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2022\彭老师\历史数据\业绩考核\"/>
    </mc:Choice>
  </mc:AlternateContent>
  <xr:revisionPtr revIDLastSave="0" documentId="13_ncr:1_{F005C96C-7D5A-4BFC-8415-23232EDD4A3C}" xr6:coauthVersionLast="47" xr6:coauthVersionMax="47" xr10:uidLastSave="{00000000-0000-0000-0000-000000000000}"/>
  <bookViews>
    <workbookView xWindow="38280" yWindow="-120" windowWidth="29040" windowHeight="16440" tabRatio="732" xr2:uid="{00000000-000D-0000-FFFF-FFFF00000000}"/>
  </bookViews>
  <sheets>
    <sheet name="成绩明细表" sheetId="15" r:id="rId1"/>
    <sheet name="职称信息表" sheetId="16" r:id="rId2"/>
    <sheet name="工作量" sheetId="2" r:id="rId3"/>
    <sheet name="成绩汇总表" sheetId="13" r:id="rId4"/>
  </sheets>
  <externalReferences>
    <externalReference r:id="rId5"/>
  </externalReferences>
  <definedNames>
    <definedName name="_xlnm._FilterDatabase" localSheetId="3" hidden="1">成绩汇总表!$A$2:$F$97</definedName>
    <definedName name="_xlnm._FilterDatabase" localSheetId="0" hidden="1">成绩明细表!$A$2:$AJ$2</definedName>
    <definedName name="_xlnm._FilterDatabase" localSheetId="2" hidden="1">工作量!$A$2:$M$2</definedName>
    <definedName name="_xlnm._FilterDatabase" localSheetId="1" hidden="1">职称信息表!$A$2:$AC$2</definedName>
    <definedName name="_xlnm.Print_Titles" localSheetId="3">成绩汇总表!$2:$2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5" l="1"/>
  <c r="M45" i="15"/>
  <c r="M83" i="15"/>
  <c r="M64" i="15"/>
  <c r="P17" i="15"/>
  <c r="P54" i="15"/>
  <c r="P66" i="15"/>
  <c r="P45" i="15"/>
  <c r="P41" i="15"/>
  <c r="P69" i="15"/>
  <c r="P63" i="15"/>
  <c r="P19" i="15"/>
  <c r="P94" i="15"/>
  <c r="P10" i="15"/>
  <c r="P83" i="15"/>
  <c r="W83" i="15" s="1"/>
  <c r="AG150" i="15"/>
  <c r="AH150" i="15" s="1"/>
  <c r="AG22" i="15"/>
  <c r="AG13" i="15"/>
  <c r="AG16" i="15"/>
  <c r="AG11" i="15"/>
  <c r="AG105" i="15"/>
  <c r="AG49" i="15"/>
  <c r="AG85" i="15"/>
  <c r="AG61" i="15"/>
  <c r="AG64" i="15"/>
  <c r="AG153" i="15"/>
  <c r="AG106" i="15"/>
  <c r="AG90" i="15"/>
  <c r="AG98" i="15"/>
  <c r="AG102" i="15"/>
  <c r="AG58" i="15"/>
  <c r="AH58" i="15" s="1"/>
  <c r="AG70" i="15"/>
  <c r="AH70" i="15" s="1"/>
  <c r="AG55" i="15"/>
  <c r="AG43" i="15"/>
  <c r="AG103" i="15"/>
  <c r="AG104" i="15"/>
  <c r="AG24" i="15"/>
  <c r="AG96" i="15"/>
  <c r="AG97" i="15"/>
  <c r="AG95" i="15"/>
  <c r="AG107" i="15"/>
  <c r="AG67" i="15"/>
  <c r="AG56" i="15"/>
  <c r="AG52" i="15"/>
  <c r="AG14" i="15"/>
  <c r="AG100" i="15"/>
  <c r="AG17" i="15"/>
  <c r="AH17" i="15" s="1"/>
  <c r="AI17" i="15" s="1"/>
  <c r="AG152" i="15"/>
  <c r="AH152" i="15" s="1"/>
  <c r="AG38" i="15"/>
  <c r="AG60" i="15"/>
  <c r="AG12" i="15"/>
  <c r="AG54" i="15"/>
  <c r="AG82" i="15"/>
  <c r="AG33" i="15"/>
  <c r="AG42" i="15"/>
  <c r="AG155" i="15"/>
  <c r="AG32" i="15"/>
  <c r="AG59" i="15"/>
  <c r="AG84" i="15"/>
  <c r="AG29" i="15"/>
  <c r="AG27" i="15"/>
  <c r="AG76" i="15"/>
  <c r="AG3" i="15"/>
  <c r="AH3" i="15" s="1"/>
  <c r="AG5" i="15"/>
  <c r="AH5" i="15" s="1"/>
  <c r="AG50" i="15"/>
  <c r="AG53" i="15"/>
  <c r="AG101" i="15"/>
  <c r="AG77" i="15"/>
  <c r="AG108" i="15"/>
  <c r="AG25" i="15"/>
  <c r="AG66" i="15"/>
  <c r="AG48" i="15"/>
  <c r="AG7" i="15"/>
  <c r="AG57" i="15"/>
  <c r="AG41" i="15"/>
  <c r="AG45" i="15"/>
  <c r="AG65" i="15"/>
  <c r="AG28" i="15"/>
  <c r="AG91" i="15"/>
  <c r="AH91" i="15" s="1"/>
  <c r="AG31" i="15"/>
  <c r="AH31" i="15" s="1"/>
  <c r="AG72" i="15"/>
  <c r="AG78" i="15"/>
  <c r="AG37" i="15"/>
  <c r="AG151" i="15"/>
  <c r="AG75" i="15"/>
  <c r="AG40" i="15"/>
  <c r="AG81" i="15"/>
  <c r="AG35" i="15"/>
  <c r="AG34" i="15"/>
  <c r="AG39" i="15"/>
  <c r="AG87" i="15"/>
  <c r="AG62" i="15"/>
  <c r="AG88" i="15"/>
  <c r="AG46" i="15"/>
  <c r="AG26" i="15"/>
  <c r="AH26" i="15" s="1"/>
  <c r="AG36" i="15"/>
  <c r="AH36" i="15" s="1"/>
  <c r="AG15" i="15"/>
  <c r="AG71" i="15"/>
  <c r="AG80" i="15"/>
  <c r="AG93" i="15"/>
  <c r="AG20" i="15"/>
  <c r="AG73" i="15"/>
  <c r="AG89" i="15"/>
  <c r="AG79" i="15"/>
  <c r="AG63" i="15"/>
  <c r="AG69" i="15"/>
  <c r="AG68" i="15"/>
  <c r="AG94" i="15"/>
  <c r="AG19" i="15"/>
  <c r="AG21" i="15"/>
  <c r="AG109" i="15"/>
  <c r="AH109" i="15" s="1"/>
  <c r="AG10" i="15"/>
  <c r="AH10" i="15" s="1"/>
  <c r="AG18" i="15"/>
  <c r="AG83" i="15"/>
  <c r="AG30" i="15"/>
  <c r="AG44" i="15"/>
  <c r="AG74" i="15"/>
  <c r="AG47" i="15"/>
  <c r="AG8" i="15"/>
  <c r="AG4" i="15"/>
  <c r="AG154" i="15"/>
  <c r="AG99" i="15"/>
  <c r="AG23" i="15"/>
  <c r="AG9" i="15"/>
  <c r="AG86" i="15"/>
  <c r="AG51" i="15"/>
  <c r="AG92" i="15"/>
  <c r="AH92" i="15" s="1"/>
  <c r="AG148" i="15"/>
  <c r="AH148" i="15" s="1"/>
  <c r="AG149" i="15"/>
  <c r="AG6" i="15"/>
  <c r="AE150" i="15"/>
  <c r="AE22" i="15"/>
  <c r="AE13" i="15"/>
  <c r="AE16" i="15"/>
  <c r="AE11" i="15"/>
  <c r="AE105" i="15"/>
  <c r="AE49" i="15"/>
  <c r="AE85" i="15"/>
  <c r="AE61" i="15"/>
  <c r="AE64" i="15"/>
  <c r="AE153" i="15"/>
  <c r="AE106" i="15"/>
  <c r="AH106" i="15" s="1"/>
  <c r="AE90" i="15"/>
  <c r="AH90" i="15" s="1"/>
  <c r="AE98" i="15"/>
  <c r="AH98" i="15" s="1"/>
  <c r="AE102" i="15"/>
  <c r="AE58" i="15"/>
  <c r="AE70" i="15"/>
  <c r="AE55" i="15"/>
  <c r="AE43" i="15"/>
  <c r="AE103" i="15"/>
  <c r="AE104" i="15"/>
  <c r="AE24" i="15"/>
  <c r="AE96" i="15"/>
  <c r="AE97" i="15"/>
  <c r="AE95" i="15"/>
  <c r="AE107" i="15"/>
  <c r="AE67" i="15"/>
  <c r="AE56" i="15"/>
  <c r="AH56" i="15" s="1"/>
  <c r="AE52" i="15"/>
  <c r="AH52" i="15" s="1"/>
  <c r="AE14" i="15"/>
  <c r="AH14" i="15" s="1"/>
  <c r="AE100" i="15"/>
  <c r="AE17" i="15"/>
  <c r="AE152" i="15"/>
  <c r="AE38" i="15"/>
  <c r="AE60" i="15"/>
  <c r="AE12" i="15"/>
  <c r="AE54" i="15"/>
  <c r="AE82" i="15"/>
  <c r="AE33" i="15"/>
  <c r="AE42" i="15"/>
  <c r="AE155" i="15"/>
  <c r="AE32" i="15"/>
  <c r="AE59" i="15"/>
  <c r="AE84" i="15"/>
  <c r="AH84" i="15" s="1"/>
  <c r="AE29" i="15"/>
  <c r="AH29" i="15" s="1"/>
  <c r="AE27" i="15"/>
  <c r="AH27" i="15" s="1"/>
  <c r="AI27" i="15" s="1"/>
  <c r="AE76" i="15"/>
  <c r="AE3" i="15"/>
  <c r="AE5" i="15"/>
  <c r="AE50" i="15"/>
  <c r="AE53" i="15"/>
  <c r="AE101" i="15"/>
  <c r="AE77" i="15"/>
  <c r="AE108" i="15"/>
  <c r="AE25" i="15"/>
  <c r="AE66" i="15"/>
  <c r="AE48" i="15"/>
  <c r="AE7" i="15"/>
  <c r="AE57" i="15"/>
  <c r="AE41" i="15"/>
  <c r="AH41" i="15" s="1"/>
  <c r="AE45" i="15"/>
  <c r="AH45" i="15" s="1"/>
  <c r="AE65" i="15"/>
  <c r="AE28" i="15"/>
  <c r="AE91" i="15"/>
  <c r="AE31" i="15"/>
  <c r="AE72" i="15"/>
  <c r="AE78" i="15"/>
  <c r="AE37" i="15"/>
  <c r="AE151" i="15"/>
  <c r="AE75" i="15"/>
  <c r="AE40" i="15"/>
  <c r="AE81" i="15"/>
  <c r="AE35" i="15"/>
  <c r="AE34" i="15"/>
  <c r="AE39" i="15"/>
  <c r="AE87" i="15"/>
  <c r="AH87" i="15" s="1"/>
  <c r="AE62" i="15"/>
  <c r="AH62" i="15" s="1"/>
  <c r="AE88" i="15"/>
  <c r="AH88" i="15" s="1"/>
  <c r="AE46" i="15"/>
  <c r="AE26" i="15"/>
  <c r="AE36" i="15"/>
  <c r="AE15" i="15"/>
  <c r="AE71" i="15"/>
  <c r="AE80" i="15"/>
  <c r="AE93" i="15"/>
  <c r="AE20" i="15"/>
  <c r="AE73" i="15"/>
  <c r="AE89" i="15"/>
  <c r="AE79" i="15"/>
  <c r="AE63" i="15"/>
  <c r="AE69" i="15"/>
  <c r="AE68" i="15"/>
  <c r="AH68" i="15" s="1"/>
  <c r="AE94" i="15"/>
  <c r="AH94" i="15" s="1"/>
  <c r="AE19" i="15"/>
  <c r="AH19" i="15" s="1"/>
  <c r="AE21" i="15"/>
  <c r="AE109" i="15"/>
  <c r="AE10" i="15"/>
  <c r="AE18" i="15"/>
  <c r="AE83" i="15"/>
  <c r="AE30" i="15"/>
  <c r="AE44" i="15"/>
  <c r="AE74" i="15"/>
  <c r="AE47" i="15"/>
  <c r="AE8" i="15"/>
  <c r="AE4" i="15"/>
  <c r="AE154" i="15"/>
  <c r="AE99" i="15"/>
  <c r="AE23" i="15"/>
  <c r="AH23" i="15" s="1"/>
  <c r="AE9" i="15"/>
  <c r="AH9" i="15" s="1"/>
  <c r="AE86" i="15"/>
  <c r="AH86" i="15" s="1"/>
  <c r="AE51" i="15"/>
  <c r="AE92" i="15"/>
  <c r="AE148" i="15"/>
  <c r="AE149" i="15"/>
  <c r="AE6" i="15"/>
  <c r="AA150" i="15"/>
  <c r="AA22" i="15"/>
  <c r="AA13" i="15"/>
  <c r="AA16" i="15"/>
  <c r="AA11" i="15"/>
  <c r="AA105" i="15"/>
  <c r="AA49" i="15"/>
  <c r="AA85" i="15"/>
  <c r="AA61" i="15"/>
  <c r="AH61" i="15" s="1"/>
  <c r="AA64" i="15"/>
  <c r="AH64" i="15" s="1"/>
  <c r="AA153" i="15"/>
  <c r="AH153" i="15" s="1"/>
  <c r="AA106" i="15"/>
  <c r="AA90" i="15"/>
  <c r="AA98" i="15"/>
  <c r="AA102" i="15"/>
  <c r="AA58" i="15"/>
  <c r="AA70" i="15"/>
  <c r="AA55" i="15"/>
  <c r="AA43" i="15"/>
  <c r="AA103" i="15"/>
  <c r="AA104" i="15"/>
  <c r="AA24" i="15"/>
  <c r="AA96" i="15"/>
  <c r="AA97" i="15"/>
  <c r="AA95" i="15"/>
  <c r="AH95" i="15" s="1"/>
  <c r="AA107" i="15"/>
  <c r="AH107" i="15" s="1"/>
  <c r="AA67" i="15"/>
  <c r="AH67" i="15" s="1"/>
  <c r="AA56" i="15"/>
  <c r="AA52" i="15"/>
  <c r="AA14" i="15"/>
  <c r="AA100" i="15"/>
  <c r="AA17" i="15"/>
  <c r="AA152" i="15"/>
  <c r="AA38" i="15"/>
  <c r="AA60" i="15"/>
  <c r="AA12" i="15"/>
  <c r="AA54" i="15"/>
  <c r="AA82" i="15"/>
  <c r="AA33" i="15"/>
  <c r="AA42" i="15"/>
  <c r="AA155" i="15"/>
  <c r="AA32" i="15"/>
  <c r="AH32" i="15" s="1"/>
  <c r="AA59" i="15"/>
  <c r="AA84" i="15"/>
  <c r="AA29" i="15"/>
  <c r="AA27" i="15"/>
  <c r="AA76" i="15"/>
  <c r="AA3" i="15"/>
  <c r="AA5" i="15"/>
  <c r="AA50" i="15"/>
  <c r="AA53" i="15"/>
  <c r="AA101" i="15"/>
  <c r="AA77" i="15"/>
  <c r="AA108" i="15"/>
  <c r="AA25" i="15"/>
  <c r="AA66" i="15"/>
  <c r="AA48" i="15"/>
  <c r="AH48" i="15" s="1"/>
  <c r="AA7" i="15"/>
  <c r="AH7" i="15" s="1"/>
  <c r="AA57" i="15"/>
  <c r="AH57" i="15" s="1"/>
  <c r="AA41" i="15"/>
  <c r="AA45" i="15"/>
  <c r="AA65" i="15"/>
  <c r="AA28" i="15"/>
  <c r="AA91" i="15"/>
  <c r="AA31" i="15"/>
  <c r="AA72" i="15"/>
  <c r="AA78" i="15"/>
  <c r="AA37" i="15"/>
  <c r="AA151" i="15"/>
  <c r="AA75" i="15"/>
  <c r="AA40" i="15"/>
  <c r="AA81" i="15"/>
  <c r="AA35" i="15"/>
  <c r="AH35" i="15" s="1"/>
  <c r="AA34" i="15"/>
  <c r="AH34" i="15" s="1"/>
  <c r="AA39" i="15"/>
  <c r="AA87" i="15"/>
  <c r="AA62" i="15"/>
  <c r="AA88" i="15"/>
  <c r="AA46" i="15"/>
  <c r="AA26" i="15"/>
  <c r="AA36" i="15"/>
  <c r="AA15" i="15"/>
  <c r="AA71" i="15"/>
  <c r="AA80" i="15"/>
  <c r="AA93" i="15"/>
  <c r="AA20" i="15"/>
  <c r="AA73" i="15"/>
  <c r="AA89" i="15"/>
  <c r="AA79" i="15"/>
  <c r="AH79" i="15" s="1"/>
  <c r="AA63" i="15"/>
  <c r="AH63" i="15" s="1"/>
  <c r="AI63" i="15" s="1"/>
  <c r="AA69" i="15"/>
  <c r="AH69" i="15" s="1"/>
  <c r="AI69" i="15" s="1"/>
  <c r="AA68" i="15"/>
  <c r="AA94" i="15"/>
  <c r="AA19" i="15"/>
  <c r="AA21" i="15"/>
  <c r="AA109" i="15"/>
  <c r="AA10" i="15"/>
  <c r="AA18" i="15"/>
  <c r="AA83" i="15"/>
  <c r="AA30" i="15"/>
  <c r="AA44" i="15"/>
  <c r="AA74" i="15"/>
  <c r="AA47" i="15"/>
  <c r="AA8" i="15"/>
  <c r="AA4" i="15"/>
  <c r="AH4" i="15" s="1"/>
  <c r="AA154" i="15"/>
  <c r="AH154" i="15" s="1"/>
  <c r="AA99" i="15"/>
  <c r="AH99" i="15" s="1"/>
  <c r="AA23" i="15"/>
  <c r="AA9" i="15"/>
  <c r="AA86" i="15"/>
  <c r="AA51" i="15"/>
  <c r="AA92" i="15"/>
  <c r="AA148" i="15"/>
  <c r="AA149" i="15"/>
  <c r="AA6" i="15"/>
  <c r="V150" i="15"/>
  <c r="V22" i="15"/>
  <c r="V13" i="15"/>
  <c r="V16" i="15"/>
  <c r="V11" i="15"/>
  <c r="V105" i="15"/>
  <c r="W105" i="15" s="1"/>
  <c r="V49" i="15"/>
  <c r="W49" i="15" s="1"/>
  <c r="V85" i="15"/>
  <c r="W85" i="15" s="1"/>
  <c r="V61" i="15"/>
  <c r="V64" i="15"/>
  <c r="V153" i="15"/>
  <c r="V106" i="15"/>
  <c r="V90" i="15"/>
  <c r="V98" i="15"/>
  <c r="V102" i="15"/>
  <c r="V58" i="15"/>
  <c r="V70" i="15"/>
  <c r="V55" i="15"/>
  <c r="V43" i="15"/>
  <c r="V103" i="15"/>
  <c r="V104" i="15"/>
  <c r="V24" i="15"/>
  <c r="V96" i="15"/>
  <c r="W96" i="15" s="1"/>
  <c r="V97" i="15"/>
  <c r="W97" i="15" s="1"/>
  <c r="V95" i="15"/>
  <c r="V107" i="15"/>
  <c r="V67" i="15"/>
  <c r="V56" i="15"/>
  <c r="V52" i="15"/>
  <c r="V14" i="15"/>
  <c r="V100" i="15"/>
  <c r="V17" i="15"/>
  <c r="V152" i="15"/>
  <c r="V38" i="15"/>
  <c r="V60" i="15"/>
  <c r="V12" i="15"/>
  <c r="V54" i="15"/>
  <c r="V82" i="15"/>
  <c r="V33" i="15"/>
  <c r="V42" i="15"/>
  <c r="W42" i="15" s="1"/>
  <c r="V155" i="15"/>
  <c r="V32" i="15"/>
  <c r="V59" i="15"/>
  <c r="V84" i="15"/>
  <c r="V29" i="15"/>
  <c r="V27" i="15"/>
  <c r="V76" i="15"/>
  <c r="V3" i="15"/>
  <c r="V5" i="15"/>
  <c r="V50" i="15"/>
  <c r="V53" i="15"/>
  <c r="V101" i="15"/>
  <c r="V77" i="15"/>
  <c r="V108" i="15"/>
  <c r="V25" i="15"/>
  <c r="W25" i="15" s="1"/>
  <c r="V66" i="15"/>
  <c r="W66" i="15" s="1"/>
  <c r="V48" i="15"/>
  <c r="V7" i="15"/>
  <c r="V57" i="15"/>
  <c r="V41" i="15"/>
  <c r="W41" i="15" s="1"/>
  <c r="V45" i="15"/>
  <c r="V65" i="15"/>
  <c r="V28" i="15"/>
  <c r="V91" i="15"/>
  <c r="V31" i="15"/>
  <c r="V72" i="15"/>
  <c r="V78" i="15"/>
  <c r="V37" i="15"/>
  <c r="V151" i="15"/>
  <c r="V75" i="15"/>
  <c r="V40" i="15"/>
  <c r="W40" i="15" s="1"/>
  <c r="V81" i="15"/>
  <c r="V35" i="15"/>
  <c r="V34" i="15"/>
  <c r="V39" i="15"/>
  <c r="V87" i="15"/>
  <c r="V62" i="15"/>
  <c r="V88" i="15"/>
  <c r="V46" i="15"/>
  <c r="V26" i="15"/>
  <c r="V36" i="15"/>
  <c r="V15" i="15"/>
  <c r="V71" i="15"/>
  <c r="V80" i="15"/>
  <c r="V93" i="15"/>
  <c r="V20" i="15"/>
  <c r="V73" i="15"/>
  <c r="V89" i="15"/>
  <c r="V79" i="15"/>
  <c r="V63" i="15"/>
  <c r="V69" i="15"/>
  <c r="V68" i="15"/>
  <c r="V94" i="15"/>
  <c r="V19" i="15"/>
  <c r="V21" i="15"/>
  <c r="V109" i="15"/>
  <c r="V10" i="15"/>
  <c r="V18" i="15"/>
  <c r="V83" i="15"/>
  <c r="V30" i="15"/>
  <c r="V44" i="15"/>
  <c r="V74" i="15"/>
  <c r="W74" i="15" s="1"/>
  <c r="V47" i="15"/>
  <c r="V8" i="15"/>
  <c r="V4" i="15"/>
  <c r="V154" i="15"/>
  <c r="V99" i="15"/>
  <c r="V23" i="15"/>
  <c r="V9" i="15"/>
  <c r="V86" i="15"/>
  <c r="V51" i="15"/>
  <c r="V92" i="15"/>
  <c r="V148" i="15"/>
  <c r="V149" i="15"/>
  <c r="P150" i="15"/>
  <c r="P22" i="15"/>
  <c r="W22" i="15" s="1"/>
  <c r="P13" i="15"/>
  <c r="W13" i="15" s="1"/>
  <c r="P16" i="15"/>
  <c r="W16" i="15" s="1"/>
  <c r="P11" i="15"/>
  <c r="P105" i="15"/>
  <c r="P49" i="15"/>
  <c r="P85" i="15"/>
  <c r="P61" i="15"/>
  <c r="P64" i="15"/>
  <c r="P153" i="15"/>
  <c r="P106" i="15"/>
  <c r="P90" i="15"/>
  <c r="P98" i="15"/>
  <c r="P102" i="15"/>
  <c r="P58" i="15"/>
  <c r="P70" i="15"/>
  <c r="P55" i="15"/>
  <c r="W55" i="15" s="1"/>
  <c r="P43" i="15"/>
  <c r="W43" i="15" s="1"/>
  <c r="P103" i="15"/>
  <c r="W103" i="15" s="1"/>
  <c r="P104" i="15"/>
  <c r="W104" i="15" s="1"/>
  <c r="P24" i="15"/>
  <c r="P96" i="15"/>
  <c r="P97" i="15"/>
  <c r="P95" i="15"/>
  <c r="P107" i="15"/>
  <c r="P67" i="15"/>
  <c r="P56" i="15"/>
  <c r="P52" i="15"/>
  <c r="P14" i="15"/>
  <c r="P100" i="15"/>
  <c r="P152" i="15"/>
  <c r="P38" i="15"/>
  <c r="P60" i="15"/>
  <c r="W60" i="15" s="1"/>
  <c r="P12" i="15"/>
  <c r="W12" i="15" s="1"/>
  <c r="P82" i="15"/>
  <c r="P33" i="15"/>
  <c r="P42" i="15"/>
  <c r="P155" i="15"/>
  <c r="P32" i="15"/>
  <c r="W32" i="15"/>
  <c r="P59" i="15"/>
  <c r="P84" i="15"/>
  <c r="W84" i="15"/>
  <c r="P29" i="15"/>
  <c r="P27" i="15"/>
  <c r="P76" i="15"/>
  <c r="P3" i="15"/>
  <c r="W3" i="15"/>
  <c r="P5" i="15"/>
  <c r="W5" i="15" s="1"/>
  <c r="P50" i="15"/>
  <c r="P53" i="15"/>
  <c r="W53" i="15" s="1"/>
  <c r="P101" i="15"/>
  <c r="W101" i="15" s="1"/>
  <c r="P77" i="15"/>
  <c r="P108" i="15"/>
  <c r="P25" i="15"/>
  <c r="P48" i="15"/>
  <c r="P7" i="15"/>
  <c r="P57" i="15"/>
  <c r="P65" i="15"/>
  <c r="P28" i="15"/>
  <c r="P91" i="15"/>
  <c r="P31" i="15"/>
  <c r="W31" i="15" s="1"/>
  <c r="P72" i="15"/>
  <c r="W72" i="15" s="1"/>
  <c r="P78" i="15"/>
  <c r="W78" i="15" s="1"/>
  <c r="P37" i="15"/>
  <c r="P151" i="15"/>
  <c r="P75" i="15"/>
  <c r="P40" i="15"/>
  <c r="P81" i="15"/>
  <c r="P35" i="15"/>
  <c r="P34" i="15"/>
  <c r="P39" i="15"/>
  <c r="W39" i="15" s="1"/>
  <c r="P87" i="15"/>
  <c r="P62" i="15"/>
  <c r="P88" i="15"/>
  <c r="P46" i="15"/>
  <c r="P26" i="15"/>
  <c r="W26" i="15" s="1"/>
  <c r="P36" i="15"/>
  <c r="P15" i="15"/>
  <c r="P71" i="15"/>
  <c r="P80" i="15"/>
  <c r="P93" i="15"/>
  <c r="W93" i="15" s="1"/>
  <c r="P20" i="15"/>
  <c r="P73" i="15"/>
  <c r="W73" i="15" s="1"/>
  <c r="P89" i="15"/>
  <c r="P79" i="15"/>
  <c r="P68" i="15"/>
  <c r="P21" i="15"/>
  <c r="W21" i="15"/>
  <c r="P109" i="15"/>
  <c r="P18" i="15"/>
  <c r="W18" i="15"/>
  <c r="P30" i="15"/>
  <c r="P44" i="15"/>
  <c r="P74" i="15"/>
  <c r="P47" i="15"/>
  <c r="W47" i="15" s="1"/>
  <c r="P8" i="15"/>
  <c r="W8" i="15" s="1"/>
  <c r="P4" i="15"/>
  <c r="P154" i="15"/>
  <c r="P99" i="15"/>
  <c r="P23" i="15"/>
  <c r="P9" i="15"/>
  <c r="P86" i="15"/>
  <c r="P51" i="15"/>
  <c r="P92" i="15"/>
  <c r="P148" i="15"/>
  <c r="P149" i="15"/>
  <c r="W149" i="15" s="1"/>
  <c r="V6" i="15"/>
  <c r="W6" i="15" s="1"/>
  <c r="P6" i="15"/>
  <c r="G130" i="15"/>
  <c r="G131" i="15"/>
  <c r="H9" i="15"/>
  <c r="H51" i="15"/>
  <c r="H100" i="15"/>
  <c r="H17" i="15"/>
  <c r="H27" i="15"/>
  <c r="H66" i="15"/>
  <c r="H41" i="15"/>
  <c r="AI41" i="15" s="1"/>
  <c r="H45" i="15"/>
  <c r="H65" i="15"/>
  <c r="H28" i="15"/>
  <c r="H31" i="15"/>
  <c r="H39" i="15"/>
  <c r="H63" i="15"/>
  <c r="H69" i="15"/>
  <c r="H19" i="15"/>
  <c r="H10" i="15"/>
  <c r="H83" i="15"/>
  <c r="H130" i="15"/>
  <c r="H131" i="15"/>
  <c r="G5" i="2"/>
  <c r="G6" i="2"/>
  <c r="G7" i="2"/>
  <c r="G15" i="2"/>
  <c r="G25" i="2"/>
  <c r="G36" i="2"/>
  <c r="G42" i="2"/>
  <c r="G43" i="2"/>
  <c r="G44" i="2"/>
  <c r="G46" i="2"/>
  <c r="G48" i="2"/>
  <c r="G50" i="2"/>
  <c r="G52" i="2"/>
  <c r="G53" i="2"/>
  <c r="G56" i="2"/>
  <c r="I56" i="2" s="1"/>
  <c r="G67" i="15" s="1"/>
  <c r="G59" i="2"/>
  <c r="G62" i="2"/>
  <c r="G64" i="2"/>
  <c r="G69" i="2"/>
  <c r="G71" i="2"/>
  <c r="G73" i="2"/>
  <c r="G75" i="2"/>
  <c r="G76" i="2"/>
  <c r="G82" i="2"/>
  <c r="G84" i="2"/>
  <c r="G87" i="2"/>
  <c r="G89" i="2"/>
  <c r="G92" i="2"/>
  <c r="G93" i="2"/>
  <c r="G94" i="2"/>
  <c r="G95" i="2"/>
  <c r="G96" i="2"/>
  <c r="G97" i="2"/>
  <c r="G99" i="2"/>
  <c r="G109" i="2"/>
  <c r="G110" i="2"/>
  <c r="G111" i="2"/>
  <c r="G112" i="2"/>
  <c r="G113" i="2"/>
  <c r="G114" i="2"/>
  <c r="G116" i="2"/>
  <c r="G118" i="2"/>
  <c r="G120" i="2"/>
  <c r="G121" i="2"/>
  <c r="G123" i="2"/>
  <c r="G124" i="2"/>
  <c r="G125" i="2"/>
  <c r="G127" i="2"/>
  <c r="G130" i="2"/>
  <c r="G131" i="2"/>
  <c r="G132" i="2"/>
  <c r="G133" i="2"/>
  <c r="G134" i="2"/>
  <c r="G137" i="2"/>
  <c r="G138" i="2"/>
  <c r="G139" i="2"/>
  <c r="G140" i="2"/>
  <c r="G142" i="2"/>
  <c r="G144" i="2"/>
  <c r="G146" i="2"/>
  <c r="G147" i="2"/>
  <c r="G151" i="2"/>
  <c r="I151" i="2" s="1"/>
  <c r="G141" i="15" s="1"/>
  <c r="G156" i="2"/>
  <c r="G158" i="2"/>
  <c r="G162" i="2"/>
  <c r="G167" i="2"/>
  <c r="G168" i="2"/>
  <c r="G169" i="2"/>
  <c r="W94" i="15"/>
  <c r="W62" i="15"/>
  <c r="W29" i="15"/>
  <c r="W52" i="15"/>
  <c r="W90" i="15"/>
  <c r="W102" i="15"/>
  <c r="W153" i="15"/>
  <c r="W50" i="15"/>
  <c r="AH149" i="15"/>
  <c r="F4" i="2"/>
  <c r="I4" i="2" s="1"/>
  <c r="F5" i="2"/>
  <c r="F6" i="2"/>
  <c r="I6" i="2"/>
  <c r="G128" i="15" s="1"/>
  <c r="F7" i="2"/>
  <c r="I7" i="2" s="1"/>
  <c r="F8" i="2"/>
  <c r="I8" i="2" s="1"/>
  <c r="F9" i="2"/>
  <c r="I9" i="2" s="1"/>
  <c r="G114" i="15" s="1"/>
  <c r="F10" i="2"/>
  <c r="I10" i="2" s="1"/>
  <c r="F11" i="2"/>
  <c r="I11" i="2" s="1"/>
  <c r="F12" i="2"/>
  <c r="I12" i="2"/>
  <c r="G121" i="15" s="1"/>
  <c r="F13" i="2"/>
  <c r="I13" i="2" s="1"/>
  <c r="F14" i="2"/>
  <c r="I14" i="2" s="1"/>
  <c r="F15" i="2"/>
  <c r="I15" i="2"/>
  <c r="F16" i="2"/>
  <c r="I16" i="2" s="1"/>
  <c r="G23" i="15" s="1"/>
  <c r="F17" i="2"/>
  <c r="I17" i="2" s="1"/>
  <c r="F18" i="2"/>
  <c r="I18" i="2" s="1"/>
  <c r="F19" i="2"/>
  <c r="I19" i="2" s="1"/>
  <c r="G126" i="15" s="1"/>
  <c r="F20" i="2"/>
  <c r="I20" i="2"/>
  <c r="F21" i="2"/>
  <c r="I21" i="2" s="1"/>
  <c r="G122" i="15" s="1"/>
  <c r="F22" i="2"/>
  <c r="I22" i="2" s="1"/>
  <c r="F23" i="2"/>
  <c r="I23" i="2"/>
  <c r="F24" i="2"/>
  <c r="I24" i="2" s="1"/>
  <c r="F25" i="2"/>
  <c r="I25" i="2" s="1"/>
  <c r="F26" i="2"/>
  <c r="I26" i="2" s="1"/>
  <c r="F27" i="2"/>
  <c r="I27" i="2"/>
  <c r="F28" i="2"/>
  <c r="I28" i="2" s="1"/>
  <c r="G39" i="15" s="1"/>
  <c r="F29" i="2"/>
  <c r="I29" i="2" s="1"/>
  <c r="F30" i="2"/>
  <c r="I30" i="2" s="1"/>
  <c r="F31" i="2"/>
  <c r="I31" i="2"/>
  <c r="F32" i="2"/>
  <c r="I32" i="2"/>
  <c r="G48" i="15" s="1"/>
  <c r="F33" i="2"/>
  <c r="I33" i="2"/>
  <c r="G37" i="15"/>
  <c r="F34" i="2"/>
  <c r="I34" i="2"/>
  <c r="G65" i="15" s="1"/>
  <c r="F35" i="2"/>
  <c r="I35" i="2" s="1"/>
  <c r="G78" i="15" s="1"/>
  <c r="F36" i="2"/>
  <c r="I36" i="2" s="1"/>
  <c r="F37" i="2"/>
  <c r="I37" i="2" s="1"/>
  <c r="G31" i="15" s="1"/>
  <c r="F38" i="2"/>
  <c r="I38" i="2"/>
  <c r="G151" i="15" s="1"/>
  <c r="F39" i="2"/>
  <c r="I39" i="2" s="1"/>
  <c r="G75" i="15" s="1"/>
  <c r="F40" i="2"/>
  <c r="I40" i="2" s="1"/>
  <c r="G25" i="15" s="1"/>
  <c r="F41" i="2"/>
  <c r="I41" i="2" s="1"/>
  <c r="F42" i="2"/>
  <c r="I42" i="2" s="1"/>
  <c r="F43" i="2"/>
  <c r="I43" i="2" s="1"/>
  <c r="F44" i="2"/>
  <c r="F45" i="2"/>
  <c r="I45" i="2" s="1"/>
  <c r="G81" i="15" s="1"/>
  <c r="F46" i="2"/>
  <c r="I46" i="2"/>
  <c r="G136" i="15" s="1"/>
  <c r="F47" i="2"/>
  <c r="I47" i="2" s="1"/>
  <c r="F48" i="2"/>
  <c r="I48" i="2" s="1"/>
  <c r="G17" i="15" s="1"/>
  <c r="F49" i="2"/>
  <c r="I49" i="2"/>
  <c r="G155" i="15"/>
  <c r="F50" i="2"/>
  <c r="I50" i="2"/>
  <c r="F51" i="2"/>
  <c r="I51" i="2" s="1"/>
  <c r="F52" i="2"/>
  <c r="I52" i="2"/>
  <c r="G38" i="15"/>
  <c r="F53" i="2"/>
  <c r="I53" i="2" s="1"/>
  <c r="G84" i="15" s="1"/>
  <c r="F54" i="2"/>
  <c r="I54" i="2"/>
  <c r="G12" i="15" s="1"/>
  <c r="F55" i="2"/>
  <c r="I55" i="2" s="1"/>
  <c r="F56" i="2"/>
  <c r="F57" i="2"/>
  <c r="I57" i="2"/>
  <c r="G54" i="15"/>
  <c r="F58" i="2"/>
  <c r="I58" i="2"/>
  <c r="F59" i="2"/>
  <c r="I59" i="2"/>
  <c r="G60" i="15"/>
  <c r="F60" i="2"/>
  <c r="I60" i="2" s="1"/>
  <c r="F61" i="2"/>
  <c r="I61" i="2" s="1"/>
  <c r="F62" i="2"/>
  <c r="I62" i="2" s="1"/>
  <c r="G56" i="15" s="1"/>
  <c r="F63" i="2"/>
  <c r="I63" i="2" s="1"/>
  <c r="F64" i="2"/>
  <c r="I64" i="2" s="1"/>
  <c r="G82" i="15" s="1"/>
  <c r="F65" i="2"/>
  <c r="I65" i="2" s="1"/>
  <c r="G142" i="15" s="1"/>
  <c r="F66" i="2"/>
  <c r="I66" i="2"/>
  <c r="G52" i="15" s="1"/>
  <c r="F67" i="2"/>
  <c r="I67" i="2"/>
  <c r="G32" i="15" s="1"/>
  <c r="F68" i="2"/>
  <c r="I68" i="2" s="1"/>
  <c r="F69" i="2"/>
  <c r="I69" i="2"/>
  <c r="F70" i="2"/>
  <c r="I70" i="2" s="1"/>
  <c r="F71" i="2"/>
  <c r="I71" i="2" s="1"/>
  <c r="G137" i="15" s="1"/>
  <c r="F72" i="2"/>
  <c r="I72" i="2"/>
  <c r="G94" i="15"/>
  <c r="F73" i="2"/>
  <c r="I73" i="2"/>
  <c r="G63" i="15" s="1"/>
  <c r="F74" i="2"/>
  <c r="I74" i="2" s="1"/>
  <c r="F75" i="2"/>
  <c r="I75" i="2"/>
  <c r="G51" i="15" s="1"/>
  <c r="F76" i="2"/>
  <c r="I76" i="2"/>
  <c r="G68" i="15" s="1"/>
  <c r="F77" i="2"/>
  <c r="I77" i="2"/>
  <c r="F78" i="2"/>
  <c r="I78" i="2"/>
  <c r="G83" i="15"/>
  <c r="F79" i="2"/>
  <c r="I79" i="2" s="1"/>
  <c r="G133" i="15" s="1"/>
  <c r="F80" i="2"/>
  <c r="I80" i="2" s="1"/>
  <c r="G154" i="15" s="1"/>
  <c r="F81" i="2"/>
  <c r="I81" i="2" s="1"/>
  <c r="G30" i="15" s="1"/>
  <c r="F82" i="2"/>
  <c r="I82" i="2" s="1"/>
  <c r="F83" i="2"/>
  <c r="I83" i="2" s="1"/>
  <c r="F84" i="2"/>
  <c r="F85" i="2"/>
  <c r="I85" i="2" s="1"/>
  <c r="G4" i="15" s="1"/>
  <c r="F86" i="2"/>
  <c r="I86" i="2"/>
  <c r="F87" i="2"/>
  <c r="I87" i="2" s="1"/>
  <c r="F88" i="2"/>
  <c r="I88" i="2" s="1"/>
  <c r="F89" i="2"/>
  <c r="I89" i="2" s="1"/>
  <c r="F90" i="2"/>
  <c r="I90" i="2" s="1"/>
  <c r="F91" i="2"/>
  <c r="I91" i="2"/>
  <c r="G8" i="15" s="1"/>
  <c r="F92" i="2"/>
  <c r="I92" i="2"/>
  <c r="G44" i="15" s="1"/>
  <c r="F93" i="2"/>
  <c r="I93" i="2"/>
  <c r="G69" i="15" s="1"/>
  <c r="F94" i="2"/>
  <c r="F95" i="2"/>
  <c r="F96" i="2"/>
  <c r="F97" i="2"/>
  <c r="I97" i="2"/>
  <c r="G144" i="15" s="1"/>
  <c r="F98" i="2"/>
  <c r="I98" i="2"/>
  <c r="G101" i="15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G146" i="15" s="1"/>
  <c r="F106" i="2"/>
  <c r="I106" i="2" s="1"/>
  <c r="G27" i="15" s="1"/>
  <c r="F107" i="2"/>
  <c r="I107" i="2"/>
  <c r="F108" i="2"/>
  <c r="I108" i="2"/>
  <c r="G53" i="15" s="1"/>
  <c r="F109" i="2"/>
  <c r="I109" i="2" s="1"/>
  <c r="G3" i="15" s="1"/>
  <c r="F110" i="2"/>
  <c r="I110" i="2" s="1"/>
  <c r="F111" i="2"/>
  <c r="I111" i="2" s="1"/>
  <c r="G26" i="15" s="1"/>
  <c r="F112" i="2"/>
  <c r="I112" i="2"/>
  <c r="G62" i="15" s="1"/>
  <c r="F113" i="2"/>
  <c r="I113" i="2" s="1"/>
  <c r="G88" i="15" s="1"/>
  <c r="F114" i="2"/>
  <c r="F115" i="2"/>
  <c r="I115" i="2"/>
  <c r="F116" i="2"/>
  <c r="I116" i="2" s="1"/>
  <c r="F117" i="2"/>
  <c r="I117" i="2" s="1"/>
  <c r="F118" i="2"/>
  <c r="I118" i="2" s="1"/>
  <c r="F119" i="2"/>
  <c r="I119" i="2" s="1"/>
  <c r="F120" i="2"/>
  <c r="I120" i="2" s="1"/>
  <c r="G36" i="15" s="1"/>
  <c r="F121" i="2"/>
  <c r="F122" i="2"/>
  <c r="I122" i="2" s="1"/>
  <c r="F123" i="2"/>
  <c r="I123" i="2" s="1"/>
  <c r="F124" i="2"/>
  <c r="F125" i="2"/>
  <c r="F126" i="2"/>
  <c r="I126" i="2" s="1"/>
  <c r="G140" i="15" s="1"/>
  <c r="F127" i="2"/>
  <c r="I127" i="2" s="1"/>
  <c r="F128" i="2"/>
  <c r="I128" i="2" s="1"/>
  <c r="F129" i="2"/>
  <c r="I129" i="2" s="1"/>
  <c r="G135" i="15" s="1"/>
  <c r="F130" i="2"/>
  <c r="I130" i="2"/>
  <c r="G149" i="15" s="1"/>
  <c r="F131" i="2"/>
  <c r="I131" i="2" s="1"/>
  <c r="G34" i="15" s="1"/>
  <c r="F132" i="2"/>
  <c r="I132" i="2" s="1"/>
  <c r="F133" i="2"/>
  <c r="I133" i="2" s="1"/>
  <c r="F134" i="2"/>
  <c r="I134" i="2"/>
  <c r="G64" i="15" s="1"/>
  <c r="F135" i="2"/>
  <c r="I135" i="2" s="1"/>
  <c r="F136" i="2"/>
  <c r="I136" i="2" s="1"/>
  <c r="F137" i="2"/>
  <c r="I137" i="2" s="1"/>
  <c r="G35" i="15" s="1"/>
  <c r="F138" i="2"/>
  <c r="I138" i="2" s="1"/>
  <c r="G98" i="15" s="1"/>
  <c r="F139" i="2"/>
  <c r="I139" i="2"/>
  <c r="G86" i="15" s="1"/>
  <c r="F140" i="2"/>
  <c r="I140" i="2"/>
  <c r="G49" i="15"/>
  <c r="F141" i="2"/>
  <c r="I141" i="2" s="1"/>
  <c r="F142" i="2"/>
  <c r="F143" i="2"/>
  <c r="I143" i="2" s="1"/>
  <c r="F144" i="2"/>
  <c r="I144" i="2" s="1"/>
  <c r="F145" i="2"/>
  <c r="I145" i="2" s="1"/>
  <c r="F146" i="2"/>
  <c r="F147" i="2"/>
  <c r="I147" i="2" s="1"/>
  <c r="G85" i="15" s="1"/>
  <c r="F148" i="2"/>
  <c r="I148" i="2" s="1"/>
  <c r="F149" i="2"/>
  <c r="I149" i="2" s="1"/>
  <c r="F150" i="2"/>
  <c r="I150" i="2" s="1"/>
  <c r="F151" i="2"/>
  <c r="F152" i="2"/>
  <c r="I152" i="2" s="1"/>
  <c r="F153" i="2"/>
  <c r="I153" i="2"/>
  <c r="F154" i="2"/>
  <c r="I154" i="2" s="1"/>
  <c r="G95" i="15" s="1"/>
  <c r="F155" i="2"/>
  <c r="I155" i="2" s="1"/>
  <c r="F156" i="2"/>
  <c r="I156" i="2" s="1"/>
  <c r="F157" i="2"/>
  <c r="I157" i="2" s="1"/>
  <c r="F158" i="2"/>
  <c r="I158" i="2" s="1"/>
  <c r="F159" i="2"/>
  <c r="I159" i="2" s="1"/>
  <c r="F160" i="2"/>
  <c r="I160" i="2" s="1"/>
  <c r="F161" i="2"/>
  <c r="I161" i="2" s="1"/>
  <c r="G22" i="15" s="1"/>
  <c r="F162" i="2"/>
  <c r="I162" i="2" s="1"/>
  <c r="F163" i="2"/>
  <c r="I163" i="2" s="1"/>
  <c r="F164" i="2"/>
  <c r="I164" i="2"/>
  <c r="F165" i="2"/>
  <c r="I165" i="2" s="1"/>
  <c r="F166" i="2"/>
  <c r="I166" i="2" s="1"/>
  <c r="F167" i="2"/>
  <c r="F168" i="2"/>
  <c r="F169" i="2"/>
  <c r="F3" i="2"/>
  <c r="I3" i="2" s="1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2" i="15"/>
  <c r="M43" i="15"/>
  <c r="M44" i="15"/>
  <c r="M46" i="15"/>
  <c r="M47" i="15"/>
  <c r="M48" i="15"/>
  <c r="M49" i="15"/>
  <c r="M50" i="15"/>
  <c r="M51" i="15"/>
  <c r="M52" i="15"/>
  <c r="M53" i="15"/>
  <c r="M54" i="15"/>
  <c r="M55" i="15"/>
  <c r="M56" i="15"/>
  <c r="M155" i="15"/>
  <c r="M57" i="15"/>
  <c r="M58" i="15"/>
  <c r="M59" i="15"/>
  <c r="M60" i="15"/>
  <c r="M61" i="15"/>
  <c r="M62" i="15"/>
  <c r="M63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152" i="15"/>
  <c r="M97" i="15"/>
  <c r="M98" i="15"/>
  <c r="M99" i="15"/>
  <c r="M100" i="15"/>
  <c r="M101" i="15"/>
  <c r="M151" i="15"/>
  <c r="M102" i="15"/>
  <c r="M150" i="15"/>
  <c r="M103" i="15"/>
  <c r="M104" i="15"/>
  <c r="M105" i="15"/>
  <c r="M106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3" i="15"/>
  <c r="AH74" i="15"/>
  <c r="AH59" i="15"/>
  <c r="AH18" i="15"/>
  <c r="W27" i="15"/>
  <c r="W148" i="15"/>
  <c r="W77" i="15"/>
  <c r="W155" i="15"/>
  <c r="AH50" i="15"/>
  <c r="AH105" i="15"/>
  <c r="W150" i="15"/>
  <c r="W95" i="15"/>
  <c r="W70" i="15"/>
  <c r="W61" i="15"/>
  <c r="W11" i="15"/>
  <c r="W37" i="15"/>
  <c r="W71" i="15"/>
  <c r="W59" i="15"/>
  <c r="W67" i="15"/>
  <c r="AH85" i="15"/>
  <c r="W46" i="15"/>
  <c r="W76" i="15"/>
  <c r="W100" i="15"/>
  <c r="AH101" i="15"/>
  <c r="W81" i="15"/>
  <c r="AH81" i="15"/>
  <c r="G45" i="15"/>
  <c r="G100" i="15"/>
  <c r="G145" i="15"/>
  <c r="G117" i="15"/>
  <c r="G112" i="15"/>
  <c r="G79" i="15"/>
  <c r="W28" i="15"/>
  <c r="W63" i="15"/>
  <c r="W17" i="15"/>
  <c r="W51" i="15"/>
  <c r="W99" i="15"/>
  <c r="W79" i="15"/>
  <c r="W36" i="15"/>
  <c r="W35" i="15"/>
  <c r="W57" i="15"/>
  <c r="W152" i="15"/>
  <c r="W20" i="15"/>
  <c r="W15" i="15"/>
  <c r="W88" i="15"/>
  <c r="W34" i="15"/>
  <c r="W65" i="15"/>
  <c r="AH44" i="15"/>
  <c r="AH77" i="15"/>
  <c r="W38" i="15"/>
  <c r="W92" i="15"/>
  <c r="W86" i="15"/>
  <c r="W154" i="15"/>
  <c r="W7" i="15"/>
  <c r="AH8" i="15"/>
  <c r="AH30" i="15"/>
  <c r="AH89" i="15"/>
  <c r="AH80" i="15"/>
  <c r="AH37" i="15"/>
  <c r="AH66" i="15"/>
  <c r="AH42" i="15"/>
  <c r="W9" i="15"/>
  <c r="W4" i="15"/>
  <c r="W48" i="15"/>
  <c r="W23" i="15"/>
  <c r="W109" i="15"/>
  <c r="W68" i="15"/>
  <c r="AH12" i="15"/>
  <c r="AH97" i="15"/>
  <c r="AH103" i="15"/>
  <c r="AH16" i="15"/>
  <c r="AH39" i="15"/>
  <c r="AH96" i="15"/>
  <c r="AH49" i="15"/>
  <c r="W10" i="15"/>
  <c r="W69" i="15"/>
  <c r="W54" i="15"/>
  <c r="W89" i="15"/>
  <c r="W87" i="15"/>
  <c r="W91" i="15"/>
  <c r="AH20" i="15"/>
  <c r="AH15" i="15"/>
  <c r="AH75" i="15"/>
  <c r="AH72" i="15"/>
  <c r="AH65" i="15"/>
  <c r="AI65" i="15" s="1"/>
  <c r="AH108" i="15"/>
  <c r="W14" i="15"/>
  <c r="W107" i="15"/>
  <c r="W98" i="15"/>
  <c r="W64" i="15"/>
  <c r="W56" i="15"/>
  <c r="W58" i="15"/>
  <c r="W106" i="15"/>
  <c r="AH6" i="15"/>
  <c r="AH47" i="15"/>
  <c r="AH83" i="15"/>
  <c r="AH73" i="15"/>
  <c r="AH71" i="15"/>
  <c r="AH40" i="15"/>
  <c r="AH78" i="15"/>
  <c r="AH25" i="15"/>
  <c r="AH53" i="15"/>
  <c r="AH76" i="15"/>
  <c r="AH33" i="15"/>
  <c r="AH60" i="15"/>
  <c r="AH43" i="15"/>
  <c r="AH13" i="15"/>
  <c r="AH82" i="15"/>
  <c r="AH38" i="15"/>
  <c r="AH24" i="15"/>
  <c r="AH55" i="15"/>
  <c r="AH22" i="15"/>
  <c r="AH93" i="15"/>
  <c r="AH151" i="15"/>
  <c r="AH155" i="15"/>
  <c r="AH54" i="15"/>
  <c r="AH104" i="15"/>
  <c r="AH11" i="15"/>
  <c r="W19" i="15"/>
  <c r="W45" i="15"/>
  <c r="I5" i="2"/>
  <c r="G125" i="15" s="1"/>
  <c r="G147" i="15"/>
  <c r="G72" i="15"/>
  <c r="I142" i="2"/>
  <c r="G138" i="15"/>
  <c r="W44" i="15" l="1"/>
  <c r="W151" i="15"/>
  <c r="W108" i="15"/>
  <c r="W82" i="15"/>
  <c r="W24" i="15"/>
  <c r="AH51" i="15"/>
  <c r="AH21" i="15"/>
  <c r="AH46" i="15"/>
  <c r="AH28" i="15"/>
  <c r="AI28" i="15" s="1"/>
  <c r="AH100" i="15"/>
  <c r="AI100" i="15" s="1"/>
  <c r="AH102" i="15"/>
  <c r="W33" i="15"/>
  <c r="W30" i="15"/>
  <c r="W80" i="15"/>
  <c r="AI66" i="15"/>
  <c r="AI45" i="15"/>
  <c r="AI83" i="15"/>
  <c r="I96" i="2"/>
  <c r="G21" i="15" s="1"/>
  <c r="AI9" i="15"/>
  <c r="I95" i="2"/>
  <c r="I94" i="2"/>
  <c r="I84" i="2"/>
  <c r="I44" i="2"/>
  <c r="AI39" i="15"/>
  <c r="I114" i="2"/>
  <c r="AI19" i="15"/>
  <c r="I125" i="2"/>
  <c r="I169" i="2"/>
  <c r="W75" i="15"/>
  <c r="I146" i="2"/>
  <c r="G106" i="15" s="1"/>
  <c r="I124" i="2"/>
  <c r="G15" i="15" s="1"/>
  <c r="I168" i="2"/>
  <c r="AI10" i="15"/>
  <c r="I167" i="2"/>
  <c r="I121" i="2"/>
  <c r="AI51" i="15"/>
  <c r="G139" i="15"/>
  <c r="G71" i="15"/>
  <c r="G10" i="15"/>
  <c r="G132" i="15"/>
  <c r="G41" i="15"/>
  <c r="G96" i="15"/>
  <c r="G93" i="15"/>
  <c r="G108" i="15"/>
  <c r="G127" i="15"/>
  <c r="G80" i="15"/>
  <c r="G57" i="15"/>
  <c r="G118" i="15"/>
  <c r="G11" i="15"/>
  <c r="G89" i="15"/>
  <c r="G42" i="15"/>
  <c r="G14" i="15"/>
  <c r="G40" i="15"/>
  <c r="G123" i="15"/>
  <c r="G105" i="15"/>
  <c r="G148" i="15"/>
  <c r="G124" i="15"/>
  <c r="G97" i="15"/>
  <c r="G6" i="15"/>
  <c r="G109" i="15"/>
  <c r="G19" i="15"/>
  <c r="G91" i="15"/>
  <c r="G58" i="15"/>
  <c r="G61" i="15"/>
  <c r="G113" i="15"/>
  <c r="G87" i="15"/>
  <c r="AI31" i="15"/>
  <c r="G99" i="15"/>
  <c r="G116" i="15"/>
  <c r="G107" i="15"/>
  <c r="G50" i="15"/>
  <c r="G47" i="15"/>
  <c r="G92" i="15"/>
  <c r="G29" i="15"/>
  <c r="G18" i="15"/>
  <c r="G66" i="15"/>
  <c r="G120" i="15"/>
  <c r="G129" i="15"/>
  <c r="G150" i="15"/>
  <c r="G5" i="15"/>
  <c r="G7" i="15"/>
  <c r="G102" i="15"/>
  <c r="G152" i="15"/>
  <c r="G119" i="15"/>
  <c r="G103" i="15"/>
  <c r="G13" i="15"/>
  <c r="G16" i="15"/>
  <c r="G24" i="15"/>
  <c r="G73" i="15"/>
  <c r="G59" i="15"/>
  <c r="G9" i="15"/>
  <c r="G70" i="15"/>
  <c r="G55" i="15"/>
  <c r="G43" i="15"/>
  <c r="G20" i="15"/>
  <c r="G76" i="15"/>
  <c r="G134" i="15"/>
  <c r="G77" i="15"/>
  <c r="G115" i="15"/>
  <c r="G153" i="15"/>
  <c r="G104" i="15"/>
  <c r="G46" i="15"/>
  <c r="G33" i="15"/>
  <c r="G90" i="15"/>
  <c r="G74" i="15"/>
  <c r="G143" i="15"/>
  <c r="G28" i="15"/>
  <c r="F170" i="2"/>
  <c r="L4" i="2" s="1"/>
  <c r="J163" i="2" s="1"/>
  <c r="K163" i="2" s="1"/>
  <c r="J152" i="2" l="1"/>
  <c r="K152" i="2" s="1"/>
  <c r="H96" i="15" s="1"/>
  <c r="AI96" i="15" s="1"/>
  <c r="J162" i="2"/>
  <c r="K162" i="2" s="1"/>
  <c r="H11" i="15" s="1"/>
  <c r="AI11" i="15" s="1"/>
  <c r="J53" i="2"/>
  <c r="K53" i="2" s="1"/>
  <c r="H84" i="15" s="1"/>
  <c r="AI84" i="15" s="1"/>
  <c r="J125" i="2"/>
  <c r="K125" i="2" s="1"/>
  <c r="H150" i="15" s="1"/>
  <c r="AI150" i="15" s="1"/>
  <c r="J47" i="2"/>
  <c r="K47" i="2" s="1"/>
  <c r="H152" i="15" s="1"/>
  <c r="AI152" i="15" s="1"/>
  <c r="J95" i="2"/>
  <c r="K95" i="2" s="1"/>
  <c r="H148" i="15" s="1"/>
  <c r="AI148" i="15" s="1"/>
  <c r="J14" i="2"/>
  <c r="K14" i="2" s="1"/>
  <c r="H118" i="15" s="1"/>
  <c r="J8" i="2"/>
  <c r="K8" i="2" s="1"/>
  <c r="H119" i="15" s="1"/>
  <c r="J19" i="2"/>
  <c r="K19" i="2" s="1"/>
  <c r="H126" i="15" s="1"/>
  <c r="J127" i="2"/>
  <c r="K127" i="2" s="1"/>
  <c r="H61" i="15" s="1"/>
  <c r="AI61" i="15" s="1"/>
  <c r="J150" i="2"/>
  <c r="K150" i="2" s="1"/>
  <c r="H105" i="15" s="1"/>
  <c r="AI105" i="15" s="1"/>
  <c r="J33" i="2"/>
  <c r="K33" i="2" s="1"/>
  <c r="H37" i="15" s="1"/>
  <c r="AI37" i="15" s="1"/>
  <c r="J63" i="2"/>
  <c r="K63" i="2" s="1"/>
  <c r="H134" i="15" s="1"/>
  <c r="J42" i="2"/>
  <c r="K42" i="2" s="1"/>
  <c r="H57" i="15" s="1"/>
  <c r="AI57" i="15" s="1"/>
  <c r="J25" i="2"/>
  <c r="J134" i="2"/>
  <c r="K134" i="2" s="1"/>
  <c r="H64" i="15" s="1"/>
  <c r="AI64" i="15" s="1"/>
  <c r="J13" i="2"/>
  <c r="K13" i="2" s="1"/>
  <c r="H123" i="15" s="1"/>
  <c r="J60" i="2"/>
  <c r="K60" i="2" s="1"/>
  <c r="J117" i="2"/>
  <c r="K117" i="2" s="1"/>
  <c r="H80" i="15" s="1"/>
  <c r="AI80" i="15" s="1"/>
  <c r="J137" i="2"/>
  <c r="K137" i="2" s="1"/>
  <c r="H35" i="15" s="1"/>
  <c r="AI35" i="15" s="1"/>
  <c r="J136" i="2"/>
  <c r="K136" i="2" s="1"/>
  <c r="J39" i="2"/>
  <c r="K39" i="2" s="1"/>
  <c r="H75" i="15" s="1"/>
  <c r="AI75" i="15" s="1"/>
  <c r="J4" i="2"/>
  <c r="K4" i="2" s="1"/>
  <c r="H116" i="15" s="1"/>
  <c r="J84" i="2"/>
  <c r="J70" i="2"/>
  <c r="K70" i="2" s="1"/>
  <c r="H132" i="15" s="1"/>
  <c r="J83" i="2"/>
  <c r="K83" i="2" s="1"/>
  <c r="J22" i="2"/>
  <c r="K22" i="2" s="1"/>
  <c r="H124" i="15" s="1"/>
  <c r="J104" i="2"/>
  <c r="K104" i="2" s="1"/>
  <c r="H50" i="15" s="1"/>
  <c r="AI50" i="15" s="1"/>
  <c r="J17" i="2"/>
  <c r="K17" i="2" s="1"/>
  <c r="J160" i="2"/>
  <c r="K160" i="2" s="1"/>
  <c r="H107" i="15" s="1"/>
  <c r="AI107" i="15" s="1"/>
  <c r="J100" i="2"/>
  <c r="K100" i="2" s="1"/>
  <c r="H76" i="15" s="1"/>
  <c r="AI76" i="15" s="1"/>
  <c r="J111" i="2"/>
  <c r="K111" i="2" s="1"/>
  <c r="H26" i="15" s="1"/>
  <c r="AI26" i="15" s="1"/>
  <c r="J90" i="2"/>
  <c r="K90" i="2" s="1"/>
  <c r="J99" i="2"/>
  <c r="K99" i="2" s="1"/>
  <c r="H143" i="15" s="1"/>
  <c r="J110" i="2"/>
  <c r="K110" i="2" s="1"/>
  <c r="J135" i="2"/>
  <c r="K135" i="2" s="1"/>
  <c r="H24" i="15" s="1"/>
  <c r="AI24" i="15" s="1"/>
  <c r="J146" i="2"/>
  <c r="K146" i="2" s="1"/>
  <c r="H106" i="15" s="1"/>
  <c r="AI106" i="15" s="1"/>
  <c r="J126" i="2"/>
  <c r="K126" i="2" s="1"/>
  <c r="H140" i="15" s="1"/>
  <c r="J121" i="2"/>
  <c r="K121" i="2" s="1"/>
  <c r="H46" i="15" s="1"/>
  <c r="AI46" i="15" s="1"/>
  <c r="J145" i="2"/>
  <c r="K145" i="2" s="1"/>
  <c r="H16" i="15" s="1"/>
  <c r="AI16" i="15" s="1"/>
  <c r="J157" i="2"/>
  <c r="K157" i="2" s="1"/>
  <c r="J74" i="2"/>
  <c r="K74" i="2" s="1"/>
  <c r="H18" i="15" s="1"/>
  <c r="AI18" i="15" s="1"/>
  <c r="J88" i="2"/>
  <c r="K88" i="2" s="1"/>
  <c r="H99" i="15" s="1"/>
  <c r="AI99" i="15" s="1"/>
  <c r="J41" i="2"/>
  <c r="K41" i="2" s="1"/>
  <c r="H40" i="15" s="1"/>
  <c r="AI40" i="15" s="1"/>
  <c r="J71" i="2"/>
  <c r="K71" i="2" s="1"/>
  <c r="H137" i="15" s="1"/>
  <c r="J92" i="2"/>
  <c r="K92" i="2" s="1"/>
  <c r="H44" i="15" s="1"/>
  <c r="AI44" i="15" s="1"/>
  <c r="J153" i="2"/>
  <c r="K153" i="2" s="1"/>
  <c r="J50" i="2"/>
  <c r="J151" i="2"/>
  <c r="K151" i="2" s="1"/>
  <c r="H141" i="15" s="1"/>
  <c r="J65" i="2"/>
  <c r="K65" i="2" s="1"/>
  <c r="H142" i="15" s="1"/>
  <c r="J62" i="2"/>
  <c r="K62" i="2" s="1"/>
  <c r="H56" i="15" s="1"/>
  <c r="AI56" i="15" s="1"/>
  <c r="J59" i="2"/>
  <c r="K59" i="2" s="1"/>
  <c r="H60" i="15" s="1"/>
  <c r="AI60" i="15" s="1"/>
  <c r="J9" i="2"/>
  <c r="K9" i="2" s="1"/>
  <c r="H114" i="15" s="1"/>
  <c r="J34" i="2"/>
  <c r="J35" i="2"/>
  <c r="K35" i="2" s="1"/>
  <c r="H78" i="15" s="1"/>
  <c r="AI78" i="15" s="1"/>
  <c r="J58" i="2"/>
  <c r="K58" i="2" s="1"/>
  <c r="J85" i="2"/>
  <c r="K85" i="2" s="1"/>
  <c r="H4" i="15" s="1"/>
  <c r="AI4" i="15" s="1"/>
  <c r="J105" i="2"/>
  <c r="K105" i="2" s="1"/>
  <c r="H146" i="15" s="1"/>
  <c r="J97" i="2"/>
  <c r="K97" i="2" s="1"/>
  <c r="H144" i="15" s="1"/>
  <c r="J56" i="2"/>
  <c r="K56" i="2" s="1"/>
  <c r="H67" i="15" s="1"/>
  <c r="AI67" i="15" s="1"/>
  <c r="J130" i="2"/>
  <c r="K130" i="2" s="1"/>
  <c r="H149" i="15" s="1"/>
  <c r="AI149" i="15" s="1"/>
  <c r="J37" i="2"/>
  <c r="J27" i="2"/>
  <c r="K27" i="2" s="1"/>
  <c r="H72" i="15" s="1"/>
  <c r="AI72" i="15" s="1"/>
  <c r="J112" i="2"/>
  <c r="K112" i="2" s="1"/>
  <c r="H62" i="15" s="1"/>
  <c r="AI62" i="15" s="1"/>
  <c r="J31" i="2"/>
  <c r="J32" i="2"/>
  <c r="K32" i="2" s="1"/>
  <c r="H48" i="15" s="1"/>
  <c r="AI48" i="15" s="1"/>
  <c r="J16" i="2"/>
  <c r="K16" i="2" s="1"/>
  <c r="H23" i="15" s="1"/>
  <c r="AI23" i="15" s="1"/>
  <c r="J75" i="2"/>
  <c r="J165" i="2"/>
  <c r="K165" i="2" s="1"/>
  <c r="J28" i="2"/>
  <c r="J57" i="2"/>
  <c r="K57" i="2" s="1"/>
  <c r="H54" i="15" s="1"/>
  <c r="AI54" i="15" s="1"/>
  <c r="J138" i="2"/>
  <c r="K138" i="2" s="1"/>
  <c r="H98" i="15" s="1"/>
  <c r="AI98" i="15" s="1"/>
  <c r="J139" i="2"/>
  <c r="K139" i="2" s="1"/>
  <c r="H86" i="15" s="1"/>
  <c r="AI86" i="15" s="1"/>
  <c r="J81" i="2"/>
  <c r="K81" i="2" s="1"/>
  <c r="H30" i="15" s="1"/>
  <c r="AI30" i="15" s="1"/>
  <c r="J20" i="2"/>
  <c r="K20" i="2" s="1"/>
  <c r="H117" i="15" s="1"/>
  <c r="J108" i="2"/>
  <c r="K108" i="2" s="1"/>
  <c r="H53" i="15" s="1"/>
  <c r="AI53" i="15" s="1"/>
  <c r="J113" i="2"/>
  <c r="K113" i="2" s="1"/>
  <c r="H88" i="15" s="1"/>
  <c r="AI88" i="15" s="1"/>
  <c r="J15" i="2"/>
  <c r="K15" i="2" s="1"/>
  <c r="H79" i="15" s="1"/>
  <c r="AI79" i="15" s="1"/>
  <c r="J109" i="2"/>
  <c r="K109" i="2" s="1"/>
  <c r="H3" i="15" s="1"/>
  <c r="AI3" i="15" s="1"/>
  <c r="J164" i="2"/>
  <c r="K164" i="2" s="1"/>
  <c r="J54" i="2"/>
  <c r="K54" i="2" s="1"/>
  <c r="H12" i="15" s="1"/>
  <c r="AI12" i="15" s="1"/>
  <c r="J77" i="2"/>
  <c r="K77" i="2" s="1"/>
  <c r="H145" i="15" s="1"/>
  <c r="J107" i="2"/>
  <c r="K107" i="2" s="1"/>
  <c r="J45" i="2"/>
  <c r="K45" i="2" s="1"/>
  <c r="H81" i="15" s="1"/>
  <c r="AI81" i="15" s="1"/>
  <c r="J66" i="2"/>
  <c r="K66" i="2" s="1"/>
  <c r="H52" i="15" s="1"/>
  <c r="AI52" i="15" s="1"/>
  <c r="J5" i="2"/>
  <c r="K5" i="2" s="1"/>
  <c r="H125" i="15" s="1"/>
  <c r="J98" i="2"/>
  <c r="K98" i="2" s="1"/>
  <c r="H101" i="15" s="1"/>
  <c r="AI101" i="15" s="1"/>
  <c r="J91" i="2"/>
  <c r="K91" i="2" s="1"/>
  <c r="H8" i="15" s="1"/>
  <c r="AI8" i="15" s="1"/>
  <c r="J64" i="2"/>
  <c r="K64" i="2" s="1"/>
  <c r="H82" i="15" s="1"/>
  <c r="AI82" i="15" s="1"/>
  <c r="J147" i="2"/>
  <c r="K147" i="2" s="1"/>
  <c r="H85" i="15" s="1"/>
  <c r="AI85" i="15" s="1"/>
  <c r="J52" i="2"/>
  <c r="K52" i="2" s="1"/>
  <c r="H38" i="15" s="1"/>
  <c r="AI38" i="15" s="1"/>
  <c r="J80" i="2"/>
  <c r="K80" i="2" s="1"/>
  <c r="H154" i="15" s="1"/>
  <c r="AI154" i="15" s="1"/>
  <c r="J115" i="2"/>
  <c r="K115" i="2" s="1"/>
  <c r="J78" i="2"/>
  <c r="J21" i="2"/>
  <c r="K21" i="2" s="1"/>
  <c r="H122" i="15" s="1"/>
  <c r="J72" i="2"/>
  <c r="K72" i="2" s="1"/>
  <c r="H94" i="15" s="1"/>
  <c r="AI94" i="15" s="1"/>
  <c r="J76" i="2"/>
  <c r="K76" i="2" s="1"/>
  <c r="H68" i="15" s="1"/>
  <c r="AI68" i="15" s="1"/>
  <c r="J101" i="2"/>
  <c r="K101" i="2" s="1"/>
  <c r="J23" i="2"/>
  <c r="K23" i="2" s="1"/>
  <c r="H112" i="15" s="1"/>
  <c r="J49" i="2"/>
  <c r="K49" i="2" s="1"/>
  <c r="H155" i="15" s="1"/>
  <c r="AI155" i="15" s="1"/>
  <c r="J129" i="2"/>
  <c r="K129" i="2" s="1"/>
  <c r="H135" i="15" s="1"/>
  <c r="J69" i="2"/>
  <c r="K69" i="2" s="1"/>
  <c r="H147" i="15" s="1"/>
  <c r="J38" i="2"/>
  <c r="K38" i="2" s="1"/>
  <c r="H151" i="15" s="1"/>
  <c r="AI151" i="15" s="1"/>
  <c r="J96" i="2"/>
  <c r="K96" i="2" s="1"/>
  <c r="H21" i="15" s="1"/>
  <c r="AI21" i="15" s="1"/>
  <c r="J48" i="2"/>
  <c r="J18" i="2"/>
  <c r="K18" i="2" s="1"/>
  <c r="H115" i="15" s="1"/>
  <c r="J118" i="2"/>
  <c r="K118" i="2" s="1"/>
  <c r="H93" i="15" s="1"/>
  <c r="AI93" i="15" s="1"/>
  <c r="J148" i="2"/>
  <c r="K148" i="2" s="1"/>
  <c r="H58" i="15" s="1"/>
  <c r="AI58" i="15" s="1"/>
  <c r="J6" i="2"/>
  <c r="K6" i="2" s="1"/>
  <c r="H128" i="15" s="1"/>
  <c r="J61" i="2"/>
  <c r="K61" i="2" s="1"/>
  <c r="H33" i="15" s="1"/>
  <c r="AI33" i="15" s="1"/>
  <c r="J55" i="2"/>
  <c r="K55" i="2" s="1"/>
  <c r="H59" i="15" s="1"/>
  <c r="AI59" i="15" s="1"/>
  <c r="J124" i="2"/>
  <c r="K124" i="2" s="1"/>
  <c r="H15" i="15" s="1"/>
  <c r="AI15" i="15" s="1"/>
  <c r="J44" i="2"/>
  <c r="K44" i="2" s="1"/>
  <c r="H91" i="15" s="1"/>
  <c r="AI91" i="15" s="1"/>
  <c r="J154" i="2"/>
  <c r="K154" i="2" s="1"/>
  <c r="H95" i="15" s="1"/>
  <c r="AI95" i="15" s="1"/>
  <c r="J122" i="2"/>
  <c r="K122" i="2" s="1"/>
  <c r="H20" i="15" s="1"/>
  <c r="AI20" i="15" s="1"/>
  <c r="J169" i="2"/>
  <c r="K169" i="2" s="1"/>
  <c r="H102" i="15" s="1"/>
  <c r="AI102" i="15" s="1"/>
  <c r="J94" i="2"/>
  <c r="K94" i="2" s="1"/>
  <c r="H109" i="15" s="1"/>
  <c r="AI109" i="15" s="1"/>
  <c r="J87" i="2"/>
  <c r="J82" i="2"/>
  <c r="K82" i="2" s="1"/>
  <c r="H47" i="15" s="1"/>
  <c r="AI47" i="15" s="1"/>
  <c r="J106" i="2"/>
  <c r="J36" i="2"/>
  <c r="K36" i="2" s="1"/>
  <c r="H77" i="15" s="1"/>
  <c r="AI77" i="15" s="1"/>
  <c r="J51" i="2"/>
  <c r="K51" i="2" s="1"/>
  <c r="H14" i="15" s="1"/>
  <c r="AI14" i="15" s="1"/>
  <c r="J24" i="2"/>
  <c r="K24" i="2" s="1"/>
  <c r="H127" i="15" s="1"/>
  <c r="J30" i="2"/>
  <c r="J114" i="2"/>
  <c r="K114" i="2" s="1"/>
  <c r="H87" i="15" s="1"/>
  <c r="AI87" i="15" s="1"/>
  <c r="J128" i="2"/>
  <c r="K128" i="2" s="1"/>
  <c r="H6" i="15" s="1"/>
  <c r="AI6" i="15" s="1"/>
  <c r="J43" i="2"/>
  <c r="K43" i="2" s="1"/>
  <c r="H108" i="15" s="1"/>
  <c r="AI108" i="15" s="1"/>
  <c r="J119" i="2"/>
  <c r="K119" i="2" s="1"/>
  <c r="H71" i="15" s="1"/>
  <c r="AI71" i="15" s="1"/>
  <c r="J167" i="2"/>
  <c r="K167" i="2" s="1"/>
  <c r="H70" i="15" s="1"/>
  <c r="AI70" i="15" s="1"/>
  <c r="J89" i="2"/>
  <c r="K89" i="2" s="1"/>
  <c r="H74" i="15" s="1"/>
  <c r="AI74" i="15" s="1"/>
  <c r="J158" i="2"/>
  <c r="K158" i="2" s="1"/>
  <c r="H129" i="15" s="1"/>
  <c r="J3" i="2"/>
  <c r="K3" i="2" s="1"/>
  <c r="H120" i="15" s="1"/>
  <c r="J123" i="2"/>
  <c r="K123" i="2" s="1"/>
  <c r="H73" i="15" s="1"/>
  <c r="AI73" i="15" s="1"/>
  <c r="J73" i="2"/>
  <c r="J143" i="2"/>
  <c r="K143" i="2" s="1"/>
  <c r="J144" i="2"/>
  <c r="K144" i="2" s="1"/>
  <c r="H43" i="15" s="1"/>
  <c r="AI43" i="15" s="1"/>
  <c r="J103" i="2"/>
  <c r="K103" i="2" s="1"/>
  <c r="H29" i="15" s="1"/>
  <c r="AI29" i="15" s="1"/>
  <c r="J93" i="2"/>
  <c r="J156" i="2"/>
  <c r="K156" i="2" s="1"/>
  <c r="H13" i="15" s="1"/>
  <c r="AI13" i="15" s="1"/>
  <c r="J29" i="2"/>
  <c r="K29" i="2" s="1"/>
  <c r="H7" i="15" s="1"/>
  <c r="AI7" i="15" s="1"/>
  <c r="J159" i="2"/>
  <c r="K159" i="2" s="1"/>
  <c r="J149" i="2"/>
  <c r="K149" i="2" s="1"/>
  <c r="H97" i="15" s="1"/>
  <c r="AI97" i="15" s="1"/>
  <c r="J68" i="2"/>
  <c r="K68" i="2" s="1"/>
  <c r="H42" i="15" s="1"/>
  <c r="AI42" i="15" s="1"/>
  <c r="J142" i="2"/>
  <c r="K142" i="2" s="1"/>
  <c r="H138" i="15" s="1"/>
  <c r="J133" i="2"/>
  <c r="K133" i="2" s="1"/>
  <c r="H90" i="15" s="1"/>
  <c r="AI90" i="15" s="1"/>
  <c r="J140" i="2"/>
  <c r="K140" i="2" s="1"/>
  <c r="H49" i="15" s="1"/>
  <c r="AI49" i="15" s="1"/>
  <c r="J131" i="2"/>
  <c r="K131" i="2" s="1"/>
  <c r="H34" i="15" s="1"/>
  <c r="AI34" i="15" s="1"/>
  <c r="J7" i="2"/>
  <c r="J79" i="2"/>
  <c r="K79" i="2" s="1"/>
  <c r="H133" i="15" s="1"/>
  <c r="J67" i="2"/>
  <c r="K67" i="2" s="1"/>
  <c r="H32" i="15" s="1"/>
  <c r="AI32" i="15" s="1"/>
  <c r="J120" i="2"/>
  <c r="K120" i="2" s="1"/>
  <c r="H36" i="15" s="1"/>
  <c r="AI36" i="15" s="1"/>
  <c r="J46" i="2"/>
  <c r="K46" i="2" s="1"/>
  <c r="H136" i="15" s="1"/>
  <c r="J166" i="2"/>
  <c r="K166" i="2" s="1"/>
  <c r="H104" i="15" s="1"/>
  <c r="AI104" i="15" s="1"/>
  <c r="J12" i="2"/>
  <c r="K12" i="2" s="1"/>
  <c r="H121" i="15" s="1"/>
  <c r="J26" i="2"/>
  <c r="J141" i="2"/>
  <c r="K141" i="2" s="1"/>
  <c r="H153" i="15" s="1"/>
  <c r="AI153" i="15" s="1"/>
  <c r="J155" i="2"/>
  <c r="K155" i="2" s="1"/>
  <c r="H55" i="15" s="1"/>
  <c r="AI55" i="15" s="1"/>
  <c r="J168" i="2"/>
  <c r="K168" i="2" s="1"/>
  <c r="H103" i="15" s="1"/>
  <c r="AI103" i="15" s="1"/>
  <c r="J102" i="2"/>
  <c r="K102" i="2" s="1"/>
  <c r="H5" i="15" s="1"/>
  <c r="AI5" i="15" s="1"/>
  <c r="J40" i="2"/>
  <c r="K40" i="2" s="1"/>
  <c r="H25" i="15" s="1"/>
  <c r="AI25" i="15" s="1"/>
  <c r="J116" i="2"/>
  <c r="K116" i="2" s="1"/>
  <c r="H89" i="15" s="1"/>
  <c r="AI89" i="15" s="1"/>
  <c r="J86" i="2"/>
  <c r="K86" i="2" s="1"/>
  <c r="J10" i="2"/>
  <c r="K10" i="2" s="1"/>
  <c r="H92" i="15" s="1"/>
  <c r="AI92" i="15" s="1"/>
  <c r="J11" i="2"/>
  <c r="K11" i="2" s="1"/>
  <c r="H113" i="15" s="1"/>
  <c r="J161" i="2"/>
  <c r="K161" i="2" s="1"/>
  <c r="H22" i="15" s="1"/>
  <c r="AI22" i="15" s="1"/>
  <c r="J132" i="2"/>
  <c r="K132" i="2" s="1"/>
  <c r="H13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 User</author>
  </authors>
  <commentList>
    <comment ref="X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光电教指委教研项目 50</t>
        </r>
      </text>
    </comment>
    <comment ref="AG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指导本科生论文 2篇 40分
教改论文 20分</t>
        </r>
      </text>
    </comment>
    <comment ref="Q7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校教学成果 一等 2</t>
        </r>
      </text>
    </comment>
    <comment ref="N8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指导省新苗 2分
指导学院新苗 2分
指导国家创新大赛 2分
挑战杯省三等奖 10分</t>
        </r>
      </text>
    </comment>
    <comment ref="AF8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教学研究论文 10分
指本科生发表论文 10分</t>
        </r>
      </text>
    </comment>
    <comment ref="Q9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校级教学成果优秀奖二等奖 15分</t>
        </r>
      </text>
    </comment>
    <comment ref="Y9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国家级虚拟仿真实验中心建设 20</t>
        </r>
      </text>
    </comment>
    <comment ref="AB9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集成电路与集成系统设计省特色专业建设 15分</t>
        </r>
      </text>
    </comment>
    <comment ref="N10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 国一(平分) 17.5
电子 国一(平分) 17.5
电子 国二(平分) 15
电子 省二(平分) 10
</t>
        </r>
      </text>
    </comment>
    <comment ref="X10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省教改+国家级大创+翻转课堂 170（陈龙）
陈龙分盛庆华 10分</t>
        </r>
      </text>
    </comment>
    <comment ref="S13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校级教学优秀奖2014-2015</t>
        </r>
      </text>
    </comment>
    <comment ref="X14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2015国家级创新创业项目 100分</t>
        </r>
      </text>
    </comment>
    <comment ref="X15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校级高教研究 15分</t>
        </r>
      </text>
    </comment>
    <comment ref="Y15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仿真实验项目申报未立项 4分</t>
        </r>
      </text>
    </comment>
    <comment ref="N17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 国一(平分) 17.5
电子 省二(平分) 17.5*5=87.5</t>
        </r>
      </text>
    </comment>
    <comment ref="S17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校级教学优秀奖2014-2015</t>
        </r>
      </text>
    </comment>
    <comment ref="S18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校级教学优秀奖2014-2015 7分
国家教学竞赛二等奖 25分</t>
        </r>
      </text>
    </comment>
    <comment ref="N19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</t>
        </r>
      </text>
    </comment>
    <comment ref="S20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校教学技能 校二 5分</t>
        </r>
      </text>
    </comment>
    <comment ref="Y25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1</t>
        </r>
      </text>
    </comment>
    <comment ref="Q28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校教学成果 一等 2</t>
        </r>
      </text>
    </comment>
    <comment ref="Y28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5</t>
        </r>
      </text>
    </comment>
    <comment ref="Y31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1</t>
        </r>
      </text>
    </comment>
    <comment ref="Y34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自制实验仪器：通信电子电路实验平台 3.5分
虚拟仿真实验：模拟调频通信 3.5分</t>
        </r>
      </text>
    </comment>
    <comment ref="X35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高教课题 融合式双语课堂 2分
课堂教学创新改革 15分
省教育技术研究规划课题 50分</t>
        </r>
      </text>
    </comment>
    <comment ref="X36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校级高教研究 15分</t>
        </r>
      </text>
    </comment>
    <comment ref="AF36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发表论文 10分</t>
        </r>
      </text>
    </comment>
    <comment ref="X37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省教改+国家级大创+翻转课堂 170（陈龙）
陈龙分马学条 20分</t>
        </r>
      </text>
    </comment>
    <comment ref="Y37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1
EDA实验教学板 申报未立项 4
实验室在线教学与虚拟仿真平台 申报未立项 4
封顶 6</t>
        </r>
      </text>
    </comment>
    <comment ref="AF37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发表论文 10</t>
        </r>
      </text>
    </comment>
    <comment ref="AC39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EDA国家精品 20分</t>
        </r>
      </text>
    </comment>
    <comment ref="AD39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教材出版 10分</t>
        </r>
      </text>
    </comment>
    <comment ref="X40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省教改+国家级大创+翻转课堂 170（陈龙）
陈龙分杨柳 10分</t>
        </r>
      </text>
    </comment>
    <comment ref="N41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电子竞赛</t>
        </r>
        <r>
          <rPr>
            <sz val="9"/>
            <color indexed="81"/>
            <rFont val="宋体"/>
            <family val="3"/>
            <charset val="134"/>
          </rPr>
          <t xml:space="preserve"> 国一1个 35
电子竞赛 国二2个 30*2=60
电子竞赛 省一1个 25
智能车 国一2个 35*2=70
</t>
        </r>
      </text>
    </comment>
    <comment ref="X41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省教改+国家级大创+翻转课堂 170
陈龙 得90分</t>
        </r>
      </text>
    </comment>
    <comment ref="AC41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EDA国家精品 10分</t>
        </r>
      </text>
    </comment>
    <comment ref="AF41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指导学生发表论文 10分</t>
        </r>
      </text>
    </comment>
    <comment ref="AC43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EDA国家精品 25分</t>
        </r>
      </text>
    </comment>
    <comment ref="N45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 国一 35分
电子 国二 30
电子 省一(平分) 12.5
智能车 省二(平分)10</t>
        </r>
      </text>
    </comment>
    <comment ref="S45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校级教学优秀奖2014-2015</t>
        </r>
        <r>
          <rPr>
            <sz val="9"/>
            <color indexed="81"/>
            <rFont val="宋体"/>
            <family val="3"/>
            <charset val="134"/>
          </rPr>
          <t xml:space="preserve">  7分
优秀毕业指导教师 7分
省师德  15分</t>
        </r>
      </text>
    </comment>
    <comment ref="X45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高教课题 融合式双语课堂 10分
校级创新创业项目</t>
        </r>
        <r>
          <rPr>
            <sz val="9"/>
            <color indexed="81"/>
            <rFont val="宋体"/>
            <family val="3"/>
            <charset val="134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Y45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自制实验仪器：通信电子电路实验平台 6.5分
虚拟仿真实验：模拟调频通信 6.5分</t>
        </r>
      </text>
    </comment>
    <comment ref="AF45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指导本科生 10分</t>
        </r>
      </text>
    </comment>
    <comment ref="T47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教学技能 校一7分</t>
        </r>
      </text>
    </comment>
    <comment ref="Y48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1</t>
        </r>
      </text>
    </comment>
    <comment ref="AF48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发表论文 10</t>
        </r>
      </text>
    </comment>
    <comment ref="N51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 国一 30分
电子 省一(均分) 12.5
成功参赛奖 2分</t>
        </r>
      </text>
    </comment>
    <comment ref="AC51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信号与系统课程群 20分</t>
        </r>
      </text>
    </comment>
    <comment ref="N54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 省三(平分) 7.5
电子 成功参赛 2
</t>
        </r>
      </text>
    </comment>
    <comment ref="N60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挑战杯 省二 20</t>
        </r>
      </text>
    </comment>
    <comment ref="AF60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国家一级期刊 40
国家核心期刊 20</t>
        </r>
      </text>
    </comment>
    <comment ref="S62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毕设优秀指导教师 7分</t>
        </r>
      </text>
    </comment>
    <comment ref="N63" authorId="0" shapeId="0" xr:uid="{00000000-0006-0000-0000-00003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智能车 全国一 35分
创新大赛 省银 20分+20分
智能车 省一 25分+25分
</t>
        </r>
      </text>
    </comment>
    <comment ref="S65" authorId="0" shapeId="0" xr:uid="{00000000-0006-0000-0000-00003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校级教学优秀奖2014-2015</t>
        </r>
      </text>
    </comment>
    <comment ref="X65" authorId="0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实验自制仪器项目 15分
省教改</t>
        </r>
        <r>
          <rPr>
            <sz val="9"/>
            <color indexed="81"/>
            <rFont val="宋体"/>
            <family val="3"/>
            <charset val="134"/>
          </rPr>
          <t>+</t>
        </r>
        <r>
          <rPr>
            <sz val="9"/>
            <color indexed="81"/>
            <rFont val="宋体"/>
            <family val="3"/>
            <charset val="134"/>
          </rPr>
          <t>国家级大创</t>
        </r>
        <r>
          <rPr>
            <sz val="9"/>
            <color indexed="81"/>
            <rFont val="宋体"/>
            <family val="3"/>
            <charset val="134"/>
          </rPr>
          <t>+</t>
        </r>
        <r>
          <rPr>
            <sz val="9"/>
            <color indexed="81"/>
            <rFont val="宋体"/>
            <family val="3"/>
            <charset val="134"/>
          </rPr>
          <t>翻转课堂</t>
        </r>
        <r>
          <rPr>
            <sz val="9"/>
            <color indexed="81"/>
            <rFont val="宋体"/>
            <family val="3"/>
            <charset val="134"/>
          </rPr>
          <t xml:space="preserve"> 170</t>
        </r>
        <r>
          <rPr>
            <sz val="9"/>
            <color indexed="81"/>
            <rFont val="宋体"/>
            <family val="3"/>
            <charset val="134"/>
          </rPr>
          <t>（陈龙）
陈龙分牛小燕</t>
        </r>
        <r>
          <rPr>
            <sz val="9"/>
            <color indexed="81"/>
            <rFont val="宋体"/>
            <family val="3"/>
            <charset val="134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Y65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1</t>
        </r>
      </text>
    </comment>
    <comment ref="AD65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教材出版 10</t>
        </r>
      </text>
    </comment>
    <comment ref="N66" authorId="0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电子竞赛 省二 20分+20分
电子竞赛 成功参赛 2分+2分</t>
        </r>
      </text>
    </comment>
    <comment ref="Q66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校教学成果 一等 2</t>
        </r>
      </text>
    </comment>
    <comment ref="X66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省教改+国家级大创+翻转课堂 170（陈龙）
陈龙分刘公致 5分</t>
        </r>
      </text>
    </comment>
    <comment ref="Y66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2</t>
        </r>
      </text>
    </comment>
    <comment ref="X67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2015国际级创新创业项目 100分</t>
        </r>
      </text>
    </comment>
    <comment ref="N69" authorId="0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 国一 35
电子 省二(平分) 10
</t>
        </r>
      </text>
    </comment>
    <comment ref="AC70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EDA国家精品 15分</t>
        </r>
      </text>
    </comment>
    <comment ref="Y72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2
自制仪器 10
在线虚拟仿真试验箱 申报未立项 4
省级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电工电子示范中心物联网技术实践和开发平台</t>
        </r>
        <r>
          <rPr>
            <sz val="9"/>
            <color indexed="81"/>
            <rFont val="宋体"/>
            <family val="3"/>
            <charset val="134"/>
          </rPr>
          <t xml:space="preserve"> 10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Q77" authorId="0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校教学成果 一等 10</t>
        </r>
      </text>
    </comment>
    <comment ref="Y77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10</t>
        </r>
      </text>
    </comment>
    <comment ref="Y78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1</t>
        </r>
      </text>
    </comment>
    <comment ref="AF78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杭电学报 核心期刊 论文1篇</t>
        </r>
      </text>
    </comment>
    <comment ref="X81" authorId="0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省教改+国家级大创+翻转课堂 170（陈龙）
陈龙分郑雪峰 20分</t>
        </r>
      </text>
    </comment>
    <comment ref="N83" authorId="0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 国一(平分) 17.5
电子 国一 35
电子 国二(平分) 15
电子 省一(平分) 12.5
电子 省二(平分) 10
智能车 国二(平分) 15
智能车 省一(平分) 12.5
智能车 省一(平分) 12.5</t>
        </r>
      </text>
    </comment>
    <comment ref="X83" authorId="0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省教改+国家级大创+翻转课堂 170（陈龙）
陈龙分黄继业 10分</t>
        </r>
      </text>
    </comment>
    <comment ref="AC83" authorId="0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EDA国家精品 30分</t>
        </r>
      </text>
    </comment>
    <comment ref="Q91" authorId="0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校教学成果 一等 4</t>
        </r>
      </text>
    </comment>
    <comment ref="X91" authorId="0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全国小平科技创新团队 50分
2015年国家大学生创新创业项目 100分</t>
        </r>
      </text>
    </comment>
    <comment ref="Y91" authorId="0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3
省级</t>
        </r>
        <r>
          <rPr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电工电子示范中心物联网技术实践和开发平台</t>
        </r>
        <r>
          <rPr>
            <sz val="9"/>
            <color indexed="81"/>
            <rFont val="宋体"/>
            <family val="3"/>
            <charset val="134"/>
          </rPr>
          <t xml:space="preserve"> 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N94" authorId="0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校级电子竞赛教练组成员，12人，共计191分，人均15.9
电子 省三 3个 15*3=45
电子 成功参赛奖 2分
智能车 国二(平分) 15
智能车 省一2个(平分)12.5*2=25
智能车 省二(平分) 10</t>
        </r>
      </text>
    </comment>
    <comment ref="X100" authorId="0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省高教研究 50</t>
        </r>
      </text>
    </comment>
    <comment ref="AC100" authorId="0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申报未立项 4</t>
        </r>
      </text>
    </comment>
    <comment ref="X101" authorId="0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省新苗 申报未立项 4
大创 申报未立项 4
封顶 6</t>
        </r>
      </text>
    </comment>
    <comment ref="X102" authorId="0" shapeId="0" xr:uid="{00000000-0006-0000-0000-000051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校级大创 15分
省新苗 申报未立项 4分</t>
        </r>
      </text>
    </comment>
    <comment ref="AF102" authorId="0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指导学生论文 2篇 10*2=20</t>
        </r>
      </text>
    </comment>
    <comment ref="X103" authorId="0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高教课题 融合式双语课堂 3分</t>
        </r>
      </text>
    </comment>
    <comment ref="X108" authorId="0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全国小平科技创新团队 50分</t>
        </r>
      </text>
    </comment>
    <comment ref="Y108" authorId="0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省级 电工电子示范中心物联网技术实践和开发平台 15分</t>
        </r>
      </text>
    </comment>
    <comment ref="Y151" authorId="0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十二五 实验示范中心 2</t>
        </r>
      </text>
    </comment>
    <comment ref="X154" authorId="0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Lenovo User:</t>
        </r>
        <r>
          <rPr>
            <sz val="9"/>
            <color indexed="81"/>
            <rFont val="宋体"/>
            <family val="3"/>
            <charset val="134"/>
          </rPr>
          <t xml:space="preserve">
校级创新创业项目 15分</t>
        </r>
      </text>
    </comment>
  </commentList>
</comments>
</file>

<file path=xl/sharedStrings.xml><?xml version="1.0" encoding="utf-8"?>
<sst xmlns="http://schemas.openxmlformats.org/spreadsheetml/2006/main" count="4545" uniqueCount="1698">
  <si>
    <t/>
  </si>
  <si>
    <t>05006</t>
  </si>
  <si>
    <t>罗美华</t>
  </si>
  <si>
    <t>05018</t>
  </si>
  <si>
    <t>王维平</t>
  </si>
  <si>
    <t>05019</t>
  </si>
  <si>
    <t>胡飞跃</t>
  </si>
  <si>
    <t>陈瑾</t>
  </si>
  <si>
    <t>05023</t>
  </si>
  <si>
    <t>王勇佳</t>
  </si>
  <si>
    <t>05026</t>
  </si>
  <si>
    <t>张珣</t>
  </si>
  <si>
    <t>05028</t>
  </si>
  <si>
    <t>崔佳冬</t>
  </si>
  <si>
    <t>05029</t>
  </si>
  <si>
    <t>张海峰</t>
  </si>
  <si>
    <t>05031</t>
  </si>
  <si>
    <t>徐敏</t>
  </si>
  <si>
    <t>05042</t>
  </si>
  <si>
    <t>郑雪峰</t>
  </si>
  <si>
    <t>05043</t>
  </si>
  <si>
    <t>周巧娣</t>
  </si>
  <si>
    <t>05044</t>
  </si>
  <si>
    <t>刘敬彪</t>
  </si>
  <si>
    <t>05045</t>
  </si>
  <si>
    <t>高惠芳</t>
  </si>
  <si>
    <t>05050</t>
  </si>
  <si>
    <t>高明煜</t>
  </si>
  <si>
    <t>05051</t>
  </si>
  <si>
    <t>方志华</t>
  </si>
  <si>
    <t>05053</t>
  </si>
  <si>
    <t>黄继业</t>
  </si>
  <si>
    <t>05054</t>
  </si>
  <si>
    <t>曾毓</t>
  </si>
  <si>
    <t>05055</t>
  </si>
  <si>
    <t>郭红梅</t>
  </si>
  <si>
    <t>05062</t>
  </si>
  <si>
    <t>顾梅园</t>
  </si>
  <si>
    <t>05063</t>
  </si>
  <si>
    <t>耿友林</t>
  </si>
  <si>
    <t>07008</t>
  </si>
  <si>
    <t>刘顺兰</t>
  </si>
  <si>
    <t>22003</t>
  </si>
  <si>
    <t>刘公致</t>
  </si>
  <si>
    <t>22008</t>
  </si>
  <si>
    <t>秦会斌</t>
  </si>
  <si>
    <t>22009</t>
  </si>
  <si>
    <t>程筱军</t>
  </si>
  <si>
    <t>23006</t>
  </si>
  <si>
    <t>马琪</t>
  </si>
  <si>
    <t>23014</t>
  </si>
  <si>
    <t>王卉</t>
  </si>
  <si>
    <t>23018</t>
  </si>
  <si>
    <t>张晓红</t>
  </si>
  <si>
    <t>40003</t>
  </si>
  <si>
    <t>洪明</t>
  </si>
  <si>
    <t>周磊</t>
  </si>
  <si>
    <t>40068</t>
  </si>
  <si>
    <t>盛庆华</t>
  </si>
  <si>
    <t>40110</t>
  </si>
  <si>
    <t>王光义</t>
  </si>
  <si>
    <t>40127</t>
  </si>
  <si>
    <t>徐丽燕</t>
  </si>
  <si>
    <t>40128</t>
  </si>
  <si>
    <t>吕伟锋</t>
  </si>
  <si>
    <t>40136</t>
  </si>
  <si>
    <t>刘圆圆</t>
  </si>
  <si>
    <t>40137</t>
  </si>
  <si>
    <t>刘纯虎</t>
  </si>
  <si>
    <t>林弥</t>
  </si>
  <si>
    <t>40142</t>
  </si>
  <si>
    <t>李芸</t>
  </si>
  <si>
    <t>40151</t>
  </si>
  <si>
    <t>汪洁</t>
  </si>
  <si>
    <t>40153</t>
  </si>
  <si>
    <t>胡冀</t>
  </si>
  <si>
    <t>40159</t>
  </si>
  <si>
    <t>牛小燕</t>
  </si>
  <si>
    <t>40191</t>
  </si>
  <si>
    <t>徐军明</t>
  </si>
  <si>
    <t>40193</t>
  </si>
  <si>
    <t>刘国华</t>
  </si>
  <si>
    <t>40196</t>
  </si>
  <si>
    <t>董林玺</t>
  </si>
  <si>
    <t>40215</t>
  </si>
  <si>
    <t>李文钧</t>
  </si>
  <si>
    <t>40216</t>
  </si>
  <si>
    <t>陈龙</t>
  </si>
  <si>
    <t>40284</t>
  </si>
  <si>
    <t>杜铁钧</t>
  </si>
  <si>
    <t>40285</t>
  </si>
  <si>
    <t>张显飞</t>
  </si>
  <si>
    <t>40286</t>
  </si>
  <si>
    <t>郑梁</t>
  </si>
  <si>
    <t>40287</t>
  </si>
  <si>
    <t>40288</t>
  </si>
  <si>
    <t>项铁铭</t>
  </si>
  <si>
    <t>40289</t>
  </si>
  <si>
    <t>文进才</t>
  </si>
  <si>
    <t>40294</t>
  </si>
  <si>
    <t>李训根</t>
  </si>
  <si>
    <t>40311</t>
  </si>
  <si>
    <t>余厉阳</t>
  </si>
  <si>
    <t>40432</t>
  </si>
  <si>
    <t>高秀敏</t>
  </si>
  <si>
    <t>40475</t>
  </si>
  <si>
    <t>程知群</t>
  </si>
  <si>
    <t>40482</t>
  </si>
  <si>
    <t>何志伟</t>
  </si>
  <si>
    <t>杨柳</t>
  </si>
  <si>
    <t>40550</t>
  </si>
  <si>
    <t>郭凌伟</t>
  </si>
  <si>
    <t>40593</t>
  </si>
  <si>
    <t>孔庆鹏</t>
  </si>
  <si>
    <t>40603</t>
  </si>
  <si>
    <t>秦兴</t>
  </si>
  <si>
    <t>罗国清</t>
  </si>
  <si>
    <t>40747</t>
  </si>
  <si>
    <t>胡炜薇</t>
  </si>
  <si>
    <t>40760</t>
  </si>
  <si>
    <t>王永进</t>
  </si>
  <si>
    <t>40766</t>
  </si>
  <si>
    <t>陈科明</t>
  </si>
  <si>
    <t>40768</t>
  </si>
  <si>
    <t>蔡文郁</t>
  </si>
  <si>
    <t>40779</t>
  </si>
  <si>
    <t>于海滨</t>
  </si>
  <si>
    <t>40785</t>
  </si>
  <si>
    <t>洪慧</t>
  </si>
  <si>
    <t>宋开新</t>
  </si>
  <si>
    <t>40799</t>
  </si>
  <si>
    <t>胡体玲</t>
  </si>
  <si>
    <t>40802</t>
  </si>
  <si>
    <t>钱志华</t>
  </si>
  <si>
    <t>40867</t>
  </si>
  <si>
    <t>邵李焕</t>
  </si>
  <si>
    <t>40914</t>
  </si>
  <si>
    <t>应智花</t>
  </si>
  <si>
    <t>武军</t>
  </si>
  <si>
    <t>40985</t>
  </si>
  <si>
    <t>郑晓隆</t>
  </si>
  <si>
    <t>41036</t>
  </si>
  <si>
    <t>周明珠</t>
  </si>
  <si>
    <t>41061</t>
  </si>
  <si>
    <t>骆新江</t>
  </si>
  <si>
    <t>41077</t>
  </si>
  <si>
    <t>邓江峡</t>
  </si>
  <si>
    <t>41081</t>
  </si>
  <si>
    <t>张钰</t>
  </si>
  <si>
    <t>41090</t>
  </si>
  <si>
    <t>高海军</t>
  </si>
  <si>
    <t>41101</t>
  </si>
  <si>
    <t>辛青</t>
  </si>
  <si>
    <t>41116</t>
  </si>
  <si>
    <t>吴占雄</t>
  </si>
  <si>
    <t>41130</t>
  </si>
  <si>
    <t>邝小飞</t>
  </si>
  <si>
    <t>41132</t>
  </si>
  <si>
    <t>朱礼尧</t>
  </si>
  <si>
    <t>41133</t>
  </si>
  <si>
    <t>公晓丽</t>
  </si>
  <si>
    <t>41144</t>
  </si>
  <si>
    <t>任坤</t>
  </si>
  <si>
    <t>41167</t>
  </si>
  <si>
    <t>郑鹏</t>
  </si>
  <si>
    <t>程瑜华</t>
  </si>
  <si>
    <t>41294</t>
  </si>
  <si>
    <t>胡绎茜</t>
  </si>
  <si>
    <t>王康泰</t>
  </si>
  <si>
    <t>41313</t>
  </si>
  <si>
    <t>彭亮</t>
  </si>
  <si>
    <t>41320</t>
  </si>
  <si>
    <t>郑兴</t>
  </si>
  <si>
    <t>李付鹏</t>
  </si>
  <si>
    <t>王翔</t>
  </si>
  <si>
    <t>蒋洁</t>
  </si>
  <si>
    <t>李竹</t>
  </si>
  <si>
    <t>逯鑫淼</t>
  </si>
  <si>
    <t>张忠海</t>
  </si>
  <si>
    <t>41411</t>
  </si>
  <si>
    <t>张彦飞</t>
  </si>
  <si>
    <t>沈怡然</t>
  </si>
  <si>
    <t>41424</t>
  </si>
  <si>
    <t>袁博</t>
  </si>
  <si>
    <t>马学条</t>
  </si>
  <si>
    <t>王晓媛</t>
  </si>
  <si>
    <t>姓名</t>
  </si>
  <si>
    <t>李月涛</t>
  </si>
  <si>
    <t>学科竞赛</t>
    <phoneticPr fontId="3" type="noConversion"/>
  </si>
  <si>
    <t>其它省级比赛</t>
    <phoneticPr fontId="3" type="noConversion"/>
  </si>
  <si>
    <t>教学成果奖</t>
    <phoneticPr fontId="3" type="noConversion"/>
  </si>
  <si>
    <t>教学名师奖</t>
    <phoneticPr fontId="3" type="noConversion"/>
  </si>
  <si>
    <t>其它教学奖励</t>
    <phoneticPr fontId="3" type="noConversion"/>
  </si>
  <si>
    <t>教学技能奖</t>
    <phoneticPr fontId="3" type="noConversion"/>
  </si>
  <si>
    <t>教改项目</t>
    <phoneticPr fontId="3" type="noConversion"/>
  </si>
  <si>
    <t>实验教学示范中心建设项目</t>
    <phoneticPr fontId="3" type="noConversion"/>
  </si>
  <si>
    <t>教学团队</t>
    <phoneticPr fontId="3" type="noConversion"/>
  </si>
  <si>
    <t>专业建设</t>
    <phoneticPr fontId="3" type="noConversion"/>
  </si>
  <si>
    <t>课程建设</t>
    <phoneticPr fontId="3" type="noConversion"/>
  </si>
  <si>
    <t>教材建设</t>
    <phoneticPr fontId="3" type="noConversion"/>
  </si>
  <si>
    <t>公开发表论文</t>
    <phoneticPr fontId="3" type="noConversion"/>
  </si>
  <si>
    <t>杨宇翔</t>
  </si>
  <si>
    <t>江源</t>
  </si>
  <si>
    <t>赵巨峰</t>
  </si>
  <si>
    <t>林君</t>
  </si>
  <si>
    <t>牟旭东</t>
  </si>
  <si>
    <t>张辉朝</t>
  </si>
  <si>
    <t>马德</t>
  </si>
  <si>
    <t>周涛</t>
  </si>
  <si>
    <t>赵文生</t>
  </si>
  <si>
    <t>胡月</t>
  </si>
  <si>
    <t>孙宜琴</t>
  </si>
  <si>
    <t>王路文</t>
  </si>
  <si>
    <t>序号</t>
  </si>
  <si>
    <t>职称</t>
  </si>
  <si>
    <t>考核分数</t>
  </si>
  <si>
    <t>考核等级</t>
  </si>
  <si>
    <r>
      <t>学院考核工作组组长（签字）：</t>
    </r>
    <r>
      <rPr>
        <sz val="12"/>
        <rFont val="Times New Roman"/>
        <family val="1"/>
      </rPr>
      <t xml:space="preserve">   </t>
    </r>
    <r>
      <rPr>
        <sz val="10.5"/>
        <rFont val="Times New Roman"/>
        <family val="1"/>
      </rPr>
      <t xml:space="preserve">                            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年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日</t>
    </r>
    <phoneticPr fontId="27" type="noConversion"/>
  </si>
  <si>
    <t>吴爱婷</t>
  </si>
  <si>
    <t>S32</t>
    <phoneticPr fontId="3" type="noConversion"/>
  </si>
  <si>
    <t>S3</t>
    <phoneticPr fontId="31" type="noConversion"/>
  </si>
  <si>
    <t>S41</t>
    <phoneticPr fontId="3" type="noConversion"/>
  </si>
  <si>
    <r>
      <t>S42</t>
    </r>
    <r>
      <rPr>
        <sz val="12"/>
        <rFont val="宋体"/>
        <family val="3"/>
        <charset val="134"/>
      </rPr>
      <t/>
    </r>
    <phoneticPr fontId="31" type="noConversion"/>
  </si>
  <si>
    <t>S43</t>
    <phoneticPr fontId="3" type="noConversion"/>
  </si>
  <si>
    <t>S4</t>
    <phoneticPr fontId="31" type="noConversion"/>
  </si>
  <si>
    <t>双肩挑</t>
    <phoneticPr fontId="3" type="noConversion"/>
  </si>
  <si>
    <t>史剑光</t>
  </si>
  <si>
    <t>41562</t>
  </si>
  <si>
    <t>40937</t>
  </si>
  <si>
    <t>艾雪峰</t>
  </si>
  <si>
    <t>40968</t>
  </si>
  <si>
    <t>40633</t>
  </si>
  <si>
    <t>40786</t>
  </si>
  <si>
    <t>部门</t>
    <phoneticPr fontId="31" type="noConversion"/>
  </si>
  <si>
    <t>胡飞跃</t>
    <phoneticPr fontId="31" type="noConversion"/>
  </si>
  <si>
    <t>1981</t>
  </si>
  <si>
    <t>硕士</t>
  </si>
  <si>
    <t>汉族</t>
  </si>
  <si>
    <t>1960</t>
  </si>
  <si>
    <t>1960-02-16</t>
  </si>
  <si>
    <t>副教授</t>
  </si>
  <si>
    <t>370702197510291319</t>
  </si>
  <si>
    <t>330123197707255217</t>
  </si>
  <si>
    <t>杭州市西湖区翠苑二区19-2-502</t>
  </si>
  <si>
    <t>430921800219385</t>
  </si>
  <si>
    <t>330106680423211</t>
  </si>
  <si>
    <t>330182770926061</t>
  </si>
  <si>
    <t>330724197801180038</t>
  </si>
  <si>
    <t>330127791021461</t>
  </si>
  <si>
    <t>130105197308121828</t>
  </si>
  <si>
    <t>340304197607010435</t>
  </si>
  <si>
    <t>339005198107085917</t>
  </si>
  <si>
    <t>杭州下沙高教园区杭州电子科技大学微电子CAD所</t>
  </si>
  <si>
    <t>432901197108260015</t>
  </si>
  <si>
    <t>370102197804074536</t>
  </si>
  <si>
    <t>东南大学</t>
  </si>
  <si>
    <t>zhoumingzhu@hdu.edu.cn</t>
  </si>
  <si>
    <t>410103198106182488</t>
  </si>
  <si>
    <t>330724198311112918</t>
  </si>
  <si>
    <t>330106198307170036</t>
  </si>
  <si>
    <t>1979</t>
  </si>
  <si>
    <t>1979-11-22</t>
  </si>
  <si>
    <t>huangxiwei@hdu.edu.cn</t>
  </si>
  <si>
    <t>1996.11</t>
  </si>
  <si>
    <t>wanggyi@163.com</t>
  </si>
  <si>
    <t>372301195703300052</t>
  </si>
  <si>
    <t>2001.09</t>
  </si>
  <si>
    <t>zhxun@hdu.edu.cn</t>
  </si>
  <si>
    <t>130303700127121</t>
  </si>
  <si>
    <t>1998.09</t>
  </si>
  <si>
    <t>hziee_xumin@163.com</t>
  </si>
  <si>
    <t>330106651208004</t>
  </si>
  <si>
    <t>2005.11</t>
  </si>
  <si>
    <t>liugongzhi949@sohu.com</t>
  </si>
  <si>
    <t>422201710513221</t>
  </si>
  <si>
    <t>2006.09</t>
  </si>
  <si>
    <t>lvwf@hdu.edu.cn</t>
  </si>
  <si>
    <t>330425771112621</t>
  </si>
  <si>
    <t>lin_mi@sohu.com</t>
  </si>
  <si>
    <t>332501781114044</t>
  </si>
  <si>
    <t>2007.09</t>
  </si>
  <si>
    <t>xianfeizhang@hdu.edu.cn</t>
  </si>
  <si>
    <t>340826198005282636</t>
  </si>
  <si>
    <t>chenlong@hdu.edu.cn</t>
  </si>
  <si>
    <t>370102197907093350</t>
  </si>
  <si>
    <t>2005.07</t>
  </si>
  <si>
    <t>eecnu@126.com</t>
  </si>
  <si>
    <t>310107592503205433</t>
  </si>
  <si>
    <t>salee@163.com</t>
  </si>
  <si>
    <t>410603780613002</t>
  </si>
  <si>
    <t>2007.10</t>
  </si>
  <si>
    <t>htl@hdu.edu.cn</t>
  </si>
  <si>
    <t>413024197705225448</t>
  </si>
  <si>
    <t>zy2009@hdu.edu.cn</t>
  </si>
  <si>
    <t>120106197803144028</t>
  </si>
  <si>
    <t>ktwang@hdu.edu.cn</t>
  </si>
  <si>
    <t>330725198003186153</t>
  </si>
  <si>
    <t>lfp1986@163.com</t>
  </si>
  <si>
    <t>371426198603154137</t>
  </si>
  <si>
    <t>杭州市下沙高教园区高沙公寓3幢5单元301</t>
  </si>
  <si>
    <t>yrshen@hdu.edu.cn</t>
  </si>
  <si>
    <t>mxt@hdu.edu.cn</t>
  </si>
  <si>
    <t>youyuan-0213@163.com</t>
  </si>
  <si>
    <t>wyj@hdu.edu.cn</t>
  </si>
  <si>
    <t>330106620815021</t>
  </si>
  <si>
    <t>1973</t>
  </si>
  <si>
    <t>1973-12-08</t>
  </si>
  <si>
    <t>dongzhihua@hdu.edu.cn</t>
  </si>
  <si>
    <t>330402198310070926</t>
  </si>
  <si>
    <t>杭州电子科技大学电子信息学院0451信箱</t>
  </si>
  <si>
    <t>2005.05</t>
  </si>
  <si>
    <t>liyunr@163.com</t>
  </si>
  <si>
    <t>36210119770822004X</t>
  </si>
  <si>
    <t>2000.12</t>
  </si>
  <si>
    <t>qhb@hdu.edu.cn</t>
  </si>
  <si>
    <t>330106610331001</t>
  </si>
  <si>
    <t>2000.10</t>
  </si>
  <si>
    <t>yangcuirong@163.com</t>
  </si>
  <si>
    <t>320211630211002</t>
  </si>
  <si>
    <t>2005.09</t>
  </si>
  <si>
    <t>xujunming@hdu.edu.cn</t>
  </si>
  <si>
    <t>330822197608175432</t>
  </si>
  <si>
    <t>zhlbsbx@hdu.edu.cn</t>
  </si>
  <si>
    <t>330323198110152616</t>
  </si>
  <si>
    <t>2007.12</t>
  </si>
  <si>
    <t>choujijun@163.com</t>
  </si>
  <si>
    <t>610321620918421</t>
  </si>
  <si>
    <t>Huji@hdu.edu.cn</t>
  </si>
  <si>
    <t>422429197707197959</t>
  </si>
  <si>
    <t>1999.12</t>
  </si>
  <si>
    <t>gaohuifang@126.com</t>
  </si>
  <si>
    <t>370502650808322</t>
  </si>
  <si>
    <t>cjd@hdu.edu.cn</t>
  </si>
  <si>
    <t>231027741216151</t>
  </si>
  <si>
    <t>2002.09</t>
  </si>
  <si>
    <t>cxj@hdu.edu.cn</t>
  </si>
  <si>
    <t>330106561005003</t>
  </si>
  <si>
    <t>2009.09</t>
  </si>
  <si>
    <t>huww@hdu.edu.cn</t>
  </si>
  <si>
    <t>332526198107050020</t>
  </si>
  <si>
    <t>kxsongzju@yahoo.com.cn</t>
  </si>
  <si>
    <t>350102197709025812</t>
  </si>
  <si>
    <t>huang@hdu.edu.cn</t>
  </si>
  <si>
    <t>520221750917171</t>
  </si>
  <si>
    <t>slh@hdu.edu.cn</t>
  </si>
  <si>
    <t>330682198110173018</t>
  </si>
  <si>
    <t>2008.07</t>
  </si>
  <si>
    <t>yingzh@hdu.edu.cn</t>
  </si>
  <si>
    <t>330725198109272543</t>
  </si>
  <si>
    <t>2000.01</t>
  </si>
  <si>
    <t>wujun@hdu.edu.cn</t>
  </si>
  <si>
    <t>142122197304100018</t>
  </si>
  <si>
    <t>2008.12</t>
  </si>
  <si>
    <t>xlzheng@hdu.edu.cn</t>
  </si>
  <si>
    <t>330303198007110316</t>
  </si>
  <si>
    <t>2009.08</t>
  </si>
  <si>
    <t>dengjiangxia@hdu.edu.cn</t>
  </si>
  <si>
    <t>612321198311080141</t>
  </si>
  <si>
    <t>杭州市江干区汇盛德堡7幢1单元101室</t>
  </si>
  <si>
    <t>1999.07</t>
  </si>
  <si>
    <t>yzhang09@hdu.edu.cn</t>
  </si>
  <si>
    <t>110105196607155034</t>
  </si>
  <si>
    <t>zhengpeng@hdu.edu.cn</t>
  </si>
  <si>
    <t>370923198310142818</t>
  </si>
  <si>
    <t>41200</t>
  </si>
  <si>
    <t>guht2000@126.com</t>
  </si>
  <si>
    <t>gxm@hdu.edu.cn</t>
  </si>
  <si>
    <t>xmlu@hdu.edu.cn</t>
  </si>
  <si>
    <t>xinqing1919@126.com</t>
  </si>
  <si>
    <t>dabaozjf@gmail.com</t>
  </si>
  <si>
    <t>2459770028@qq.com</t>
  </si>
  <si>
    <t>renda36@163.com</t>
  </si>
  <si>
    <t>1978</t>
  </si>
  <si>
    <t>1978-11-26</t>
  </si>
  <si>
    <t>博士</t>
  </si>
  <si>
    <t>gxl@hdu.edu.cn</t>
  </si>
  <si>
    <t>1960-02-15</t>
  </si>
  <si>
    <t>大学本科</t>
  </si>
  <si>
    <t>教授</t>
  </si>
  <si>
    <t>1976</t>
  </si>
  <si>
    <t>1976-07-27</t>
  </si>
  <si>
    <t>fzh@hdu.edu.cn</t>
  </si>
  <si>
    <t>1966</t>
  </si>
  <si>
    <t>1966-09-29</t>
  </si>
  <si>
    <t>gengyoulin@aliyun.com</t>
  </si>
  <si>
    <t>1976-11-03</t>
  </si>
  <si>
    <t>博士后</t>
  </si>
  <si>
    <t>tmxiang@hdu.edu.cn</t>
  </si>
  <si>
    <t>1978-10-30</t>
  </si>
  <si>
    <t>du_tiejun@126.com</t>
  </si>
  <si>
    <t>1980</t>
  </si>
  <si>
    <t>1980-09-21</t>
  </si>
  <si>
    <t>wuaiting@hdu.edu.cn</t>
  </si>
  <si>
    <t>zhanghaidong6388@163.com</t>
  </si>
  <si>
    <t>1975</t>
  </si>
  <si>
    <t>1975-04-21</t>
  </si>
  <si>
    <t>zhqian@hdu.edu.cn</t>
  </si>
  <si>
    <t>1976-07-18</t>
  </si>
  <si>
    <t>luoxj@hdu.edu.cn</t>
  </si>
  <si>
    <t>pengl@hdu.edu.cn</t>
  </si>
  <si>
    <t>320321771120130</t>
  </si>
  <si>
    <t>362222197904032414</t>
  </si>
  <si>
    <t>职称1</t>
    <phoneticPr fontId="31" type="noConversion"/>
  </si>
  <si>
    <t>职称等级</t>
    <phoneticPr fontId="31" type="noConversion"/>
  </si>
  <si>
    <t>系列</t>
    <phoneticPr fontId="31" type="noConversion"/>
  </si>
  <si>
    <t>序号</t>
    <phoneticPr fontId="31" type="noConversion"/>
  </si>
  <si>
    <r>
      <t>S3</t>
    </r>
    <r>
      <rPr>
        <sz val="11"/>
        <rFont val="宋体"/>
        <family val="3"/>
        <charset val="134"/>
      </rPr>
      <t>1</t>
    </r>
    <phoneticPr fontId="3" type="noConversion"/>
  </si>
  <si>
    <t>教学事故</t>
    <phoneticPr fontId="31" type="noConversion"/>
  </si>
  <si>
    <t>备注1（本人提出不参与）</t>
    <phoneticPr fontId="31" type="noConversion"/>
  </si>
  <si>
    <t>柯华杰</t>
  </si>
  <si>
    <t>董志华</t>
  </si>
  <si>
    <t>陈世昌</t>
  </si>
  <si>
    <t>胡志方</t>
  </si>
  <si>
    <t>备注</t>
  </si>
  <si>
    <t>部门</t>
    <phoneticPr fontId="81" type="noConversion"/>
  </si>
  <si>
    <t>教师工号</t>
    <phoneticPr fontId="81" type="noConversion"/>
  </si>
  <si>
    <t>教师姓名</t>
    <phoneticPr fontId="81" type="noConversion"/>
  </si>
  <si>
    <t>出国经历</t>
    <phoneticPr fontId="81" type="noConversion"/>
  </si>
  <si>
    <t>民族</t>
    <phoneticPr fontId="81" type="noConversion"/>
  </si>
  <si>
    <t>性别</t>
    <phoneticPr fontId="81" type="noConversion"/>
  </si>
  <si>
    <t>是否党员</t>
    <phoneticPr fontId="81" type="noConversion"/>
  </si>
  <si>
    <t>出生年</t>
    <phoneticPr fontId="81" type="noConversion"/>
  </si>
  <si>
    <t>出生日期</t>
    <phoneticPr fontId="81" type="noConversion"/>
  </si>
  <si>
    <t>职称</t>
    <phoneticPr fontId="81" type="noConversion"/>
  </si>
  <si>
    <t>系列</t>
    <phoneticPr fontId="81" type="noConversion"/>
  </si>
  <si>
    <t>毕业学校</t>
    <phoneticPr fontId="81" type="noConversion"/>
  </si>
  <si>
    <t>学历</t>
    <phoneticPr fontId="81" type="noConversion"/>
  </si>
  <si>
    <t>学位</t>
    <phoneticPr fontId="81" type="noConversion"/>
  </si>
  <si>
    <t>工作时间</t>
    <phoneticPr fontId="81" type="noConversion"/>
  </si>
  <si>
    <t>调入时间</t>
    <phoneticPr fontId="81" type="noConversion"/>
  </si>
  <si>
    <t>任职称时间</t>
    <phoneticPr fontId="81" type="noConversion"/>
  </si>
  <si>
    <t>办公电话</t>
    <phoneticPr fontId="81" type="noConversion"/>
  </si>
  <si>
    <t>住宅电话</t>
    <phoneticPr fontId="81" type="noConversion"/>
  </si>
  <si>
    <t xml:space="preserve"> 手   机</t>
    <phoneticPr fontId="81" type="noConversion"/>
  </si>
  <si>
    <t xml:space="preserve">  邮   箱</t>
    <phoneticPr fontId="81" type="noConversion"/>
  </si>
  <si>
    <t>身份证号</t>
    <phoneticPr fontId="81" type="noConversion"/>
  </si>
  <si>
    <t>邮编</t>
    <phoneticPr fontId="81" type="noConversion"/>
  </si>
  <si>
    <t>家庭住址</t>
    <phoneticPr fontId="81" type="noConversion"/>
  </si>
  <si>
    <t>学院办公室</t>
    <phoneticPr fontId="81" type="noConversion"/>
  </si>
  <si>
    <t>07008</t>
    <phoneticPr fontId="81" type="noConversion"/>
  </si>
  <si>
    <t>刘顺兰</t>
    <phoneticPr fontId="81" type="noConversion"/>
  </si>
  <si>
    <t>汉族</t>
    <phoneticPr fontId="81" type="noConversion"/>
  </si>
  <si>
    <t>女</t>
    <phoneticPr fontId="81" type="noConversion"/>
  </si>
  <si>
    <t>是</t>
    <phoneticPr fontId="81" type="noConversion"/>
  </si>
  <si>
    <t>1965</t>
    <phoneticPr fontId="81" type="noConversion"/>
  </si>
  <si>
    <t>1965-04-16</t>
    <phoneticPr fontId="81" type="noConversion"/>
  </si>
  <si>
    <t>教授</t>
    <phoneticPr fontId="81" type="noConversion"/>
  </si>
  <si>
    <t>专任教师</t>
    <phoneticPr fontId="81" type="noConversion"/>
  </si>
  <si>
    <t>正高</t>
    <phoneticPr fontId="81" type="noConversion"/>
  </si>
  <si>
    <t>杭州电子工业学院</t>
    <phoneticPr fontId="81" type="noConversion"/>
  </si>
  <si>
    <t>硕士</t>
    <phoneticPr fontId="81" type="noConversion"/>
  </si>
  <si>
    <t>liushunlan@hdu.edu.cn</t>
    <phoneticPr fontId="81" type="noConversion"/>
  </si>
  <si>
    <t>330106196504160102</t>
    <phoneticPr fontId="81" type="noConversion"/>
  </si>
  <si>
    <t>杭州市下城区流水苑12－3－102</t>
    <phoneticPr fontId="81" type="noConversion"/>
  </si>
  <si>
    <t>学院办公室</t>
    <phoneticPr fontId="81" type="noConversion"/>
  </si>
  <si>
    <t>23014</t>
    <phoneticPr fontId="81" type="noConversion"/>
  </si>
  <si>
    <t>王卉</t>
    <phoneticPr fontId="81" type="noConversion"/>
  </si>
  <si>
    <t>满族</t>
    <phoneticPr fontId="81" type="noConversion"/>
  </si>
  <si>
    <t>1973</t>
    <phoneticPr fontId="81" type="noConversion"/>
  </si>
  <si>
    <t>1973-11-13</t>
    <phoneticPr fontId="81" type="noConversion"/>
  </si>
  <si>
    <t>副教授</t>
    <phoneticPr fontId="81" type="noConversion"/>
  </si>
  <si>
    <t>专任教师</t>
    <phoneticPr fontId="81" type="noConversion"/>
  </si>
  <si>
    <t>副高</t>
    <phoneticPr fontId="81" type="noConversion"/>
  </si>
  <si>
    <t>电子科技大学</t>
    <phoneticPr fontId="81" type="noConversion"/>
  </si>
  <si>
    <t>2007.09</t>
    <phoneticPr fontId="81" type="noConversion"/>
  </si>
  <si>
    <t>wanghui@hdu.edu.cn</t>
    <phoneticPr fontId="81" type="noConversion"/>
  </si>
  <si>
    <t>210422197311130242</t>
    <phoneticPr fontId="81" type="noConversion"/>
  </si>
  <si>
    <t>杭州市下沙高教园区高沙公寓1－1－102</t>
    <phoneticPr fontId="81" type="noConversion"/>
  </si>
  <si>
    <t>22010</t>
    <phoneticPr fontId="81" type="noConversion"/>
  </si>
  <si>
    <t>章红芳</t>
    <phoneticPr fontId="81" type="noConversion"/>
  </si>
  <si>
    <t>汉族</t>
    <phoneticPr fontId="81" type="noConversion"/>
  </si>
  <si>
    <t>女</t>
    <phoneticPr fontId="81" type="noConversion"/>
  </si>
  <si>
    <t>是</t>
    <phoneticPr fontId="81" type="noConversion"/>
  </si>
  <si>
    <t>1978</t>
    <phoneticPr fontId="81" type="noConversion"/>
  </si>
  <si>
    <t>1978-03-08</t>
    <phoneticPr fontId="81" type="noConversion"/>
  </si>
  <si>
    <t>讲师</t>
    <phoneticPr fontId="81" type="noConversion"/>
  </si>
  <si>
    <t>实验</t>
    <phoneticPr fontId="81" type="noConversion"/>
  </si>
  <si>
    <t>中级</t>
    <phoneticPr fontId="81" type="noConversion"/>
  </si>
  <si>
    <t>杭州电子科技大学</t>
    <phoneticPr fontId="81" type="noConversion"/>
  </si>
  <si>
    <t>2006.09</t>
    <phoneticPr fontId="81" type="noConversion"/>
  </si>
  <si>
    <t>hfnet@hdu.edu.cn</t>
    <phoneticPr fontId="81" type="noConversion"/>
  </si>
  <si>
    <t>330501197803087480</t>
    <phoneticPr fontId="81" type="noConversion"/>
  </si>
  <si>
    <t>杭州市下沙学林街清雅苑2幢3单元401</t>
    <phoneticPr fontId="81" type="noConversion"/>
  </si>
  <si>
    <t>40449</t>
    <phoneticPr fontId="81" type="noConversion"/>
  </si>
  <si>
    <t>袁碧宇</t>
    <phoneticPr fontId="81" type="noConversion"/>
  </si>
  <si>
    <t>1979</t>
    <phoneticPr fontId="81" type="noConversion"/>
  </si>
  <si>
    <t>1979-12-22</t>
    <phoneticPr fontId="81" type="noConversion"/>
  </si>
  <si>
    <t>助理研究员</t>
    <phoneticPr fontId="81" type="noConversion"/>
  </si>
  <si>
    <t>行政管理</t>
    <phoneticPr fontId="81" type="noConversion"/>
  </si>
  <si>
    <t>浙江大学</t>
    <phoneticPr fontId="81" type="noConversion"/>
  </si>
  <si>
    <t>yuanbiyu@hdu.edu.cn</t>
    <phoneticPr fontId="81" type="noConversion"/>
  </si>
  <si>
    <t>330227197912222503</t>
    <phoneticPr fontId="81" type="noConversion"/>
  </si>
  <si>
    <t>贾蕾</t>
    <phoneticPr fontId="81" type="noConversion"/>
  </si>
  <si>
    <t>1978-08-26</t>
    <phoneticPr fontId="81" type="noConversion"/>
  </si>
  <si>
    <t>大学本科</t>
    <phoneticPr fontId="81" type="noConversion"/>
  </si>
  <si>
    <t>2005.09</t>
    <phoneticPr fontId="81" type="noConversion"/>
  </si>
  <si>
    <t>jialei@hdu.edu.cn</t>
    <phoneticPr fontId="81" type="noConversion"/>
  </si>
  <si>
    <t>330725780826022</t>
    <phoneticPr fontId="81" type="noConversion"/>
  </si>
  <si>
    <t>杭州市下沙大都文苑风情9幢2单元301</t>
    <phoneticPr fontId="81" type="noConversion"/>
  </si>
  <si>
    <t>40798</t>
    <phoneticPr fontId="81" type="noConversion"/>
  </si>
  <si>
    <t>张斌</t>
    <phoneticPr fontId="81" type="noConversion"/>
  </si>
  <si>
    <t>否</t>
    <phoneticPr fontId="81" type="noConversion"/>
  </si>
  <si>
    <t>1982</t>
    <phoneticPr fontId="81" type="noConversion"/>
  </si>
  <si>
    <t>1982-04-02</t>
    <phoneticPr fontId="81" type="noConversion"/>
  </si>
  <si>
    <t>美国马赫西管理大学硕士</t>
    <phoneticPr fontId="81" type="noConversion"/>
  </si>
  <si>
    <t>2007.12</t>
    <phoneticPr fontId="81" type="noConversion"/>
  </si>
  <si>
    <t>zhanbin@hdu.edu.cn</t>
    <phoneticPr fontId="81" type="noConversion"/>
  </si>
  <si>
    <t>330103198204020028</t>
    <phoneticPr fontId="81" type="noConversion"/>
  </si>
  <si>
    <t>杭州市下城区国都公寓15-2-701</t>
    <phoneticPr fontId="81" type="noConversion"/>
  </si>
  <si>
    <t>41411</t>
    <phoneticPr fontId="81" type="noConversion"/>
  </si>
  <si>
    <t>张彦飞</t>
    <phoneticPr fontId="81" type="noConversion"/>
  </si>
  <si>
    <t>1982-10-10</t>
    <phoneticPr fontId="81" type="noConversion"/>
  </si>
  <si>
    <t>思政辅导员</t>
    <phoneticPr fontId="81" type="noConversion"/>
  </si>
  <si>
    <t>zhangyanfei@hdu.edu.cn</t>
    <phoneticPr fontId="81" type="noConversion"/>
  </si>
  <si>
    <t>371428198210105564</t>
    <phoneticPr fontId="81" type="noConversion"/>
  </si>
  <si>
    <t>杭州电子科技大学电子信息学院0451信箱</t>
    <phoneticPr fontId="81" type="noConversion"/>
  </si>
  <si>
    <t>41294</t>
    <phoneticPr fontId="81" type="noConversion"/>
  </si>
  <si>
    <t>胡绎茜</t>
    <phoneticPr fontId="81" type="noConversion"/>
  </si>
  <si>
    <t>1985</t>
    <phoneticPr fontId="81" type="noConversion"/>
  </si>
  <si>
    <t>1985-12-25</t>
    <phoneticPr fontId="81" type="noConversion"/>
  </si>
  <si>
    <t>讲师</t>
    <phoneticPr fontId="81" type="noConversion"/>
  </si>
  <si>
    <t>思政辅导员</t>
    <phoneticPr fontId="81" type="noConversion"/>
  </si>
  <si>
    <t>浙江理工大学</t>
    <phoneticPr fontId="81" type="noConversion"/>
  </si>
  <si>
    <t>硕士</t>
    <phoneticPr fontId="81" type="noConversion"/>
  </si>
  <si>
    <t>硕士</t>
    <phoneticPr fontId="81" type="noConversion"/>
  </si>
  <si>
    <t>huyiqian@hdu.edu.cn</t>
    <phoneticPr fontId="81" type="noConversion"/>
  </si>
  <si>
    <t>330106198512251521</t>
    <phoneticPr fontId="81" type="noConversion"/>
  </si>
  <si>
    <t>杭州市西湖区丰潭路政苑小区42幢1单元501</t>
    <phoneticPr fontId="81" type="noConversion"/>
  </si>
  <si>
    <t>学院办公室</t>
    <phoneticPr fontId="81" type="noConversion"/>
  </si>
  <si>
    <t>05022</t>
    <phoneticPr fontId="81" type="noConversion"/>
  </si>
  <si>
    <t>陈瑾</t>
    <phoneticPr fontId="81" type="noConversion"/>
  </si>
  <si>
    <t>汉族</t>
    <phoneticPr fontId="81" type="noConversion"/>
  </si>
  <si>
    <t>女</t>
    <phoneticPr fontId="81" type="noConversion"/>
  </si>
  <si>
    <t>是</t>
    <phoneticPr fontId="81" type="noConversion"/>
  </si>
  <si>
    <t>1971</t>
    <phoneticPr fontId="81" type="noConversion"/>
  </si>
  <si>
    <t>1971-05-09</t>
    <phoneticPr fontId="81" type="noConversion"/>
  </si>
  <si>
    <t>讲师</t>
    <phoneticPr fontId="81" type="noConversion"/>
  </si>
  <si>
    <t>专任教师</t>
    <phoneticPr fontId="81" type="noConversion"/>
  </si>
  <si>
    <t>中级</t>
    <phoneticPr fontId="81" type="noConversion"/>
  </si>
  <si>
    <t>杭州电子工业学院</t>
    <phoneticPr fontId="81" type="noConversion"/>
  </si>
  <si>
    <t>硕士</t>
    <phoneticPr fontId="81" type="noConversion"/>
  </si>
  <si>
    <t>硕士</t>
    <phoneticPr fontId="81" type="noConversion"/>
  </si>
  <si>
    <t>1998.05</t>
    <phoneticPr fontId="81" type="noConversion"/>
  </si>
  <si>
    <t>chenjin@hdu.edu.cn</t>
    <phoneticPr fontId="81" type="noConversion"/>
  </si>
  <si>
    <t>360103710509172</t>
    <phoneticPr fontId="81" type="noConversion"/>
  </si>
  <si>
    <t>杭州西湖区文二西路嘉绿西苑11-2-401室，</t>
    <phoneticPr fontId="81" type="noConversion"/>
  </si>
  <si>
    <t>学院办公室</t>
    <phoneticPr fontId="81" type="noConversion"/>
  </si>
  <si>
    <t>05055</t>
    <phoneticPr fontId="81" type="noConversion"/>
  </si>
  <si>
    <t>郭红梅</t>
    <phoneticPr fontId="81" type="noConversion"/>
  </si>
  <si>
    <t>女</t>
    <phoneticPr fontId="81" type="noConversion"/>
  </si>
  <si>
    <t>是</t>
    <phoneticPr fontId="81" type="noConversion"/>
  </si>
  <si>
    <t>1977</t>
    <phoneticPr fontId="81" type="noConversion"/>
  </si>
  <si>
    <t>1977-12-12</t>
    <phoneticPr fontId="81" type="noConversion"/>
  </si>
  <si>
    <t>讲师</t>
    <phoneticPr fontId="81" type="noConversion"/>
  </si>
  <si>
    <t>思政辅导员</t>
    <phoneticPr fontId="81" type="noConversion"/>
  </si>
  <si>
    <t>中级</t>
    <phoneticPr fontId="81" type="noConversion"/>
  </si>
  <si>
    <t>杭州电子科技大学</t>
    <phoneticPr fontId="81" type="noConversion"/>
  </si>
  <si>
    <t>大学本科</t>
    <phoneticPr fontId="81" type="noConversion"/>
  </si>
  <si>
    <t>硕士</t>
    <phoneticPr fontId="81" type="noConversion"/>
  </si>
  <si>
    <t>2004.09</t>
    <phoneticPr fontId="81" type="noConversion"/>
  </si>
  <si>
    <t>g2_mail@hdu.edu.cn</t>
    <phoneticPr fontId="81" type="noConversion"/>
  </si>
  <si>
    <t>612701771212122</t>
    <phoneticPr fontId="81" type="noConversion"/>
  </si>
  <si>
    <t>杭州市下沙学林街清雅苑30幢2单元602</t>
    <phoneticPr fontId="81" type="noConversion"/>
  </si>
  <si>
    <t>学院办公室</t>
    <phoneticPr fontId="81" type="noConversion"/>
  </si>
  <si>
    <t>38015</t>
    <phoneticPr fontId="81" type="noConversion"/>
  </si>
  <si>
    <t>马松月</t>
    <phoneticPr fontId="81" type="noConversion"/>
  </si>
  <si>
    <t>汉族</t>
    <phoneticPr fontId="81" type="noConversion"/>
  </si>
  <si>
    <t>是</t>
    <phoneticPr fontId="81" type="noConversion"/>
  </si>
  <si>
    <t>1978</t>
    <phoneticPr fontId="81" type="noConversion"/>
  </si>
  <si>
    <t>1978-09-23</t>
    <phoneticPr fontId="81" type="noConversion"/>
  </si>
  <si>
    <t>讲师</t>
    <phoneticPr fontId="81" type="noConversion"/>
  </si>
  <si>
    <t>思政辅导员</t>
    <phoneticPr fontId="81" type="noConversion"/>
  </si>
  <si>
    <t>中级</t>
    <phoneticPr fontId="81" type="noConversion"/>
  </si>
  <si>
    <t xml:space="preserve">杭州电子工业 </t>
    <phoneticPr fontId="81" type="noConversion"/>
  </si>
  <si>
    <t>大学本科</t>
    <phoneticPr fontId="81" type="noConversion"/>
  </si>
  <si>
    <t>2006.09</t>
    <phoneticPr fontId="81" type="noConversion"/>
  </si>
  <si>
    <t>masongyue@hdu.edu.cn</t>
    <phoneticPr fontId="81" type="noConversion"/>
  </si>
  <si>
    <t>330623197809234465</t>
    <phoneticPr fontId="81" type="noConversion"/>
  </si>
  <si>
    <t>杭州市下沙大都文苑风情3幢702</t>
    <phoneticPr fontId="81" type="noConversion"/>
  </si>
  <si>
    <t>学院办公室</t>
    <phoneticPr fontId="81" type="noConversion"/>
  </si>
  <si>
    <t>05064</t>
    <phoneticPr fontId="81" type="noConversion"/>
  </si>
  <si>
    <t>曾昕</t>
    <phoneticPr fontId="81" type="noConversion"/>
  </si>
  <si>
    <t>男</t>
    <phoneticPr fontId="81" type="noConversion"/>
  </si>
  <si>
    <t>1979</t>
    <phoneticPr fontId="81" type="noConversion"/>
  </si>
  <si>
    <t>1979-06-09</t>
    <phoneticPr fontId="81" type="noConversion"/>
  </si>
  <si>
    <t>杭州电子科技大学</t>
    <phoneticPr fontId="81" type="noConversion"/>
  </si>
  <si>
    <t>2007.09</t>
    <phoneticPr fontId="81" type="noConversion"/>
  </si>
  <si>
    <t>zengxi@hdu.edu.cn</t>
    <phoneticPr fontId="81" type="noConversion"/>
  </si>
  <si>
    <t>430525790609001</t>
    <phoneticPr fontId="81" type="noConversion"/>
  </si>
  <si>
    <t>杭州市下沙学林街清雅苑10幢1单元102</t>
    <phoneticPr fontId="81" type="noConversion"/>
  </si>
  <si>
    <t>40760</t>
    <phoneticPr fontId="81" type="noConversion"/>
  </si>
  <si>
    <t>王永进</t>
    <phoneticPr fontId="81" type="noConversion"/>
  </si>
  <si>
    <t>男</t>
    <phoneticPr fontId="81" type="noConversion"/>
  </si>
  <si>
    <t>1973-09-17</t>
    <phoneticPr fontId="81" type="noConversion"/>
  </si>
  <si>
    <t>中级</t>
    <phoneticPr fontId="81" type="noConversion"/>
  </si>
  <si>
    <t>复旦大学</t>
    <phoneticPr fontId="81" type="noConversion"/>
  </si>
  <si>
    <t>博士</t>
    <phoneticPr fontId="81" type="noConversion"/>
  </si>
  <si>
    <t>wyj0212@hdu.edu.cn</t>
    <phoneticPr fontId="81" type="noConversion"/>
  </si>
  <si>
    <t>413029197309174513</t>
    <phoneticPr fontId="81" type="noConversion"/>
  </si>
  <si>
    <t>浙江省杭州市江干区九堡镇金雅苑20-1-202</t>
    <phoneticPr fontId="81" type="noConversion"/>
  </si>
  <si>
    <t>学院办公室</t>
    <phoneticPr fontId="81" type="noConversion"/>
  </si>
  <si>
    <t>汉族</t>
    <phoneticPr fontId="81" type="noConversion"/>
  </si>
  <si>
    <t>男</t>
    <phoneticPr fontId="81" type="noConversion"/>
  </si>
  <si>
    <t>是</t>
    <phoneticPr fontId="81" type="noConversion"/>
  </si>
  <si>
    <t>1981-08-08</t>
    <phoneticPr fontId="81" type="noConversion"/>
  </si>
  <si>
    <t>讲师</t>
    <phoneticPr fontId="81" type="noConversion"/>
  </si>
  <si>
    <t>思政辅导员</t>
    <phoneticPr fontId="81" type="noConversion"/>
  </si>
  <si>
    <t>中级</t>
    <phoneticPr fontId="81" type="noConversion"/>
  </si>
  <si>
    <t>上海大学</t>
    <phoneticPr fontId="81" type="noConversion"/>
  </si>
  <si>
    <t>liyuetao@hdu.edu.cn</t>
    <phoneticPr fontId="81" type="noConversion"/>
  </si>
  <si>
    <t>谷帅</t>
    <phoneticPr fontId="81" type="noConversion"/>
  </si>
  <si>
    <t>1984</t>
    <phoneticPr fontId="81" type="noConversion"/>
  </si>
  <si>
    <t>1984-3-18</t>
    <phoneticPr fontId="81" type="noConversion"/>
  </si>
  <si>
    <t>上海师范大学</t>
    <phoneticPr fontId="81" type="noConversion"/>
  </si>
  <si>
    <t>gs318@hdu.edu.cn</t>
    <phoneticPr fontId="81" type="noConversion"/>
  </si>
  <si>
    <t>33068219840318006X</t>
    <phoneticPr fontId="81" type="noConversion"/>
  </si>
  <si>
    <t>艾雪峰</t>
    <phoneticPr fontId="81" type="noConversion"/>
  </si>
  <si>
    <t>1986</t>
    <phoneticPr fontId="81" type="noConversion"/>
  </si>
  <si>
    <t>1986-12-21</t>
    <phoneticPr fontId="81" type="noConversion"/>
  </si>
  <si>
    <t>助教</t>
    <phoneticPr fontId="81" type="noConversion"/>
  </si>
  <si>
    <t>初级</t>
    <phoneticPr fontId="81" type="noConversion"/>
  </si>
  <si>
    <t>北京化工大学</t>
    <phoneticPr fontId="81" type="noConversion"/>
  </si>
  <si>
    <t>220104198612213000</t>
    <phoneticPr fontId="81" type="noConversion"/>
  </si>
  <si>
    <t>否</t>
    <phoneticPr fontId="81" type="noConversion"/>
  </si>
  <si>
    <t>专任教师</t>
    <phoneticPr fontId="81" type="noConversion"/>
  </si>
  <si>
    <t>副高</t>
    <phoneticPr fontId="81" type="noConversion"/>
  </si>
  <si>
    <t>浙江大学</t>
    <phoneticPr fontId="81" type="noConversion"/>
  </si>
  <si>
    <t xml:space="preserve">hufeiyue@hdu.edu.cn </t>
    <phoneticPr fontId="81" type="noConversion"/>
  </si>
  <si>
    <t>40475</t>
    <phoneticPr fontId="81" type="noConversion"/>
  </si>
  <si>
    <t>程知群</t>
    <phoneticPr fontId="81" type="noConversion"/>
  </si>
  <si>
    <t>1964</t>
    <phoneticPr fontId="81" type="noConversion"/>
  </si>
  <si>
    <t>1964-03-28</t>
    <phoneticPr fontId="81" type="noConversion"/>
  </si>
  <si>
    <t>教授</t>
    <phoneticPr fontId="81" type="noConversion"/>
  </si>
  <si>
    <t>正高</t>
    <phoneticPr fontId="81" type="noConversion"/>
  </si>
  <si>
    <t>中国科学院上海冶金研究所</t>
    <phoneticPr fontId="81" type="noConversion"/>
  </si>
  <si>
    <t>博士</t>
    <phoneticPr fontId="81" type="noConversion"/>
  </si>
  <si>
    <t>2006.11</t>
    <phoneticPr fontId="81" type="noConversion"/>
  </si>
  <si>
    <t>zhiqun@hdu.edu.cn</t>
    <phoneticPr fontId="81" type="noConversion"/>
  </si>
  <si>
    <t>340104196403281537</t>
    <phoneticPr fontId="81" type="noConversion"/>
  </si>
  <si>
    <t>杭州市下沙高教园区金沙学府51-1-501</t>
    <phoneticPr fontId="81" type="noConversion"/>
  </si>
  <si>
    <t>41370</t>
    <phoneticPr fontId="81" type="noConversion"/>
  </si>
  <si>
    <t>黄维锋</t>
    <phoneticPr fontId="81" type="noConversion"/>
  </si>
  <si>
    <t>女</t>
    <phoneticPr fontId="81" type="noConversion"/>
  </si>
  <si>
    <t>1986</t>
    <phoneticPr fontId="81" type="noConversion"/>
  </si>
  <si>
    <t>北京师范大学</t>
    <phoneticPr fontId="81" type="noConversion"/>
  </si>
  <si>
    <t>huangwf@hdu.edu.cn</t>
    <phoneticPr fontId="81" type="noConversion"/>
  </si>
  <si>
    <t>40535</t>
  </si>
  <si>
    <t>常国军</t>
    <phoneticPr fontId="81" type="noConversion"/>
  </si>
  <si>
    <t>男</t>
    <phoneticPr fontId="81" type="noConversion"/>
  </si>
  <si>
    <t>1980</t>
    <phoneticPr fontId="81" type="noConversion"/>
  </si>
  <si>
    <t>1980-02-03</t>
  </si>
  <si>
    <t>changgj@hdu.edu.cn</t>
  </si>
  <si>
    <t>CAD</t>
    <phoneticPr fontId="81" type="noConversion"/>
  </si>
  <si>
    <t>40028</t>
    <phoneticPr fontId="81" type="noConversion"/>
  </si>
  <si>
    <t>周磊</t>
    <phoneticPr fontId="81" type="noConversion"/>
  </si>
  <si>
    <t>3个月</t>
    <phoneticPr fontId="81" type="noConversion"/>
  </si>
  <si>
    <t>汉族</t>
    <phoneticPr fontId="81" type="noConversion"/>
  </si>
  <si>
    <t>男</t>
    <phoneticPr fontId="81" type="noConversion"/>
  </si>
  <si>
    <t>否</t>
    <phoneticPr fontId="81" type="noConversion"/>
  </si>
  <si>
    <t>1975</t>
    <phoneticPr fontId="81" type="noConversion"/>
  </si>
  <si>
    <t>1975-10-29</t>
    <phoneticPr fontId="81" type="noConversion"/>
  </si>
  <si>
    <t>副研究员</t>
    <phoneticPr fontId="81" type="noConversion"/>
  </si>
  <si>
    <t>专任教师</t>
    <phoneticPr fontId="81" type="noConversion"/>
  </si>
  <si>
    <t>副高</t>
    <phoneticPr fontId="81" type="noConversion"/>
  </si>
  <si>
    <t>浙江大学</t>
    <phoneticPr fontId="81" type="noConversion"/>
  </si>
  <si>
    <t>博士</t>
    <phoneticPr fontId="81" type="noConversion"/>
  </si>
  <si>
    <t>2009.09</t>
    <phoneticPr fontId="81" type="noConversion"/>
  </si>
  <si>
    <t>zhoulei@hdu.edu.cn</t>
    <phoneticPr fontId="81" type="noConversion"/>
  </si>
  <si>
    <t>杭州下沙高教园区清雅苑2幢2单元702</t>
    <phoneticPr fontId="81" type="noConversion"/>
  </si>
  <si>
    <t>40215</t>
    <phoneticPr fontId="81" type="noConversion"/>
  </si>
  <si>
    <t>李文钧</t>
    <phoneticPr fontId="81" type="noConversion"/>
  </si>
  <si>
    <t>是</t>
    <phoneticPr fontId="81" type="noConversion"/>
  </si>
  <si>
    <t>1977</t>
    <phoneticPr fontId="81" type="noConversion"/>
  </si>
  <si>
    <t>1977-07-25</t>
    <phoneticPr fontId="81" type="noConversion"/>
  </si>
  <si>
    <t>副教授</t>
    <phoneticPr fontId="81" type="noConversion"/>
  </si>
  <si>
    <t>中科院</t>
    <phoneticPr fontId="81" type="noConversion"/>
  </si>
  <si>
    <t>2006.10</t>
    <phoneticPr fontId="81" type="noConversion"/>
  </si>
  <si>
    <t>liwenjun@hdu.edu.cn</t>
    <phoneticPr fontId="81" type="noConversion"/>
  </si>
  <si>
    <t>40196</t>
    <phoneticPr fontId="81" type="noConversion"/>
  </si>
  <si>
    <t>董林玺</t>
    <phoneticPr fontId="81" type="noConversion"/>
  </si>
  <si>
    <t>1976</t>
    <phoneticPr fontId="81" type="noConversion"/>
  </si>
  <si>
    <t>1976-01-04</t>
    <phoneticPr fontId="81" type="noConversion"/>
  </si>
  <si>
    <t>教授</t>
    <phoneticPr fontId="81" type="noConversion"/>
  </si>
  <si>
    <t>正高</t>
    <phoneticPr fontId="81" type="noConversion"/>
  </si>
  <si>
    <t>2005.11</t>
    <phoneticPr fontId="81" type="noConversion"/>
  </si>
  <si>
    <t>donglinxi@hdu.edu.cn</t>
    <phoneticPr fontId="81" type="noConversion"/>
  </si>
  <si>
    <t>370902760104125</t>
    <phoneticPr fontId="81" type="noConversion"/>
  </si>
  <si>
    <t>杭州下沙高教园区清雅苑2幢3单元1201</t>
    <phoneticPr fontId="81" type="noConversion"/>
  </si>
  <si>
    <t>40340</t>
    <phoneticPr fontId="81" type="noConversion"/>
  </si>
  <si>
    <t>游彬</t>
    <phoneticPr fontId="81" type="noConversion"/>
  </si>
  <si>
    <t>美国2014暑假，1年</t>
    <phoneticPr fontId="81" type="noConversion"/>
  </si>
  <si>
    <t>女</t>
    <phoneticPr fontId="81" type="noConversion"/>
  </si>
  <si>
    <t>1974</t>
    <phoneticPr fontId="81" type="noConversion"/>
  </si>
  <si>
    <t>1974-05-30</t>
    <phoneticPr fontId="81" type="noConversion"/>
  </si>
  <si>
    <t>上海大学</t>
    <phoneticPr fontId="81" type="noConversion"/>
  </si>
  <si>
    <t>youbin@hdu.edu.cn</t>
    <phoneticPr fontId="81" type="noConversion"/>
  </si>
  <si>
    <t>620102197405305829</t>
    <phoneticPr fontId="81" type="noConversion"/>
  </si>
  <si>
    <t>40289</t>
    <phoneticPr fontId="81" type="noConversion"/>
  </si>
  <si>
    <t>文进才</t>
    <phoneticPr fontId="81" type="noConversion"/>
  </si>
  <si>
    <t>1980</t>
    <phoneticPr fontId="81" type="noConversion"/>
  </si>
  <si>
    <t>1980-02-19</t>
    <phoneticPr fontId="81" type="noConversion"/>
  </si>
  <si>
    <t>杭州电子科技大学</t>
    <phoneticPr fontId="81" type="noConversion"/>
  </si>
  <si>
    <t>硕士</t>
    <phoneticPr fontId="81" type="noConversion"/>
  </si>
  <si>
    <t>2007.09</t>
    <phoneticPr fontId="81" type="noConversion"/>
  </si>
  <si>
    <t>jcwen@hdu.edu.cn</t>
    <phoneticPr fontId="81" type="noConversion"/>
  </si>
  <si>
    <t>杭州下沙高教园区杭州电子科技大学微电子CAD所</t>
    <phoneticPr fontId="81" type="noConversion"/>
  </si>
  <si>
    <t>23006</t>
    <phoneticPr fontId="81" type="noConversion"/>
  </si>
  <si>
    <t>马琪</t>
    <phoneticPr fontId="81" type="noConversion"/>
  </si>
  <si>
    <t>1968</t>
    <phoneticPr fontId="81" type="noConversion"/>
  </si>
  <si>
    <t>1968-04-23</t>
    <phoneticPr fontId="81" type="noConversion"/>
  </si>
  <si>
    <t>研究员</t>
    <phoneticPr fontId="81" type="noConversion"/>
  </si>
  <si>
    <t>maq68@126.com</t>
    <phoneticPr fontId="81" type="noConversion"/>
  </si>
  <si>
    <t>杭州市西湖区保俶北路12号启真名苑4-3-702</t>
    <phoneticPr fontId="81" type="noConversion"/>
  </si>
  <si>
    <t>23015</t>
    <phoneticPr fontId="81" type="noConversion"/>
  </si>
  <si>
    <t>刘军</t>
    <phoneticPr fontId="81" type="noConversion"/>
  </si>
  <si>
    <t>1977-09-26</t>
    <phoneticPr fontId="81" type="noConversion"/>
  </si>
  <si>
    <t>2006.09</t>
    <phoneticPr fontId="81" type="noConversion"/>
  </si>
  <si>
    <t>ljun77@hdu.edu.cn</t>
    <phoneticPr fontId="81" type="noConversion"/>
  </si>
  <si>
    <t>40311</t>
    <phoneticPr fontId="81" type="noConversion"/>
  </si>
  <si>
    <t>余厉阳</t>
    <phoneticPr fontId="81" type="noConversion"/>
  </si>
  <si>
    <t>1978</t>
    <phoneticPr fontId="81" type="noConversion"/>
  </si>
  <si>
    <t>1978-01-18</t>
    <phoneticPr fontId="81" type="noConversion"/>
  </si>
  <si>
    <t>2008.09</t>
    <phoneticPr fontId="81" type="noConversion"/>
  </si>
  <si>
    <t>yuliyang@hdu.edu.cn</t>
    <phoneticPr fontId="81" type="noConversion"/>
  </si>
  <si>
    <t>浙江省西湖区天目山路山水人家白沙岛7-2-602</t>
    <phoneticPr fontId="81" type="noConversion"/>
  </si>
  <si>
    <t>40151</t>
    <phoneticPr fontId="81" type="noConversion"/>
  </si>
  <si>
    <t>汪洁</t>
    <phoneticPr fontId="81" type="noConversion"/>
  </si>
  <si>
    <t>1976-01-19</t>
    <phoneticPr fontId="81" type="noConversion"/>
  </si>
  <si>
    <t>讲师</t>
    <phoneticPr fontId="81" type="noConversion"/>
  </si>
  <si>
    <t>中级</t>
    <phoneticPr fontId="81" type="noConversion"/>
  </si>
  <si>
    <t>2005.05</t>
    <phoneticPr fontId="81" type="noConversion"/>
  </si>
  <si>
    <t>wangjiehiee@163.com</t>
    <phoneticPr fontId="81" type="noConversion"/>
  </si>
  <si>
    <t>360403197601190626</t>
    <phoneticPr fontId="81" type="noConversion"/>
  </si>
  <si>
    <t>杭州市杭海路1636号复地连城国际花园3-1栋2单元807室</t>
    <phoneticPr fontId="81" type="noConversion"/>
  </si>
  <si>
    <t>40294</t>
    <phoneticPr fontId="81" type="noConversion"/>
  </si>
  <si>
    <t>李训根</t>
    <phoneticPr fontId="81" type="noConversion"/>
  </si>
  <si>
    <t>1970</t>
    <phoneticPr fontId="81" type="noConversion"/>
  </si>
  <si>
    <t>1970-11-28</t>
    <phoneticPr fontId="81" type="noConversion"/>
  </si>
  <si>
    <t>lixg@hdu.edu.cn</t>
    <phoneticPr fontId="81" type="noConversion"/>
  </si>
  <si>
    <t>杭州市翠苑5区20-1304</t>
    <phoneticPr fontId="81" type="noConversion"/>
  </si>
  <si>
    <t>40603</t>
    <phoneticPr fontId="81" type="noConversion"/>
  </si>
  <si>
    <t>秦兴</t>
    <phoneticPr fontId="81" type="noConversion"/>
  </si>
  <si>
    <t>1975-05-29</t>
    <phoneticPr fontId="81" type="noConversion"/>
  </si>
  <si>
    <t>qinx@hdu.edu.cn</t>
    <phoneticPr fontId="81" type="noConversion"/>
  </si>
  <si>
    <t>330106197505290050</t>
    <phoneticPr fontId="81" type="noConversion"/>
  </si>
  <si>
    <t xml:space="preserve">杭州西湖区政新花园4-2-301 </t>
    <phoneticPr fontId="81" type="noConversion"/>
  </si>
  <si>
    <t>40766</t>
    <phoneticPr fontId="81" type="noConversion"/>
  </si>
  <si>
    <t>陈科明</t>
    <phoneticPr fontId="81" type="noConversion"/>
  </si>
  <si>
    <t>1978-11-06</t>
    <phoneticPr fontId="81" type="noConversion"/>
  </si>
  <si>
    <t>keming@hdu.edu.cn</t>
    <phoneticPr fontId="81" type="noConversion"/>
  </si>
  <si>
    <t>330902197811065212</t>
    <phoneticPr fontId="81" type="noConversion"/>
  </si>
  <si>
    <t>40785</t>
    <phoneticPr fontId="81" type="noConversion"/>
  </si>
  <si>
    <t>洪慧</t>
    <phoneticPr fontId="81" type="noConversion"/>
  </si>
  <si>
    <t>1979</t>
    <phoneticPr fontId="81" type="noConversion"/>
  </si>
  <si>
    <t>1979-10-21</t>
    <phoneticPr fontId="81" type="noConversion"/>
  </si>
  <si>
    <t>hongh@hdu.edu.cn</t>
    <phoneticPr fontId="81" type="noConversion"/>
  </si>
  <si>
    <t>杭州市上城区天福花园小区18-3-701</t>
    <phoneticPr fontId="81" type="noConversion"/>
  </si>
  <si>
    <t>40811</t>
    <phoneticPr fontId="81" type="noConversion"/>
  </si>
  <si>
    <t>梁亚平</t>
    <phoneticPr fontId="81" type="noConversion"/>
  </si>
  <si>
    <t>海外</t>
    <phoneticPr fontId="81" type="noConversion"/>
  </si>
  <si>
    <t>1973</t>
    <phoneticPr fontId="81" type="noConversion"/>
  </si>
  <si>
    <t>1973-08-12</t>
    <phoneticPr fontId="81" type="noConversion"/>
  </si>
  <si>
    <t>美国加利福尼亚大学</t>
    <phoneticPr fontId="81" type="noConversion"/>
  </si>
  <si>
    <t>2007.11</t>
    <phoneticPr fontId="81" type="noConversion"/>
  </si>
  <si>
    <t>ypliang@hdu.edu.cn</t>
    <phoneticPr fontId="81" type="noConversion"/>
  </si>
  <si>
    <t>杭州市余杭区五常大道高教路翡翠城西南区玉泉苑7-1-501</t>
    <phoneticPr fontId="81" type="noConversion"/>
  </si>
  <si>
    <t>40964</t>
    <phoneticPr fontId="81" type="noConversion"/>
  </si>
  <si>
    <t>冯涛</t>
    <phoneticPr fontId="81" type="noConversion"/>
  </si>
  <si>
    <t>1976-07-01</t>
    <phoneticPr fontId="81" type="noConversion"/>
  </si>
  <si>
    <t>加拿大麦克马斯特大学</t>
    <phoneticPr fontId="81" type="noConversion"/>
  </si>
  <si>
    <t>fengt@hdu.edu.cn</t>
    <phoneticPr fontId="81" type="noConversion"/>
  </si>
  <si>
    <t>杭州市下沙高教园区福雷德广场2-3-702</t>
    <phoneticPr fontId="81" type="noConversion"/>
  </si>
  <si>
    <t>41004</t>
    <phoneticPr fontId="81" type="noConversion"/>
  </si>
  <si>
    <t>钱正洪</t>
    <phoneticPr fontId="81" type="noConversion"/>
  </si>
  <si>
    <t>国家级</t>
    <phoneticPr fontId="81" type="noConversion"/>
  </si>
  <si>
    <t>1967</t>
    <phoneticPr fontId="81" type="noConversion"/>
  </si>
  <si>
    <t>1967-01-01</t>
    <phoneticPr fontId="81" type="noConversion"/>
  </si>
  <si>
    <t>明尼苏达大学</t>
    <phoneticPr fontId="81" type="noConversion"/>
  </si>
  <si>
    <t>2009.11</t>
    <phoneticPr fontId="81" type="noConversion"/>
  </si>
  <si>
    <t>zqian@hdu.edu.cn</t>
    <phoneticPr fontId="81" type="noConversion"/>
  </si>
  <si>
    <t>41090</t>
    <phoneticPr fontId="81" type="noConversion"/>
  </si>
  <si>
    <t>高海军</t>
    <phoneticPr fontId="81" type="noConversion"/>
  </si>
  <si>
    <t>1981</t>
    <phoneticPr fontId="81" type="noConversion"/>
  </si>
  <si>
    <t>1981-07-08</t>
    <phoneticPr fontId="81" type="noConversion"/>
  </si>
  <si>
    <t>中国科学院微电子研究所</t>
    <phoneticPr fontId="81" type="noConversion"/>
  </si>
  <si>
    <t>2009.08</t>
    <phoneticPr fontId="81" type="noConversion"/>
  </si>
  <si>
    <t>gaohaijun_hdu@163.com</t>
    <phoneticPr fontId="81" type="noConversion"/>
  </si>
  <si>
    <t>40919</t>
    <phoneticPr fontId="81" type="noConversion"/>
  </si>
  <si>
    <t>白茹</t>
    <phoneticPr fontId="81" type="noConversion"/>
  </si>
  <si>
    <t>1981-04-24</t>
    <phoneticPr fontId="81" type="noConversion"/>
  </si>
  <si>
    <t>bairu@hdu.edu.cn</t>
    <phoneticPr fontId="81" type="noConversion"/>
  </si>
  <si>
    <t>410901198104241545</t>
    <phoneticPr fontId="81" type="noConversion"/>
  </si>
  <si>
    <t>41130</t>
    <phoneticPr fontId="81" type="noConversion"/>
  </si>
  <si>
    <t>邝小飞</t>
    <phoneticPr fontId="81" type="noConversion"/>
  </si>
  <si>
    <t xml:space="preserve">海外 </t>
    <phoneticPr fontId="81" type="noConversion"/>
  </si>
  <si>
    <t>1971</t>
    <phoneticPr fontId="81" type="noConversion"/>
  </si>
  <si>
    <t>1971-08-26</t>
    <phoneticPr fontId="81" type="noConversion"/>
  </si>
  <si>
    <t>中国科学院</t>
    <phoneticPr fontId="81" type="noConversion"/>
  </si>
  <si>
    <t>2003.08</t>
    <phoneticPr fontId="81" type="noConversion"/>
  </si>
  <si>
    <t>kuangxiaofei@hdu.edu.cn</t>
    <phoneticPr fontId="81" type="noConversion"/>
  </si>
  <si>
    <t>浙江省杭州市江干区下沙街道高沙教师公寓3-6-201</t>
    <phoneticPr fontId="81" type="noConversion"/>
  </si>
  <si>
    <t>41132</t>
    <phoneticPr fontId="81" type="noConversion"/>
  </si>
  <si>
    <t>朱礼尧</t>
    <phoneticPr fontId="81" type="noConversion"/>
  </si>
  <si>
    <t>1978-04-07</t>
    <phoneticPr fontId="81" type="noConversion"/>
  </si>
  <si>
    <t>北京理工大学</t>
    <phoneticPr fontId="81" type="noConversion"/>
  </si>
  <si>
    <t>zly@hdu.edu.cn</t>
    <phoneticPr fontId="81" type="noConversion"/>
  </si>
  <si>
    <t>杭州市江干区新业北路与学林街交叉口名称湖左岸2栋2单元201信箱</t>
    <phoneticPr fontId="81" type="noConversion"/>
  </si>
  <si>
    <t>实验中心</t>
    <phoneticPr fontId="81" type="noConversion"/>
  </si>
  <si>
    <t>41036</t>
    <phoneticPr fontId="81" type="noConversion"/>
  </si>
  <si>
    <t>周明珠</t>
    <phoneticPr fontId="81" type="noConversion"/>
  </si>
  <si>
    <t>比利时2014.06出，3个月</t>
    <phoneticPr fontId="81" type="noConversion"/>
  </si>
  <si>
    <t>1981-06-18</t>
    <phoneticPr fontId="81" type="noConversion"/>
  </si>
  <si>
    <t>杭州电子科技大学电子信息学院</t>
    <phoneticPr fontId="81" type="noConversion"/>
  </si>
  <si>
    <t>41144</t>
    <phoneticPr fontId="81" type="noConversion"/>
  </si>
  <si>
    <t>任坤</t>
    <phoneticPr fontId="81" type="noConversion"/>
  </si>
  <si>
    <t>回族</t>
    <phoneticPr fontId="81" type="noConversion"/>
  </si>
  <si>
    <t>1979-12-18</t>
    <phoneticPr fontId="81" type="noConversion"/>
  </si>
  <si>
    <t>renkun@hdu.edu.cn</t>
    <phoneticPr fontId="81" type="noConversion"/>
  </si>
  <si>
    <t>132237197912180013</t>
    <phoneticPr fontId="81" type="noConversion"/>
  </si>
  <si>
    <t>杭州市下城区东新园望景苑7－3-601</t>
    <phoneticPr fontId="81" type="noConversion"/>
  </si>
  <si>
    <t>王彬</t>
    <phoneticPr fontId="81" type="noConversion"/>
  </si>
  <si>
    <t>1973-05-04</t>
    <phoneticPr fontId="81" type="noConversion"/>
  </si>
  <si>
    <t>马里兰大学</t>
    <phoneticPr fontId="81" type="noConversion"/>
  </si>
  <si>
    <t>wangbins@hdu.edu.cn</t>
    <phoneticPr fontId="81" type="noConversion"/>
  </si>
  <si>
    <t>程瑜华</t>
    <phoneticPr fontId="81" type="noConversion"/>
  </si>
  <si>
    <t>1983</t>
    <phoneticPr fontId="81" type="noConversion"/>
  </si>
  <si>
    <t>1983-11</t>
    <phoneticPr fontId="81" type="noConversion"/>
  </si>
  <si>
    <t>chengyh@hdu.edu.cn</t>
    <phoneticPr fontId="81" type="noConversion"/>
  </si>
  <si>
    <t>杭州市滨江区东冠路655号金盛曼城11幢2单元2102室</t>
    <phoneticPr fontId="81" type="noConversion"/>
  </si>
  <si>
    <t>41320</t>
    <phoneticPr fontId="81" type="noConversion"/>
  </si>
  <si>
    <t>郑兴</t>
    <phoneticPr fontId="81" type="noConversion"/>
  </si>
  <si>
    <t>英国，1年</t>
    <phoneticPr fontId="81" type="noConversion"/>
  </si>
  <si>
    <t>1983-07-17</t>
    <phoneticPr fontId="81" type="noConversion"/>
  </si>
  <si>
    <t>英国班戈大学</t>
    <phoneticPr fontId="81" type="noConversion"/>
  </si>
  <si>
    <t>zhengxing@hdu.edu.cn</t>
    <phoneticPr fontId="81" type="noConversion"/>
  </si>
  <si>
    <t>浙江省杭州市文一西路833号大华西溪风情2期7幢201</t>
    <phoneticPr fontId="81" type="noConversion"/>
  </si>
  <si>
    <t>王翔</t>
    <phoneticPr fontId="81" type="noConversion"/>
  </si>
  <si>
    <t>1984</t>
    <phoneticPr fontId="81" type="noConversion"/>
  </si>
  <si>
    <t>1984-07</t>
    <phoneticPr fontId="81" type="noConversion"/>
  </si>
  <si>
    <t>wangxiang@hdu.edu.cn</t>
    <phoneticPr fontId="81" type="noConversion"/>
  </si>
  <si>
    <t>320504198407281750</t>
    <phoneticPr fontId="81" type="noConversion"/>
  </si>
  <si>
    <t>浙江省杭州市文一路物华小区25幢701室</t>
    <phoneticPr fontId="81" type="noConversion"/>
  </si>
  <si>
    <t>马德</t>
    <phoneticPr fontId="81" type="noConversion"/>
  </si>
  <si>
    <t>madehd@163.com</t>
    <phoneticPr fontId="81" type="noConversion"/>
  </si>
  <si>
    <t>周涛</t>
    <phoneticPr fontId="81" type="noConversion"/>
  </si>
  <si>
    <t>法国回来</t>
    <phoneticPr fontId="81" type="noConversion"/>
  </si>
  <si>
    <t>1983-10-26</t>
    <phoneticPr fontId="81" type="noConversion"/>
  </si>
  <si>
    <t>法国里昂国立应用研究所</t>
    <phoneticPr fontId="81" type="noConversion"/>
  </si>
  <si>
    <t>antena@163.com</t>
    <phoneticPr fontId="81" type="noConversion"/>
  </si>
  <si>
    <t>赵文生</t>
    <phoneticPr fontId="81" type="noConversion"/>
  </si>
  <si>
    <t>海外背景</t>
    <phoneticPr fontId="81" type="noConversion"/>
  </si>
  <si>
    <t>1986-11-21</t>
    <phoneticPr fontId="81" type="noConversion"/>
  </si>
  <si>
    <t>wshzhao@hdu.edu.cn</t>
    <phoneticPr fontId="81" type="noConversion"/>
  </si>
  <si>
    <t>胡月</t>
    <phoneticPr fontId="81" type="noConversion"/>
  </si>
  <si>
    <t>武汉大学</t>
    <phoneticPr fontId="81" type="noConversion"/>
  </si>
  <si>
    <t>王高峰</t>
    <phoneticPr fontId="81" type="noConversion"/>
  </si>
  <si>
    <t>1965</t>
    <phoneticPr fontId="81" type="noConversion"/>
  </si>
  <si>
    <t>1965-12</t>
    <phoneticPr fontId="81" type="noConversion"/>
  </si>
  <si>
    <t>斯坦福大学</t>
    <phoneticPr fontId="81" type="noConversion"/>
  </si>
  <si>
    <t>gaofeng@hdu.edu.cn</t>
    <phoneticPr fontId="81" type="noConversion"/>
  </si>
  <si>
    <t>孙宜琴</t>
    <phoneticPr fontId="81" type="noConversion"/>
  </si>
  <si>
    <t>实验</t>
    <phoneticPr fontId="81" type="noConversion"/>
  </si>
  <si>
    <t>初级</t>
    <phoneticPr fontId="81" type="noConversion"/>
  </si>
  <si>
    <t>电子科技大学</t>
    <phoneticPr fontId="81" type="noConversion"/>
  </si>
  <si>
    <t>sunyq@hdu.edu.cn</t>
  </si>
  <si>
    <t>王路文</t>
    <phoneticPr fontId="81" type="noConversion"/>
  </si>
  <si>
    <t>哈尔滨工业大学</t>
    <phoneticPr fontId="81" type="noConversion"/>
  </si>
  <si>
    <t>王晶</t>
    <phoneticPr fontId="81" type="noConversion"/>
  </si>
  <si>
    <t>1986</t>
    <phoneticPr fontId="81" type="noConversion"/>
  </si>
  <si>
    <t>中国科学技术大学</t>
    <phoneticPr fontId="81" type="noConversion"/>
  </si>
  <si>
    <t>wangjing@hdu.edu.cn</t>
    <phoneticPr fontId="81" type="noConversion"/>
  </si>
  <si>
    <t>陈世昌</t>
    <phoneticPr fontId="81" type="noConversion"/>
  </si>
  <si>
    <t>1987</t>
    <phoneticPr fontId="81" type="noConversion"/>
  </si>
  <si>
    <t>校聘副研究员</t>
    <phoneticPr fontId="81" type="noConversion"/>
  </si>
  <si>
    <t>香港城市大学</t>
    <phoneticPr fontId="81" type="noConversion"/>
  </si>
  <si>
    <t>leochensc@163.com</t>
    <phoneticPr fontId="81" type="noConversion"/>
  </si>
  <si>
    <t>岳克强</t>
    <phoneticPr fontId="81" type="noConversion"/>
  </si>
  <si>
    <t>yuekeqiang@163.com</t>
    <phoneticPr fontId="81" type="noConversion"/>
  </si>
  <si>
    <t>赵鹏</t>
    <phoneticPr fontId="81" type="noConversion"/>
  </si>
  <si>
    <t>pzhaofrank@gmail.com</t>
    <phoneticPr fontId="81" type="noConversion"/>
  </si>
  <si>
    <t>xuliyan@hdu.edu.cn</t>
    <phoneticPr fontId="81" type="noConversion"/>
  </si>
  <si>
    <t>黄汐威</t>
    <phoneticPr fontId="81" type="noConversion"/>
  </si>
  <si>
    <t>新加坡南洋理工</t>
    <phoneticPr fontId="81" type="noConversion"/>
  </si>
  <si>
    <t>吴薇</t>
    <phoneticPr fontId="81" type="noConversion"/>
  </si>
  <si>
    <t>1963</t>
    <phoneticPr fontId="85" type="noConversion"/>
  </si>
  <si>
    <t>吴薇 &lt;bwu@cynoware.com&gt;, "吴薇助手" &lt;nixiang@cynoware.com&gt;,</t>
    <phoneticPr fontId="81" type="noConversion"/>
  </si>
  <si>
    <t>汶飞</t>
    <phoneticPr fontId="81" type="noConversion"/>
  </si>
  <si>
    <t>wenfei@hdu.edu.cn</t>
    <phoneticPr fontId="81" type="noConversion"/>
  </si>
  <si>
    <t>袁振珲</t>
    <phoneticPr fontId="81" type="noConversion"/>
  </si>
  <si>
    <t>海外背景（爱尔兰6年）</t>
    <phoneticPr fontId="81" type="noConversion"/>
  </si>
  <si>
    <t>都柏林城市大学</t>
    <phoneticPr fontId="81" type="noConversion"/>
  </si>
  <si>
    <t>yuanzhenhui@outlook.com</t>
    <phoneticPr fontId="81" type="noConversion"/>
  </si>
  <si>
    <t>41780</t>
    <phoneticPr fontId="81" type="noConversion"/>
  </si>
  <si>
    <t>徐魁文</t>
    <phoneticPr fontId="81" type="noConversion"/>
  </si>
  <si>
    <t>海外背景（新加波半年）</t>
    <phoneticPr fontId="81" type="noConversion"/>
  </si>
  <si>
    <t>1987-09-30</t>
    <phoneticPr fontId="81" type="noConversion"/>
  </si>
  <si>
    <t>kuiwenxu@gmail.com</t>
    <phoneticPr fontId="81" type="noConversion"/>
  </si>
  <si>
    <t>41741</t>
    <phoneticPr fontId="81" type="noConversion"/>
  </si>
  <si>
    <t>骆泳铭</t>
    <phoneticPr fontId="81" type="noConversion"/>
  </si>
  <si>
    <t>复旦大学</t>
    <phoneticPr fontId="81" type="noConversion"/>
  </si>
  <si>
    <t>ymluo@hdu.edu.cn</t>
    <phoneticPr fontId="81" type="noConversion"/>
  </si>
  <si>
    <t>王颖</t>
    <phoneticPr fontId="81" type="noConversion"/>
  </si>
  <si>
    <t>满族</t>
    <phoneticPr fontId="81" type="noConversion"/>
  </si>
  <si>
    <t>1977-11-19</t>
  </si>
  <si>
    <t>哈尔滨工程大学</t>
  </si>
  <si>
    <t>博士</t>
    <phoneticPr fontId="81" type="noConversion"/>
  </si>
  <si>
    <t>王颖</t>
    <phoneticPr fontId="81" type="noConversion"/>
  </si>
  <si>
    <t>CAD</t>
    <phoneticPr fontId="81" type="noConversion"/>
  </si>
  <si>
    <t>曹非</t>
    <phoneticPr fontId="81" type="noConversion"/>
  </si>
  <si>
    <t>汉族</t>
    <phoneticPr fontId="81" type="noConversion"/>
  </si>
  <si>
    <t>女</t>
    <phoneticPr fontId="81" type="noConversion"/>
  </si>
  <si>
    <t>是</t>
    <phoneticPr fontId="81" type="noConversion"/>
  </si>
  <si>
    <t>1982</t>
    <phoneticPr fontId="81" type="noConversion"/>
  </si>
  <si>
    <t>1982-12-31</t>
  </si>
  <si>
    <t>专任教师</t>
    <phoneticPr fontId="81" type="noConversion"/>
  </si>
  <si>
    <t>讲师</t>
    <phoneticPr fontId="81" type="noConversion"/>
  </si>
  <si>
    <t>西安交通大学</t>
  </si>
  <si>
    <t>实验中心</t>
    <phoneticPr fontId="81" type="noConversion"/>
  </si>
  <si>
    <t>40110</t>
    <phoneticPr fontId="81" type="noConversion"/>
  </si>
  <si>
    <t>王光义</t>
    <phoneticPr fontId="81" type="noConversion"/>
  </si>
  <si>
    <t>1957</t>
    <phoneticPr fontId="81" type="noConversion"/>
  </si>
  <si>
    <t>1957-03-30</t>
    <phoneticPr fontId="81" type="noConversion"/>
  </si>
  <si>
    <t>教授</t>
    <phoneticPr fontId="81" type="noConversion"/>
  </si>
  <si>
    <t>专任教师</t>
    <phoneticPr fontId="81" type="noConversion"/>
  </si>
  <si>
    <t>正高</t>
    <phoneticPr fontId="81" type="noConversion"/>
  </si>
  <si>
    <t>华南理工大学</t>
    <phoneticPr fontId="81" type="noConversion"/>
  </si>
  <si>
    <t>博士</t>
    <phoneticPr fontId="81" type="noConversion"/>
  </si>
  <si>
    <t>杭州市下沙高教园区大北社区北银公寓9幢1204</t>
    <phoneticPr fontId="81" type="noConversion"/>
  </si>
  <si>
    <t>05026</t>
    <phoneticPr fontId="81" type="noConversion"/>
  </si>
  <si>
    <t>张珣</t>
    <phoneticPr fontId="81" type="noConversion"/>
  </si>
  <si>
    <t>否</t>
    <phoneticPr fontId="81" type="noConversion"/>
  </si>
  <si>
    <t>1970</t>
    <phoneticPr fontId="81" type="noConversion"/>
  </si>
  <si>
    <t>1970-01-27</t>
    <phoneticPr fontId="81" type="noConversion"/>
  </si>
  <si>
    <t>浙江大学</t>
    <phoneticPr fontId="81" type="noConversion"/>
  </si>
  <si>
    <t>杭州下沙梦琴湾5-3-2102</t>
    <phoneticPr fontId="81" type="noConversion"/>
  </si>
  <si>
    <t>05031</t>
    <phoneticPr fontId="81" type="noConversion"/>
  </si>
  <si>
    <t>徐敏</t>
    <phoneticPr fontId="81" type="noConversion"/>
  </si>
  <si>
    <t>1965</t>
    <phoneticPr fontId="81" type="noConversion"/>
  </si>
  <si>
    <t>1965-12-08</t>
    <phoneticPr fontId="81" type="noConversion"/>
  </si>
  <si>
    <t>实验师</t>
    <phoneticPr fontId="81" type="noConversion"/>
  </si>
  <si>
    <t>实验</t>
    <phoneticPr fontId="81" type="noConversion"/>
  </si>
  <si>
    <t>杭州市广播电视大学</t>
    <phoneticPr fontId="81" type="noConversion"/>
  </si>
  <si>
    <t>大学专科和专科学校</t>
    <phoneticPr fontId="81" type="noConversion"/>
  </si>
  <si>
    <t>杭州文二西路南都德嘉东区16-202室</t>
    <phoneticPr fontId="81" type="noConversion"/>
  </si>
  <si>
    <t>22003</t>
    <phoneticPr fontId="81" type="noConversion"/>
  </si>
  <si>
    <t>刘公致</t>
    <phoneticPr fontId="81" type="noConversion"/>
  </si>
  <si>
    <t>1971</t>
    <phoneticPr fontId="81" type="noConversion"/>
  </si>
  <si>
    <t>1971-05-13</t>
    <phoneticPr fontId="81" type="noConversion"/>
  </si>
  <si>
    <t>副研究员</t>
    <phoneticPr fontId="81" type="noConversion"/>
  </si>
  <si>
    <t>副高</t>
    <phoneticPr fontId="81" type="noConversion"/>
  </si>
  <si>
    <t>杭州市拱墅区信义坊6-301</t>
    <phoneticPr fontId="81" type="noConversion"/>
  </si>
  <si>
    <t>40128</t>
    <phoneticPr fontId="81" type="noConversion"/>
  </si>
  <si>
    <t>吕伟锋</t>
    <phoneticPr fontId="81" type="noConversion"/>
  </si>
  <si>
    <t>1977</t>
    <phoneticPr fontId="81" type="noConversion"/>
  </si>
  <si>
    <t>1977-11-12</t>
    <phoneticPr fontId="81" type="noConversion"/>
  </si>
  <si>
    <t>杭州市西湖区文三路232号1幢2单元201室</t>
    <phoneticPr fontId="81" type="noConversion"/>
  </si>
  <si>
    <t>40139</t>
    <phoneticPr fontId="81" type="noConversion"/>
  </si>
  <si>
    <t>林弥</t>
    <phoneticPr fontId="81" type="noConversion"/>
  </si>
  <si>
    <t>1978-11-14</t>
    <phoneticPr fontId="81" type="noConversion"/>
  </si>
  <si>
    <t>副教授</t>
    <phoneticPr fontId="81" type="noConversion"/>
  </si>
  <si>
    <t>浙江省杭州市古墩路星洲花园花柏美舍4-1102</t>
    <phoneticPr fontId="81" type="noConversion"/>
  </si>
  <si>
    <t>40285</t>
    <phoneticPr fontId="81" type="noConversion"/>
  </si>
  <si>
    <t>张显飞</t>
    <phoneticPr fontId="81" type="noConversion"/>
  </si>
  <si>
    <t>1980</t>
    <phoneticPr fontId="81" type="noConversion"/>
  </si>
  <si>
    <t>1980-05-28</t>
    <phoneticPr fontId="81" type="noConversion"/>
  </si>
  <si>
    <t>杭州市拱墅区贾家弄新村4-12-303</t>
    <phoneticPr fontId="81" type="noConversion"/>
  </si>
  <si>
    <t>40216</t>
    <phoneticPr fontId="81" type="noConversion"/>
  </si>
  <si>
    <t>陈龙</t>
    <phoneticPr fontId="81" type="noConversion"/>
  </si>
  <si>
    <t>1979-07-09</t>
    <phoneticPr fontId="81" type="noConversion"/>
  </si>
  <si>
    <t>浙江省杭州经济技术开发区四季风景苑10幢1单元2202</t>
    <phoneticPr fontId="81" type="noConversion"/>
  </si>
  <si>
    <t>40193</t>
    <phoneticPr fontId="81" type="noConversion"/>
  </si>
  <si>
    <t>刘国华</t>
    <phoneticPr fontId="81" type="noConversion"/>
  </si>
  <si>
    <t>1975</t>
    <phoneticPr fontId="81" type="noConversion"/>
  </si>
  <si>
    <t>1975-03-20</t>
    <phoneticPr fontId="81" type="noConversion"/>
  </si>
  <si>
    <t>高级实验师</t>
    <phoneticPr fontId="81" type="noConversion"/>
  </si>
  <si>
    <t>华东师范大学</t>
    <phoneticPr fontId="81" type="noConversion"/>
  </si>
  <si>
    <t>杭州下沙清雅苑2-2-501</t>
    <phoneticPr fontId="81" type="noConversion"/>
  </si>
  <si>
    <t>40159</t>
    <phoneticPr fontId="81" type="noConversion"/>
  </si>
  <si>
    <t>牛小燕</t>
    <phoneticPr fontId="81" type="noConversion"/>
  </si>
  <si>
    <t>1978-06-13</t>
    <phoneticPr fontId="81" type="noConversion"/>
  </si>
  <si>
    <t>湖南大学</t>
    <phoneticPr fontId="81" type="noConversion"/>
  </si>
  <si>
    <t>杭州江干区下沙清雅苑18-1-201</t>
    <phoneticPr fontId="81" type="noConversion"/>
  </si>
  <si>
    <t>40799</t>
    <phoneticPr fontId="81" type="noConversion"/>
  </si>
  <si>
    <t>胡体玲</t>
    <phoneticPr fontId="81" type="noConversion"/>
  </si>
  <si>
    <t>1977-05-22</t>
    <phoneticPr fontId="81" type="noConversion"/>
  </si>
  <si>
    <t>南京理工大学</t>
    <phoneticPr fontId="81" type="noConversion"/>
  </si>
  <si>
    <t>杭州市文二路168号3单元401室</t>
    <phoneticPr fontId="81" type="noConversion"/>
  </si>
  <si>
    <t>41081</t>
    <phoneticPr fontId="81" type="noConversion"/>
  </si>
  <si>
    <t>张钰</t>
    <phoneticPr fontId="81" type="noConversion"/>
  </si>
  <si>
    <t>1978-03-14</t>
    <phoneticPr fontId="81" type="noConversion"/>
  </si>
  <si>
    <t>天津大学</t>
    <phoneticPr fontId="81" type="noConversion"/>
  </si>
  <si>
    <t>杭州市拱墅区华丰新村48号</t>
    <phoneticPr fontId="81" type="noConversion"/>
  </si>
  <si>
    <t>王康泰</t>
    <phoneticPr fontId="81" type="noConversion"/>
  </si>
  <si>
    <t>1980-03</t>
    <phoneticPr fontId="81" type="noConversion"/>
  </si>
  <si>
    <t>杭州市下沙高教园区杭州电子科技大学电子信息学院</t>
    <phoneticPr fontId="81" type="noConversion"/>
  </si>
  <si>
    <t>李付鹏</t>
    <phoneticPr fontId="81" type="noConversion"/>
  </si>
  <si>
    <t>1986</t>
    <phoneticPr fontId="81" type="noConversion"/>
  </si>
  <si>
    <t>1986-03</t>
    <phoneticPr fontId="81" type="noConversion"/>
  </si>
  <si>
    <t>助教</t>
    <phoneticPr fontId="81" type="noConversion"/>
  </si>
  <si>
    <t>实验管理</t>
    <phoneticPr fontId="81" type="noConversion"/>
  </si>
  <si>
    <t>初级</t>
    <phoneticPr fontId="81" type="noConversion"/>
  </si>
  <si>
    <t>浙江师范大学</t>
    <phoneticPr fontId="81" type="noConversion"/>
  </si>
  <si>
    <t>沈怡然</t>
    <phoneticPr fontId="81" type="noConversion"/>
  </si>
  <si>
    <t>1979-05</t>
    <phoneticPr fontId="81" type="noConversion"/>
  </si>
  <si>
    <t>上海交通大学</t>
    <phoneticPr fontId="81" type="noConversion"/>
  </si>
  <si>
    <t>马学条</t>
    <phoneticPr fontId="81" type="noConversion"/>
  </si>
  <si>
    <t>1984-12</t>
    <phoneticPr fontId="81" type="noConversion"/>
  </si>
  <si>
    <t>中国计量学院</t>
    <phoneticPr fontId="81" type="noConversion"/>
  </si>
  <si>
    <t>王晓媛</t>
    <phoneticPr fontId="81" type="noConversion"/>
  </si>
  <si>
    <t>海外背景</t>
    <phoneticPr fontId="81" type="noConversion"/>
  </si>
  <si>
    <t>1981</t>
    <phoneticPr fontId="81" type="noConversion"/>
  </si>
  <si>
    <t>1981-02-13</t>
    <phoneticPr fontId="81" type="noConversion"/>
  </si>
  <si>
    <t>哈尔滨工业大学</t>
    <phoneticPr fontId="81" type="noConversion"/>
  </si>
  <si>
    <t>05023</t>
    <phoneticPr fontId="81" type="noConversion"/>
  </si>
  <si>
    <t>王勇佳</t>
    <phoneticPr fontId="81" type="noConversion"/>
  </si>
  <si>
    <t>1962</t>
    <phoneticPr fontId="81" type="noConversion"/>
  </si>
  <si>
    <t>1962-08-15</t>
    <phoneticPr fontId="81" type="noConversion"/>
  </si>
  <si>
    <t>河北半导体研究所</t>
    <phoneticPr fontId="81" type="noConversion"/>
  </si>
  <si>
    <t>杭州电子科技大学电子信息学院</t>
    <phoneticPr fontId="81" type="noConversion"/>
  </si>
  <si>
    <t>40091</t>
    <phoneticPr fontId="81" type="noConversion"/>
  </si>
  <si>
    <t>杨柳</t>
    <phoneticPr fontId="81" type="noConversion"/>
  </si>
  <si>
    <t>1980-06-06</t>
    <phoneticPr fontId="81" type="noConversion"/>
  </si>
  <si>
    <t>助理研究员</t>
    <phoneticPr fontId="81" type="noConversion"/>
  </si>
  <si>
    <t>中国矿业大学</t>
    <phoneticPr fontId="81" type="noConversion"/>
  </si>
  <si>
    <t>2009.08</t>
    <phoneticPr fontId="81" type="noConversion"/>
  </si>
  <si>
    <t>yangliu@hdu.edu.cn</t>
    <phoneticPr fontId="81" type="noConversion"/>
  </si>
  <si>
    <t>140202198006063047</t>
    <phoneticPr fontId="81" type="noConversion"/>
  </si>
  <si>
    <t>杭州市江干区天成嘉苑10-3-902</t>
    <phoneticPr fontId="81" type="noConversion"/>
  </si>
  <si>
    <t>948525095@qq.com</t>
    <phoneticPr fontId="81" type="noConversion"/>
  </si>
  <si>
    <t>柯华杰</t>
    <phoneticPr fontId="81" type="noConversion"/>
  </si>
  <si>
    <t>美国回</t>
    <phoneticPr fontId="81" type="noConversion"/>
  </si>
  <si>
    <t>1983</t>
    <phoneticPr fontId="81" type="noConversion"/>
  </si>
  <si>
    <t>1983-10-14</t>
    <phoneticPr fontId="81" type="noConversion"/>
  </si>
  <si>
    <t>美国马塞诸塞大学</t>
    <phoneticPr fontId="81" type="noConversion"/>
  </si>
  <si>
    <t>khj@hdu.edu.cn</t>
    <phoneticPr fontId="81" type="noConversion"/>
  </si>
  <si>
    <t>董志华</t>
    <phoneticPr fontId="81" type="noConversion"/>
  </si>
  <si>
    <t>高级工程师</t>
    <phoneticPr fontId="81" type="noConversion"/>
  </si>
  <si>
    <t>北京大学</t>
    <phoneticPr fontId="81" type="noConversion"/>
  </si>
  <si>
    <t>40142</t>
    <phoneticPr fontId="81" type="noConversion"/>
  </si>
  <si>
    <t>李芸</t>
    <phoneticPr fontId="81" type="noConversion"/>
  </si>
  <si>
    <t>1977-08-22</t>
    <phoneticPr fontId="81" type="noConversion"/>
  </si>
  <si>
    <t>下沙云水苑12幢3单元202</t>
    <phoneticPr fontId="81" type="noConversion"/>
  </si>
  <si>
    <t>学院办公室</t>
    <phoneticPr fontId="81" type="noConversion"/>
  </si>
  <si>
    <t>05044</t>
    <phoneticPr fontId="81" type="noConversion"/>
  </si>
  <si>
    <t>刘敬彪</t>
    <phoneticPr fontId="81" type="noConversion"/>
  </si>
  <si>
    <t>汉族</t>
    <phoneticPr fontId="81" type="noConversion"/>
  </si>
  <si>
    <t>男</t>
    <phoneticPr fontId="81" type="noConversion"/>
  </si>
  <si>
    <t>是</t>
    <phoneticPr fontId="81" type="noConversion"/>
  </si>
  <si>
    <t>1964</t>
    <phoneticPr fontId="81" type="noConversion"/>
  </si>
  <si>
    <t>1964-04-11</t>
    <phoneticPr fontId="81" type="noConversion"/>
  </si>
  <si>
    <t>教授</t>
    <phoneticPr fontId="81" type="noConversion"/>
  </si>
  <si>
    <t>专任教师</t>
    <phoneticPr fontId="81" type="noConversion"/>
  </si>
  <si>
    <t>正高</t>
    <phoneticPr fontId="81" type="noConversion"/>
  </si>
  <si>
    <t>石油大学</t>
    <phoneticPr fontId="81" type="noConversion"/>
  </si>
  <si>
    <t>大学本科</t>
    <phoneticPr fontId="81" type="noConversion"/>
  </si>
  <si>
    <t>硕士</t>
    <phoneticPr fontId="81" type="noConversion"/>
  </si>
  <si>
    <t>2007.12</t>
    <phoneticPr fontId="81" type="noConversion"/>
  </si>
  <si>
    <t>ab@hdu.edu.cn</t>
    <phoneticPr fontId="81" type="noConversion"/>
  </si>
  <si>
    <t>370502196404113257</t>
    <phoneticPr fontId="81" type="noConversion"/>
  </si>
  <si>
    <t>杭州西湖区华星路嘉绿青苑5-2-401</t>
    <phoneticPr fontId="81" type="noConversion"/>
  </si>
  <si>
    <t>系统</t>
    <phoneticPr fontId="81" type="noConversion"/>
  </si>
  <si>
    <t>05050</t>
    <phoneticPr fontId="81" type="noConversion"/>
  </si>
  <si>
    <t>高明煜</t>
    <phoneticPr fontId="81" type="noConversion"/>
  </si>
  <si>
    <t>1963</t>
    <phoneticPr fontId="81" type="noConversion"/>
  </si>
  <si>
    <t>1963-03-01</t>
    <phoneticPr fontId="81" type="noConversion"/>
  </si>
  <si>
    <t>武汉理工大学</t>
    <phoneticPr fontId="81" type="noConversion"/>
  </si>
  <si>
    <t>博士</t>
    <phoneticPr fontId="81" type="noConversion"/>
  </si>
  <si>
    <t>2005.11</t>
    <phoneticPr fontId="81" type="noConversion"/>
  </si>
  <si>
    <t>mackgao@hdu.edu.cn</t>
    <phoneticPr fontId="81" type="noConversion"/>
  </si>
  <si>
    <t>320311630301085</t>
    <phoneticPr fontId="81" type="noConversion"/>
  </si>
  <si>
    <t>杭州市下沙高教园区学林街清雅4幢5单元1102室</t>
    <phoneticPr fontId="81" type="noConversion"/>
  </si>
  <si>
    <t>05029</t>
    <phoneticPr fontId="81" type="noConversion"/>
  </si>
  <si>
    <t>张海峰</t>
    <phoneticPr fontId="81" type="noConversion"/>
  </si>
  <si>
    <t>1961</t>
    <phoneticPr fontId="81" type="noConversion"/>
  </si>
  <si>
    <t>1961-07-10</t>
    <phoneticPr fontId="81" type="noConversion"/>
  </si>
  <si>
    <t>副教授</t>
    <phoneticPr fontId="81" type="noConversion"/>
  </si>
  <si>
    <t>副高</t>
    <phoneticPr fontId="81" type="noConversion"/>
  </si>
  <si>
    <t>浙江大学</t>
    <phoneticPr fontId="81" type="noConversion"/>
  </si>
  <si>
    <t>2003.09</t>
    <phoneticPr fontId="81" type="noConversion"/>
  </si>
  <si>
    <t>hfzhang0811@hdu.edu.cn</t>
    <phoneticPr fontId="81" type="noConversion"/>
  </si>
  <si>
    <t>362131791120001</t>
    <phoneticPr fontId="81" type="noConversion"/>
  </si>
  <si>
    <t>杭州下沙经济开发区6号大街四季风景苑10-2-1603</t>
    <phoneticPr fontId="81" type="noConversion"/>
  </si>
  <si>
    <t>40003</t>
    <phoneticPr fontId="81" type="noConversion"/>
  </si>
  <si>
    <t>洪明</t>
    <phoneticPr fontId="81" type="noConversion"/>
  </si>
  <si>
    <t>1975</t>
    <phoneticPr fontId="81" type="noConversion"/>
  </si>
  <si>
    <t>1975-09-26</t>
    <phoneticPr fontId="81" type="noConversion"/>
  </si>
  <si>
    <t>2008.09</t>
    <phoneticPr fontId="81" type="noConversion"/>
  </si>
  <si>
    <t>hongminghz@163.com</t>
    <phoneticPr fontId="81" type="noConversion"/>
  </si>
  <si>
    <t>360402750926457</t>
    <phoneticPr fontId="81" type="noConversion"/>
  </si>
  <si>
    <t>杭州江干区景芳四区8-1幢3单元501室</t>
    <phoneticPr fontId="81" type="noConversion"/>
  </si>
  <si>
    <t>40030</t>
    <phoneticPr fontId="81" type="noConversion"/>
  </si>
  <si>
    <t>章雪挺</t>
    <phoneticPr fontId="81" type="noConversion"/>
  </si>
  <si>
    <t>美国，1年</t>
    <phoneticPr fontId="81" type="noConversion"/>
  </si>
  <si>
    <t>1978</t>
    <phoneticPr fontId="81" type="noConversion"/>
  </si>
  <si>
    <t>1978-01-31</t>
    <phoneticPr fontId="81" type="noConversion"/>
  </si>
  <si>
    <t>2006.05</t>
    <phoneticPr fontId="81" type="noConversion"/>
  </si>
  <si>
    <t>zxt@hdu.edu.cn</t>
    <phoneticPr fontId="81" type="noConversion"/>
  </si>
  <si>
    <t>330501197801310212</t>
    <phoneticPr fontId="81" type="noConversion"/>
  </si>
  <si>
    <t>杭州下沙清雅苑2-3-1602</t>
    <phoneticPr fontId="81" type="noConversion"/>
  </si>
  <si>
    <t>40462</t>
    <phoneticPr fontId="81" type="noConversion"/>
  </si>
  <si>
    <t>胡松</t>
    <phoneticPr fontId="81" type="noConversion"/>
  </si>
  <si>
    <t>1971</t>
    <phoneticPr fontId="81" type="noConversion"/>
  </si>
  <si>
    <t>1971-05-13</t>
    <phoneticPr fontId="81" type="noConversion"/>
  </si>
  <si>
    <t>副研究员</t>
    <phoneticPr fontId="81" type="noConversion"/>
  </si>
  <si>
    <t>重庆大学</t>
    <phoneticPr fontId="81" type="noConversion"/>
  </si>
  <si>
    <t>husong197105@126.com</t>
    <phoneticPr fontId="81" type="noConversion"/>
  </si>
  <si>
    <t>510213197105131635</t>
    <phoneticPr fontId="81" type="noConversion"/>
  </si>
  <si>
    <t>杭州下沙金沙学府5幢1单元402室</t>
    <phoneticPr fontId="81" type="noConversion"/>
  </si>
  <si>
    <t>05054</t>
    <phoneticPr fontId="81" type="noConversion"/>
  </si>
  <si>
    <t>曾毓</t>
    <phoneticPr fontId="81" type="noConversion"/>
  </si>
  <si>
    <t>否</t>
    <phoneticPr fontId="81" type="noConversion"/>
  </si>
  <si>
    <t>1979</t>
    <phoneticPr fontId="81" type="noConversion"/>
  </si>
  <si>
    <t>1979-11-20</t>
    <phoneticPr fontId="81" type="noConversion"/>
  </si>
  <si>
    <t>讲师</t>
    <phoneticPr fontId="81" type="noConversion"/>
  </si>
  <si>
    <t>实验</t>
    <phoneticPr fontId="81" type="noConversion"/>
  </si>
  <si>
    <t>中级</t>
    <phoneticPr fontId="81" type="noConversion"/>
  </si>
  <si>
    <t>杭州电子工业学院</t>
    <phoneticPr fontId="81" type="noConversion"/>
  </si>
  <si>
    <t>学士</t>
    <phoneticPr fontId="81" type="noConversion"/>
  </si>
  <si>
    <t>zyu20@hdu.edu.cn</t>
    <phoneticPr fontId="81" type="noConversion"/>
  </si>
  <si>
    <t>40136</t>
    <phoneticPr fontId="81" type="noConversion"/>
  </si>
  <si>
    <t>刘圆圆</t>
    <phoneticPr fontId="81" type="noConversion"/>
  </si>
  <si>
    <t>女</t>
    <phoneticPr fontId="81" type="noConversion"/>
  </si>
  <si>
    <t>1978-09-17</t>
    <phoneticPr fontId="81" type="noConversion"/>
  </si>
  <si>
    <t>2006.09</t>
    <phoneticPr fontId="81" type="noConversion"/>
  </si>
  <si>
    <t>liuyuanyuan@hdu.edu.cn</t>
    <phoneticPr fontId="81" type="noConversion"/>
  </si>
  <si>
    <t>420700780917004</t>
    <phoneticPr fontId="81" type="noConversion"/>
  </si>
  <si>
    <t>杭州下沙25号大街金沙学府51-3-202</t>
    <phoneticPr fontId="81" type="noConversion"/>
  </si>
  <si>
    <t>05043</t>
    <phoneticPr fontId="81" type="noConversion"/>
  </si>
  <si>
    <t>周巧娣</t>
    <phoneticPr fontId="81" type="noConversion"/>
  </si>
  <si>
    <t>1964-09-26</t>
    <phoneticPr fontId="81" type="noConversion"/>
  </si>
  <si>
    <t>2004.09</t>
    <phoneticPr fontId="81" type="noConversion"/>
  </si>
  <si>
    <t>edizhou@163.com</t>
    <phoneticPr fontId="81" type="noConversion"/>
  </si>
  <si>
    <t>370502196409261240</t>
    <phoneticPr fontId="81" type="noConversion"/>
  </si>
  <si>
    <t>05058</t>
    <phoneticPr fontId="81" type="noConversion"/>
  </si>
  <si>
    <t>张海鹏</t>
    <phoneticPr fontId="81" type="noConversion"/>
  </si>
  <si>
    <t>1973</t>
    <phoneticPr fontId="81" type="noConversion"/>
  </si>
  <si>
    <t>1973-11-01</t>
    <phoneticPr fontId="81" type="noConversion"/>
  </si>
  <si>
    <t>东南大学</t>
    <phoneticPr fontId="81" type="noConversion"/>
  </si>
  <si>
    <t>2005.09</t>
    <phoneticPr fontId="81" type="noConversion"/>
  </si>
  <si>
    <t>hipinezhang@hdu.edu.cn</t>
    <phoneticPr fontId="81" type="noConversion"/>
  </si>
  <si>
    <t>211321197311018014</t>
    <phoneticPr fontId="81" type="noConversion"/>
  </si>
  <si>
    <t>杭州下沙清雅苑9-3-202</t>
    <phoneticPr fontId="81" type="noConversion"/>
  </si>
  <si>
    <t>40068</t>
    <phoneticPr fontId="81" type="noConversion"/>
  </si>
  <si>
    <t>盛庆华</t>
    <phoneticPr fontId="81" type="noConversion"/>
  </si>
  <si>
    <t>1978-02-21</t>
    <phoneticPr fontId="81" type="noConversion"/>
  </si>
  <si>
    <t>西安电子科技大学</t>
    <phoneticPr fontId="81" type="noConversion"/>
  </si>
  <si>
    <t>sheng7@hotmail.com</t>
    <phoneticPr fontId="81" type="noConversion"/>
  </si>
  <si>
    <t>330719780121523</t>
    <phoneticPr fontId="81" type="noConversion"/>
  </si>
  <si>
    <t>杭州下沙高教园区金沙学府47-2-301</t>
    <phoneticPr fontId="81" type="noConversion"/>
  </si>
  <si>
    <t>05062</t>
    <phoneticPr fontId="81" type="noConversion"/>
  </si>
  <si>
    <t>顾梅园</t>
    <phoneticPr fontId="81" type="noConversion"/>
  </si>
  <si>
    <t>1979-12-18</t>
    <phoneticPr fontId="81" type="noConversion"/>
  </si>
  <si>
    <t>杭州电子科技大学</t>
    <phoneticPr fontId="81" type="noConversion"/>
  </si>
  <si>
    <t>2007.09</t>
    <phoneticPr fontId="81" type="noConversion"/>
  </si>
  <si>
    <t>circle@hdu.edu.cn</t>
    <phoneticPr fontId="81" type="noConversion"/>
  </si>
  <si>
    <t>330903197912180224</t>
    <phoneticPr fontId="81" type="noConversion"/>
  </si>
  <si>
    <t>杭州市文一西路南都花园1-1-1-202</t>
    <phoneticPr fontId="81" type="noConversion"/>
  </si>
  <si>
    <t>05053</t>
    <phoneticPr fontId="81" type="noConversion"/>
  </si>
  <si>
    <t>黄继业</t>
    <phoneticPr fontId="81" type="noConversion"/>
  </si>
  <si>
    <t>1978-07-07</t>
    <phoneticPr fontId="81" type="noConversion"/>
  </si>
  <si>
    <t>同济大学</t>
    <phoneticPr fontId="81" type="noConversion"/>
  </si>
  <si>
    <t>hjynet@163.com</t>
    <phoneticPr fontId="81" type="noConversion"/>
  </si>
  <si>
    <t>330206780707143</t>
    <phoneticPr fontId="81" type="noConversion"/>
  </si>
  <si>
    <t>杭州下沙19号大街天元公寓1-5-502</t>
    <phoneticPr fontId="81" type="noConversion"/>
  </si>
  <si>
    <t>40593</t>
    <phoneticPr fontId="81" type="noConversion"/>
  </si>
  <si>
    <t>孔庆鹏</t>
    <phoneticPr fontId="81" type="noConversion"/>
  </si>
  <si>
    <t>1972</t>
    <phoneticPr fontId="81" type="noConversion"/>
  </si>
  <si>
    <t>1972-01-19</t>
    <phoneticPr fontId="81" type="noConversion"/>
  </si>
  <si>
    <t>2007.01</t>
    <phoneticPr fontId="81" type="noConversion"/>
  </si>
  <si>
    <t>qpkong@hdu.edu.cn</t>
    <phoneticPr fontId="81" type="noConversion"/>
  </si>
  <si>
    <t>210104720119201</t>
    <phoneticPr fontId="81" type="noConversion"/>
  </si>
  <si>
    <t>杭州下沙六号大街27号路口华元云水苑12幢2单元102室</t>
    <phoneticPr fontId="81" type="noConversion"/>
  </si>
  <si>
    <t>40768</t>
    <phoneticPr fontId="81" type="noConversion"/>
  </si>
  <si>
    <t>蔡文郁</t>
    <phoneticPr fontId="81" type="noConversion"/>
  </si>
  <si>
    <t>1979-12-06</t>
    <phoneticPr fontId="81" type="noConversion"/>
  </si>
  <si>
    <t>2009.09</t>
    <phoneticPr fontId="81" type="noConversion"/>
  </si>
  <si>
    <t>caiwy@hdu.edu.cn</t>
    <phoneticPr fontId="81" type="noConversion"/>
  </si>
  <si>
    <t>330222197912068639</t>
    <phoneticPr fontId="81" type="noConversion"/>
  </si>
  <si>
    <t>九堡金雅苑30-1-701</t>
    <phoneticPr fontId="81" type="noConversion"/>
  </si>
  <si>
    <t>40779</t>
    <phoneticPr fontId="81" type="noConversion"/>
  </si>
  <si>
    <t>于海滨</t>
    <phoneticPr fontId="81" type="noConversion"/>
  </si>
  <si>
    <t>1979-03-18</t>
    <phoneticPr fontId="81" type="noConversion"/>
  </si>
  <si>
    <t>shoreyhb@hdu.edu.cn</t>
    <phoneticPr fontId="81" type="noConversion"/>
  </si>
  <si>
    <t>210212790318101</t>
    <phoneticPr fontId="81" type="noConversion"/>
  </si>
  <si>
    <t>杭州经济技术开发区五号大街四季风景苑8幢1单元1403室</t>
    <phoneticPr fontId="81" type="noConversion"/>
  </si>
  <si>
    <t>41116</t>
    <phoneticPr fontId="81" type="noConversion"/>
  </si>
  <si>
    <t>吴占雄</t>
    <phoneticPr fontId="81" type="noConversion"/>
  </si>
  <si>
    <t>1979-02-28</t>
    <phoneticPr fontId="81" type="noConversion"/>
  </si>
  <si>
    <t>wzx@hdu.edu.cn</t>
    <phoneticPr fontId="81" type="noConversion"/>
  </si>
  <si>
    <t>370283197902284119</t>
    <phoneticPr fontId="81" type="noConversion"/>
  </si>
  <si>
    <t>杭州下沙金沙阳光4-1-303</t>
    <phoneticPr fontId="81" type="noConversion"/>
  </si>
  <si>
    <t>40482</t>
    <phoneticPr fontId="81" type="noConversion"/>
  </si>
  <si>
    <t>何志伟</t>
    <phoneticPr fontId="81" type="noConversion"/>
  </si>
  <si>
    <t>美国2012.03，6个月</t>
    <phoneticPr fontId="81" type="noConversion"/>
  </si>
  <si>
    <t>1979-11-01</t>
    <phoneticPr fontId="81" type="noConversion"/>
  </si>
  <si>
    <t>zwhe@hdu.edu.cn</t>
    <phoneticPr fontId="81" type="noConversion"/>
  </si>
  <si>
    <t>340826791101301</t>
    <phoneticPr fontId="81" type="noConversion"/>
  </si>
  <si>
    <t>李竹</t>
    <phoneticPr fontId="81" type="noConversion"/>
  </si>
  <si>
    <t>日本回来</t>
    <phoneticPr fontId="81" type="noConversion"/>
  </si>
  <si>
    <t>1981</t>
    <phoneticPr fontId="81" type="noConversion"/>
  </si>
  <si>
    <t>1981-11-26</t>
    <phoneticPr fontId="81" type="noConversion"/>
  </si>
  <si>
    <t>东京农工大学</t>
    <phoneticPr fontId="81" type="noConversion"/>
  </si>
  <si>
    <t>lz1126@hdu.edu.cn</t>
    <phoneticPr fontId="81" type="noConversion"/>
  </si>
  <si>
    <t>33010619811126003X</t>
    <phoneticPr fontId="81" type="noConversion"/>
  </si>
  <si>
    <t>310005</t>
    <phoneticPr fontId="81" type="noConversion"/>
  </si>
  <si>
    <t>杭州市拱墅区浅水湾城市花园10幢1单元1402</t>
    <phoneticPr fontId="81" type="noConversion"/>
  </si>
  <si>
    <t>杨宇翔</t>
    <phoneticPr fontId="81" type="noConversion"/>
  </si>
  <si>
    <t>1987-2-14</t>
    <phoneticPr fontId="81" type="noConversion"/>
  </si>
  <si>
    <t>中国科学技术大学</t>
    <phoneticPr fontId="81" type="noConversion"/>
  </si>
  <si>
    <t>yyx@hdu.edu.cn</t>
    <phoneticPr fontId="81" type="noConversion"/>
  </si>
  <si>
    <t>潘勉</t>
    <phoneticPr fontId="81" type="noConversion"/>
  </si>
  <si>
    <t>1985</t>
    <phoneticPr fontId="81" type="noConversion"/>
  </si>
  <si>
    <t>1985-10</t>
    <phoneticPr fontId="81" type="noConversion"/>
  </si>
  <si>
    <t>roy1022@foxmail.com</t>
    <phoneticPr fontId="81" type="noConversion"/>
  </si>
  <si>
    <t>蒋洁</t>
    <phoneticPr fontId="81" type="noConversion"/>
  </si>
  <si>
    <t>1983</t>
    <phoneticPr fontId="81" type="noConversion"/>
  </si>
  <si>
    <t>1983-10</t>
    <phoneticPr fontId="81" type="noConversion"/>
  </si>
  <si>
    <t>jjgirl2008@126.com</t>
    <phoneticPr fontId="81" type="noConversion"/>
  </si>
  <si>
    <t>史剑光</t>
    <phoneticPr fontId="81" type="noConversion"/>
  </si>
  <si>
    <t>1986</t>
    <phoneticPr fontId="81" type="noConversion"/>
  </si>
  <si>
    <t>sjg305@zju.edu.cn</t>
    <phoneticPr fontId="81" type="noConversion"/>
  </si>
  <si>
    <t>杨国卿</t>
    <phoneticPr fontId="81" type="noConversion"/>
  </si>
  <si>
    <t>美国2014.11（国外一年）</t>
    <phoneticPr fontId="81" type="noConversion"/>
  </si>
  <si>
    <t>校聘副研究员</t>
    <phoneticPr fontId="81" type="noConversion"/>
  </si>
  <si>
    <t>中科院武汉物理与数学研究所</t>
    <phoneticPr fontId="81" type="noConversion"/>
  </si>
  <si>
    <t>博士后</t>
    <phoneticPr fontId="81" type="noConversion"/>
  </si>
  <si>
    <t>博士后之后有过短暂工作</t>
    <phoneticPr fontId="81" type="noConversion"/>
  </si>
  <si>
    <t>gqyang2015@163.com</t>
    <phoneticPr fontId="81" type="noConversion"/>
  </si>
  <si>
    <t>41752</t>
    <phoneticPr fontId="81" type="noConversion"/>
  </si>
  <si>
    <t>彭时林</t>
    <phoneticPr fontId="81" type="noConversion"/>
  </si>
  <si>
    <t>pengsl@aliyun.com</t>
    <phoneticPr fontId="81" type="noConversion"/>
  </si>
  <si>
    <t>白兴宇</t>
    <phoneticPr fontId="81" type="noConversion"/>
  </si>
  <si>
    <t>哈尔滨工程大学</t>
    <phoneticPr fontId="81" type="noConversion"/>
  </si>
  <si>
    <t>姜煜</t>
    <phoneticPr fontId="81" type="noConversion"/>
  </si>
  <si>
    <t>CAE</t>
    <phoneticPr fontId="81" type="noConversion"/>
  </si>
  <si>
    <t>22008</t>
    <phoneticPr fontId="81" type="noConversion"/>
  </si>
  <si>
    <t>秦会斌</t>
    <phoneticPr fontId="81" type="noConversion"/>
  </si>
  <si>
    <t>1961-03-31</t>
    <phoneticPr fontId="81" type="noConversion"/>
  </si>
  <si>
    <t>电子科技大学</t>
    <phoneticPr fontId="81" type="noConversion"/>
  </si>
  <si>
    <t>杭州市文二路58号1单元502室</t>
    <phoneticPr fontId="81" type="noConversion"/>
  </si>
  <si>
    <t>01026</t>
    <phoneticPr fontId="81" type="noConversion"/>
  </si>
  <si>
    <t>杨翠蓉</t>
    <phoneticPr fontId="81" type="noConversion"/>
  </si>
  <si>
    <t>1963-02-11</t>
    <phoneticPr fontId="81" type="noConversion"/>
  </si>
  <si>
    <t>洛阳工学院</t>
    <phoneticPr fontId="81" type="noConversion"/>
  </si>
  <si>
    <t>耀江文鼎苑37-1-401</t>
    <phoneticPr fontId="81" type="noConversion"/>
  </si>
  <si>
    <t>40191</t>
    <phoneticPr fontId="81" type="noConversion"/>
  </si>
  <si>
    <t>徐军明</t>
    <phoneticPr fontId="81" type="noConversion"/>
  </si>
  <si>
    <t>美国，6个月</t>
    <phoneticPr fontId="81" type="noConversion"/>
  </si>
  <si>
    <t>1976</t>
    <phoneticPr fontId="81" type="noConversion"/>
  </si>
  <si>
    <t>1976-08-17</t>
    <phoneticPr fontId="81" type="noConversion"/>
  </si>
  <si>
    <t>杭州东新园小区茗盛苑12-3-1202</t>
    <phoneticPr fontId="81" type="noConversion"/>
  </si>
  <si>
    <t>40286</t>
    <phoneticPr fontId="81" type="noConversion"/>
  </si>
  <si>
    <t>郑梁</t>
    <phoneticPr fontId="81" type="noConversion"/>
  </si>
  <si>
    <t>1981-10-15</t>
    <phoneticPr fontId="81" type="noConversion"/>
  </si>
  <si>
    <t>杭州电子科技大学CAE所</t>
    <phoneticPr fontId="81" type="noConversion"/>
  </si>
  <si>
    <t>40113</t>
    <phoneticPr fontId="81" type="noConversion"/>
  </si>
  <si>
    <t>周继军</t>
    <phoneticPr fontId="81" type="noConversion"/>
  </si>
  <si>
    <t>1962</t>
    <phoneticPr fontId="81" type="noConversion"/>
  </si>
  <si>
    <t>1962-09-18</t>
    <phoneticPr fontId="81" type="noConversion"/>
  </si>
  <si>
    <t>教授级高工</t>
    <phoneticPr fontId="81" type="noConversion"/>
  </si>
  <si>
    <t>山东大学</t>
    <phoneticPr fontId="81" type="noConversion"/>
  </si>
  <si>
    <t>浙江省湖州市明都锦绣苑56幢303</t>
    <phoneticPr fontId="81" type="noConversion"/>
  </si>
  <si>
    <t>40153</t>
    <phoneticPr fontId="81" type="noConversion"/>
  </si>
  <si>
    <t>胡冀</t>
    <phoneticPr fontId="81" type="noConversion"/>
  </si>
  <si>
    <t>1977</t>
    <phoneticPr fontId="81" type="noConversion"/>
  </si>
  <si>
    <t>1977-07-19</t>
    <phoneticPr fontId="81" type="noConversion"/>
  </si>
  <si>
    <t>杭州下沙清雅苑2-3-1002</t>
    <phoneticPr fontId="81" type="noConversion"/>
  </si>
  <si>
    <t>05045</t>
    <phoneticPr fontId="81" type="noConversion"/>
  </si>
  <si>
    <t>高惠芳</t>
    <phoneticPr fontId="81" type="noConversion"/>
  </si>
  <si>
    <t>1965</t>
    <phoneticPr fontId="81" type="noConversion"/>
  </si>
  <si>
    <t>1965-08-08</t>
    <phoneticPr fontId="81" type="noConversion"/>
  </si>
  <si>
    <t>天津大学</t>
    <phoneticPr fontId="81" type="noConversion"/>
  </si>
  <si>
    <t>杭州市下城区北景园竹邻苑5-1-601</t>
    <phoneticPr fontId="81" type="noConversion"/>
  </si>
  <si>
    <t>05028</t>
    <phoneticPr fontId="81" type="noConversion"/>
  </si>
  <si>
    <t>崔佳冬</t>
    <phoneticPr fontId="81" type="noConversion"/>
  </si>
  <si>
    <t>1974</t>
    <phoneticPr fontId="81" type="noConversion"/>
  </si>
  <si>
    <t>1974-12-16</t>
    <phoneticPr fontId="81" type="noConversion"/>
  </si>
  <si>
    <t>杭州下沙清雅苑7-2-1001室</t>
    <phoneticPr fontId="81" type="noConversion"/>
  </si>
  <si>
    <t>22009</t>
    <phoneticPr fontId="81" type="noConversion"/>
  </si>
  <si>
    <t>程筱军</t>
    <phoneticPr fontId="81" type="noConversion"/>
  </si>
  <si>
    <t>1956</t>
    <phoneticPr fontId="81" type="noConversion"/>
  </si>
  <si>
    <t>1956-10-05</t>
    <phoneticPr fontId="81" type="noConversion"/>
  </si>
  <si>
    <t>高级实验师</t>
    <phoneticPr fontId="81" type="noConversion"/>
  </si>
  <si>
    <t>大学专科和专科学校</t>
    <phoneticPr fontId="81" type="noConversion"/>
  </si>
  <si>
    <t>杭州市上城区富春路6号金色海岸13幢2单元501</t>
    <phoneticPr fontId="81" type="noConversion"/>
  </si>
  <si>
    <t>40747</t>
    <phoneticPr fontId="81" type="noConversion"/>
  </si>
  <si>
    <t>胡炜薇</t>
    <phoneticPr fontId="81" type="noConversion"/>
  </si>
  <si>
    <t>1981-07-05</t>
    <phoneticPr fontId="81" type="noConversion"/>
  </si>
  <si>
    <t>杭州市江干区闸弄口街道东茂苑6-2-602</t>
    <phoneticPr fontId="81" type="noConversion"/>
  </si>
  <si>
    <t>40786</t>
    <phoneticPr fontId="81" type="noConversion"/>
  </si>
  <si>
    <t>宋开新</t>
    <phoneticPr fontId="81" type="noConversion"/>
  </si>
  <si>
    <t>美国2013.08，1年出</t>
    <phoneticPr fontId="81" type="noConversion"/>
  </si>
  <si>
    <t>1977-09-02</t>
    <phoneticPr fontId="81" type="noConversion"/>
  </si>
  <si>
    <t>浙江省杭州市闸弄口新苑2幢2单元202</t>
    <phoneticPr fontId="81" type="noConversion"/>
  </si>
  <si>
    <t>40198</t>
    <phoneticPr fontId="81" type="noConversion"/>
  </si>
  <si>
    <t>黄海云</t>
    <phoneticPr fontId="81" type="noConversion"/>
  </si>
  <si>
    <t>苗族</t>
    <phoneticPr fontId="81" type="noConversion"/>
  </si>
  <si>
    <t>1975-09-17</t>
    <phoneticPr fontId="81" type="noConversion"/>
  </si>
  <si>
    <t>贵州大学</t>
    <phoneticPr fontId="81" type="noConversion"/>
  </si>
  <si>
    <t>杭州市江干区下沙清雅苑2幢3单元601</t>
    <phoneticPr fontId="81" type="noConversion"/>
  </si>
  <si>
    <t>40867</t>
    <phoneticPr fontId="81" type="noConversion"/>
  </si>
  <si>
    <t>邵李焕</t>
    <phoneticPr fontId="81" type="noConversion"/>
  </si>
  <si>
    <t>1981-10-17</t>
    <phoneticPr fontId="81" type="noConversion"/>
  </si>
  <si>
    <t>浙江省杭州市江干区12号大街多蓝水岸银沙苑18-2-801</t>
    <phoneticPr fontId="81" type="noConversion"/>
  </si>
  <si>
    <t>40914</t>
    <phoneticPr fontId="81" type="noConversion"/>
  </si>
  <si>
    <t>应智花</t>
    <phoneticPr fontId="81" type="noConversion"/>
  </si>
  <si>
    <t>1981-09-27</t>
    <phoneticPr fontId="81" type="noConversion"/>
  </si>
  <si>
    <t xml:space="preserve">浙江省杭州市江干区4号大街17号东海未名园16幢2单元202室 </t>
    <phoneticPr fontId="81" type="noConversion"/>
  </si>
  <si>
    <t>40937</t>
    <phoneticPr fontId="81" type="noConversion"/>
  </si>
  <si>
    <t>武军</t>
    <phoneticPr fontId="81" type="noConversion"/>
  </si>
  <si>
    <t>美国2013.12，6个月出</t>
    <phoneticPr fontId="81" type="noConversion"/>
  </si>
  <si>
    <t>1973-04-10</t>
    <phoneticPr fontId="81" type="noConversion"/>
  </si>
  <si>
    <t>杭州下沙金沙学府6-2-302</t>
    <phoneticPr fontId="81" type="noConversion"/>
  </si>
  <si>
    <t>40985</t>
    <phoneticPr fontId="81" type="noConversion"/>
  </si>
  <si>
    <t>郑晓隆</t>
    <phoneticPr fontId="81" type="noConversion"/>
  </si>
  <si>
    <t>1980</t>
    <phoneticPr fontId="81" type="noConversion"/>
  </si>
  <si>
    <t>1980-07-11</t>
    <phoneticPr fontId="81" type="noConversion"/>
  </si>
  <si>
    <t>中科院自动化所</t>
    <phoneticPr fontId="81" type="noConversion"/>
  </si>
  <si>
    <t>浙江省杭州市下沙高教园区文泽路99号艾肯金座1607</t>
    <phoneticPr fontId="81" type="noConversion"/>
  </si>
  <si>
    <t>41077</t>
    <phoneticPr fontId="81" type="noConversion"/>
  </si>
  <si>
    <t>邓江峡</t>
    <phoneticPr fontId="81" type="noConversion"/>
  </si>
  <si>
    <t>美国2014出，1年</t>
    <phoneticPr fontId="81" type="noConversion"/>
  </si>
  <si>
    <t>1983-11-08</t>
    <phoneticPr fontId="81" type="noConversion"/>
  </si>
  <si>
    <t>41104</t>
    <phoneticPr fontId="81" type="noConversion"/>
  </si>
  <si>
    <t>张阳</t>
    <phoneticPr fontId="81" type="noConversion"/>
  </si>
  <si>
    <t>海外背景</t>
    <phoneticPr fontId="81" type="noConversion"/>
  </si>
  <si>
    <t>1966</t>
    <phoneticPr fontId="81" type="noConversion"/>
  </si>
  <si>
    <t>1966-07-15</t>
    <phoneticPr fontId="81" type="noConversion"/>
  </si>
  <si>
    <t>研究员</t>
    <phoneticPr fontId="81" type="noConversion"/>
  </si>
  <si>
    <t>北京工业大学</t>
    <phoneticPr fontId="81" type="noConversion"/>
  </si>
  <si>
    <t>41167</t>
    <phoneticPr fontId="81" type="noConversion"/>
  </si>
  <si>
    <t>郑鹏</t>
    <phoneticPr fontId="81" type="noConversion"/>
  </si>
  <si>
    <t>1983-10-14</t>
    <phoneticPr fontId="81" type="noConversion"/>
  </si>
  <si>
    <t>江源</t>
    <phoneticPr fontId="81" type="noConversion"/>
  </si>
  <si>
    <t>1986-2-27</t>
    <phoneticPr fontId="81" type="noConversion"/>
  </si>
  <si>
    <t>jiangyuan@hdu.edu.cn</t>
    <phoneticPr fontId="81" type="noConversion"/>
  </si>
  <si>
    <t>胡永才</t>
    <phoneticPr fontId="81" type="noConversion"/>
  </si>
  <si>
    <t>国家级</t>
    <phoneticPr fontId="81" type="noConversion"/>
  </si>
  <si>
    <t>法国斯特拉斯堡大学</t>
    <phoneticPr fontId="81" type="noConversion"/>
  </si>
  <si>
    <t>41748</t>
    <phoneticPr fontId="81" type="noConversion"/>
  </si>
  <si>
    <t>盛卫琴</t>
    <phoneticPr fontId="81" type="noConversion"/>
  </si>
  <si>
    <t>1984</t>
    <phoneticPr fontId="81" type="noConversion"/>
  </si>
  <si>
    <t>苏州大学</t>
    <phoneticPr fontId="81" type="noConversion"/>
  </si>
  <si>
    <t>shengwq@hdu.edu.cn</t>
  </si>
  <si>
    <t>环境</t>
    <phoneticPr fontId="81" type="noConversion"/>
  </si>
  <si>
    <t>40040</t>
    <phoneticPr fontId="81" type="noConversion"/>
  </si>
  <si>
    <t>顾海涛</t>
    <phoneticPr fontId="81" type="noConversion"/>
  </si>
  <si>
    <t>男</t>
    <phoneticPr fontId="81" type="noConversion"/>
  </si>
  <si>
    <t>否</t>
    <phoneticPr fontId="81" type="noConversion"/>
  </si>
  <si>
    <t>1976</t>
    <phoneticPr fontId="81" type="noConversion"/>
  </si>
  <si>
    <t>1976-01-13</t>
    <phoneticPr fontId="81" type="noConversion"/>
  </si>
  <si>
    <t>副研究员</t>
    <phoneticPr fontId="81" type="noConversion"/>
  </si>
  <si>
    <t>副高</t>
    <phoneticPr fontId="81" type="noConversion"/>
  </si>
  <si>
    <t>武汉大学</t>
    <phoneticPr fontId="81" type="noConversion"/>
  </si>
  <si>
    <t>硕士</t>
    <phoneticPr fontId="81" type="noConversion"/>
  </si>
  <si>
    <t>40432</t>
    <phoneticPr fontId="81" type="noConversion"/>
  </si>
  <si>
    <t>高秀敏</t>
    <phoneticPr fontId="81" type="noConversion"/>
  </si>
  <si>
    <t>1978</t>
    <phoneticPr fontId="81" type="noConversion"/>
  </si>
  <si>
    <t>1978-02-07</t>
    <phoneticPr fontId="81" type="noConversion"/>
  </si>
  <si>
    <t>研究员</t>
    <phoneticPr fontId="81" type="noConversion"/>
  </si>
  <si>
    <t>正高</t>
    <phoneticPr fontId="81" type="noConversion"/>
  </si>
  <si>
    <t>中国科学院光学精密机械研究所</t>
    <phoneticPr fontId="81" type="noConversion"/>
  </si>
  <si>
    <t>逯鑫淼</t>
    <phoneticPr fontId="81" type="noConversion"/>
  </si>
  <si>
    <t>1983</t>
    <phoneticPr fontId="81" type="noConversion"/>
  </si>
  <si>
    <t>1983-6</t>
    <phoneticPr fontId="81" type="noConversion"/>
  </si>
  <si>
    <t>中级</t>
    <phoneticPr fontId="81" type="noConversion"/>
  </si>
  <si>
    <t>41101</t>
    <phoneticPr fontId="81" type="noConversion"/>
  </si>
  <si>
    <t>辛青</t>
    <phoneticPr fontId="81" type="noConversion"/>
  </si>
  <si>
    <t>1981</t>
    <phoneticPr fontId="81" type="noConversion"/>
  </si>
  <si>
    <t>副教授</t>
    <phoneticPr fontId="81" type="noConversion"/>
  </si>
  <si>
    <t>浙江大学</t>
    <phoneticPr fontId="81" type="noConversion"/>
  </si>
  <si>
    <t>40550</t>
    <phoneticPr fontId="81" type="noConversion"/>
  </si>
  <si>
    <t>郭凌伟</t>
    <phoneticPr fontId="81" type="noConversion"/>
  </si>
  <si>
    <t>hellokids@hdu.edu.cn</t>
    <phoneticPr fontId="81" type="noConversion"/>
  </si>
  <si>
    <t>赵巨峰</t>
    <phoneticPr fontId="81" type="noConversion"/>
  </si>
  <si>
    <t>41562</t>
    <phoneticPr fontId="81" type="noConversion"/>
  </si>
  <si>
    <t>林君</t>
    <phoneticPr fontId="81" type="noConversion"/>
  </si>
  <si>
    <t>海外背景</t>
    <phoneticPr fontId="81" type="noConversion"/>
  </si>
  <si>
    <t>1984</t>
    <phoneticPr fontId="81" type="noConversion"/>
  </si>
  <si>
    <t>1984-12</t>
    <phoneticPr fontId="81" type="noConversion"/>
  </si>
  <si>
    <t>校聘副研究员</t>
    <phoneticPr fontId="81" type="noConversion"/>
  </si>
  <si>
    <t>junlin@hdu.edu.cn</t>
    <phoneticPr fontId="81" type="noConversion"/>
  </si>
  <si>
    <t>牟旭东</t>
    <phoneticPr fontId="81" type="noConversion"/>
  </si>
  <si>
    <t>1969</t>
    <phoneticPr fontId="81" type="noConversion"/>
  </si>
  <si>
    <t>1969-9-22</t>
    <phoneticPr fontId="81" type="noConversion"/>
  </si>
  <si>
    <t>教授</t>
    <phoneticPr fontId="81" type="noConversion"/>
  </si>
  <si>
    <t>张辉朝</t>
    <phoneticPr fontId="81" type="noConversion"/>
  </si>
  <si>
    <t>1986-05-14</t>
    <phoneticPr fontId="81" type="noConversion"/>
  </si>
  <si>
    <t>思政辅导员</t>
    <phoneticPr fontId="81" type="noConversion"/>
  </si>
  <si>
    <t>北京理工大学</t>
    <phoneticPr fontId="81" type="noConversion"/>
  </si>
  <si>
    <t>高级工程师</t>
    <phoneticPr fontId="81" type="noConversion"/>
  </si>
  <si>
    <t>工程</t>
    <phoneticPr fontId="81" type="noConversion"/>
  </si>
  <si>
    <t>长春光机学院</t>
    <phoneticPr fontId="81" type="noConversion"/>
  </si>
  <si>
    <t>大学本科</t>
    <phoneticPr fontId="81" type="noConversion"/>
  </si>
  <si>
    <t>学士</t>
    <phoneticPr fontId="81" type="noConversion"/>
  </si>
  <si>
    <t>948525095@QQ.COM</t>
    <phoneticPr fontId="81" type="noConversion"/>
  </si>
  <si>
    <t>41722</t>
    <phoneticPr fontId="81" type="noConversion"/>
  </si>
  <si>
    <t>臧月</t>
    <phoneticPr fontId="81" type="noConversion"/>
  </si>
  <si>
    <t>1986</t>
    <phoneticPr fontId="81" type="noConversion"/>
  </si>
  <si>
    <t>zangyue0814@163.com</t>
    <phoneticPr fontId="81" type="noConversion"/>
  </si>
  <si>
    <t>41756</t>
    <phoneticPr fontId="81" type="noConversion"/>
  </si>
  <si>
    <t>侯昌伦</t>
    <phoneticPr fontId="81" type="noConversion"/>
  </si>
  <si>
    <t>hou_cl@hotmail.com</t>
    <phoneticPr fontId="81" type="noConversion"/>
  </si>
  <si>
    <t>天线</t>
    <phoneticPr fontId="81" type="noConversion"/>
  </si>
  <si>
    <t>05052</t>
  </si>
  <si>
    <t>官伯然</t>
    <phoneticPr fontId="81" type="noConversion"/>
  </si>
  <si>
    <t>1955</t>
    <phoneticPr fontId="81" type="noConversion"/>
  </si>
  <si>
    <t>1955-07-20</t>
  </si>
  <si>
    <t>brguan@hdu.edu.cn</t>
  </si>
  <si>
    <t>助教</t>
    <phoneticPr fontId="81" type="noConversion"/>
  </si>
  <si>
    <t>海外</t>
    <phoneticPr fontId="81" type="noConversion"/>
  </si>
  <si>
    <t>1979-09-06</t>
  </si>
  <si>
    <t>南京理工大学</t>
    <phoneticPr fontId="81" type="noConversion"/>
  </si>
  <si>
    <t>河北工业大学</t>
    <phoneticPr fontId="81" type="noConversion"/>
  </si>
  <si>
    <t>彭亮</t>
    <phoneticPr fontId="81" type="noConversion"/>
  </si>
  <si>
    <t>1981-09-15</t>
  </si>
  <si>
    <t>41706</t>
    <phoneticPr fontId="81" type="noConversion"/>
  </si>
  <si>
    <t>代喜望</t>
    <phoneticPr fontId="81" type="noConversion"/>
  </si>
  <si>
    <t>xwdai@163.com</t>
    <phoneticPr fontId="81" type="noConversion"/>
  </si>
  <si>
    <t>41424</t>
    <phoneticPr fontId="81" type="noConversion"/>
  </si>
  <si>
    <t>袁博</t>
    <phoneticPr fontId="81" type="noConversion"/>
  </si>
  <si>
    <t>1983-8-18</t>
    <phoneticPr fontId="81" type="noConversion"/>
  </si>
  <si>
    <t>武汉大学</t>
    <phoneticPr fontId="81" type="noConversion"/>
  </si>
  <si>
    <t>yuanbo18@gmail.com</t>
    <phoneticPr fontId="81" type="noConversion"/>
  </si>
  <si>
    <t>23018</t>
    <phoneticPr fontId="81" type="noConversion"/>
  </si>
  <si>
    <t>张晓红</t>
    <phoneticPr fontId="81" type="noConversion"/>
  </si>
  <si>
    <t>1977-11-20</t>
    <phoneticPr fontId="81" type="noConversion"/>
  </si>
  <si>
    <t>工程师</t>
    <phoneticPr fontId="81" type="noConversion"/>
  </si>
  <si>
    <t>工程</t>
    <phoneticPr fontId="81" type="noConversion"/>
  </si>
  <si>
    <t>xhzhang@hdu.edu.cn</t>
    <phoneticPr fontId="81" type="noConversion"/>
  </si>
  <si>
    <t>浙江省杭州市保俶北路91号2单元205室</t>
    <phoneticPr fontId="81" type="noConversion"/>
  </si>
  <si>
    <t>40633</t>
    <phoneticPr fontId="81" type="noConversion"/>
  </si>
  <si>
    <t>罗国清</t>
    <phoneticPr fontId="81" type="noConversion"/>
  </si>
  <si>
    <t>1979-04-03</t>
    <phoneticPr fontId="81" type="noConversion"/>
  </si>
  <si>
    <t>2008.11</t>
    <phoneticPr fontId="81" type="noConversion"/>
  </si>
  <si>
    <t>luoguoqing@hdu.edu.cn</t>
    <phoneticPr fontId="81" type="noConversion"/>
  </si>
  <si>
    <t>杭州市西湖区翠苑二区15幢2单元101室</t>
    <phoneticPr fontId="81" type="noConversion"/>
  </si>
  <si>
    <r>
      <t>下沙高教园区野风海天城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1003</t>
    </r>
    <phoneticPr fontId="81" type="noConversion"/>
  </si>
  <si>
    <r>
      <t>a</t>
    </r>
    <r>
      <rPr>
        <u/>
        <sz val="11"/>
        <color indexed="12"/>
        <rFont val="宋体"/>
        <family val="3"/>
        <charset val="134"/>
      </rPr>
      <t>ixf@hdu.edu.cn</t>
    </r>
    <phoneticPr fontId="81" type="noConversion"/>
  </si>
  <si>
    <r>
      <t>杭州市西湖区文一西路湖畔花园</t>
    </r>
    <r>
      <rPr>
        <sz val="11"/>
        <rFont val="Tahoma"/>
        <family val="2"/>
      </rPr>
      <t>63#302</t>
    </r>
    <phoneticPr fontId="81" type="noConversion"/>
  </si>
  <si>
    <t>美国2014暑假</t>
    <phoneticPr fontId="81" type="noConversion"/>
  </si>
  <si>
    <t>13136127536/18157128705</t>
    <phoneticPr fontId="81" type="noConversion"/>
  </si>
  <si>
    <t>1985-6-20</t>
    <phoneticPr fontId="81" type="noConversion"/>
  </si>
  <si>
    <t>1984-3-18</t>
    <phoneticPr fontId="81" type="noConversion"/>
  </si>
  <si>
    <t>1981-8-31</t>
    <phoneticPr fontId="81" type="noConversion"/>
  </si>
  <si>
    <t>1983-9-17</t>
    <phoneticPr fontId="81" type="noConversion"/>
  </si>
  <si>
    <t>wluwen@163.com</t>
    <phoneticPr fontId="81" type="noConversion"/>
  </si>
  <si>
    <t>1987-7-23</t>
    <phoneticPr fontId="81" type="noConversion"/>
  </si>
  <si>
    <t>1984-2-14</t>
    <phoneticPr fontId="81" type="noConversion"/>
  </si>
  <si>
    <t>2014.10.30</t>
    <phoneticPr fontId="81" type="noConversion"/>
  </si>
  <si>
    <r>
      <t>C</t>
    </r>
    <r>
      <rPr>
        <sz val="11"/>
        <color indexed="8"/>
        <rFont val="宋体"/>
        <family val="3"/>
        <charset val="134"/>
      </rPr>
      <t>AD</t>
    </r>
    <phoneticPr fontId="81" type="noConversion"/>
  </si>
  <si>
    <t>1983-11-9</t>
    <phoneticPr fontId="81" type="noConversion"/>
  </si>
  <si>
    <t>18625176988/助手18652915290</t>
    <phoneticPr fontId="81" type="noConversion"/>
  </si>
  <si>
    <t>美国2013.09出</t>
    <phoneticPr fontId="81" type="noConversion"/>
  </si>
  <si>
    <t>美国2014.10出</t>
    <phoneticPr fontId="81" type="noConversion"/>
  </si>
  <si>
    <t>美国2014.12出、比利时2014.06出</t>
    <phoneticPr fontId="81" type="noConversion"/>
  </si>
  <si>
    <t>1978-8-22</t>
    <phoneticPr fontId="81" type="noConversion"/>
  </si>
  <si>
    <t>美国2013.12出</t>
    <phoneticPr fontId="81" type="noConversion"/>
  </si>
  <si>
    <t>杭州西湖区华星路嘉绿青苑5-2-401</t>
    <phoneticPr fontId="81" type="noConversion"/>
  </si>
  <si>
    <t>1986-6-18</t>
    <phoneticPr fontId="81" type="noConversion"/>
  </si>
  <si>
    <t>35012419811211265X</t>
    <phoneticPr fontId="81" type="noConversion"/>
  </si>
  <si>
    <r>
      <t>y</t>
    </r>
    <r>
      <rPr>
        <u/>
        <sz val="11"/>
        <color indexed="12"/>
        <rFont val="宋体"/>
        <family val="3"/>
        <charset val="134"/>
      </rPr>
      <t>ongyannhdu@163.com</t>
    </r>
    <phoneticPr fontId="81" type="noConversion"/>
  </si>
  <si>
    <t>1981-5-23</t>
    <phoneticPr fontId="81" type="noConversion"/>
  </si>
  <si>
    <t>1976-4-8</t>
    <phoneticPr fontId="81" type="noConversion"/>
  </si>
  <si>
    <t>1985-4-27</t>
    <phoneticPr fontId="81" type="noConversion"/>
  </si>
  <si>
    <r>
      <t>1983</t>
    </r>
    <r>
      <rPr>
        <sz val="11"/>
        <color indexed="8"/>
        <rFont val="宋体"/>
        <family val="3"/>
        <charset val="134"/>
      </rPr>
      <t>-1-4</t>
    </r>
    <phoneticPr fontId="81" type="noConversion"/>
  </si>
  <si>
    <t>国家级</t>
    <phoneticPr fontId="81" type="noConversion"/>
  </si>
  <si>
    <t>人才属性</t>
    <phoneticPr fontId="32" type="noConversion"/>
  </si>
  <si>
    <t>职称级别</t>
    <phoneticPr fontId="81" type="noConversion"/>
  </si>
  <si>
    <t>CAD</t>
    <phoneticPr fontId="81" type="noConversion"/>
  </si>
  <si>
    <t>系统</t>
    <phoneticPr fontId="81" type="noConversion"/>
  </si>
  <si>
    <t>学院办公室</t>
    <phoneticPr fontId="81" type="noConversion"/>
  </si>
  <si>
    <t>行政人员不参加</t>
    <phoneticPr fontId="31" type="noConversion"/>
  </si>
  <si>
    <t>病假</t>
    <phoneticPr fontId="31" type="noConversion"/>
  </si>
  <si>
    <t>B</t>
    <phoneticPr fontId="36" type="noConversion"/>
  </si>
  <si>
    <t>出国不参加</t>
    <phoneticPr fontId="31" type="noConversion"/>
  </si>
  <si>
    <t>新近人员</t>
    <phoneticPr fontId="31" type="noConversion"/>
  </si>
  <si>
    <r>
      <t>S</t>
    </r>
    <r>
      <rPr>
        <sz val="11"/>
        <rFont val="宋体"/>
        <family val="3"/>
        <charset val="134"/>
      </rPr>
      <t>3</t>
    </r>
    <phoneticPr fontId="31" type="noConversion"/>
  </si>
  <si>
    <r>
      <t>S</t>
    </r>
    <r>
      <rPr>
        <sz val="11"/>
        <rFont val="宋体"/>
        <family val="3"/>
        <charset val="134"/>
      </rPr>
      <t>4</t>
    </r>
    <phoneticPr fontId="31" type="noConversion"/>
  </si>
  <si>
    <t>2015-2016-01</t>
    <phoneticPr fontId="31" type="noConversion"/>
  </si>
  <si>
    <t>41706</t>
  </si>
  <si>
    <t>代喜望</t>
  </si>
  <si>
    <t>潘勉</t>
  </si>
  <si>
    <t>臧月</t>
  </si>
  <si>
    <t>40198</t>
  </si>
  <si>
    <t>黄海云</t>
  </si>
  <si>
    <t>40340</t>
  </si>
  <si>
    <t>游彬</t>
  </si>
  <si>
    <t>彭时林</t>
  </si>
  <si>
    <t>王晶</t>
  </si>
  <si>
    <t>05064</t>
  </si>
  <si>
    <t>曾昕</t>
  </si>
  <si>
    <t>黄汐威</t>
  </si>
  <si>
    <t>岳克强</t>
  </si>
  <si>
    <t>袁振珲</t>
  </si>
  <si>
    <t>黄维锋</t>
  </si>
  <si>
    <t>谷帅</t>
  </si>
  <si>
    <t>官伯然</t>
  </si>
  <si>
    <t>胡永才</t>
  </si>
  <si>
    <t>王高峰</t>
  </si>
  <si>
    <t>41004</t>
  </si>
  <si>
    <t>钱正洪</t>
  </si>
  <si>
    <t>何志伟</t>
    <phoneticPr fontId="81" type="noConversion"/>
  </si>
  <si>
    <t>部门</t>
  </si>
  <si>
    <t>学评教S2</t>
  </si>
  <si>
    <t>学评教平均值</t>
  </si>
  <si>
    <t>刘军</t>
  </si>
  <si>
    <t>梁亚平</t>
  </si>
  <si>
    <t>冯涛</t>
  </si>
  <si>
    <t>白茹</t>
  </si>
  <si>
    <t>王彬</t>
  </si>
  <si>
    <t>周继军</t>
  </si>
  <si>
    <t>张阳</t>
  </si>
  <si>
    <t>顾海涛</t>
  </si>
  <si>
    <t>实验中心</t>
  </si>
  <si>
    <t>章雪挺</t>
  </si>
  <si>
    <t>胡松</t>
  </si>
  <si>
    <t>张海鹏</t>
  </si>
  <si>
    <t>马松月</t>
  </si>
  <si>
    <t>袁碧宇</t>
  </si>
  <si>
    <t>贾蕾</t>
  </si>
  <si>
    <t>张斌</t>
  </si>
  <si>
    <t>常国军</t>
  </si>
  <si>
    <t>章红芳</t>
  </si>
  <si>
    <t>吴薇</t>
  </si>
  <si>
    <t>白兴宇</t>
  </si>
  <si>
    <t>姜煜</t>
  </si>
  <si>
    <t>杨翠蓉</t>
  </si>
  <si>
    <t>S2</t>
    <phoneticPr fontId="31" type="noConversion"/>
  </si>
  <si>
    <t>2014-2015-02</t>
    <phoneticPr fontId="31" type="noConversion"/>
  </si>
  <si>
    <t>平均
排名</t>
    <phoneticPr fontId="31" type="noConversion"/>
  </si>
  <si>
    <t>工号</t>
  </si>
  <si>
    <t>行政</t>
  </si>
  <si>
    <t>05007</t>
  </si>
  <si>
    <t>38015</t>
  </si>
  <si>
    <t>40449</t>
  </si>
  <si>
    <t>40798</t>
  </si>
  <si>
    <t>22010</t>
  </si>
  <si>
    <t>器件所</t>
  </si>
  <si>
    <t>盛卫琴</t>
  </si>
  <si>
    <t>孙海燕</t>
  </si>
  <si>
    <t>01026</t>
  </si>
  <si>
    <t>41104</t>
  </si>
  <si>
    <t>40113</t>
  </si>
  <si>
    <t>系统所</t>
  </si>
  <si>
    <t>40462</t>
  </si>
  <si>
    <t>杨国卿</t>
  </si>
  <si>
    <t>05058</t>
  </si>
  <si>
    <t>40030</t>
  </si>
  <si>
    <t>光电所</t>
  </si>
  <si>
    <t>40040</t>
  </si>
  <si>
    <t>侯昌伦</t>
  </si>
  <si>
    <t>天线所</t>
  </si>
  <si>
    <t>CAD所</t>
  </si>
  <si>
    <t>40919</t>
  </si>
  <si>
    <t>40964</t>
  </si>
  <si>
    <t>40811</t>
  </si>
  <si>
    <t>23015</t>
  </si>
  <si>
    <t>骆泳铭</t>
  </si>
  <si>
    <t>汶飞</t>
  </si>
  <si>
    <t>徐魁文</t>
  </si>
  <si>
    <t>赵鹏</t>
  </si>
  <si>
    <t>公办本科</t>
    <phoneticPr fontId="3" type="noConversion"/>
  </si>
  <si>
    <t>标准课时</t>
    <phoneticPr fontId="3" type="noConversion"/>
  </si>
  <si>
    <t>研究生</t>
    <phoneticPr fontId="3" type="noConversion"/>
  </si>
  <si>
    <t>总和</t>
    <phoneticPr fontId="3" type="noConversion"/>
  </si>
  <si>
    <t>研究及工程系列</t>
    <phoneticPr fontId="31" type="noConversion"/>
  </si>
  <si>
    <t>受聘教师岗位人员总数，不包括新老师，</t>
    <phoneticPr fontId="81" type="noConversion"/>
  </si>
  <si>
    <t>学院教师平均教学工作量</t>
    <phoneticPr fontId="81" type="noConversion"/>
  </si>
  <si>
    <t>S1</t>
    <phoneticPr fontId="3" type="noConversion"/>
  </si>
  <si>
    <t>S1（封顶）</t>
    <phoneticPr fontId="3" type="noConversion"/>
  </si>
  <si>
    <t>总分</t>
    <phoneticPr fontId="31" type="noConversion"/>
  </si>
  <si>
    <t>合计教学工作量</t>
    <phoneticPr fontId="31" type="noConversion"/>
  </si>
  <si>
    <t>S1</t>
    <phoneticPr fontId="31" type="noConversion"/>
  </si>
  <si>
    <t>工作量</t>
    <phoneticPr fontId="31" type="noConversion"/>
  </si>
  <si>
    <t>正高</t>
    <phoneticPr fontId="81" type="noConversion"/>
  </si>
  <si>
    <t>S3教学效果封顶100分</t>
  </si>
  <si>
    <r>
      <t>2</t>
    </r>
    <r>
      <rPr>
        <sz val="11"/>
        <rFont val="宋体"/>
        <family val="3"/>
        <charset val="134"/>
      </rPr>
      <t>015.3-2015.8挂职，工作量算一半</t>
    </r>
    <phoneticPr fontId="3" type="noConversion"/>
  </si>
  <si>
    <t>2014年7月和2015年7月出国，工作量算一半</t>
    <phoneticPr fontId="3" type="noConversion"/>
  </si>
  <si>
    <r>
      <t>选课人数不足15人，无学评教，取学院学评教平均值</t>
    </r>
    <r>
      <rPr>
        <sz val="11"/>
        <rFont val="宋体"/>
        <family val="3"/>
        <charset val="134"/>
      </rPr>
      <t>89.45</t>
    </r>
    <phoneticPr fontId="31" type="noConversion"/>
  </si>
  <si>
    <t>选课人数不足15人，无学评教，取学院学评教平均值89.45</t>
    <phoneticPr fontId="23" type="noConversion"/>
  </si>
  <si>
    <r>
      <t>当年教学学时低于6</t>
    </r>
    <r>
      <rPr>
        <sz val="11"/>
        <rFont val="宋体"/>
        <family val="3"/>
        <charset val="134"/>
      </rPr>
      <t>4学时</t>
    </r>
    <phoneticPr fontId="3" type="noConversion"/>
  </si>
  <si>
    <t>当年教学学时低于32学时</t>
    <phoneticPr fontId="3" type="noConversion"/>
  </si>
  <si>
    <t>教学事故</t>
    <phoneticPr fontId="31" type="noConversion"/>
  </si>
  <si>
    <t>挂职</t>
    <phoneticPr fontId="31" type="noConversion"/>
  </si>
  <si>
    <t>S3教学效果封顶100分；S4教学效果封顶100分</t>
    <phoneticPr fontId="23" type="noConversion"/>
  </si>
  <si>
    <t>S4教学效果封顶100分</t>
    <phoneticPr fontId="23" type="noConversion"/>
  </si>
  <si>
    <r>
      <t>S</t>
    </r>
    <r>
      <rPr>
        <sz val="11"/>
        <rFont val="宋体"/>
        <family val="3"/>
        <charset val="134"/>
      </rPr>
      <t>4</t>
    </r>
    <r>
      <rPr>
        <sz val="11"/>
        <rFont val="宋体"/>
        <family val="3"/>
        <charset val="134"/>
      </rPr>
      <t>教学效果封顶100分</t>
    </r>
    <phoneticPr fontId="3" type="noConversion"/>
  </si>
  <si>
    <t>B</t>
  </si>
  <si>
    <t>正高</t>
    <phoneticPr fontId="99" type="noConversion"/>
  </si>
  <si>
    <t>何志伟</t>
    <phoneticPr fontId="99" type="noConversion"/>
  </si>
  <si>
    <t>程知群</t>
    <phoneticPr fontId="99" type="noConversion"/>
  </si>
  <si>
    <t>秦会斌</t>
    <phoneticPr fontId="99" type="noConversion"/>
  </si>
  <si>
    <t>宋开新</t>
    <phoneticPr fontId="99" type="noConversion"/>
  </si>
  <si>
    <t>刘顺兰</t>
    <phoneticPr fontId="99" type="noConversion"/>
  </si>
  <si>
    <t>王光义</t>
    <phoneticPr fontId="99" type="noConversion"/>
  </si>
  <si>
    <t>官伯然</t>
    <phoneticPr fontId="99" type="noConversion"/>
  </si>
  <si>
    <t>刘敬彪</t>
    <phoneticPr fontId="99" type="noConversion"/>
  </si>
  <si>
    <t>张珣</t>
    <phoneticPr fontId="99" type="noConversion"/>
  </si>
  <si>
    <t>牟旭东</t>
    <phoneticPr fontId="99" type="noConversion"/>
  </si>
  <si>
    <t>胡永才</t>
    <phoneticPr fontId="99" type="noConversion"/>
  </si>
  <si>
    <t>王高峰</t>
    <phoneticPr fontId="99" type="noConversion"/>
  </si>
  <si>
    <t>钱正洪</t>
    <phoneticPr fontId="99" type="noConversion"/>
  </si>
  <si>
    <t>陈龙</t>
    <phoneticPr fontId="99" type="noConversion"/>
  </si>
  <si>
    <t>副高</t>
    <phoneticPr fontId="99" type="noConversion"/>
  </si>
  <si>
    <t>刘国华</t>
    <phoneticPr fontId="99" type="noConversion"/>
  </si>
  <si>
    <t>黄继业</t>
    <phoneticPr fontId="99" type="noConversion"/>
  </si>
  <si>
    <t>崔佳冬</t>
    <phoneticPr fontId="99" type="noConversion"/>
  </si>
  <si>
    <t>盛庆华</t>
    <phoneticPr fontId="99" type="noConversion"/>
  </si>
  <si>
    <t>刘公致</t>
    <phoneticPr fontId="99" type="noConversion"/>
  </si>
  <si>
    <t>张海峰</t>
    <phoneticPr fontId="99" type="noConversion"/>
  </si>
  <si>
    <t>刘圆圆</t>
    <phoneticPr fontId="99" type="noConversion"/>
  </si>
  <si>
    <t>张钰</t>
    <phoneticPr fontId="99" type="noConversion"/>
  </si>
  <si>
    <t>高惠芳</t>
    <phoneticPr fontId="99" type="noConversion"/>
  </si>
  <si>
    <t>胡体玲</t>
    <phoneticPr fontId="99" type="noConversion"/>
  </si>
  <si>
    <t>辛青</t>
    <phoneticPr fontId="99" type="noConversion"/>
  </si>
  <si>
    <t>马德</t>
    <phoneticPr fontId="99" type="noConversion"/>
  </si>
  <si>
    <t>胡炜薇</t>
    <phoneticPr fontId="99" type="noConversion"/>
  </si>
  <si>
    <t>游彬</t>
    <phoneticPr fontId="99" type="noConversion"/>
  </si>
  <si>
    <t>应智花</t>
    <phoneticPr fontId="99" type="noConversion"/>
  </si>
  <si>
    <t>余厉阳</t>
    <phoneticPr fontId="99" type="noConversion"/>
  </si>
  <si>
    <t>郑鹏</t>
    <phoneticPr fontId="99" type="noConversion"/>
  </si>
  <si>
    <t>李训根</t>
    <phoneticPr fontId="99" type="noConversion"/>
  </si>
  <si>
    <t>洪慧</t>
    <phoneticPr fontId="99" type="noConversion"/>
  </si>
  <si>
    <t>文进才</t>
    <phoneticPr fontId="99" type="noConversion"/>
  </si>
  <si>
    <t>于海滨</t>
    <phoneticPr fontId="99" type="noConversion"/>
  </si>
  <si>
    <t>郑兴</t>
    <phoneticPr fontId="99" type="noConversion"/>
  </si>
  <si>
    <t>徐军明</t>
    <phoneticPr fontId="99" type="noConversion"/>
  </si>
  <si>
    <t>吴占雄</t>
    <phoneticPr fontId="99" type="noConversion"/>
  </si>
  <si>
    <t>林弥</t>
    <phoneticPr fontId="99" type="noConversion"/>
  </si>
  <si>
    <t>陈科明</t>
    <phoneticPr fontId="99" type="noConversion"/>
  </si>
  <si>
    <t>周巧娣</t>
    <phoneticPr fontId="99" type="noConversion"/>
  </si>
  <si>
    <t>林君</t>
    <phoneticPr fontId="99" type="noConversion"/>
  </si>
  <si>
    <t>郑梁</t>
    <phoneticPr fontId="99" type="noConversion"/>
  </si>
  <si>
    <t>董志华</t>
    <phoneticPr fontId="99" type="noConversion"/>
  </si>
  <si>
    <t>李文钧</t>
    <phoneticPr fontId="99" type="noConversion"/>
  </si>
  <si>
    <t>胡飞跃</t>
    <phoneticPr fontId="99" type="noConversion"/>
  </si>
  <si>
    <t>武军</t>
    <phoneticPr fontId="99" type="noConversion"/>
  </si>
  <si>
    <t>陈世昌</t>
    <phoneticPr fontId="99" type="noConversion"/>
  </si>
  <si>
    <t>洪明</t>
    <phoneticPr fontId="99" type="noConversion"/>
  </si>
  <si>
    <t>邝小飞</t>
    <phoneticPr fontId="99" type="noConversion"/>
  </si>
  <si>
    <t>彭亮</t>
    <phoneticPr fontId="99" type="noConversion"/>
  </si>
  <si>
    <t>秦兴</t>
    <phoneticPr fontId="99" type="noConversion"/>
  </si>
  <si>
    <t>高海军</t>
    <phoneticPr fontId="99" type="noConversion"/>
  </si>
  <si>
    <t>赵文生</t>
    <phoneticPr fontId="99" type="noConversion"/>
  </si>
  <si>
    <t>张海鹏</t>
    <phoneticPr fontId="99" type="noConversion"/>
  </si>
  <si>
    <t>胡冀</t>
    <phoneticPr fontId="99" type="noConversion"/>
  </si>
  <si>
    <t>中级</t>
    <phoneticPr fontId="99" type="noConversion"/>
  </si>
  <si>
    <t>赵巨峰</t>
    <phoneticPr fontId="99" type="noConversion"/>
  </si>
  <si>
    <t>曾毓</t>
    <phoneticPr fontId="99" type="noConversion"/>
  </si>
  <si>
    <t>李芸</t>
    <phoneticPr fontId="99" type="noConversion"/>
  </si>
  <si>
    <t>马学条</t>
    <phoneticPr fontId="99" type="noConversion"/>
  </si>
  <si>
    <t>初级</t>
    <phoneticPr fontId="99" type="noConversion"/>
  </si>
  <si>
    <t>顾梅园</t>
    <phoneticPr fontId="99" type="noConversion"/>
  </si>
  <si>
    <t>牛小燕</t>
    <phoneticPr fontId="99" type="noConversion"/>
  </si>
  <si>
    <t>杨宇翔</t>
    <phoneticPr fontId="99" type="noConversion"/>
  </si>
  <si>
    <t>王康泰</t>
    <phoneticPr fontId="99" type="noConversion"/>
  </si>
  <si>
    <t>邵李焕</t>
    <phoneticPr fontId="99" type="noConversion"/>
  </si>
  <si>
    <t>柯华杰</t>
    <phoneticPr fontId="99" type="noConversion"/>
  </si>
  <si>
    <t>李付鹏</t>
    <phoneticPr fontId="99" type="noConversion"/>
  </si>
  <si>
    <t>杨柳</t>
    <phoneticPr fontId="99" type="noConversion"/>
  </si>
  <si>
    <t>徐敏</t>
    <phoneticPr fontId="99" type="noConversion"/>
  </si>
  <si>
    <t>张晓红</t>
    <phoneticPr fontId="99" type="noConversion"/>
  </si>
  <si>
    <t>李竹</t>
    <phoneticPr fontId="99" type="noConversion"/>
  </si>
  <si>
    <t>吕伟锋</t>
    <phoneticPr fontId="99" type="noConversion"/>
  </si>
  <si>
    <t>潘勉</t>
    <phoneticPr fontId="99" type="noConversion"/>
  </si>
  <si>
    <t>孔庆鹏</t>
    <phoneticPr fontId="99" type="noConversion"/>
  </si>
  <si>
    <t>逯鑫淼</t>
    <phoneticPr fontId="99" type="noConversion"/>
  </si>
  <si>
    <t>张显飞</t>
    <phoneticPr fontId="99" type="noConversion"/>
  </si>
  <si>
    <t>朱礼尧</t>
    <phoneticPr fontId="99" type="noConversion"/>
  </si>
  <si>
    <t>王勇佳</t>
    <phoneticPr fontId="99" type="noConversion"/>
  </si>
  <si>
    <t>袁博</t>
    <phoneticPr fontId="99" type="noConversion"/>
  </si>
  <si>
    <t>郑晓隆</t>
    <phoneticPr fontId="99" type="noConversion"/>
  </si>
  <si>
    <t>任坤</t>
    <phoneticPr fontId="99" type="noConversion"/>
  </si>
  <si>
    <t>周涛</t>
    <phoneticPr fontId="99" type="noConversion"/>
  </si>
  <si>
    <t>沈怡然</t>
    <phoneticPr fontId="99" type="noConversion"/>
  </si>
  <si>
    <t>黄海云</t>
    <phoneticPr fontId="99" type="noConversion"/>
  </si>
  <si>
    <t>胡月</t>
    <phoneticPr fontId="99" type="noConversion"/>
  </si>
  <si>
    <t>江源</t>
    <phoneticPr fontId="99" type="noConversion"/>
  </si>
  <si>
    <t>王翔</t>
    <phoneticPr fontId="99" type="noConversion"/>
  </si>
  <si>
    <t>张辉朝</t>
    <phoneticPr fontId="99" type="noConversion"/>
  </si>
  <si>
    <t>孙宜琴</t>
    <phoneticPr fontId="99" type="noConversion"/>
  </si>
  <si>
    <t>史剑光</t>
    <phoneticPr fontId="99" type="noConversion"/>
  </si>
  <si>
    <t>汪洁</t>
    <phoneticPr fontId="99" type="noConversion"/>
  </si>
  <si>
    <t>郭凌伟</t>
    <phoneticPr fontId="99" type="noConversion"/>
  </si>
  <si>
    <t>王路文</t>
    <phoneticPr fontId="99" type="noConversion"/>
  </si>
  <si>
    <t>A</t>
  </si>
  <si>
    <t>C</t>
  </si>
  <si>
    <t>D</t>
  </si>
  <si>
    <t>A</t>
    <phoneticPr fontId="99" type="noConversion"/>
  </si>
  <si>
    <t>B</t>
    <phoneticPr fontId="99" type="noConversion"/>
  </si>
  <si>
    <t>C</t>
    <phoneticPr fontId="99" type="noConversion"/>
  </si>
  <si>
    <t>S3教学效果封顶100分</t>
    <phoneticPr fontId="27" type="noConversion"/>
  </si>
  <si>
    <t>双肩挑，工作量算一半</t>
    <phoneticPr fontId="27" type="noConversion"/>
  </si>
  <si>
    <t>双肩挑，工作量算一半</t>
    <phoneticPr fontId="27" type="noConversion"/>
  </si>
  <si>
    <t>2015青年教师助讲培养合格</t>
    <phoneticPr fontId="27" type="noConversion"/>
  </si>
  <si>
    <t>高明裕</t>
    <phoneticPr fontId="99" type="noConversion"/>
  </si>
  <si>
    <t>2015-2016教师教学工作业绩考核成绩汇总表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</si>
</sst>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.00_);[Red]\(0.00\)"/>
    <numFmt numFmtId="179" formatCode="0.0_);[Red]\(0.0\)"/>
    <numFmt numFmtId="180" formatCode="0_ "/>
    <numFmt numFmtId="181" formatCode="yyyy/m/d;@"/>
    <numFmt numFmtId="182" formatCode="0.000"/>
    <numFmt numFmtId="183" formatCode="0.0"/>
  </numFmts>
  <fonts count="110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63"/>
      <name val="Inherit"/>
      <family val="1"/>
    </font>
    <font>
      <sz val="11"/>
      <name val="Arial"/>
      <family val="2"/>
    </font>
    <font>
      <sz val="11"/>
      <color indexed="64"/>
      <name val="Microsoft Sans Serif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sz val="11"/>
      <color indexed="63"/>
      <name val="Arial"/>
      <family val="2"/>
    </font>
    <font>
      <sz val="1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000000"/>
      <name val="仿宋_GB2312"/>
      <family val="3"/>
      <charset val="134"/>
    </font>
    <font>
      <sz val="12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Tahoma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7">
    <xf numFmtId="0" fontId="0" fillId="0" borderId="0">
      <alignment vertical="center"/>
    </xf>
    <xf numFmtId="0" fontId="41" fillId="2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60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4" fillId="0" borderId="1" applyNumberFormat="0" applyFill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63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40" fillId="0" borderId="0">
      <alignment vertical="center"/>
    </xf>
    <xf numFmtId="0" fontId="58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3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9" fillId="0" borderId="4" applyNumberFormat="0" applyFill="0" applyAlignment="0" applyProtection="0">
      <alignment vertical="center"/>
    </xf>
    <xf numFmtId="0" fontId="67" fillId="0" borderId="4" applyNumberFormat="0" applyFill="0" applyAlignment="0" applyProtection="0">
      <alignment vertical="center"/>
    </xf>
    <xf numFmtId="0" fontId="12" fillId="30" borderId="5" applyNumberFormat="0" applyAlignment="0" applyProtection="0">
      <alignment vertical="center"/>
    </xf>
    <xf numFmtId="0" fontId="50" fillId="30" borderId="5" applyNumberFormat="0" applyAlignment="0" applyProtection="0">
      <alignment vertical="center"/>
    </xf>
    <xf numFmtId="0" fontId="71" fillId="31" borderId="5" applyNumberFormat="0" applyAlignment="0" applyProtection="0">
      <alignment vertical="center"/>
    </xf>
    <xf numFmtId="0" fontId="13" fillId="32" borderId="6" applyNumberFormat="0" applyAlignment="0" applyProtection="0">
      <alignment vertical="center"/>
    </xf>
    <xf numFmtId="0" fontId="51" fillId="32" borderId="6" applyNumberFormat="0" applyAlignment="0" applyProtection="0">
      <alignment vertical="center"/>
    </xf>
    <xf numFmtId="0" fontId="62" fillId="33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60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56" fillId="30" borderId="8" applyNumberFormat="0" applyAlignment="0" applyProtection="0">
      <alignment vertical="center"/>
    </xf>
    <xf numFmtId="0" fontId="68" fillId="31" borderId="8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57" fillId="12" borderId="5" applyNumberFormat="0" applyAlignment="0" applyProtection="0">
      <alignment vertical="center"/>
    </xf>
    <xf numFmtId="0" fontId="66" fillId="13" borderId="5" applyNumberForma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40" fillId="44" borderId="9" applyNumberFormat="0" applyFont="0" applyAlignment="0" applyProtection="0">
      <alignment vertical="center"/>
    </xf>
    <xf numFmtId="0" fontId="58" fillId="45" borderId="9" applyNumberFormat="0" applyFont="0" applyAlignment="0" applyProtection="0">
      <alignment vertical="center"/>
    </xf>
  </cellStyleXfs>
  <cellXfs count="206">
    <xf numFmtId="0" fontId="0" fillId="0" borderId="0" xfId="0">
      <alignment vertical="center"/>
    </xf>
    <xf numFmtId="0" fontId="22" fillId="0" borderId="10" xfId="0" applyFont="1" applyFill="1" applyBorder="1" applyAlignment="1">
      <alignment horizontal="center" vertical="center"/>
    </xf>
    <xf numFmtId="178" fontId="22" fillId="0" borderId="10" xfId="0" applyNumberFormat="1" applyFont="1" applyFill="1" applyBorder="1" applyAlignment="1">
      <alignment horizontal="center" vertical="center"/>
    </xf>
    <xf numFmtId="179" fontId="22" fillId="0" borderId="10" xfId="0" applyNumberFormat="1" applyFont="1" applyFill="1" applyBorder="1" applyAlignment="1">
      <alignment horizontal="center" vertical="center"/>
    </xf>
    <xf numFmtId="177" fontId="22" fillId="0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8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horizontal="justify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34" fillId="0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/>
    </xf>
    <xf numFmtId="0" fontId="30" fillId="0" borderId="0" xfId="0" applyFont="1" applyFill="1">
      <alignment vertical="center"/>
    </xf>
    <xf numFmtId="0" fontId="30" fillId="0" borderId="10" xfId="0" applyFont="1" applyFill="1" applyBorder="1">
      <alignment vertical="center"/>
    </xf>
    <xf numFmtId="0" fontId="35" fillId="0" borderId="10" xfId="0" applyFont="1" applyFill="1" applyBorder="1">
      <alignment vertical="center"/>
    </xf>
    <xf numFmtId="0" fontId="30" fillId="0" borderId="0" xfId="0" applyFont="1" applyFill="1" applyAlignment="1">
      <alignment horizontal="center" vertical="center" wrapText="1"/>
    </xf>
    <xf numFmtId="183" fontId="22" fillId="0" borderId="10" xfId="0" applyNumberFormat="1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0" fontId="7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7" fillId="0" borderId="10" xfId="0" applyFont="1" applyFill="1" applyBorder="1" applyAlignment="1">
      <alignment horizontal="center" vertical="center" wrapText="1"/>
    </xf>
    <xf numFmtId="0" fontId="78" fillId="0" borderId="0" xfId="0" applyFont="1" applyAlignment="1">
      <alignment vertical="center" wrapText="1"/>
    </xf>
    <xf numFmtId="0" fontId="103" fillId="0" borderId="0" xfId="55" applyFont="1" applyBorder="1" applyAlignment="1">
      <alignment horizontal="center" vertical="center" wrapText="1"/>
    </xf>
    <xf numFmtId="0" fontId="79" fillId="0" borderId="10" xfId="0" applyFont="1" applyBorder="1" applyAlignment="1">
      <alignment horizontal="center" vertical="center" wrapText="1"/>
    </xf>
    <xf numFmtId="0" fontId="79" fillId="0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104" fillId="0" borderId="0" xfId="55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9" fillId="0" borderId="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10" xfId="0" applyFill="1" applyBorder="1">
      <alignment vertical="center"/>
    </xf>
    <xf numFmtId="176" fontId="30" fillId="0" borderId="10" xfId="0" applyNumberFormat="1" applyFont="1" applyFill="1" applyBorder="1" applyAlignment="1">
      <alignment horizontal="center" vertical="center"/>
    </xf>
    <xf numFmtId="183" fontId="30" fillId="0" borderId="10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0" fillId="0" borderId="0" xfId="0" applyFont="1" applyFill="1" applyBorder="1" applyAlignment="1">
      <alignment horizontal="left" vertical="center"/>
    </xf>
    <xf numFmtId="0" fontId="102" fillId="0" borderId="0" xfId="0" applyFont="1" applyFill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102" fillId="0" borderId="10" xfId="0" applyFont="1" applyFill="1" applyBorder="1" applyAlignment="1">
      <alignment horizontal="left" vertical="center"/>
    </xf>
    <xf numFmtId="0" fontId="102" fillId="0" borderId="10" xfId="0" applyNumberFormat="1" applyFont="1" applyFill="1" applyBorder="1" applyAlignment="1">
      <alignment horizontal="left" vertical="center"/>
    </xf>
    <xf numFmtId="49" fontId="102" fillId="0" borderId="10" xfId="0" applyNumberFormat="1" applyFont="1" applyFill="1" applyBorder="1" applyAlignment="1" applyProtection="1">
      <alignment horizontal="left" wrapText="1"/>
    </xf>
    <xf numFmtId="0" fontId="80" fillId="0" borderId="10" xfId="0" quotePrefix="1" applyFont="1" applyFill="1" applyBorder="1" applyAlignment="1">
      <alignment horizontal="left" vertical="center"/>
    </xf>
    <xf numFmtId="14" fontId="80" fillId="0" borderId="10" xfId="0" quotePrefix="1" applyNumberFormat="1" applyFont="1" applyFill="1" applyBorder="1" applyAlignment="1">
      <alignment horizontal="left" vertical="center"/>
    </xf>
    <xf numFmtId="0" fontId="82" fillId="0" borderId="10" xfId="0" applyFont="1" applyFill="1" applyBorder="1" applyAlignment="1">
      <alignment horizontal="left" vertical="center"/>
    </xf>
    <xf numFmtId="0" fontId="82" fillId="0" borderId="10" xfId="0" quotePrefix="1" applyFont="1" applyBorder="1">
      <alignment vertical="center"/>
    </xf>
    <xf numFmtId="0" fontId="84" fillId="0" borderId="10" xfId="0" applyFont="1" applyFill="1" applyBorder="1" applyAlignment="1">
      <alignment horizontal="left" vertical="center"/>
    </xf>
    <xf numFmtId="14" fontId="80" fillId="0" borderId="10" xfId="0" applyNumberFormat="1" applyFont="1" applyFill="1" applyBorder="1" applyAlignment="1">
      <alignment horizontal="left" vertical="center"/>
    </xf>
    <xf numFmtId="0" fontId="105" fillId="0" borderId="10" xfId="61" applyFont="1" applyFill="1" applyBorder="1" applyAlignment="1" applyProtection="1">
      <alignment horizontal="left" vertical="center"/>
    </xf>
    <xf numFmtId="0" fontId="80" fillId="46" borderId="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vertical="center"/>
    </xf>
    <xf numFmtId="0" fontId="80" fillId="46" borderId="10" xfId="0" applyFont="1" applyFill="1" applyBorder="1" applyAlignment="1">
      <alignment horizontal="left" vertical="center"/>
    </xf>
    <xf numFmtId="0" fontId="82" fillId="0" borderId="10" xfId="0" quotePrefix="1" applyNumberFormat="1" applyFont="1" applyFill="1" applyBorder="1" applyAlignment="1">
      <alignment horizontal="left" vertical="center"/>
    </xf>
    <xf numFmtId="0" fontId="82" fillId="0" borderId="10" xfId="0" applyFont="1" applyBorder="1" applyAlignment="1">
      <alignment horizontal="left" vertical="center"/>
    </xf>
    <xf numFmtId="0" fontId="80" fillId="0" borderId="10" xfId="57" applyFont="1" applyFill="1" applyBorder="1" applyAlignment="1">
      <alignment horizontal="left" vertical="center"/>
    </xf>
    <xf numFmtId="0" fontId="82" fillId="0" borderId="10" xfId="0" applyFont="1" applyBorder="1">
      <alignment vertical="center"/>
    </xf>
    <xf numFmtId="0" fontId="102" fillId="0" borderId="10" xfId="0" quotePrefix="1" applyFont="1" applyFill="1" applyBorder="1">
      <alignment vertical="center"/>
    </xf>
    <xf numFmtId="0" fontId="102" fillId="0" borderId="10" xfId="0" applyFont="1" applyBorder="1">
      <alignment vertical="center"/>
    </xf>
    <xf numFmtId="0" fontId="102" fillId="0" borderId="10" xfId="0" applyFont="1" applyBorder="1" applyAlignment="1">
      <alignment vertical="center"/>
    </xf>
    <xf numFmtId="0" fontId="102" fillId="0" borderId="10" xfId="0" quotePrefix="1" applyFont="1" applyBorder="1">
      <alignment vertical="center"/>
    </xf>
    <xf numFmtId="0" fontId="102" fillId="0" borderId="0" xfId="0" applyFont="1">
      <alignment vertical="center"/>
    </xf>
    <xf numFmtId="0" fontId="80" fillId="0" borderId="0" xfId="0" applyFont="1" applyFill="1" applyAlignment="1">
      <alignment horizontal="left" vertical="center"/>
    </xf>
    <xf numFmtId="0" fontId="80" fillId="0" borderId="10" xfId="0" applyFont="1" applyFill="1" applyBorder="1" applyAlignment="1">
      <alignment horizontal="left" vertical="center" wrapText="1"/>
    </xf>
    <xf numFmtId="0" fontId="80" fillId="0" borderId="10" xfId="0" applyNumberFormat="1" applyFont="1" applyFill="1" applyBorder="1" applyAlignment="1">
      <alignment horizontal="left" vertical="center"/>
    </xf>
    <xf numFmtId="49" fontId="80" fillId="0" borderId="10" xfId="0" applyNumberFormat="1" applyFont="1" applyFill="1" applyBorder="1" applyAlignment="1">
      <alignment horizontal="left" vertical="center"/>
    </xf>
    <xf numFmtId="49" fontId="88" fillId="0" borderId="10" xfId="56" applyNumberFormat="1" applyFont="1" applyBorder="1"/>
    <xf numFmtId="49" fontId="88" fillId="0" borderId="10" xfId="55" applyNumberFormat="1" applyFont="1" applyBorder="1" applyAlignment="1"/>
    <xf numFmtId="0" fontId="87" fillId="46" borderId="10" xfId="60" applyFont="1" applyFill="1" applyBorder="1" applyAlignment="1">
      <alignment horizontal="left"/>
    </xf>
    <xf numFmtId="0" fontId="87" fillId="46" borderId="0" xfId="60" applyFont="1" applyFill="1" applyBorder="1" applyAlignment="1">
      <alignment horizontal="left"/>
    </xf>
    <xf numFmtId="180" fontId="87" fillId="46" borderId="10" xfId="60" applyNumberFormat="1" applyFont="1" applyFill="1" applyBorder="1" applyAlignment="1">
      <alignment horizontal="left"/>
    </xf>
    <xf numFmtId="0" fontId="80" fillId="46" borderId="10" xfId="0" applyFont="1" applyFill="1" applyBorder="1" applyAlignment="1">
      <alignment horizontal="left"/>
    </xf>
    <xf numFmtId="0" fontId="80" fillId="46" borderId="10" xfId="0" applyFont="1" applyFill="1" applyBorder="1" applyAlignment="1">
      <alignment horizontal="left" wrapText="1"/>
    </xf>
    <xf numFmtId="0" fontId="83" fillId="46" borderId="10" xfId="61" applyFont="1" applyFill="1" applyBorder="1" applyAlignment="1" applyProtection="1">
      <alignment vertical="center"/>
    </xf>
    <xf numFmtId="0" fontId="83" fillId="0" borderId="10" xfId="61" applyFont="1" applyFill="1" applyBorder="1" applyAlignment="1" applyProtection="1">
      <alignment vertical="center"/>
    </xf>
    <xf numFmtId="0" fontId="90" fillId="0" borderId="10" xfId="0" applyFont="1" applyFill="1" applyBorder="1" applyAlignment="1">
      <alignment horizontal="left" vertical="center"/>
    </xf>
    <xf numFmtId="49" fontId="80" fillId="0" borderId="10" xfId="0" applyNumberFormat="1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61" applyFont="1" applyBorder="1" applyAlignment="1" applyProtection="1">
      <alignment vertical="center"/>
    </xf>
    <xf numFmtId="0" fontId="80" fillId="0" borderId="0" xfId="0" applyFont="1" applyBorder="1" applyAlignment="1">
      <alignment horizontal="left" vertical="center"/>
    </xf>
    <xf numFmtId="0" fontId="80" fillId="0" borderId="10" xfId="0" applyFont="1" applyBorder="1">
      <alignment vertical="center"/>
    </xf>
    <xf numFmtId="0" fontId="80" fillId="0" borderId="0" xfId="0" applyFont="1" applyBorder="1">
      <alignment vertical="center"/>
    </xf>
    <xf numFmtId="0" fontId="80" fillId="0" borderId="10" xfId="0" applyFont="1" applyBorder="1" applyAlignment="1">
      <alignment horizontal="right"/>
    </xf>
    <xf numFmtId="0" fontId="80" fillId="0" borderId="10" xfId="0" applyFont="1" applyBorder="1" applyAlignment="1"/>
    <xf numFmtId="0" fontId="80" fillId="0" borderId="0" xfId="0" applyFont="1" applyFill="1" applyBorder="1" applyAlignment="1">
      <alignment horizontal="left" vertical="center" wrapText="1"/>
    </xf>
    <xf numFmtId="0" fontId="106" fillId="0" borderId="10" xfId="0" applyFont="1" applyBorder="1">
      <alignment vertical="center"/>
    </xf>
    <xf numFmtId="0" fontId="102" fillId="0" borderId="10" xfId="59" applyFont="1" applyBorder="1" applyAlignment="1">
      <alignment vertical="center" wrapText="1"/>
    </xf>
    <xf numFmtId="0" fontId="102" fillId="0" borderId="10" xfId="58" applyFont="1" applyBorder="1" applyAlignment="1">
      <alignment vertical="center" wrapText="1"/>
    </xf>
    <xf numFmtId="0" fontId="80" fillId="0" borderId="10" xfId="0" applyFont="1" applyBorder="1" applyAlignment="1">
      <alignment vertical="center"/>
    </xf>
    <xf numFmtId="0" fontId="80" fillId="0" borderId="0" xfId="0" applyFont="1" applyAlignment="1">
      <alignment horizontal="left" vertical="center"/>
    </xf>
    <xf numFmtId="0" fontId="83" fillId="46" borderId="10" xfId="61" applyFont="1" applyFill="1" applyBorder="1" applyAlignment="1" applyProtection="1">
      <alignment horizontal="left" wrapText="1"/>
    </xf>
    <xf numFmtId="0" fontId="80" fillId="0" borderId="0" xfId="0" applyFont="1">
      <alignment vertical="center"/>
    </xf>
    <xf numFmtId="0" fontId="80" fillId="0" borderId="10" xfId="0" applyFont="1" applyFill="1" applyBorder="1" applyAlignment="1">
      <alignment horizontal="left"/>
    </xf>
    <xf numFmtId="0" fontId="80" fillId="0" borderId="0" xfId="0" applyFont="1" applyFill="1">
      <alignment vertical="center"/>
    </xf>
    <xf numFmtId="0" fontId="83" fillId="46" borderId="10" xfId="61" applyFont="1" applyFill="1" applyBorder="1" applyAlignment="1" applyProtection="1">
      <alignment horizontal="left" vertical="center"/>
    </xf>
    <xf numFmtId="0" fontId="87" fillId="46" borderId="10" xfId="60" applyFont="1" applyFill="1" applyBorder="1"/>
    <xf numFmtId="0" fontId="80" fillId="46" borderId="10" xfId="60" applyFont="1" applyFill="1" applyBorder="1"/>
    <xf numFmtId="0" fontId="80" fillId="46" borderId="10" xfId="0" applyFont="1" applyFill="1" applyBorder="1" applyAlignment="1">
      <alignment horizontal="left" vertical="center" wrapText="1"/>
    </xf>
    <xf numFmtId="0" fontId="83" fillId="0" borderId="10" xfId="61" applyFont="1" applyFill="1" applyBorder="1" applyAlignment="1" applyProtection="1">
      <alignment horizontal="left" vertical="center"/>
    </xf>
    <xf numFmtId="0" fontId="83" fillId="0" borderId="10" xfId="61" applyFont="1" applyBorder="1" applyAlignment="1" applyProtection="1">
      <alignment horizontal="left" vertical="center"/>
    </xf>
    <xf numFmtId="0" fontId="82" fillId="0" borderId="10" xfId="0" quotePrefix="1" applyFont="1" applyBorder="1" applyAlignment="1">
      <alignment horizontal="left" vertical="center"/>
    </xf>
    <xf numFmtId="0" fontId="80" fillId="47" borderId="10" xfId="0" applyFont="1" applyFill="1" applyBorder="1">
      <alignment vertical="center"/>
    </xf>
    <xf numFmtId="0" fontId="102" fillId="46" borderId="10" xfId="0" applyFont="1" applyFill="1" applyBorder="1" applyAlignment="1">
      <alignment horizontal="left" wrapText="1"/>
    </xf>
    <xf numFmtId="0" fontId="91" fillId="46" borderId="10" xfId="0" applyFont="1" applyFill="1" applyBorder="1" applyAlignment="1">
      <alignment horizontal="left" wrapText="1"/>
    </xf>
    <xf numFmtId="0" fontId="92" fillId="46" borderId="10" xfId="0" applyFont="1" applyFill="1" applyBorder="1" applyAlignment="1">
      <alignment horizontal="left" wrapText="1"/>
    </xf>
    <xf numFmtId="0" fontId="105" fillId="46" borderId="10" xfId="61" applyFont="1" applyFill="1" applyBorder="1" applyAlignment="1" applyProtection="1">
      <alignment horizontal="left" wrapText="1"/>
    </xf>
    <xf numFmtId="17" fontId="80" fillId="0" borderId="10" xfId="0" quotePrefix="1" applyNumberFormat="1" applyFont="1" applyFill="1" applyBorder="1" applyAlignment="1">
      <alignment horizontal="left" vertical="center"/>
    </xf>
    <xf numFmtId="0" fontId="80" fillId="0" borderId="10" xfId="0" quotePrefix="1" applyFont="1" applyBorder="1">
      <alignment vertical="center"/>
    </xf>
    <xf numFmtId="181" fontId="80" fillId="0" borderId="10" xfId="0" quotePrefix="1" applyNumberFormat="1" applyFont="1" applyFill="1" applyBorder="1" applyAlignment="1">
      <alignment horizontal="left" vertical="center"/>
    </xf>
    <xf numFmtId="0" fontId="86" fillId="0" borderId="10" xfId="0" applyFont="1" applyBorder="1" applyAlignment="1">
      <alignment horizontal="left" vertical="center" wrapText="1"/>
    </xf>
    <xf numFmtId="0" fontId="83" fillId="0" borderId="10" xfId="61" applyFont="1" applyBorder="1" applyAlignment="1" applyProtection="1"/>
    <xf numFmtId="14" fontId="80" fillId="0" borderId="10" xfId="0" applyNumberFormat="1" applyFont="1" applyBorder="1">
      <alignment vertical="center"/>
    </xf>
    <xf numFmtId="0" fontId="82" fillId="0" borderId="10" xfId="0" quotePrefix="1" applyFont="1" applyFill="1" applyBorder="1">
      <alignment vertical="center"/>
    </xf>
    <xf numFmtId="0" fontId="80" fillId="0" borderId="10" xfId="0" applyFont="1" applyFill="1" applyBorder="1">
      <alignment vertical="center"/>
    </xf>
    <xf numFmtId="0" fontId="80" fillId="0" borderId="10" xfId="0" applyFont="1" applyFill="1" applyBorder="1" applyAlignment="1">
      <alignment horizontal="center" vertical="center"/>
    </xf>
    <xf numFmtId="0" fontId="102" fillId="0" borderId="10" xfId="0" applyFont="1" applyFill="1" applyBorder="1" applyAlignment="1">
      <alignment horizontal="center" vertical="center"/>
    </xf>
    <xf numFmtId="0" fontId="80" fillId="0" borderId="10" xfId="0" applyFont="1" applyFill="1" applyBorder="1" applyAlignment="1">
      <alignment horizontal="center" vertical="center" wrapText="1"/>
    </xf>
    <xf numFmtId="0" fontId="82" fillId="0" borderId="10" xfId="0" applyFont="1" applyFill="1" applyBorder="1" applyAlignment="1">
      <alignment horizontal="center" vertical="center"/>
    </xf>
    <xf numFmtId="0" fontId="82" fillId="0" borderId="10" xfId="0" applyFont="1" applyBorder="1" applyAlignment="1">
      <alignment horizontal="center" vertical="center"/>
    </xf>
    <xf numFmtId="0" fontId="80" fillId="0" borderId="10" xfId="0" applyFont="1" applyBorder="1" applyAlignment="1">
      <alignment horizontal="center" vertical="center"/>
    </xf>
    <xf numFmtId="0" fontId="102" fillId="0" borderId="10" xfId="0" applyFont="1" applyBorder="1" applyAlignment="1">
      <alignment horizontal="center" vertical="center"/>
    </xf>
    <xf numFmtId="0" fontId="107" fillId="0" borderId="10" xfId="0" applyFont="1" applyBorder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0" fillId="0" borderId="11" xfId="0" applyFont="1" applyFill="1" applyBorder="1" applyAlignment="1">
      <alignment horizontal="center" vertical="center" wrapText="1"/>
    </xf>
    <xf numFmtId="0" fontId="90" fillId="0" borderId="1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 wrapText="1"/>
    </xf>
    <xf numFmtId="177" fontId="30" fillId="0" borderId="10" xfId="0" applyNumberFormat="1" applyFont="1" applyFill="1" applyBorder="1" applyAlignment="1">
      <alignment horizontal="center" vertical="center" wrapText="1"/>
    </xf>
    <xf numFmtId="180" fontId="30" fillId="0" borderId="10" xfId="0" applyNumberFormat="1" applyFont="1" applyFill="1" applyBorder="1" applyAlignment="1">
      <alignment horizontal="center" vertical="center"/>
    </xf>
    <xf numFmtId="0" fontId="30" fillId="48" borderId="10" xfId="0" applyFont="1" applyFill="1" applyBorder="1" applyAlignment="1">
      <alignment horizontal="center" vertical="center" wrapText="1"/>
    </xf>
    <xf numFmtId="176" fontId="30" fillId="48" borderId="10" xfId="0" applyNumberFormat="1" applyFont="1" applyFill="1" applyBorder="1" applyAlignment="1">
      <alignment horizontal="center" vertical="center"/>
    </xf>
    <xf numFmtId="0" fontId="80" fillId="48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>
      <alignment vertical="center"/>
    </xf>
    <xf numFmtId="0" fontId="107" fillId="0" borderId="10" xfId="55" applyFont="1" applyFill="1" applyBorder="1" applyAlignment="1">
      <alignment horizontal="center" vertical="center" wrapText="1"/>
    </xf>
    <xf numFmtId="0" fontId="107" fillId="0" borderId="12" xfId="55" applyFont="1" applyFill="1" applyBorder="1" applyAlignment="1">
      <alignment horizontal="center" vertical="center" wrapText="1"/>
    </xf>
    <xf numFmtId="0" fontId="80" fillId="0" borderId="10" xfId="55" applyFont="1" applyFill="1" applyBorder="1" applyAlignment="1">
      <alignment horizontal="center"/>
    </xf>
    <xf numFmtId="182" fontId="80" fillId="0" borderId="12" xfId="55" applyNumberFormat="1" applyFont="1" applyFill="1" applyBorder="1" applyAlignment="1">
      <alignment horizontal="right"/>
    </xf>
    <xf numFmtId="0" fontId="80" fillId="0" borderId="10" xfId="55" applyFont="1" applyFill="1" applyBorder="1" applyAlignment="1">
      <alignment horizontal="center" wrapText="1"/>
    </xf>
    <xf numFmtId="2" fontId="80" fillId="0" borderId="10" xfId="0" applyNumberFormat="1" applyFont="1" applyFill="1" applyBorder="1" applyAlignment="1">
      <alignment horizontal="center" vertical="center"/>
    </xf>
    <xf numFmtId="176" fontId="80" fillId="0" borderId="1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84" fillId="0" borderId="10" xfId="0" applyFont="1" applyBorder="1">
      <alignment vertical="center"/>
    </xf>
    <xf numFmtId="2" fontId="0" fillId="0" borderId="0" xfId="0" applyNumberFormat="1" applyFill="1">
      <alignment vertical="center"/>
    </xf>
    <xf numFmtId="0" fontId="80" fillId="0" borderId="13" xfId="55" applyFont="1" applyFill="1" applyBorder="1" applyAlignment="1">
      <alignment vertical="center"/>
    </xf>
    <xf numFmtId="2" fontId="82" fillId="0" borderId="10" xfId="0" applyNumberFormat="1" applyFont="1" applyBorder="1" applyAlignment="1">
      <alignment horizontal="center" vertical="center"/>
    </xf>
    <xf numFmtId="176" fontId="80" fillId="48" borderId="11" xfId="0" applyNumberFormat="1" applyFont="1" applyFill="1" applyBorder="1" applyAlignment="1">
      <alignment horizontal="center" vertical="center" wrapText="1"/>
    </xf>
    <xf numFmtId="183" fontId="30" fillId="48" borderId="10" xfId="0" applyNumberFormat="1" applyFont="1" applyFill="1" applyBorder="1" applyAlignment="1">
      <alignment horizontal="center" vertical="center"/>
    </xf>
    <xf numFmtId="0" fontId="108" fillId="0" borderId="10" xfId="0" applyFont="1" applyFill="1" applyBorder="1" applyAlignment="1">
      <alignment horizontal="center" vertical="center"/>
    </xf>
    <xf numFmtId="0" fontId="95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0" fillId="47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96" fillId="0" borderId="10" xfId="0" applyFont="1" applyFill="1" applyBorder="1" applyAlignment="1">
      <alignment horizontal="center" vertical="center" wrapText="1"/>
    </xf>
    <xf numFmtId="176" fontId="30" fillId="47" borderId="10" xfId="0" applyNumberFormat="1" applyFont="1" applyFill="1" applyBorder="1" applyAlignment="1">
      <alignment horizontal="center" vertical="center"/>
    </xf>
    <xf numFmtId="0" fontId="30" fillId="47" borderId="10" xfId="0" applyFont="1" applyFill="1" applyBorder="1" applyAlignment="1">
      <alignment horizontal="center" vertical="center"/>
    </xf>
    <xf numFmtId="0" fontId="80" fillId="47" borderId="10" xfId="0" applyFont="1" applyFill="1" applyBorder="1" applyAlignment="1">
      <alignment horizontal="center" vertical="center"/>
    </xf>
    <xf numFmtId="2" fontId="82" fillId="47" borderId="10" xfId="0" applyNumberFormat="1" applyFont="1" applyFill="1" applyBorder="1" applyAlignment="1">
      <alignment horizontal="center" vertical="center"/>
    </xf>
    <xf numFmtId="180" fontId="30" fillId="47" borderId="10" xfId="0" applyNumberFormat="1" applyFont="1" applyFill="1" applyBorder="1" applyAlignment="1">
      <alignment horizontal="center" vertical="center"/>
    </xf>
    <xf numFmtId="0" fontId="22" fillId="47" borderId="10" xfId="0" applyFont="1" applyFill="1" applyBorder="1" applyAlignment="1">
      <alignment horizontal="center" vertical="center"/>
    </xf>
    <xf numFmtId="183" fontId="22" fillId="47" borderId="10" xfId="0" applyNumberFormat="1" applyFont="1" applyFill="1" applyBorder="1" applyAlignment="1">
      <alignment horizontal="center" vertical="center"/>
    </xf>
    <xf numFmtId="183" fontId="30" fillId="47" borderId="10" xfId="0" applyNumberFormat="1" applyFont="1" applyFill="1" applyBorder="1" applyAlignment="1">
      <alignment horizontal="center" vertical="center"/>
    </xf>
    <xf numFmtId="178" fontId="22" fillId="47" borderId="10" xfId="0" applyNumberFormat="1" applyFont="1" applyFill="1" applyBorder="1" applyAlignment="1">
      <alignment horizontal="center" vertical="center"/>
    </xf>
    <xf numFmtId="0" fontId="30" fillId="47" borderId="0" xfId="0" applyFont="1" applyFill="1">
      <alignment vertical="center"/>
    </xf>
    <xf numFmtId="0" fontId="97" fillId="47" borderId="10" xfId="0" applyFont="1" applyFill="1" applyBorder="1">
      <alignment vertical="center"/>
    </xf>
    <xf numFmtId="0" fontId="97" fillId="0" borderId="10" xfId="0" applyFont="1" applyFill="1" applyBorder="1" applyAlignment="1">
      <alignment horizontal="center" vertical="center" wrapText="1"/>
    </xf>
    <xf numFmtId="0" fontId="97" fillId="0" borderId="10" xfId="0" applyFont="1" applyFill="1" applyBorder="1" applyAlignment="1">
      <alignment horizontal="center" vertical="center"/>
    </xf>
    <xf numFmtId="0" fontId="97" fillId="0" borderId="10" xfId="0" applyFont="1" applyFill="1" applyBorder="1">
      <alignment vertical="center"/>
    </xf>
    <xf numFmtId="176" fontId="80" fillId="0" borderId="11" xfId="0" applyNumberFormat="1" applyFont="1" applyFill="1" applyBorder="1" applyAlignment="1">
      <alignment vertical="center"/>
    </xf>
    <xf numFmtId="176" fontId="80" fillId="0" borderId="10" xfId="0" applyNumberFormat="1" applyFont="1" applyFill="1" applyBorder="1" applyAlignment="1">
      <alignment vertical="center"/>
    </xf>
    <xf numFmtId="0" fontId="100" fillId="0" borderId="10" xfId="0" applyFont="1" applyFill="1" applyBorder="1" applyAlignment="1">
      <alignment horizontal="center" vertical="center"/>
    </xf>
    <xf numFmtId="0" fontId="98" fillId="0" borderId="10" xfId="0" applyFont="1" applyFill="1" applyBorder="1" applyAlignment="1">
      <alignment horizontal="center" vertical="center"/>
    </xf>
    <xf numFmtId="0" fontId="101" fillId="0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02" fillId="0" borderId="10" xfId="0" applyFont="1" applyBorder="1" applyAlignment="1">
      <alignment horizontal="center" vertical="center"/>
    </xf>
    <xf numFmtId="0" fontId="24" fillId="0" borderId="1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98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34" fillId="0" borderId="10" xfId="0" applyFont="1" applyFill="1" applyBorder="1" applyAlignment="1">
      <alignment vertical="center" wrapText="1"/>
    </xf>
    <xf numFmtId="0" fontId="96" fillId="0" borderId="11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84" fillId="48" borderId="12" xfId="0" applyFont="1" applyFill="1" applyBorder="1" applyAlignment="1">
      <alignment horizontal="center" vertical="center"/>
    </xf>
    <xf numFmtId="0" fontId="84" fillId="48" borderId="15" xfId="0" applyFont="1" applyFill="1" applyBorder="1" applyAlignment="1">
      <alignment horizontal="center" vertical="center"/>
    </xf>
    <xf numFmtId="0" fontId="84" fillId="48" borderId="16" xfId="0" applyFont="1" applyFill="1" applyBorder="1" applyAlignment="1">
      <alignment horizontal="center" vertical="center"/>
    </xf>
    <xf numFmtId="176" fontId="80" fillId="0" borderId="10" xfId="0" applyNumberFormat="1" applyFont="1" applyFill="1" applyBorder="1" applyAlignment="1">
      <alignment horizontal="center" vertical="center"/>
    </xf>
    <xf numFmtId="176" fontId="30" fillId="0" borderId="10" xfId="0" applyNumberFormat="1" applyFont="1" applyFill="1" applyBorder="1" applyAlignment="1">
      <alignment horizontal="center" vertical="center"/>
    </xf>
    <xf numFmtId="0" fontId="80" fillId="0" borderId="11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80" fillId="48" borderId="17" xfId="0" applyFont="1" applyFill="1" applyBorder="1" applyAlignment="1">
      <alignment horizontal="center" vertical="center"/>
    </xf>
    <xf numFmtId="0" fontId="80" fillId="48" borderId="18" xfId="0" applyFont="1" applyFill="1" applyBorder="1" applyAlignment="1">
      <alignment horizontal="center" vertical="center"/>
    </xf>
    <xf numFmtId="0" fontId="80" fillId="48" borderId="10" xfId="0" applyFont="1" applyFill="1" applyBorder="1" applyAlignment="1">
      <alignment horizontal="center" vertical="center"/>
    </xf>
    <xf numFmtId="0" fontId="30" fillId="48" borderId="10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wrapText="1"/>
    </xf>
    <xf numFmtId="0" fontId="109" fillId="0" borderId="10" xfId="0" applyFont="1" applyFill="1" applyBorder="1" applyAlignment="1">
      <alignment horizontal="center" vertical="center" wrapText="1"/>
    </xf>
    <xf numFmtId="0" fontId="80" fillId="0" borderId="10" xfId="0" applyFont="1" applyFill="1" applyBorder="1" applyAlignment="1">
      <alignment horizontal="center" vertical="center" wrapText="1"/>
    </xf>
    <xf numFmtId="0" fontId="80" fillId="0" borderId="10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107">
    <cellStyle name="20% - 强调文字颜色 1 2" xfId="1" xr:uid="{00000000-0005-0000-0000-000000000000}"/>
    <cellStyle name="20% - 强调文字颜色 1 3" xfId="2" xr:uid="{00000000-0005-0000-0000-000001000000}"/>
    <cellStyle name="20% - 强调文字颜色 2 2" xfId="3" xr:uid="{00000000-0005-0000-0000-000002000000}"/>
    <cellStyle name="20% - 强调文字颜色 2 3" xfId="4" xr:uid="{00000000-0005-0000-0000-000003000000}"/>
    <cellStyle name="20% - 强调文字颜色 3 2" xfId="5" xr:uid="{00000000-0005-0000-0000-000004000000}"/>
    <cellStyle name="20% - 强调文字颜色 3 3" xfId="6" xr:uid="{00000000-0005-0000-0000-000005000000}"/>
    <cellStyle name="20% - 强调文字颜色 4 2" xfId="7" xr:uid="{00000000-0005-0000-0000-000006000000}"/>
    <cellStyle name="20% - 强调文字颜色 4 3" xfId="8" xr:uid="{00000000-0005-0000-0000-000007000000}"/>
    <cellStyle name="20% - 强调文字颜色 5 2" xfId="9" xr:uid="{00000000-0005-0000-0000-000008000000}"/>
    <cellStyle name="20% - 强调文字颜色 5 3" xfId="10" xr:uid="{00000000-0005-0000-0000-000009000000}"/>
    <cellStyle name="20% - 强调文字颜色 6 2" xfId="11" xr:uid="{00000000-0005-0000-0000-00000A000000}"/>
    <cellStyle name="20% - 强调文字颜色 6 3" xfId="12" xr:uid="{00000000-0005-0000-0000-00000B000000}"/>
    <cellStyle name="40% - 强调文字颜色 1 2" xfId="13" xr:uid="{00000000-0005-0000-0000-00000C000000}"/>
    <cellStyle name="40% - 强调文字颜色 1 3" xfId="14" xr:uid="{00000000-0005-0000-0000-00000D000000}"/>
    <cellStyle name="40% - 强调文字颜色 2 2" xfId="15" xr:uid="{00000000-0005-0000-0000-00000E000000}"/>
    <cellStyle name="40% - 强调文字颜色 2 3" xfId="16" xr:uid="{00000000-0005-0000-0000-00000F000000}"/>
    <cellStyle name="40% - 强调文字颜色 3 2" xfId="17" xr:uid="{00000000-0005-0000-0000-000010000000}"/>
    <cellStyle name="40% - 强调文字颜色 3 3" xfId="18" xr:uid="{00000000-0005-0000-0000-000011000000}"/>
    <cellStyle name="40% - 强调文字颜色 4 2" xfId="19" xr:uid="{00000000-0005-0000-0000-000012000000}"/>
    <cellStyle name="40% - 强调文字颜色 4 3" xfId="20" xr:uid="{00000000-0005-0000-0000-000013000000}"/>
    <cellStyle name="40% - 强调文字颜色 5 2" xfId="21" xr:uid="{00000000-0005-0000-0000-000014000000}"/>
    <cellStyle name="40% - 强调文字颜色 5 3" xfId="22" xr:uid="{00000000-0005-0000-0000-000015000000}"/>
    <cellStyle name="40% - 强调文字颜色 6 2" xfId="23" xr:uid="{00000000-0005-0000-0000-000016000000}"/>
    <cellStyle name="40% - 强调文字颜色 6 3" xfId="24" xr:uid="{00000000-0005-0000-0000-000017000000}"/>
    <cellStyle name="60% - 强调文字颜色 1 2" xfId="25" xr:uid="{00000000-0005-0000-0000-000018000000}"/>
    <cellStyle name="60% - 强调文字颜色 1 3" xfId="26" xr:uid="{00000000-0005-0000-0000-000019000000}"/>
    <cellStyle name="60% - 强调文字颜色 2 2" xfId="27" xr:uid="{00000000-0005-0000-0000-00001A000000}"/>
    <cellStyle name="60% - 强调文字颜色 2 3" xfId="28" xr:uid="{00000000-0005-0000-0000-00001B000000}"/>
    <cellStyle name="60% - 强调文字颜色 3 2" xfId="29" xr:uid="{00000000-0005-0000-0000-00001C000000}"/>
    <cellStyle name="60% - 强调文字颜色 3 3" xfId="30" xr:uid="{00000000-0005-0000-0000-00001D000000}"/>
    <cellStyle name="60% - 强调文字颜色 4 2" xfId="31" xr:uid="{00000000-0005-0000-0000-00001E000000}"/>
    <cellStyle name="60% - 强调文字颜色 4 3" xfId="32" xr:uid="{00000000-0005-0000-0000-00001F000000}"/>
    <cellStyle name="60% - 强调文字颜色 5 2" xfId="33" xr:uid="{00000000-0005-0000-0000-000020000000}"/>
    <cellStyle name="60% - 强调文字颜色 5 3" xfId="34" xr:uid="{00000000-0005-0000-0000-000021000000}"/>
    <cellStyle name="60% - 强调文字颜色 6 2" xfId="35" xr:uid="{00000000-0005-0000-0000-000022000000}"/>
    <cellStyle name="60% - 强调文字颜色 6 3" xfId="36" xr:uid="{00000000-0005-0000-0000-000023000000}"/>
    <cellStyle name="标题" xfId="37" builtinId="15" customBuiltin="1"/>
    <cellStyle name="标题 1" xfId="38" builtinId="16" customBuiltin="1"/>
    <cellStyle name="标题 1 2" xfId="39" xr:uid="{00000000-0005-0000-0000-000026000000}"/>
    <cellStyle name="标题 1 3" xfId="40" xr:uid="{00000000-0005-0000-0000-000027000000}"/>
    <cellStyle name="标题 2" xfId="41" builtinId="17" customBuiltin="1"/>
    <cellStyle name="标题 2 2" xfId="42" xr:uid="{00000000-0005-0000-0000-000029000000}"/>
    <cellStyle name="标题 2 3" xfId="43" xr:uid="{00000000-0005-0000-0000-00002A000000}"/>
    <cellStyle name="标题 3" xfId="44" builtinId="18" customBuiltin="1"/>
    <cellStyle name="标题 3 2" xfId="45" xr:uid="{00000000-0005-0000-0000-00002C000000}"/>
    <cellStyle name="标题 3 3" xfId="46" xr:uid="{00000000-0005-0000-0000-00002D000000}"/>
    <cellStyle name="标题 4" xfId="47" builtinId="19" customBuiltin="1"/>
    <cellStyle name="标题 4 2" xfId="48" xr:uid="{00000000-0005-0000-0000-00002F000000}"/>
    <cellStyle name="标题 4 3" xfId="49" xr:uid="{00000000-0005-0000-0000-000030000000}"/>
    <cellStyle name="标题 5" xfId="50" xr:uid="{00000000-0005-0000-0000-000031000000}"/>
    <cellStyle name="标题 6" xfId="51" xr:uid="{00000000-0005-0000-0000-000032000000}"/>
    <cellStyle name="差" xfId="52" builtinId="27" customBuiltin="1"/>
    <cellStyle name="差 2" xfId="53" xr:uid="{00000000-0005-0000-0000-000034000000}"/>
    <cellStyle name="差 3" xfId="54" xr:uid="{00000000-0005-0000-0000-000035000000}"/>
    <cellStyle name="常规" xfId="0" builtinId="0"/>
    <cellStyle name="常规 2" xfId="55" xr:uid="{00000000-0005-0000-0000-000037000000}"/>
    <cellStyle name="常规 3" xfId="56" xr:uid="{00000000-0005-0000-0000-000038000000}"/>
    <cellStyle name="常规 4" xfId="57" xr:uid="{00000000-0005-0000-0000-000039000000}"/>
    <cellStyle name="常规 5" xfId="58" xr:uid="{00000000-0005-0000-0000-00003A000000}"/>
    <cellStyle name="常规 7" xfId="59" xr:uid="{00000000-0005-0000-0000-00003B000000}"/>
    <cellStyle name="常规_Sheet1" xfId="60" xr:uid="{00000000-0005-0000-0000-00003C000000}"/>
    <cellStyle name="超链接" xfId="61" builtinId="8"/>
    <cellStyle name="好" xfId="62" builtinId="26" customBuiltin="1"/>
    <cellStyle name="好 2" xfId="63" xr:uid="{00000000-0005-0000-0000-00003F000000}"/>
    <cellStyle name="好 3" xfId="64" xr:uid="{00000000-0005-0000-0000-000040000000}"/>
    <cellStyle name="汇总" xfId="65" builtinId="25" customBuiltin="1"/>
    <cellStyle name="汇总 2" xfId="66" xr:uid="{00000000-0005-0000-0000-000042000000}"/>
    <cellStyle name="汇总 3" xfId="67" xr:uid="{00000000-0005-0000-0000-000043000000}"/>
    <cellStyle name="计算" xfId="68" builtinId="22" customBuiltin="1"/>
    <cellStyle name="计算 2" xfId="69" xr:uid="{00000000-0005-0000-0000-000045000000}"/>
    <cellStyle name="计算 3" xfId="70" xr:uid="{00000000-0005-0000-0000-000046000000}"/>
    <cellStyle name="检查单元格" xfId="71" builtinId="23" customBuiltin="1"/>
    <cellStyle name="检查单元格 2" xfId="72" xr:uid="{00000000-0005-0000-0000-000048000000}"/>
    <cellStyle name="检查单元格 3" xfId="73" xr:uid="{00000000-0005-0000-0000-000049000000}"/>
    <cellStyle name="解释性文本" xfId="74" builtinId="53" customBuiltin="1"/>
    <cellStyle name="解释性文本 2" xfId="75" xr:uid="{00000000-0005-0000-0000-00004B000000}"/>
    <cellStyle name="解释性文本 3" xfId="76" xr:uid="{00000000-0005-0000-0000-00004C000000}"/>
    <cellStyle name="警告文本" xfId="77" builtinId="11" customBuiltin="1"/>
    <cellStyle name="警告文本 2" xfId="78" xr:uid="{00000000-0005-0000-0000-00004E000000}"/>
    <cellStyle name="警告文本 3" xfId="79" xr:uid="{00000000-0005-0000-0000-00004F000000}"/>
    <cellStyle name="链接单元格" xfId="80" builtinId="24" customBuiltin="1"/>
    <cellStyle name="链接单元格 2" xfId="81" xr:uid="{00000000-0005-0000-0000-000051000000}"/>
    <cellStyle name="链接单元格 3" xfId="82" xr:uid="{00000000-0005-0000-0000-000052000000}"/>
    <cellStyle name="强调文字颜色 1 2" xfId="83" xr:uid="{00000000-0005-0000-0000-000053000000}"/>
    <cellStyle name="强调文字颜色 1 3" xfId="84" xr:uid="{00000000-0005-0000-0000-000054000000}"/>
    <cellStyle name="强调文字颜色 2 2" xfId="85" xr:uid="{00000000-0005-0000-0000-000055000000}"/>
    <cellStyle name="强调文字颜色 2 3" xfId="86" xr:uid="{00000000-0005-0000-0000-000056000000}"/>
    <cellStyle name="强调文字颜色 3 2" xfId="87" xr:uid="{00000000-0005-0000-0000-000057000000}"/>
    <cellStyle name="强调文字颜色 3 3" xfId="88" xr:uid="{00000000-0005-0000-0000-000058000000}"/>
    <cellStyle name="强调文字颜色 4 2" xfId="89" xr:uid="{00000000-0005-0000-0000-000059000000}"/>
    <cellStyle name="强调文字颜色 4 3" xfId="90" xr:uid="{00000000-0005-0000-0000-00005A000000}"/>
    <cellStyle name="强调文字颜色 5 2" xfId="91" xr:uid="{00000000-0005-0000-0000-00005B000000}"/>
    <cellStyle name="强调文字颜色 5 3" xfId="92" xr:uid="{00000000-0005-0000-0000-00005C000000}"/>
    <cellStyle name="强调文字颜色 6 2" xfId="93" xr:uid="{00000000-0005-0000-0000-00005D000000}"/>
    <cellStyle name="强调文字颜色 6 3" xfId="94" xr:uid="{00000000-0005-0000-0000-00005E000000}"/>
    <cellStyle name="适中" xfId="95" builtinId="28" customBuiltin="1"/>
    <cellStyle name="适中 2" xfId="96" xr:uid="{00000000-0005-0000-0000-000060000000}"/>
    <cellStyle name="适中 3" xfId="97" xr:uid="{00000000-0005-0000-0000-000061000000}"/>
    <cellStyle name="输出" xfId="98" builtinId="21" customBuiltin="1"/>
    <cellStyle name="输出 2" xfId="99" xr:uid="{00000000-0005-0000-0000-000063000000}"/>
    <cellStyle name="输出 3" xfId="100" xr:uid="{00000000-0005-0000-0000-000064000000}"/>
    <cellStyle name="输入" xfId="101" builtinId="20" customBuiltin="1"/>
    <cellStyle name="输入 2" xfId="102" xr:uid="{00000000-0005-0000-0000-000066000000}"/>
    <cellStyle name="输入 3" xfId="103" xr:uid="{00000000-0005-0000-0000-000067000000}"/>
    <cellStyle name="注释" xfId="104" builtinId="10" customBuiltin="1"/>
    <cellStyle name="注释 2" xfId="105" xr:uid="{00000000-0005-0000-0000-000069000000}"/>
    <cellStyle name="注释 3" xfId="106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449;&#24687;&#36820;&#22238;/2015&#24180;&#30740;&#31350;&#29983;&#25480;&#35838;&#24037;&#20316;&#373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教师工作量核算"/>
    </sheetNames>
    <sheetDataSet>
      <sheetData sheetId="0">
        <row r="1">
          <cell r="B1" t="str">
            <v>姓名</v>
          </cell>
          <cell r="C1" t="str">
            <v>授课</v>
          </cell>
        </row>
        <row r="2">
          <cell r="B2" t="str">
            <v>胡永才</v>
          </cell>
          <cell r="C2">
            <v>6.24</v>
          </cell>
        </row>
        <row r="3">
          <cell r="B3" t="str">
            <v>钱正洪</v>
          </cell>
          <cell r="C3">
            <v>6.24</v>
          </cell>
        </row>
        <row r="4">
          <cell r="B4" t="str">
            <v>吴薇</v>
          </cell>
          <cell r="C4">
            <v>6.24</v>
          </cell>
        </row>
        <row r="5">
          <cell r="B5" t="str">
            <v>柯华杰</v>
          </cell>
          <cell r="C5">
            <v>36.036000000000001</v>
          </cell>
        </row>
        <row r="6">
          <cell r="B6" t="str">
            <v>刘军</v>
          </cell>
          <cell r="C6">
            <v>55.2</v>
          </cell>
        </row>
        <row r="7">
          <cell r="B7" t="str">
            <v>章雪挺</v>
          </cell>
          <cell r="C7">
            <v>58.512</v>
          </cell>
        </row>
        <row r="8">
          <cell r="B8" t="str">
            <v>董林玺</v>
          </cell>
          <cell r="C8">
            <v>60.528000000000006</v>
          </cell>
        </row>
        <row r="9">
          <cell r="B9" t="str">
            <v>洪慧</v>
          </cell>
          <cell r="C9">
            <v>62.652000000000001</v>
          </cell>
        </row>
        <row r="10">
          <cell r="B10" t="str">
            <v>陈科明</v>
          </cell>
          <cell r="C10">
            <v>71.346000000000004</v>
          </cell>
        </row>
        <row r="11">
          <cell r="B11" t="str">
            <v>李训根</v>
          </cell>
          <cell r="C11">
            <v>77.97</v>
          </cell>
        </row>
        <row r="12">
          <cell r="B12" t="str">
            <v>高明煜</v>
          </cell>
          <cell r="C12">
            <v>86.268000000000001</v>
          </cell>
        </row>
        <row r="13">
          <cell r="B13" t="str">
            <v>项铁铭</v>
          </cell>
          <cell r="C13">
            <v>89.987039999999979</v>
          </cell>
        </row>
        <row r="14">
          <cell r="B14" t="str">
            <v>郭裕顺</v>
          </cell>
          <cell r="C14">
            <v>100.99440000000001</v>
          </cell>
        </row>
        <row r="15">
          <cell r="B15" t="str">
            <v>孙玲玲电子</v>
          </cell>
          <cell r="C15">
            <v>103.91471999999997</v>
          </cell>
        </row>
        <row r="16">
          <cell r="B16" t="str">
            <v>徐军明</v>
          </cell>
          <cell r="C16">
            <v>114.52896</v>
          </cell>
        </row>
        <row r="17">
          <cell r="B17" t="str">
            <v>高秀敏</v>
          </cell>
          <cell r="C17">
            <v>114.97199999999999</v>
          </cell>
        </row>
        <row r="18">
          <cell r="B18" t="str">
            <v>马琪电子</v>
          </cell>
          <cell r="C18">
            <v>119.24639999999999</v>
          </cell>
        </row>
        <row r="19">
          <cell r="B19" t="str">
            <v>李文钧</v>
          </cell>
          <cell r="C19">
            <v>119.61150000000001</v>
          </cell>
        </row>
        <row r="20">
          <cell r="B20" t="str">
            <v>何志伟</v>
          </cell>
          <cell r="C20">
            <v>129.46752000000001</v>
          </cell>
        </row>
        <row r="21">
          <cell r="B21" t="str">
            <v>耿友林</v>
          </cell>
          <cell r="C21">
            <v>129.47999999999999</v>
          </cell>
        </row>
        <row r="22">
          <cell r="B22" t="str">
            <v>崔佳冬</v>
          </cell>
          <cell r="C22">
            <v>137.77919999999997</v>
          </cell>
        </row>
        <row r="23">
          <cell r="B23" t="str">
            <v>刘敬彪</v>
          </cell>
          <cell r="C23">
            <v>143.33903999999998</v>
          </cell>
        </row>
        <row r="24">
          <cell r="B24" t="str">
            <v>王光义</v>
          </cell>
          <cell r="C24">
            <v>143.59800000000001</v>
          </cell>
        </row>
        <row r="25">
          <cell r="B25" t="str">
            <v>官伯然</v>
          </cell>
          <cell r="C25">
            <v>201.78899999999999</v>
          </cell>
        </row>
        <row r="26">
          <cell r="B26" t="str">
            <v>程知群</v>
          </cell>
          <cell r="C26">
            <v>258.94439999999997</v>
          </cell>
        </row>
        <row r="27">
          <cell r="B27" t="str">
            <v>秦会斌</v>
          </cell>
          <cell r="C27">
            <v>275.61768000000001</v>
          </cell>
        </row>
        <row r="28">
          <cell r="B28" t="str">
            <v>蔡强</v>
          </cell>
        </row>
        <row r="29">
          <cell r="B29" t="str">
            <v>蔡文郁</v>
          </cell>
        </row>
        <row r="30">
          <cell r="B30" t="str">
            <v>常国军</v>
          </cell>
        </row>
        <row r="31">
          <cell r="B31" t="str">
            <v>陈瑾</v>
          </cell>
        </row>
        <row r="32">
          <cell r="B32" t="str">
            <v>陈龙</v>
          </cell>
        </row>
        <row r="33">
          <cell r="B33" t="str">
            <v>代喜望</v>
          </cell>
        </row>
        <row r="34">
          <cell r="B34" t="str">
            <v>董胜奎</v>
          </cell>
        </row>
        <row r="35">
          <cell r="B35" t="str">
            <v>董志华</v>
          </cell>
        </row>
        <row r="36">
          <cell r="B36" t="str">
            <v>杜铁钧</v>
          </cell>
        </row>
        <row r="37">
          <cell r="B37" t="str">
            <v>方志华</v>
          </cell>
        </row>
        <row r="38">
          <cell r="B38" t="str">
            <v>冯涛</v>
          </cell>
        </row>
        <row r="39">
          <cell r="B39" t="str">
            <v>冯再麟</v>
          </cell>
        </row>
        <row r="40">
          <cell r="B40" t="str">
            <v>高海军</v>
          </cell>
        </row>
        <row r="41">
          <cell r="B41" t="str">
            <v>高惠芳</v>
          </cell>
        </row>
        <row r="42">
          <cell r="B42" t="str">
            <v>高永安</v>
          </cell>
        </row>
        <row r="43">
          <cell r="B43" t="str">
            <v>顾海涛</v>
          </cell>
        </row>
        <row r="44">
          <cell r="B44" t="str">
            <v>郭斌林</v>
          </cell>
        </row>
        <row r="45">
          <cell r="B45" t="str">
            <v>洪明</v>
          </cell>
        </row>
        <row r="46">
          <cell r="B46" t="str">
            <v>胡炜薇</v>
          </cell>
        </row>
        <row r="47">
          <cell r="B47" t="str">
            <v>胡晓萍</v>
          </cell>
        </row>
        <row r="48">
          <cell r="B48" t="str">
            <v>胡耀明</v>
          </cell>
        </row>
        <row r="49">
          <cell r="B49" t="str">
            <v>金步平</v>
          </cell>
        </row>
        <row r="50">
          <cell r="B50" t="str">
            <v>金红军</v>
          </cell>
        </row>
        <row r="51">
          <cell r="B51" t="str">
            <v>邝小飞</v>
          </cell>
        </row>
        <row r="52">
          <cell r="B52" t="str">
            <v>李金新</v>
          </cell>
        </row>
        <row r="53">
          <cell r="B53" t="str">
            <v>李竹</v>
          </cell>
        </row>
        <row r="54">
          <cell r="B54" t="str">
            <v>刘圆圆</v>
          </cell>
        </row>
        <row r="55">
          <cell r="B55" t="str">
            <v>罗国清</v>
          </cell>
        </row>
        <row r="56">
          <cell r="B56" t="str">
            <v>马德</v>
          </cell>
        </row>
        <row r="57">
          <cell r="B57" t="str">
            <v>马国进</v>
          </cell>
        </row>
        <row r="58">
          <cell r="B58" t="str">
            <v>毛祥根</v>
          </cell>
        </row>
        <row r="59">
          <cell r="B59" t="str">
            <v>潘鸣</v>
          </cell>
        </row>
        <row r="60">
          <cell r="B60" t="str">
            <v>彭亮</v>
          </cell>
        </row>
        <row r="61">
          <cell r="B61" t="str">
            <v>秦兴</v>
          </cell>
        </row>
        <row r="62">
          <cell r="B62" t="str">
            <v>屈力扬</v>
          </cell>
        </row>
        <row r="63">
          <cell r="B63" t="str">
            <v>盛庆华</v>
          </cell>
        </row>
        <row r="64">
          <cell r="B64" t="str">
            <v>宋开新</v>
          </cell>
        </row>
        <row r="65">
          <cell r="B65" t="str">
            <v>孙伟</v>
          </cell>
        </row>
        <row r="66">
          <cell r="B66" t="str">
            <v>汪海勇</v>
          </cell>
        </row>
        <row r="67">
          <cell r="B67" t="str">
            <v>王彬</v>
          </cell>
        </row>
        <row r="68">
          <cell r="B68" t="str">
            <v>王培良</v>
          </cell>
        </row>
        <row r="69">
          <cell r="B69" t="str">
            <v>文进才</v>
          </cell>
        </row>
        <row r="70">
          <cell r="B70" t="str">
            <v>吴爱婷</v>
          </cell>
        </row>
        <row r="71">
          <cell r="B71" t="str">
            <v>吴占雄</v>
          </cell>
        </row>
        <row r="72">
          <cell r="B72" t="str">
            <v>杨旸</v>
          </cell>
        </row>
        <row r="73">
          <cell r="B73" t="str">
            <v>杨永德</v>
          </cell>
        </row>
        <row r="74">
          <cell r="B74" t="str">
            <v>应智花</v>
          </cell>
        </row>
        <row r="75">
          <cell r="B75" t="str">
            <v>游彬电子</v>
          </cell>
        </row>
        <row r="76">
          <cell r="B76" t="str">
            <v>于海滨</v>
          </cell>
        </row>
        <row r="77">
          <cell r="B77" t="str">
            <v>余厉阳</v>
          </cell>
        </row>
        <row r="78">
          <cell r="B78" t="str">
            <v>余志平</v>
          </cell>
        </row>
        <row r="79">
          <cell r="B79" t="str">
            <v>张海峰</v>
          </cell>
        </row>
        <row r="80">
          <cell r="B80" t="str">
            <v>张海鹏</v>
          </cell>
        </row>
        <row r="81">
          <cell r="B81" t="str">
            <v>张文超</v>
          </cell>
        </row>
        <row r="82">
          <cell r="B82" t="str">
            <v>张显飞</v>
          </cell>
        </row>
        <row r="83">
          <cell r="B83" t="str">
            <v>张晓红</v>
          </cell>
        </row>
        <row r="84">
          <cell r="B84" t="str">
            <v>张珣</v>
          </cell>
        </row>
        <row r="85">
          <cell r="B85" t="str">
            <v>张钰</v>
          </cell>
        </row>
        <row r="86">
          <cell r="B86" t="str">
            <v>张忠海</v>
          </cell>
        </row>
        <row r="87">
          <cell r="B87" t="str">
            <v>赵巨峰</v>
          </cell>
        </row>
        <row r="88">
          <cell r="B88" t="str">
            <v>赵治栋</v>
          </cell>
        </row>
        <row r="89">
          <cell r="B89" t="str">
            <v>郑兴</v>
          </cell>
        </row>
        <row r="90">
          <cell r="B90" t="str">
            <v>周继军</v>
          </cell>
        </row>
        <row r="91">
          <cell r="B91" t="str">
            <v>周磊</v>
          </cell>
        </row>
        <row r="92">
          <cell r="B92" t="str">
            <v>周明珠</v>
          </cell>
        </row>
        <row r="93">
          <cell r="B93" t="str">
            <v>周巧娣</v>
          </cell>
        </row>
        <row r="94">
          <cell r="B94" t="str">
            <v>周涛</v>
          </cell>
        </row>
        <row r="95">
          <cell r="B95" t="str">
            <v>朱礼尧</v>
          </cell>
        </row>
        <row r="96">
          <cell r="B96" t="str">
            <v>邹勤宜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ebmail.hdu.edu.cn/coremail/XJS/pab/view.jsp?sid=BAmfobffxKvMxYbMlbffOCgGkewODeOl&amp;totalCount=35&amp;view_no=1&amp;puid=115&amp;gid=0" TargetMode="External"/><Relationship Id="rId21" Type="http://schemas.openxmlformats.org/officeDocument/2006/relationships/hyperlink" Target="http://webmail.hdu.edu.cn/coremail/XJS/pab/view.jsp?sid=BAmfobffxKvMxYbMlbffOCgGkewODeOl&amp;totalCount=35&amp;view_no=12&amp;puid=87&amp;gid=0" TargetMode="External"/><Relationship Id="rId42" Type="http://schemas.openxmlformats.org/officeDocument/2006/relationships/hyperlink" Target="mailto:wshzhao@hdu.edu.cn" TargetMode="External"/><Relationship Id="rId47" Type="http://schemas.openxmlformats.org/officeDocument/2006/relationships/hyperlink" Target="mailto:pzhaofrank@gmail.com" TargetMode="External"/><Relationship Id="rId63" Type="http://schemas.openxmlformats.org/officeDocument/2006/relationships/hyperlink" Target="http://webmail.hdu.edu.cn/coremail/XJS/pab/view.jsp?sid=BAmfobffxKvMxYbMlbffOCgGkewODeOl&amp;totalCount=21&amp;view_no=2&amp;puid=161&amp;gid=3" TargetMode="External"/><Relationship Id="rId68" Type="http://schemas.openxmlformats.org/officeDocument/2006/relationships/hyperlink" Target="http://webmail.hdu.edu.cn/coremail/XJS/pab/view.jsp?sid=BAmfobffxKvMxYbMlbffOCgGkewODeOl&amp;totalCount=21&amp;view_no=7&amp;puid=277&amp;gid=3" TargetMode="External"/><Relationship Id="rId84" Type="http://schemas.openxmlformats.org/officeDocument/2006/relationships/hyperlink" Target="http://webmail.hdu.edu.cn/coremail/XJS/pab/view.jsp?sid=BAmfobffxKvMxYbMlbffOCgGkewODeOl&amp;totalCount=24&amp;view_no=1&amp;puid=10&amp;gid=migration_20120504164750535" TargetMode="External"/><Relationship Id="rId89" Type="http://schemas.openxmlformats.org/officeDocument/2006/relationships/hyperlink" Target="http://webmail.hdu.edu.cn/coremail/XJS/pab/view.jsp?sid=BAmfobffxKvMxYbMlbffOCgGkewODeOl&amp;totalCount=24&amp;view_no=2&amp;puid=13&amp;gid=migration_20120504164750535" TargetMode="External"/><Relationship Id="rId16" Type="http://schemas.openxmlformats.org/officeDocument/2006/relationships/hyperlink" Target="http://webmail.hdu.edu.cn/coremail/XJS/pab/view.jsp?sid=BAmfobffxKvMxYbMlbffOCgGkewODeOl&amp;totalCount=35&amp;view_no=4&amp;puid=92&amp;gid=0" TargetMode="External"/><Relationship Id="rId107" Type="http://schemas.openxmlformats.org/officeDocument/2006/relationships/hyperlink" Target="mailto:xwdai@163.com" TargetMode="External"/><Relationship Id="rId11" Type="http://schemas.openxmlformats.org/officeDocument/2006/relationships/hyperlink" Target="mailto:jialei@hdu.edu.cn" TargetMode="External"/><Relationship Id="rId32" Type="http://schemas.openxmlformats.org/officeDocument/2006/relationships/hyperlink" Target="http://webmail.hdu.edu.cn/coremail/XJS/pab/view.jsp?sid=BAmfobffxKvMxYbMlbffOCgGkewODeOl&amp;totalCount=35&amp;view_no=0&amp;puid=181&amp;gid=0" TargetMode="External"/><Relationship Id="rId37" Type="http://schemas.openxmlformats.org/officeDocument/2006/relationships/hyperlink" Target="http://webmail.hdu.edu.cn/coremail/XJS/pab/view.jsp?sid=BAmfobffxKvMxYbMlbffOCgGkewODeOl&amp;totalCount=35&amp;view_no=3&amp;puid=247&amp;gid=0" TargetMode="External"/><Relationship Id="rId53" Type="http://schemas.openxmlformats.org/officeDocument/2006/relationships/hyperlink" Target="mailto:ymluo@hdu.edu.cn" TargetMode="External"/><Relationship Id="rId58" Type="http://schemas.openxmlformats.org/officeDocument/2006/relationships/hyperlink" Target="http://webmail.hdu.edu.cn/coremail/XJS/pab/view.jsp?sid=BAmfobffxKvMxYbMlbffOCgGkewODeOl&amp;totalCount=21&amp;view_no=13&amp;puid=39&amp;gid=3" TargetMode="External"/><Relationship Id="rId74" Type="http://schemas.openxmlformats.org/officeDocument/2006/relationships/hyperlink" Target="http://webmail.hdu.edu.cn/coremail/XJS/pab/view.jsp?sid=BAmfobffxKvMxYbMlbffOCgGkewODeOl&amp;totalCount=21&amp;view_no=17&amp;puid=25&amp;gid=3" TargetMode="External"/><Relationship Id="rId79" Type="http://schemas.openxmlformats.org/officeDocument/2006/relationships/hyperlink" Target="http://webmail.hdu.edu.cn/coremail/XJS/pab/view.jsp?sid=BAmfobffxKvMxYbMlbffOCgGkewODeOl&amp;totalCount=24&amp;view_no=4&amp;puid=17&amp;gid=migration_20120504164750535" TargetMode="External"/><Relationship Id="rId102" Type="http://schemas.openxmlformats.org/officeDocument/2006/relationships/hyperlink" Target="mailto:948525095@QQ.COM" TargetMode="External"/><Relationship Id="rId5" Type="http://schemas.openxmlformats.org/officeDocument/2006/relationships/hyperlink" Target="mailto:gs318@hdu.edu.cn" TargetMode="External"/><Relationship Id="rId90" Type="http://schemas.openxmlformats.org/officeDocument/2006/relationships/hyperlink" Target="http://webmail.hdu.edu.cn/coremail/XJS/pab/view.jsp?sid=BAmfobffxKvMxYbMlbffOCgGkewODeOl&amp;totalCount=24&amp;view_no=16&amp;puid=179&amp;gid=migration_20120504164750535" TargetMode="External"/><Relationship Id="rId95" Type="http://schemas.openxmlformats.org/officeDocument/2006/relationships/hyperlink" Target="mailto:jjgirl2008@126.com" TargetMode="External"/><Relationship Id="rId22" Type="http://schemas.openxmlformats.org/officeDocument/2006/relationships/hyperlink" Target="http://webmail.hdu.edu.cn/coremail/XJS/pab/view.jsp?sid=BAmfobffxKvMxYbMlbffOCgGkewODeOl&amp;totalCount=35&amp;view_no=9&amp;puid=94&amp;gid=0" TargetMode="External"/><Relationship Id="rId27" Type="http://schemas.openxmlformats.org/officeDocument/2006/relationships/hyperlink" Target="http://webmail.hdu.edu.cn/coremail/XJS/pab/view.jsp?sid=BAmfobffxKvMxYbMlbffOCgGkewODeOl&amp;totalCount=35&amp;view_no=8&amp;puid=114&amp;gid=0" TargetMode="External"/><Relationship Id="rId43" Type="http://schemas.openxmlformats.org/officeDocument/2006/relationships/hyperlink" Target="mailto:wluwen@163.com" TargetMode="External"/><Relationship Id="rId48" Type="http://schemas.openxmlformats.org/officeDocument/2006/relationships/hyperlink" Target="http://webmail.hdu.edu.cn/coremail/XJS/pab/view.jsp?sid=BAmfobffxKvMxYbMlbffOCgGkewODeOl&amp;totalCount=21&amp;view_no=0&amp;puid=148&amp;gid=3" TargetMode="External"/><Relationship Id="rId64" Type="http://schemas.openxmlformats.org/officeDocument/2006/relationships/hyperlink" Target="http://webmail.hdu.edu.cn/coremail/XJS/pab/view.jsp?sid=BAmfobffxKvMxYbMlbffOCgGkewODeOl&amp;totalCount=21&amp;view_no=8&amp;puid=249&amp;gid=3" TargetMode="External"/><Relationship Id="rId69" Type="http://schemas.openxmlformats.org/officeDocument/2006/relationships/hyperlink" Target="http://webmail.hdu.edu.cn/coremail/XJS/pab/view.jsp?sid=BAmfobffxKvMxYbMlbffOCgGkewODeOl&amp;totalCount=21&amp;view_no=6&amp;puid=58&amp;gid=3" TargetMode="External"/><Relationship Id="rId80" Type="http://schemas.openxmlformats.org/officeDocument/2006/relationships/hyperlink" Target="http://webmail.hdu.edu.cn/coremail/XJS/pab/view.jsp?sid=BAmfobffxKvMxYbMlbffOCgGkewODeOl&amp;totalCount=24&amp;view_no=5&amp;puid=156&amp;gid=migration_20120504164750535" TargetMode="External"/><Relationship Id="rId85" Type="http://schemas.openxmlformats.org/officeDocument/2006/relationships/hyperlink" Target="http://webmail.hdu.edu.cn/coremail/XJS/pab/view.jsp?sid=BAmfobffxKvMxYbMlbffOCgGkewODeOl&amp;totalCount=24&amp;view_no=6&amp;puid=23&amp;gid=migration_20120504164750535" TargetMode="External"/><Relationship Id="rId12" Type="http://schemas.openxmlformats.org/officeDocument/2006/relationships/hyperlink" Target="mailto:yuanbiyu@hdu.edu.cn" TargetMode="External"/><Relationship Id="rId17" Type="http://schemas.openxmlformats.org/officeDocument/2006/relationships/hyperlink" Target="http://webmail.hdu.edu.cn/coremail/XJS/pab/view.jsp?sid=BAmfobffxKvMxYbMlbffOCgGkewODeOl&amp;totalCount=35&amp;view_no=9&amp;puid=85&amp;gid=0" TargetMode="External"/><Relationship Id="rId33" Type="http://schemas.openxmlformats.org/officeDocument/2006/relationships/hyperlink" Target="http://webmail.hdu.edu.cn/coremail/XJS/pab/view.jsp?sid=BAmfobffxKvMxYbMlbffOCgGkewODeOl&amp;totalCount=35&amp;view_no=0&amp;puid=130&amp;gid=0" TargetMode="External"/><Relationship Id="rId38" Type="http://schemas.openxmlformats.org/officeDocument/2006/relationships/hyperlink" Target="http://webmail.hdu.edu.cn/coremail/XJS/pab/view.jsp?sid=BAmfobffxKvMxYbMlbffOCgGkewODeOl&amp;totalCount=35&amp;view_no=5&amp;puid=274&amp;gid=0" TargetMode="External"/><Relationship Id="rId59" Type="http://schemas.openxmlformats.org/officeDocument/2006/relationships/hyperlink" Target="http://webmail.hdu.edu.cn/coremail/XJS/pab/view.jsp?sid=BAmfobffxKvMxYbMlbffOCgGkewODeOl&amp;totalCount=21&amp;view_no=14&amp;puid=32&amp;gid=3" TargetMode="External"/><Relationship Id="rId103" Type="http://schemas.openxmlformats.org/officeDocument/2006/relationships/hyperlink" Target="mailto:hellokids@hdu.edu.cn" TargetMode="External"/><Relationship Id="rId108" Type="http://schemas.openxmlformats.org/officeDocument/2006/relationships/hyperlink" Target="http://webmail.hdu.edu.cn/coremail/XJS/pab/view.jsp?sid=BAmfobffxKvMxYbMlbffOCgGkewODeOl&amp;totalCount=35&amp;view_no=8&amp;puid=272&amp;gid=0" TargetMode="External"/><Relationship Id="rId54" Type="http://schemas.openxmlformats.org/officeDocument/2006/relationships/hyperlink" Target="mailto:yangliu@hdu.edu.cn" TargetMode="External"/><Relationship Id="rId70" Type="http://schemas.openxmlformats.org/officeDocument/2006/relationships/hyperlink" Target="http://webmail.hdu.edu.cn/coremail/XJS/pab/view.jsp?sid=BAmfobffxKvMxYbMlbffOCgGkewODeOl&amp;totalCount=21&amp;view_no=16&amp;puid=28&amp;gid=3" TargetMode="External"/><Relationship Id="rId75" Type="http://schemas.openxmlformats.org/officeDocument/2006/relationships/hyperlink" Target="http://webmail.hdu.edu.cn/coremail/XJS/pab/view.jsp?sid=BAmfobffxKvMxYbMlbffOCgGkewODeOl&amp;totalCount=24&amp;view_no=21&amp;puid=69&amp;gid=migration_20120504164750535" TargetMode="External"/><Relationship Id="rId91" Type="http://schemas.openxmlformats.org/officeDocument/2006/relationships/hyperlink" Target="http://webmail.hdu.edu.cn/coremail/XJS/pab/view.jsp?sid=BAmfobffxKvMxYbMlbffOCgGkewODeOl&amp;totalCount=24&amp;view_no=3&amp;puid=174&amp;gid=migration_20120504164750535" TargetMode="External"/><Relationship Id="rId96" Type="http://schemas.openxmlformats.org/officeDocument/2006/relationships/hyperlink" Target="mailto:sjg305@zju.edu.cn" TargetMode="External"/><Relationship Id="rId1" Type="http://schemas.openxmlformats.org/officeDocument/2006/relationships/hyperlink" Target="mailto:huangwf@hdu.edu.cn" TargetMode="External"/><Relationship Id="rId6" Type="http://schemas.openxmlformats.org/officeDocument/2006/relationships/hyperlink" Target="mailto:wyj0212@hdu.edu.cn" TargetMode="External"/><Relationship Id="rId15" Type="http://schemas.openxmlformats.org/officeDocument/2006/relationships/hyperlink" Target="http://webmail.hdu.edu.cn/coremail/XJS/pab/view.jsp?sid=BAmfobffxKvMxYbMlbffOCgGkewODeOl&amp;totalCount=35&amp;view_no=3&amp;puid=81&amp;gid=0" TargetMode="External"/><Relationship Id="rId23" Type="http://schemas.openxmlformats.org/officeDocument/2006/relationships/hyperlink" Target="http://webmail.hdu.edu.cn/coremail/XJS/pab/view.jsp?sid=BAmfobffxKvMxYbMlbffOCgGkewODeOl&amp;totalCount=35&amp;view_no=14&amp;puid=52&amp;gid=0" TargetMode="External"/><Relationship Id="rId28" Type="http://schemas.openxmlformats.org/officeDocument/2006/relationships/hyperlink" Target="http://webmail.hdu.edu.cn/coremail/XJS/pab/view.jsp?sid=BAmfobffxKvMxYbMlbffOCgGkewODeOl&amp;totalCount=35&amp;view_no=11&amp;puid=121&amp;gid=0" TargetMode="External"/><Relationship Id="rId36" Type="http://schemas.openxmlformats.org/officeDocument/2006/relationships/hyperlink" Target="http://webmail.hdu.edu.cn/coremail/XJS/pab/view.jsp?sid=BAmfobffxKvMxYbMlbffOCgGkewODeOl&amp;totalCount=35&amp;view_no=13&amp;puid=240&amp;gid=0" TargetMode="External"/><Relationship Id="rId49" Type="http://schemas.openxmlformats.org/officeDocument/2006/relationships/hyperlink" Target="mailto:xuliyan@hdu.edu.cn" TargetMode="External"/><Relationship Id="rId57" Type="http://schemas.openxmlformats.org/officeDocument/2006/relationships/hyperlink" Target="http://webmail.hdu.edu.cn/coremail/XJS/pab/view.jsp?sid=BAmfobffxKvMxYbMlbffOCgGkewODeOl&amp;totalCount=21&amp;view_no=15&amp;puid=31&amp;gid=3" TargetMode="External"/><Relationship Id="rId106" Type="http://schemas.openxmlformats.org/officeDocument/2006/relationships/hyperlink" Target="mailto:junlin@hdu.edu.cn" TargetMode="External"/><Relationship Id="rId10" Type="http://schemas.openxmlformats.org/officeDocument/2006/relationships/hyperlink" Target="mailto:zhanbin@hdu.edu.cn" TargetMode="External"/><Relationship Id="rId31" Type="http://schemas.openxmlformats.org/officeDocument/2006/relationships/hyperlink" Target="http://webmail.hdu.edu.cn/coremail/XJS/pab/view.jsp?sid=BAmfobffxKvMxYbMlbffOCgGkewODeOl&amp;totalCount=35&amp;view_no=16&amp;puid=145&amp;gid=0" TargetMode="External"/><Relationship Id="rId44" Type="http://schemas.openxmlformats.org/officeDocument/2006/relationships/hyperlink" Target="mailto:wangjing@hdu.edu.cn" TargetMode="External"/><Relationship Id="rId52" Type="http://schemas.openxmlformats.org/officeDocument/2006/relationships/hyperlink" Target="mailto:kuiwenxu@gmail.com" TargetMode="External"/><Relationship Id="rId60" Type="http://schemas.openxmlformats.org/officeDocument/2006/relationships/hyperlink" Target="http://webmail.hdu.edu.cn/coremail/XJS/pab/view.jsp?sid=BAmfobffxKvMxYbMlbffOCgGkewODeOl&amp;totalCount=21&amp;view_no=0&amp;puid=4&amp;gid=3" TargetMode="External"/><Relationship Id="rId65" Type="http://schemas.openxmlformats.org/officeDocument/2006/relationships/hyperlink" Target="http://webmail.hdu.edu.cn/coremail/XJS/pab/view.jsp?sid=BAmfobffxKvMxYbMlbffOCgGkewODeOl&amp;totalCount=21&amp;view_no=18&amp;puid=255&amp;gid=3" TargetMode="External"/><Relationship Id="rId73" Type="http://schemas.openxmlformats.org/officeDocument/2006/relationships/hyperlink" Target="mailto:948525095@qq.com" TargetMode="External"/><Relationship Id="rId78" Type="http://schemas.openxmlformats.org/officeDocument/2006/relationships/hyperlink" Target="http://webmail.hdu.edu.cn/coremail/XJS/pab/view.jsp?sid=BAmfobffxKvMxYbMlbffOCgGkewODeOl&amp;totalCount=24&amp;view_no=23&amp;puid=77&amp;gid=migration_20120504164750535" TargetMode="External"/><Relationship Id="rId81" Type="http://schemas.openxmlformats.org/officeDocument/2006/relationships/hyperlink" Target="http://webmail.hdu.edu.cn/coremail/XJS/pab/view.jsp?sid=BAmfobffxKvMxYbMlbffOCgGkewODeOl&amp;totalCount=24&amp;view_no=19&amp;puid=67&amp;gid=migration_20120504164750535" TargetMode="External"/><Relationship Id="rId86" Type="http://schemas.openxmlformats.org/officeDocument/2006/relationships/hyperlink" Target="http://webmail.hdu.edu.cn/coremail/XJS/pab/view.jsp?sid=BAmfobffxKvMxYbMlbffOCgGkewODeOl&amp;totalCount=24&amp;view_no=7&amp;puid=98&amp;gid=migration_20120504164750535" TargetMode="External"/><Relationship Id="rId94" Type="http://schemas.openxmlformats.org/officeDocument/2006/relationships/hyperlink" Target="http://webmail.hdu.edu.cn/coremail/XJS/pab/view.jsp?sid=BAmfobffxKvMxYbMlbffOCgGkewODeOl&amp;totalCount=24&amp;view_no=12&amp;puid=291&amp;gid=migration_20120504164750535" TargetMode="External"/><Relationship Id="rId99" Type="http://schemas.openxmlformats.org/officeDocument/2006/relationships/hyperlink" Target="http://webmail.hdu.edu.cn/coremail/XJS/pab/view.jsp?sid=BAmfobffxKvMxYbMlbffOCgGkewODeOl&amp;totalCount=24&amp;view_no=10&amp;puid=34&amp;gid=migration_20120504164750535" TargetMode="External"/><Relationship Id="rId101" Type="http://schemas.openxmlformats.org/officeDocument/2006/relationships/hyperlink" Target="mailto:yongyannhdu@163.com" TargetMode="External"/><Relationship Id="rId4" Type="http://schemas.openxmlformats.org/officeDocument/2006/relationships/hyperlink" Target="http://webmail.hdu.edu.cn/coremail/XJS/pab/view.jsp?sid=BAmfobffxKvMxYbMlbffOCgGkewODeOl&amp;totalCount=35&amp;view_no=2&amp;puid=95&amp;gid=0" TargetMode="External"/><Relationship Id="rId9" Type="http://schemas.openxmlformats.org/officeDocument/2006/relationships/hyperlink" Target="mailto:g2_mail@hdu.edu.cn" TargetMode="External"/><Relationship Id="rId13" Type="http://schemas.openxmlformats.org/officeDocument/2006/relationships/hyperlink" Target="mailto:hfnet@hdu.edu.cn" TargetMode="External"/><Relationship Id="rId18" Type="http://schemas.openxmlformats.org/officeDocument/2006/relationships/hyperlink" Target="http://webmail.hdu.edu.cn/coremail/XJS/pab/view.jsp?sid=BAmfobffxKvMxYbMlbffOCgGkewODeOl&amp;totalCount=35&amp;view_no=10&amp;puid=88&amp;gid=0" TargetMode="External"/><Relationship Id="rId39" Type="http://schemas.openxmlformats.org/officeDocument/2006/relationships/hyperlink" Target="http://webmail.hdu.edu.cn/coremail/XJS/pab/view.jsp?sid=BAmfobffxKvMxYbMlbffOCgGkewODeOl&amp;totalCount=35&amp;view_no=12&amp;puid=256&amp;gid=0" TargetMode="External"/><Relationship Id="rId109" Type="http://schemas.openxmlformats.org/officeDocument/2006/relationships/hyperlink" Target="http://webmail.hdu.edu.cn/coremail/XJS/pab/view.jsp?sid=BAmfobffxKvMxYbMlbffOCgGkewODeOl&amp;totalCount=35&amp;view_no=7&amp;puid=90&amp;gid=0" TargetMode="External"/><Relationship Id="rId34" Type="http://schemas.openxmlformats.org/officeDocument/2006/relationships/hyperlink" Target="http://webmail.hdu.edu.cn/coremail/XJS/pab/view.jsp?sid=BAmfobffxKvMxYbMlbffOCgGkewODeOl&amp;totalCount=35&amp;view_no=18&amp;puid=185&amp;gid=0" TargetMode="External"/><Relationship Id="rId50" Type="http://schemas.openxmlformats.org/officeDocument/2006/relationships/hyperlink" Target="mailto:wenfei@hdu.edu.cn" TargetMode="External"/><Relationship Id="rId55" Type="http://schemas.openxmlformats.org/officeDocument/2006/relationships/hyperlink" Target="http://webmail.hdu.edu.cn/coremail/XJS/pab/view.jsp?sid=BAmfobffxKvMxYbMlbffOCgGkewODeOl&amp;totalCount=21&amp;view_no=9&amp;puid=54&amp;gid=3" TargetMode="External"/><Relationship Id="rId76" Type="http://schemas.openxmlformats.org/officeDocument/2006/relationships/hyperlink" Target="http://webmail.hdu.edu.cn/coremail/XJS/pab/view.jsp?sid=BAmfobffxKvMxYbMlbffOCgGkewODeOl&amp;totalCount=24&amp;view_no=20&amp;puid=74&amp;gid=migration_20120504164750535" TargetMode="External"/><Relationship Id="rId97" Type="http://schemas.openxmlformats.org/officeDocument/2006/relationships/hyperlink" Target="mailto:gqyang2015@163.com" TargetMode="External"/><Relationship Id="rId104" Type="http://schemas.openxmlformats.org/officeDocument/2006/relationships/hyperlink" Target="mailto:zangyue0814@163.com" TargetMode="External"/><Relationship Id="rId7" Type="http://schemas.openxmlformats.org/officeDocument/2006/relationships/hyperlink" Target="mailto:zengxi@hdu.edu.cn" TargetMode="External"/><Relationship Id="rId71" Type="http://schemas.openxmlformats.org/officeDocument/2006/relationships/hyperlink" Target="http://webmail.hdu.edu.cn/coremail/XJS/pab/view.jsp?sid=BAmfobffxKvMxYbMlbffOCgGkewODeOl&amp;totalCount=21&amp;view_no=4&amp;puid=283&amp;gid=3" TargetMode="External"/><Relationship Id="rId92" Type="http://schemas.openxmlformats.org/officeDocument/2006/relationships/hyperlink" Target="http://webmail.hdu.edu.cn/coremail/XJS/pab/view.jsp?sid=BAmfobffxKvMxYbMlbffOCgGkewODeOl&amp;totalCount=24&amp;view_no=8&amp;puid=258&amp;gid=migration_20120504164750535" TargetMode="External"/><Relationship Id="rId2" Type="http://schemas.openxmlformats.org/officeDocument/2006/relationships/hyperlink" Target="mailto:aixf@hdu.edu.cn" TargetMode="External"/><Relationship Id="rId29" Type="http://schemas.openxmlformats.org/officeDocument/2006/relationships/hyperlink" Target="http://webmail.hdu.edu.cn/coremail/XJS/pab/view.jsp?sid=BAmfobffxKvMxYbMlbffOCgGkewODeOl&amp;totalCount=35&amp;view_no=5&amp;puid=132&amp;gid=0" TargetMode="External"/><Relationship Id="rId24" Type="http://schemas.openxmlformats.org/officeDocument/2006/relationships/hyperlink" Target="http://webmail.hdu.edu.cn/coremail/XJS/pab/view.jsp?sid=BAmfobffxKvMxYbMlbffOCgGkewODeOl&amp;totalCount=35&amp;view_no=10&amp;puid=83&amp;gid=0" TargetMode="External"/><Relationship Id="rId40" Type="http://schemas.openxmlformats.org/officeDocument/2006/relationships/hyperlink" Target="http://webmail.hdu.edu.cn/coremail/XJS/pab/view.jsp?sid=BAmfobffxKvMxYbMlbffOCgGkewODeOl&amp;totalCount=35&amp;view_no=14&amp;puid=288&amp;gid=0" TargetMode="External"/><Relationship Id="rId45" Type="http://schemas.openxmlformats.org/officeDocument/2006/relationships/hyperlink" Target="mailto:leochensc@163.com" TargetMode="External"/><Relationship Id="rId66" Type="http://schemas.openxmlformats.org/officeDocument/2006/relationships/hyperlink" Target="http://webmail.hdu.edu.cn/coremail/XJS/pab/view.jsp?sid=BAmfobffxKvMxYbMlbffOCgGkewODeOl&amp;totalCount=21&amp;view_no=10&amp;puid=270&amp;gid=3" TargetMode="External"/><Relationship Id="rId87" Type="http://schemas.openxmlformats.org/officeDocument/2006/relationships/hyperlink" Target="http://webmail.hdu.edu.cn/coremail/XJS/pab/view.jsp?sid=BAmfobffxKvMxYbMlbffOCgGkewODeOl&amp;totalCount=24&amp;view_no=0&amp;puid=106&amp;gid=migration_20120504164750535" TargetMode="External"/><Relationship Id="rId110" Type="http://schemas.openxmlformats.org/officeDocument/2006/relationships/hyperlink" Target="http://webmail.hdu.edu.cn/coremail/XJS/pab/view.jsp?sid=BAmfobffxKvMxYbMlbffOCgGkewODeOl&amp;totalCount=35&amp;view_no=13&amp;puid=101&amp;gid=0" TargetMode="External"/><Relationship Id="rId61" Type="http://schemas.openxmlformats.org/officeDocument/2006/relationships/hyperlink" Target="http://webmail.hdu.edu.cn/coremail/XJS/pab/view.jsp?sid=BAmfobffxKvMxYbMlbffOCgGkewODeOl&amp;totalCount=21&amp;view_no=11&amp;puid=282&amp;gid=3" TargetMode="External"/><Relationship Id="rId82" Type="http://schemas.openxmlformats.org/officeDocument/2006/relationships/hyperlink" Target="http://webmail.hdu.edu.cn/coremail/XJS/pab/view.jsp?sid=BAmfobffxKvMxYbMlbffOCgGkewODeOl&amp;totalCount=24&amp;view_no=11&amp;puid=36&amp;gid=migration_20120504164750535" TargetMode="External"/><Relationship Id="rId19" Type="http://schemas.openxmlformats.org/officeDocument/2006/relationships/hyperlink" Target="http://webmail.hdu.edu.cn/coremail/XJS/pab/view.jsp?sid=BAmfobffxKvMxYbMlbffOCgGkewODeOl&amp;totalCount=35&amp;view_no=11&amp;puid=86&amp;gid=0" TargetMode="External"/><Relationship Id="rId14" Type="http://schemas.openxmlformats.org/officeDocument/2006/relationships/hyperlink" Target="mailto:wanghui@hdu.edu.cn" TargetMode="External"/><Relationship Id="rId30" Type="http://schemas.openxmlformats.org/officeDocument/2006/relationships/hyperlink" Target="http://webmail.hdu.edu.cn/coremail/XJS/pab/view.jsp?sid=BAmfobffxKvMxYbMlbffOCgGkewODeOl&amp;totalCount=35&amp;view_no=7&amp;puid=280&amp;gid=0" TargetMode="External"/><Relationship Id="rId35" Type="http://schemas.openxmlformats.org/officeDocument/2006/relationships/hyperlink" Target="http://webmail.hdu.edu.cn/coremail/XJS/pab/view.jsp?sid=BAmfobffxKvMxYbMlbffOCgGkewODeOl&amp;totalCount=35&amp;view_no=1&amp;puid=273&amp;gid=0" TargetMode="External"/><Relationship Id="rId56" Type="http://schemas.openxmlformats.org/officeDocument/2006/relationships/hyperlink" Target="http://webmail.hdu.edu.cn/coremail/XJS/pab/view.jsp?sid=BAmfobffxKvMxYbMlbffOCgGkewODeOl&amp;totalCount=21&amp;view_no=5&amp;puid=62&amp;gid=3" TargetMode="External"/><Relationship Id="rId77" Type="http://schemas.openxmlformats.org/officeDocument/2006/relationships/hyperlink" Target="http://webmail.hdu.edu.cn/coremail/XJS/pab/view.jsp?sid=BAmfobffxKvMxYbMlbffOCgGkewODeOl&amp;totalCount=24&amp;view_no=22&amp;puid=70&amp;gid=migration_20120504164750535" TargetMode="External"/><Relationship Id="rId100" Type="http://schemas.openxmlformats.org/officeDocument/2006/relationships/hyperlink" Target="mailto:jiangyuan@hdu.edu.cn" TargetMode="External"/><Relationship Id="rId105" Type="http://schemas.openxmlformats.org/officeDocument/2006/relationships/hyperlink" Target="mailto:hou_cl@hotmail.com" TargetMode="External"/><Relationship Id="rId8" Type="http://schemas.openxmlformats.org/officeDocument/2006/relationships/hyperlink" Target="mailto:masongyue@hdu.edu.cn" TargetMode="External"/><Relationship Id="rId51" Type="http://schemas.openxmlformats.org/officeDocument/2006/relationships/hyperlink" Target="mailto:yuanzhenhui@outlook.com" TargetMode="External"/><Relationship Id="rId72" Type="http://schemas.openxmlformats.org/officeDocument/2006/relationships/hyperlink" Target="mailto:khj@hdu.edu.cn" TargetMode="External"/><Relationship Id="rId93" Type="http://schemas.openxmlformats.org/officeDocument/2006/relationships/hyperlink" Target="http://webmail.hdu.edu.cn/coremail/XJS/pab/view.jsp?sid=BAmfobffxKvMxYbMlbffOCgGkewODeOl&amp;totalCount=24&amp;view_no=17&amp;puid=287&amp;gid=migration_20120504164750535" TargetMode="External"/><Relationship Id="rId98" Type="http://schemas.openxmlformats.org/officeDocument/2006/relationships/hyperlink" Target="mailto:pengsl@aliyun.com" TargetMode="External"/><Relationship Id="rId3" Type="http://schemas.openxmlformats.org/officeDocument/2006/relationships/hyperlink" Target="mailto:liyuetao@hdu.edu.cn" TargetMode="External"/><Relationship Id="rId25" Type="http://schemas.openxmlformats.org/officeDocument/2006/relationships/hyperlink" Target="http://webmail.hdu.edu.cn/coremail/XJS/pab/view.jsp?sid=BAmfobffxKvMxYbMlbffOCgGkewODeOl&amp;totalCount=35&amp;view_no=17&amp;puid=105&amp;gid=0" TargetMode="External"/><Relationship Id="rId46" Type="http://schemas.openxmlformats.org/officeDocument/2006/relationships/hyperlink" Target="mailto:yuekeqiang@163.com" TargetMode="External"/><Relationship Id="rId67" Type="http://schemas.openxmlformats.org/officeDocument/2006/relationships/hyperlink" Target="http://webmail.hdu.edu.cn/coremail/XJS/pab/view.jsp?sid=BAmfobffxKvMxYbMlbffOCgGkewODeOl&amp;totalCount=21&amp;view_no=12&amp;puid=278&amp;gid=3" TargetMode="External"/><Relationship Id="rId20" Type="http://schemas.openxmlformats.org/officeDocument/2006/relationships/hyperlink" Target="http://webmail.hdu.edu.cn/coremail/XJS/pab/view.jsp?sid=BAmfobffxKvMxYbMlbffOCgGkewODeOl&amp;totalCount=35&amp;view_no=19&amp;puid=82&amp;gid=0" TargetMode="External"/><Relationship Id="rId41" Type="http://schemas.openxmlformats.org/officeDocument/2006/relationships/hyperlink" Target="http://webmail.hdu.edu.cn/coremail/XJS/pab/view.jsp?sid=BAmfobffxKvMxYbMlbffOCgGkewODeOl&amp;totalCount=35&amp;view_no=2&amp;puid=293&amp;gid=0" TargetMode="External"/><Relationship Id="rId62" Type="http://schemas.openxmlformats.org/officeDocument/2006/relationships/hyperlink" Target="http://webmail.hdu.edu.cn/coremail/XJS/pab/view.jsp?sid=BAmfobffxKvMxYbMlbffOCgGkewODeOl&amp;totalCount=21&amp;view_no=19&amp;puid=119&amp;gid=3" TargetMode="External"/><Relationship Id="rId83" Type="http://schemas.openxmlformats.org/officeDocument/2006/relationships/hyperlink" Target="http://webmail.hdu.edu.cn/coremail/XJS/pab/view.jsp?sid=BAmfobffxKvMxYbMlbffOCgGkewODeOl&amp;totalCount=24&amp;view_no=14&amp;puid=50&amp;gid=migration_20120504164750535" TargetMode="External"/><Relationship Id="rId88" Type="http://schemas.openxmlformats.org/officeDocument/2006/relationships/hyperlink" Target="http://webmail.hdu.edu.cn/coremail/XJS/pab/view.jsp?sid=BAmfobffxKvMxYbMlbffOCgGkewODeOl&amp;totalCount=24&amp;view_no=18&amp;puid=107&amp;gid=migration_2012050416475053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5"/>
  <sheetViews>
    <sheetView tabSelected="1" zoomScale="90" zoomScaleNormal="90" workbookViewId="0">
      <selection activeCell="E8" sqref="E8"/>
    </sheetView>
  </sheetViews>
  <sheetFormatPr defaultColWidth="9" defaultRowHeight="14"/>
  <cols>
    <col min="1" max="1" width="5.25" style="38" bestFit="1" customWidth="1"/>
    <col min="2" max="2" width="11" style="39" bestFit="1" customWidth="1"/>
    <col min="3" max="3" width="7.08203125" style="127" bestFit="1" customWidth="1"/>
    <col min="4" max="4" width="13" style="39" bestFit="1" customWidth="1"/>
    <col min="5" max="5" width="11" style="39" bestFit="1" customWidth="1"/>
    <col min="6" max="7" width="9" style="39" bestFit="1" customWidth="1"/>
    <col min="8" max="8" width="8.5" style="38" bestFit="1" customWidth="1"/>
    <col min="9" max="9" width="9.5" style="38" bestFit="1" customWidth="1"/>
    <col min="10" max="10" width="9.25" style="38" bestFit="1" customWidth="1"/>
    <col min="11" max="11" width="12.6640625" style="38" customWidth="1"/>
    <col min="12" max="12" width="10.6640625" style="38" customWidth="1"/>
    <col min="13" max="13" width="7.5" style="38" bestFit="1" customWidth="1"/>
    <col min="14" max="14" width="6.58203125" style="12" customWidth="1"/>
    <col min="15" max="15" width="9.25" style="12" customWidth="1"/>
    <col min="16" max="16" width="8.5" style="12" bestFit="1" customWidth="1"/>
    <col min="17" max="20" width="5.25" style="12" bestFit="1" customWidth="1"/>
    <col min="21" max="21" width="5.25" style="12" customWidth="1"/>
    <col min="22" max="22" width="5.5" style="12" bestFit="1" customWidth="1"/>
    <col min="23" max="23" width="7.5" style="38" bestFit="1" customWidth="1"/>
    <col min="24" max="24" width="5.25" style="12" customWidth="1"/>
    <col min="25" max="25" width="9" style="12"/>
    <col min="26" max="26" width="5.25" style="12" bestFit="1" customWidth="1"/>
    <col min="27" max="27" width="5.5" style="12" bestFit="1" customWidth="1"/>
    <col min="28" max="28" width="5.25" style="12" bestFit="1" customWidth="1"/>
    <col min="29" max="29" width="5.25" style="38" bestFit="1" customWidth="1"/>
    <col min="30" max="30" width="7.5" style="12" bestFit="1" customWidth="1"/>
    <col min="31" max="31" width="5.5" style="12" bestFit="1" customWidth="1"/>
    <col min="32" max="32" width="7.08203125" style="12" bestFit="1" customWidth="1"/>
    <col min="33" max="33" width="8.5" style="12" bestFit="1" customWidth="1"/>
    <col min="34" max="34" width="7.5" style="38" bestFit="1" customWidth="1"/>
    <col min="35" max="35" width="8.5" style="38" bestFit="1" customWidth="1"/>
    <col min="36" max="36" width="10.75" style="12" customWidth="1"/>
    <col min="37" max="16384" width="9" style="12"/>
  </cols>
  <sheetData>
    <row r="1" spans="1:36" ht="15" customHeight="1">
      <c r="A1" s="38">
        <v>2015</v>
      </c>
      <c r="B1" s="198" t="s">
        <v>233</v>
      </c>
      <c r="C1" s="199" t="s">
        <v>186</v>
      </c>
      <c r="D1" s="198" t="s">
        <v>402</v>
      </c>
      <c r="E1" s="198" t="s">
        <v>404</v>
      </c>
      <c r="F1" s="198" t="s">
        <v>403</v>
      </c>
      <c r="G1" s="194" t="s">
        <v>1574</v>
      </c>
      <c r="H1" s="195"/>
      <c r="I1" s="187" t="s">
        <v>1504</v>
      </c>
      <c r="J1" s="188"/>
      <c r="K1" s="188"/>
      <c r="L1" s="188"/>
      <c r="M1" s="189"/>
      <c r="N1" s="196" t="s">
        <v>1477</v>
      </c>
      <c r="O1" s="197"/>
      <c r="P1" s="197"/>
      <c r="Q1" s="197"/>
      <c r="R1" s="197"/>
      <c r="S1" s="197"/>
      <c r="T1" s="197"/>
      <c r="U1" s="197"/>
      <c r="V1" s="197"/>
      <c r="W1" s="197"/>
      <c r="X1" s="196" t="s">
        <v>1478</v>
      </c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2" t="s">
        <v>1571</v>
      </c>
      <c r="AJ1" s="185" t="s">
        <v>408</v>
      </c>
    </row>
    <row r="2" spans="1:36" s="15" customFormat="1" ht="42">
      <c r="A2" s="184" t="s">
        <v>405</v>
      </c>
      <c r="B2" s="198"/>
      <c r="C2" s="199"/>
      <c r="D2" s="198"/>
      <c r="E2" s="198"/>
      <c r="F2" s="198"/>
      <c r="G2" s="128" t="s">
        <v>1572</v>
      </c>
      <c r="H2" s="149" t="s">
        <v>1573</v>
      </c>
      <c r="I2" s="121" t="s">
        <v>1529</v>
      </c>
      <c r="J2" s="121" t="s">
        <v>1479</v>
      </c>
      <c r="K2" s="130" t="s">
        <v>1505</v>
      </c>
      <c r="L2" s="121" t="s">
        <v>1530</v>
      </c>
      <c r="M2" s="135" t="s">
        <v>1528</v>
      </c>
      <c r="N2" s="130" t="s">
        <v>188</v>
      </c>
      <c r="O2" s="130" t="s">
        <v>189</v>
      </c>
      <c r="P2" s="10" t="s">
        <v>406</v>
      </c>
      <c r="Q2" s="130" t="s">
        <v>190</v>
      </c>
      <c r="R2" s="130" t="s">
        <v>191</v>
      </c>
      <c r="S2" s="130" t="s">
        <v>192</v>
      </c>
      <c r="T2" s="130" t="s">
        <v>193</v>
      </c>
      <c r="U2" s="10" t="s">
        <v>407</v>
      </c>
      <c r="V2" s="130" t="s">
        <v>219</v>
      </c>
      <c r="W2" s="133" t="s">
        <v>220</v>
      </c>
      <c r="X2" s="130" t="s">
        <v>194</v>
      </c>
      <c r="Y2" s="130" t="s">
        <v>195</v>
      </c>
      <c r="Z2" s="130" t="s">
        <v>196</v>
      </c>
      <c r="AA2" s="130" t="s">
        <v>221</v>
      </c>
      <c r="AB2" s="130" t="s">
        <v>197</v>
      </c>
      <c r="AC2" s="130" t="s">
        <v>198</v>
      </c>
      <c r="AD2" s="131" t="s">
        <v>199</v>
      </c>
      <c r="AE2" s="130" t="s">
        <v>222</v>
      </c>
      <c r="AF2" s="130" t="s">
        <v>200</v>
      </c>
      <c r="AG2" s="130" t="s">
        <v>223</v>
      </c>
      <c r="AH2" s="133" t="s">
        <v>224</v>
      </c>
      <c r="AI2" s="193"/>
      <c r="AJ2" s="186"/>
    </row>
    <row r="3" spans="1:36" ht="15">
      <c r="A3" s="11">
        <v>49</v>
      </c>
      <c r="B3" s="119" t="s">
        <v>1344</v>
      </c>
      <c r="C3" s="9" t="s">
        <v>1374</v>
      </c>
      <c r="D3" s="119" t="s">
        <v>915</v>
      </c>
      <c r="E3" s="119" t="s">
        <v>914</v>
      </c>
      <c r="F3" s="119" t="s">
        <v>1365</v>
      </c>
      <c r="G3" s="148">
        <f>VLOOKUP(C3,工作量!D:J,6,FALSE)</f>
        <v>385.53000000000003</v>
      </c>
      <c r="H3" s="134">
        <f>VLOOKUP(C3,工作量!D:K,8,FALSE)</f>
        <v>57.359633814703898</v>
      </c>
      <c r="I3" s="36">
        <v>91.289000000000001</v>
      </c>
      <c r="J3" s="36">
        <v>92.656000000000006</v>
      </c>
      <c r="K3" s="36">
        <v>91.972499999999997</v>
      </c>
      <c r="L3" s="132">
        <v>1</v>
      </c>
      <c r="M3" s="134">
        <f t="shared" ref="M3:M34" si="0">(1.6-L3/107)*62.5</f>
        <v>99.4158878504673</v>
      </c>
      <c r="N3" s="1"/>
      <c r="O3" s="1"/>
      <c r="P3" s="16">
        <f t="shared" ref="P3:P34" si="1">SUM(N3:O3)</f>
        <v>0</v>
      </c>
      <c r="Q3" s="1"/>
      <c r="R3" s="1"/>
      <c r="S3" s="1"/>
      <c r="T3" s="1"/>
      <c r="U3" s="1"/>
      <c r="V3" s="16">
        <f t="shared" ref="V3:V34" si="2">SUM(Q3:U3)</f>
        <v>0</v>
      </c>
      <c r="W3" s="150">
        <f t="shared" ref="W3:W34" si="3">SUM(P3,V3)</f>
        <v>0</v>
      </c>
      <c r="X3" s="1">
        <v>50</v>
      </c>
      <c r="Y3" s="1"/>
      <c r="Z3" s="1"/>
      <c r="AA3" s="16">
        <f t="shared" ref="AA3:AA34" si="4">SUM(X3:Z3)</f>
        <v>50</v>
      </c>
      <c r="AB3" s="1"/>
      <c r="AC3" s="1"/>
      <c r="AD3" s="2"/>
      <c r="AE3" s="16">
        <f t="shared" ref="AE3:AE34" si="5">SUM(AB3:AD3)</f>
        <v>0</v>
      </c>
      <c r="AF3" s="1">
        <v>60</v>
      </c>
      <c r="AG3" s="16">
        <f t="shared" ref="AG3:AG34" si="6">AF3</f>
        <v>60</v>
      </c>
      <c r="AH3" s="150">
        <f t="shared" ref="AH3:AH34" si="7">SUM(AA3,AE3,AG3)</f>
        <v>110</v>
      </c>
      <c r="AI3" s="37">
        <f t="shared" ref="AI3:AI34" si="8">H3+M3+W3+AH3</f>
        <v>266.7755216651712</v>
      </c>
      <c r="AJ3" s="13"/>
    </row>
    <row r="4" spans="1:36" ht="15">
      <c r="A4" s="11">
        <v>106</v>
      </c>
      <c r="B4" s="119" t="s">
        <v>1060</v>
      </c>
      <c r="C4" s="9" t="s">
        <v>1210</v>
      </c>
      <c r="D4" s="119" t="s">
        <v>1113</v>
      </c>
      <c r="E4" s="119" t="s">
        <v>1051</v>
      </c>
      <c r="F4" s="119" t="s">
        <v>1115</v>
      </c>
      <c r="G4" s="148">
        <f>VLOOKUP(C4,工作量!D:J,6,FALSE)</f>
        <v>378.57600000000002</v>
      </c>
      <c r="H4" s="134">
        <f>VLOOKUP(C4,工作量!D:K,8,FALSE)</f>
        <v>56.325009029220404</v>
      </c>
      <c r="I4" s="36"/>
      <c r="J4" s="36">
        <v>91.882999999999996</v>
      </c>
      <c r="K4" s="36">
        <v>91.882999999999996</v>
      </c>
      <c r="L4" s="132">
        <v>2</v>
      </c>
      <c r="M4" s="134">
        <f t="shared" si="0"/>
        <v>98.831775700934585</v>
      </c>
      <c r="N4" s="1"/>
      <c r="O4" s="1"/>
      <c r="P4" s="16">
        <f t="shared" si="1"/>
        <v>0</v>
      </c>
      <c r="Q4" s="1"/>
      <c r="R4" s="1"/>
      <c r="S4" s="1"/>
      <c r="T4" s="1"/>
      <c r="U4" s="1"/>
      <c r="V4" s="16">
        <f t="shared" si="2"/>
        <v>0</v>
      </c>
      <c r="W4" s="150">
        <f t="shared" si="3"/>
        <v>0</v>
      </c>
      <c r="X4" s="1"/>
      <c r="Y4" s="1"/>
      <c r="Z4" s="1"/>
      <c r="AA4" s="16">
        <f t="shared" si="4"/>
        <v>0</v>
      </c>
      <c r="AB4" s="1"/>
      <c r="AC4" s="1"/>
      <c r="AD4" s="2"/>
      <c r="AE4" s="16">
        <f t="shared" si="5"/>
        <v>0</v>
      </c>
      <c r="AF4" s="1"/>
      <c r="AG4" s="16">
        <f t="shared" si="6"/>
        <v>0</v>
      </c>
      <c r="AH4" s="150">
        <f t="shared" si="7"/>
        <v>0</v>
      </c>
      <c r="AI4" s="37">
        <f t="shared" si="8"/>
        <v>155.15678473015498</v>
      </c>
      <c r="AJ4" s="13"/>
    </row>
    <row r="5" spans="1:36" ht="15">
      <c r="A5" s="11">
        <v>50</v>
      </c>
      <c r="B5" s="119" t="s">
        <v>1344</v>
      </c>
      <c r="C5" s="8" t="s">
        <v>1376</v>
      </c>
      <c r="D5" s="119" t="s">
        <v>1380</v>
      </c>
      <c r="E5" s="119" t="s">
        <v>914</v>
      </c>
      <c r="F5" s="119" t="s">
        <v>1352</v>
      </c>
      <c r="G5" s="148">
        <f>VLOOKUP(C5,工作量!D:J,6,FALSE)</f>
        <v>144.96</v>
      </c>
      <c r="H5" s="134">
        <f>VLOOKUP(C5,工作量!D:K,8,FALSE)</f>
        <v>21.567329436825869</v>
      </c>
      <c r="I5" s="36">
        <v>91.25</v>
      </c>
      <c r="J5" s="36">
        <v>92.459000000000003</v>
      </c>
      <c r="K5" s="36">
        <v>91.854500000000002</v>
      </c>
      <c r="L5" s="132">
        <v>3</v>
      </c>
      <c r="M5" s="134">
        <f t="shared" si="0"/>
        <v>98.247663551401885</v>
      </c>
      <c r="N5" s="1"/>
      <c r="O5" s="1"/>
      <c r="P5" s="16">
        <f t="shared" si="1"/>
        <v>0</v>
      </c>
      <c r="Q5" s="1"/>
      <c r="R5" s="1"/>
      <c r="S5" s="1"/>
      <c r="T5" s="1"/>
      <c r="U5" s="1"/>
      <c r="V5" s="16">
        <f t="shared" si="2"/>
        <v>0</v>
      </c>
      <c r="W5" s="150">
        <f t="shared" si="3"/>
        <v>0</v>
      </c>
      <c r="X5" s="1"/>
      <c r="Y5" s="1"/>
      <c r="Z5" s="1"/>
      <c r="AA5" s="16">
        <f t="shared" si="4"/>
        <v>0</v>
      </c>
      <c r="AB5" s="1"/>
      <c r="AC5" s="1"/>
      <c r="AD5" s="2"/>
      <c r="AE5" s="16">
        <f t="shared" si="5"/>
        <v>0</v>
      </c>
      <c r="AF5" s="1"/>
      <c r="AG5" s="16">
        <f t="shared" si="6"/>
        <v>0</v>
      </c>
      <c r="AH5" s="150">
        <f t="shared" si="7"/>
        <v>0</v>
      </c>
      <c r="AI5" s="37">
        <f t="shared" si="8"/>
        <v>119.81499298822776</v>
      </c>
      <c r="AJ5" s="13"/>
    </row>
    <row r="6" spans="1:36" ht="15">
      <c r="A6" s="11">
        <v>1</v>
      </c>
      <c r="B6" s="119" t="s">
        <v>652</v>
      </c>
      <c r="C6" s="8" t="s">
        <v>871</v>
      </c>
      <c r="D6" s="119" t="s">
        <v>873</v>
      </c>
      <c r="E6" s="119" t="s">
        <v>662</v>
      </c>
      <c r="F6" s="123" t="s">
        <v>663</v>
      </c>
      <c r="G6" s="148">
        <f>VLOOKUP(C6,工作量!D:J,6,FALSE)</f>
        <v>27.200000000000003</v>
      </c>
      <c r="H6" s="134">
        <f>VLOOKUP(C6,工作量!D:K,8,FALSE)</f>
        <v>4.04684989432715</v>
      </c>
      <c r="I6" s="36"/>
      <c r="J6" s="36">
        <v>91.674000000000007</v>
      </c>
      <c r="K6" s="36">
        <v>91.674000000000007</v>
      </c>
      <c r="L6" s="132">
        <v>4</v>
      </c>
      <c r="M6" s="134">
        <f t="shared" si="0"/>
        <v>97.663551401869171</v>
      </c>
      <c r="N6" s="1"/>
      <c r="O6" s="1"/>
      <c r="P6" s="16">
        <f t="shared" si="1"/>
        <v>0</v>
      </c>
      <c r="Q6" s="1"/>
      <c r="R6" s="1"/>
      <c r="S6" s="1"/>
      <c r="T6" s="1"/>
      <c r="U6" s="1"/>
      <c r="V6" s="16">
        <f t="shared" si="2"/>
        <v>0</v>
      </c>
      <c r="W6" s="150">
        <f t="shared" si="3"/>
        <v>0</v>
      </c>
      <c r="X6" s="1"/>
      <c r="Y6" s="1"/>
      <c r="Z6" s="1"/>
      <c r="AA6" s="16">
        <f t="shared" si="4"/>
        <v>0</v>
      </c>
      <c r="AB6" s="1"/>
      <c r="AC6" s="1"/>
      <c r="AD6" s="2"/>
      <c r="AE6" s="16">
        <f t="shared" si="5"/>
        <v>0</v>
      </c>
      <c r="AF6" s="1"/>
      <c r="AG6" s="16">
        <f t="shared" si="6"/>
        <v>0</v>
      </c>
      <c r="AH6" s="150">
        <f t="shared" si="7"/>
        <v>0</v>
      </c>
      <c r="AI6" s="37">
        <f t="shared" si="8"/>
        <v>101.71040129619632</v>
      </c>
      <c r="AJ6" s="13"/>
    </row>
    <row r="7" spans="1:36" ht="15">
      <c r="A7" s="11">
        <v>59</v>
      </c>
      <c r="B7" s="119" t="s">
        <v>917</v>
      </c>
      <c r="C7" s="8" t="s">
        <v>957</v>
      </c>
      <c r="D7" s="119" t="s">
        <v>959</v>
      </c>
      <c r="E7" s="119" t="s">
        <v>923</v>
      </c>
      <c r="F7" s="119" t="s">
        <v>949</v>
      </c>
      <c r="G7" s="148">
        <f>VLOOKUP(C7,工作量!D:J,6,FALSE)</f>
        <v>195.75648320000002</v>
      </c>
      <c r="H7" s="134">
        <f>VLOOKUP(C7,工作量!D:K,8,FALSE)</f>
        <v>29.124893505579944</v>
      </c>
      <c r="I7" s="36"/>
      <c r="J7" s="36">
        <v>91.599000000000004</v>
      </c>
      <c r="K7" s="36">
        <v>91.599000000000004</v>
      </c>
      <c r="L7" s="132">
        <v>5</v>
      </c>
      <c r="M7" s="134">
        <f t="shared" si="0"/>
        <v>97.079439252336456</v>
      </c>
      <c r="N7" s="1"/>
      <c r="O7" s="1"/>
      <c r="P7" s="16">
        <f t="shared" si="1"/>
        <v>0</v>
      </c>
      <c r="Q7" s="1">
        <v>2</v>
      </c>
      <c r="R7" s="1"/>
      <c r="S7" s="1"/>
      <c r="T7" s="1"/>
      <c r="U7" s="1"/>
      <c r="V7" s="16">
        <f t="shared" si="2"/>
        <v>2</v>
      </c>
      <c r="W7" s="150">
        <f t="shared" si="3"/>
        <v>2</v>
      </c>
      <c r="X7" s="1"/>
      <c r="Y7" s="1"/>
      <c r="Z7" s="1"/>
      <c r="AA7" s="16">
        <f t="shared" si="4"/>
        <v>0</v>
      </c>
      <c r="AB7" s="1"/>
      <c r="AC7" s="1"/>
      <c r="AD7" s="2"/>
      <c r="AE7" s="16">
        <f t="shared" si="5"/>
        <v>0</v>
      </c>
      <c r="AF7" s="1"/>
      <c r="AG7" s="16">
        <f t="shared" si="6"/>
        <v>0</v>
      </c>
      <c r="AH7" s="150">
        <f t="shared" si="7"/>
        <v>0</v>
      </c>
      <c r="AI7" s="37">
        <f t="shared" si="8"/>
        <v>128.2043327579164</v>
      </c>
      <c r="AJ7" s="14"/>
    </row>
    <row r="8" spans="1:36" ht="15">
      <c r="A8" s="11">
        <v>105</v>
      </c>
      <c r="B8" s="119" t="s">
        <v>1060</v>
      </c>
      <c r="C8" s="9" t="s">
        <v>1206</v>
      </c>
      <c r="D8" s="119" t="s">
        <v>1113</v>
      </c>
      <c r="E8" s="119" t="s">
        <v>1051</v>
      </c>
      <c r="F8" s="119" t="s">
        <v>1115</v>
      </c>
      <c r="G8" s="148">
        <f>VLOOKUP(C8,工作量!D:J,6,FALSE)</f>
        <v>401.80300000000005</v>
      </c>
      <c r="H8" s="134">
        <f>VLOOKUP(C8,工作量!D:K,8,FALSE)</f>
        <v>59.780751032732788</v>
      </c>
      <c r="I8" s="36">
        <v>91.358999999999995</v>
      </c>
      <c r="J8" s="36">
        <v>91.775000000000006</v>
      </c>
      <c r="K8" s="36">
        <v>91.567000000000007</v>
      </c>
      <c r="L8" s="132">
        <v>6</v>
      </c>
      <c r="M8" s="134">
        <f t="shared" si="0"/>
        <v>96.495327102803742</v>
      </c>
      <c r="N8" s="1">
        <v>16</v>
      </c>
      <c r="O8" s="1"/>
      <c r="P8" s="16">
        <f t="shared" si="1"/>
        <v>16</v>
      </c>
      <c r="Q8" s="1"/>
      <c r="R8" s="1"/>
      <c r="S8" s="1"/>
      <c r="T8" s="1"/>
      <c r="U8" s="1"/>
      <c r="V8" s="16">
        <f t="shared" si="2"/>
        <v>0</v>
      </c>
      <c r="W8" s="150">
        <f t="shared" si="3"/>
        <v>16</v>
      </c>
      <c r="X8" s="1"/>
      <c r="Y8" s="1"/>
      <c r="Z8" s="1"/>
      <c r="AA8" s="16">
        <f t="shared" si="4"/>
        <v>0</v>
      </c>
      <c r="AB8" s="1"/>
      <c r="AC8" s="1"/>
      <c r="AD8" s="2"/>
      <c r="AE8" s="16">
        <f t="shared" si="5"/>
        <v>0</v>
      </c>
      <c r="AF8" s="1">
        <v>20</v>
      </c>
      <c r="AG8" s="16">
        <f t="shared" si="6"/>
        <v>20</v>
      </c>
      <c r="AH8" s="150">
        <f t="shared" si="7"/>
        <v>20</v>
      </c>
      <c r="AI8" s="37">
        <f t="shared" si="8"/>
        <v>192.27607813553652</v>
      </c>
      <c r="AJ8" s="13"/>
    </row>
    <row r="9" spans="1:36" ht="15">
      <c r="A9" s="11">
        <v>110</v>
      </c>
      <c r="B9" s="120" t="s">
        <v>600</v>
      </c>
      <c r="C9" s="9" t="s">
        <v>629</v>
      </c>
      <c r="D9" s="119" t="s">
        <v>632</v>
      </c>
      <c r="E9" s="119" t="s">
        <v>624</v>
      </c>
      <c r="F9" s="119" t="s">
        <v>633</v>
      </c>
      <c r="G9" s="148">
        <f>VLOOKUP(C9,工作量!D:J,6,FALSE)</f>
        <v>788.64439999999991</v>
      </c>
      <c r="H9" s="134">
        <f>VLOOKUP(C9,工作量!D:K,8,FALSE)</f>
        <v>100</v>
      </c>
      <c r="I9" s="36">
        <v>91.436000000000007</v>
      </c>
      <c r="J9" s="36"/>
      <c r="K9" s="36">
        <v>91.436000000000007</v>
      </c>
      <c r="L9" s="132">
        <v>7</v>
      </c>
      <c r="M9" s="134">
        <f t="shared" si="0"/>
        <v>95.911214953271042</v>
      </c>
      <c r="N9" s="1"/>
      <c r="O9" s="1"/>
      <c r="P9" s="16">
        <f t="shared" si="1"/>
        <v>0</v>
      </c>
      <c r="Q9" s="1">
        <v>15</v>
      </c>
      <c r="R9" s="1"/>
      <c r="S9" s="1"/>
      <c r="T9" s="1"/>
      <c r="U9" s="1"/>
      <c r="V9" s="16">
        <f t="shared" si="2"/>
        <v>15</v>
      </c>
      <c r="W9" s="150">
        <f t="shared" si="3"/>
        <v>15</v>
      </c>
      <c r="X9" s="1"/>
      <c r="Y9" s="1">
        <v>20</v>
      </c>
      <c r="Z9" s="1"/>
      <c r="AA9" s="16">
        <f t="shared" si="4"/>
        <v>20</v>
      </c>
      <c r="AB9" s="1">
        <v>15</v>
      </c>
      <c r="AC9" s="1"/>
      <c r="AD9" s="2"/>
      <c r="AE9" s="16">
        <f t="shared" si="5"/>
        <v>15</v>
      </c>
      <c r="AF9" s="1"/>
      <c r="AG9" s="16">
        <f t="shared" si="6"/>
        <v>0</v>
      </c>
      <c r="AH9" s="150">
        <f t="shared" si="7"/>
        <v>35</v>
      </c>
      <c r="AI9" s="37">
        <f t="shared" si="8"/>
        <v>245.91121495327104</v>
      </c>
      <c r="AJ9" s="13"/>
    </row>
    <row r="10" spans="1:36" ht="15">
      <c r="A10" s="11">
        <v>98</v>
      </c>
      <c r="B10" s="119" t="s">
        <v>1060</v>
      </c>
      <c r="C10" s="8" t="s">
        <v>1143</v>
      </c>
      <c r="D10" s="119" t="s">
        <v>1075</v>
      </c>
      <c r="E10" s="119" t="s">
        <v>1051</v>
      </c>
      <c r="F10" s="119" t="s">
        <v>1076</v>
      </c>
      <c r="G10" s="148">
        <f>VLOOKUP(C10,工作量!D:J,6,FALSE)</f>
        <v>924.20139999999992</v>
      </c>
      <c r="H10" s="134">
        <f>VLOOKUP(C10,工作量!D:K,8,FALSE)</f>
        <v>100</v>
      </c>
      <c r="I10" s="36">
        <v>91.900999999999996</v>
      </c>
      <c r="J10" s="36">
        <v>90.861000000000004</v>
      </c>
      <c r="K10" s="36">
        <v>91.381</v>
      </c>
      <c r="L10" s="132">
        <v>8</v>
      </c>
      <c r="M10" s="134">
        <f t="shared" si="0"/>
        <v>95.327102803738327</v>
      </c>
      <c r="N10" s="1">
        <v>75.900000000000006</v>
      </c>
      <c r="O10" s="1"/>
      <c r="P10" s="16">
        <f t="shared" si="1"/>
        <v>75.900000000000006</v>
      </c>
      <c r="Q10" s="1"/>
      <c r="R10" s="1"/>
      <c r="S10" s="1"/>
      <c r="T10" s="1"/>
      <c r="U10" s="1"/>
      <c r="V10" s="16">
        <f t="shared" si="2"/>
        <v>0</v>
      </c>
      <c r="W10" s="150">
        <f t="shared" si="3"/>
        <v>75.900000000000006</v>
      </c>
      <c r="X10" s="1">
        <v>10</v>
      </c>
      <c r="Y10" s="1"/>
      <c r="Z10" s="1"/>
      <c r="AA10" s="16">
        <f t="shared" si="4"/>
        <v>10</v>
      </c>
      <c r="AB10" s="1"/>
      <c r="AC10" s="1"/>
      <c r="AD10" s="2"/>
      <c r="AE10" s="16">
        <f t="shared" si="5"/>
        <v>0</v>
      </c>
      <c r="AF10" s="1"/>
      <c r="AG10" s="16">
        <f t="shared" si="6"/>
        <v>0</v>
      </c>
      <c r="AH10" s="150">
        <f t="shared" si="7"/>
        <v>10</v>
      </c>
      <c r="AI10" s="37">
        <f t="shared" si="8"/>
        <v>281.22710280373838</v>
      </c>
      <c r="AJ10" s="13"/>
    </row>
    <row r="11" spans="1:36" ht="15">
      <c r="A11" s="11">
        <v>6</v>
      </c>
      <c r="B11" s="119" t="s">
        <v>652</v>
      </c>
      <c r="C11" s="8" t="s">
        <v>719</v>
      </c>
      <c r="D11" s="119" t="s">
        <v>674</v>
      </c>
      <c r="E11" s="119" t="s">
        <v>662</v>
      </c>
      <c r="F11" s="119" t="s">
        <v>663</v>
      </c>
      <c r="G11" s="148">
        <f>VLOOKUP(C11,工作量!D:J,6,FALSE)</f>
        <v>358.52080000000001</v>
      </c>
      <c r="H11" s="134">
        <f>VLOOKUP(C11,工作量!D:K,8,FALSE)</f>
        <v>53.341171382135485</v>
      </c>
      <c r="I11" s="36">
        <v>91.38</v>
      </c>
      <c r="J11" s="36"/>
      <c r="K11" s="36">
        <v>91.38</v>
      </c>
      <c r="L11" s="132">
        <v>9</v>
      </c>
      <c r="M11" s="134">
        <f t="shared" si="0"/>
        <v>94.742990654205613</v>
      </c>
      <c r="N11" s="1"/>
      <c r="O11" s="1"/>
      <c r="P11" s="16">
        <f t="shared" si="1"/>
        <v>0</v>
      </c>
      <c r="Q11" s="1"/>
      <c r="R11" s="1"/>
      <c r="S11" s="1"/>
      <c r="T11" s="1"/>
      <c r="U11" s="1"/>
      <c r="V11" s="16">
        <f t="shared" si="2"/>
        <v>0</v>
      </c>
      <c r="W11" s="150">
        <f t="shared" si="3"/>
        <v>0</v>
      </c>
      <c r="X11" s="1"/>
      <c r="Y11" s="1"/>
      <c r="Z11" s="1"/>
      <c r="AA11" s="16">
        <f t="shared" si="4"/>
        <v>0</v>
      </c>
      <c r="AB11" s="1"/>
      <c r="AC11" s="1"/>
      <c r="AD11" s="2"/>
      <c r="AE11" s="16">
        <f t="shared" si="5"/>
        <v>0</v>
      </c>
      <c r="AF11" s="1"/>
      <c r="AG11" s="16">
        <f t="shared" si="6"/>
        <v>0</v>
      </c>
      <c r="AH11" s="150">
        <f t="shared" si="7"/>
        <v>0</v>
      </c>
      <c r="AI11" s="37">
        <f t="shared" si="8"/>
        <v>148.0841620363411</v>
      </c>
      <c r="AJ11" s="13"/>
    </row>
    <row r="12" spans="1:36" ht="15">
      <c r="A12" s="11">
        <v>37</v>
      </c>
      <c r="B12" s="119" t="s">
        <v>1234</v>
      </c>
      <c r="C12" s="9" t="s">
        <v>1295</v>
      </c>
      <c r="D12" s="119" t="s">
        <v>1113</v>
      </c>
      <c r="E12" s="119" t="s">
        <v>1051</v>
      </c>
      <c r="F12" s="119" t="s">
        <v>1115</v>
      </c>
      <c r="G12" s="148">
        <f>VLOOKUP(C12,工作量!D:J,6,FALSE)</f>
        <v>54.400000000000006</v>
      </c>
      <c r="H12" s="134">
        <f>VLOOKUP(C12,工作量!D:K,8,FALSE)</f>
        <v>8.0936997886543001</v>
      </c>
      <c r="I12" s="36"/>
      <c r="J12" s="36">
        <v>91.373000000000005</v>
      </c>
      <c r="K12" s="36">
        <v>91.373000000000005</v>
      </c>
      <c r="L12" s="132">
        <v>10</v>
      </c>
      <c r="M12" s="134">
        <f t="shared" si="0"/>
        <v>94.158878504672899</v>
      </c>
      <c r="N12" s="1"/>
      <c r="O12" s="1"/>
      <c r="P12" s="16">
        <f t="shared" si="1"/>
        <v>0</v>
      </c>
      <c r="Q12" s="1"/>
      <c r="R12" s="1"/>
      <c r="S12" s="1"/>
      <c r="T12" s="1"/>
      <c r="U12" s="1"/>
      <c r="V12" s="16">
        <f t="shared" si="2"/>
        <v>0</v>
      </c>
      <c r="W12" s="150">
        <f t="shared" si="3"/>
        <v>0</v>
      </c>
      <c r="X12" s="1"/>
      <c r="Y12" s="1"/>
      <c r="Z12" s="1"/>
      <c r="AA12" s="16">
        <f t="shared" si="4"/>
        <v>0</v>
      </c>
      <c r="AB12" s="1"/>
      <c r="AC12" s="1"/>
      <c r="AD12" s="2"/>
      <c r="AE12" s="16">
        <f t="shared" si="5"/>
        <v>0</v>
      </c>
      <c r="AF12" s="1"/>
      <c r="AG12" s="16">
        <f t="shared" si="6"/>
        <v>0</v>
      </c>
      <c r="AH12" s="150">
        <f t="shared" si="7"/>
        <v>0</v>
      </c>
      <c r="AI12" s="37">
        <f t="shared" si="8"/>
        <v>102.2525782933272</v>
      </c>
      <c r="AJ12" s="13"/>
    </row>
    <row r="13" spans="1:36" s="167" customFormat="1" ht="15">
      <c r="A13" s="11">
        <v>4</v>
      </c>
      <c r="B13" s="119" t="s">
        <v>652</v>
      </c>
      <c r="C13" s="8" t="s">
        <v>698</v>
      </c>
      <c r="D13" s="119" t="s">
        <v>674</v>
      </c>
      <c r="E13" s="119" t="s">
        <v>662</v>
      </c>
      <c r="F13" s="119" t="s">
        <v>663</v>
      </c>
      <c r="G13" s="148">
        <f>VLOOKUP(C13,工作量!D:J,6,FALSE)</f>
        <v>279.92</v>
      </c>
      <c r="H13" s="134">
        <f>VLOOKUP(C13,工作量!D:K,8,FALSE)</f>
        <v>41.64684641250205</v>
      </c>
      <c r="I13" s="36">
        <v>91.340999999999994</v>
      </c>
      <c r="J13" s="36"/>
      <c r="K13" s="36">
        <v>91.340999999999994</v>
      </c>
      <c r="L13" s="132">
        <v>11</v>
      </c>
      <c r="M13" s="134">
        <f t="shared" si="0"/>
        <v>93.574766355140198</v>
      </c>
      <c r="N13" s="1"/>
      <c r="O13" s="1"/>
      <c r="P13" s="16">
        <f t="shared" si="1"/>
        <v>0</v>
      </c>
      <c r="Q13" s="1"/>
      <c r="R13" s="1"/>
      <c r="S13" s="1">
        <v>7</v>
      </c>
      <c r="T13" s="1"/>
      <c r="U13" s="1"/>
      <c r="V13" s="16">
        <f t="shared" si="2"/>
        <v>7</v>
      </c>
      <c r="W13" s="150">
        <f t="shared" si="3"/>
        <v>7</v>
      </c>
      <c r="X13" s="1"/>
      <c r="Y13" s="1"/>
      <c r="Z13" s="1"/>
      <c r="AA13" s="16">
        <f t="shared" si="4"/>
        <v>0</v>
      </c>
      <c r="AB13" s="1"/>
      <c r="AC13" s="1"/>
      <c r="AD13" s="2"/>
      <c r="AE13" s="16">
        <f t="shared" si="5"/>
        <v>0</v>
      </c>
      <c r="AF13" s="1"/>
      <c r="AG13" s="16">
        <f t="shared" si="6"/>
        <v>0</v>
      </c>
      <c r="AH13" s="150">
        <f t="shared" si="7"/>
        <v>0</v>
      </c>
      <c r="AI13" s="37">
        <f t="shared" si="8"/>
        <v>142.22161276764226</v>
      </c>
      <c r="AJ13" s="13"/>
    </row>
    <row r="14" spans="1:36" ht="15">
      <c r="A14" s="11">
        <v>31</v>
      </c>
      <c r="B14" s="119" t="s">
        <v>1234</v>
      </c>
      <c r="C14" s="9" t="s">
        <v>1263</v>
      </c>
      <c r="D14" s="119" t="s">
        <v>1113</v>
      </c>
      <c r="E14" s="119" t="s">
        <v>1051</v>
      </c>
      <c r="F14" s="119" t="s">
        <v>1115</v>
      </c>
      <c r="G14" s="148">
        <f>VLOOKUP(C14,工作量!D:J,6,FALSE)</f>
        <v>589.41499999999985</v>
      </c>
      <c r="H14" s="134">
        <f>VLOOKUP(C14,工作量!D:K,8,FALSE)</f>
        <v>87.693898178854269</v>
      </c>
      <c r="I14" s="36">
        <v>91.343000000000004</v>
      </c>
      <c r="J14" s="36">
        <v>91.262</v>
      </c>
      <c r="K14" s="36">
        <v>91.302500000000009</v>
      </c>
      <c r="L14" s="132">
        <v>12</v>
      </c>
      <c r="M14" s="134">
        <f t="shared" si="0"/>
        <v>92.990654205607484</v>
      </c>
      <c r="N14" s="1"/>
      <c r="O14" s="1"/>
      <c r="P14" s="16">
        <f t="shared" si="1"/>
        <v>0</v>
      </c>
      <c r="Q14" s="1"/>
      <c r="R14" s="1"/>
      <c r="S14" s="1"/>
      <c r="T14" s="1"/>
      <c r="U14" s="1"/>
      <c r="V14" s="16">
        <f t="shared" si="2"/>
        <v>0</v>
      </c>
      <c r="W14" s="150">
        <f t="shared" si="3"/>
        <v>0</v>
      </c>
      <c r="X14" s="1">
        <v>100</v>
      </c>
      <c r="Y14" s="1"/>
      <c r="Z14" s="1"/>
      <c r="AA14" s="16">
        <f t="shared" si="4"/>
        <v>100</v>
      </c>
      <c r="AB14" s="1"/>
      <c r="AC14" s="1"/>
      <c r="AD14" s="2"/>
      <c r="AE14" s="16">
        <f t="shared" si="5"/>
        <v>0</v>
      </c>
      <c r="AF14" s="1"/>
      <c r="AG14" s="16">
        <f t="shared" si="6"/>
        <v>0</v>
      </c>
      <c r="AH14" s="150">
        <f t="shared" si="7"/>
        <v>100</v>
      </c>
      <c r="AI14" s="37">
        <f t="shared" si="8"/>
        <v>280.68455238446177</v>
      </c>
      <c r="AJ14" s="13"/>
    </row>
    <row r="15" spans="1:36" ht="15">
      <c r="A15" s="11">
        <v>83</v>
      </c>
      <c r="B15" s="119" t="s">
        <v>1403</v>
      </c>
      <c r="C15" s="9" t="s">
        <v>178</v>
      </c>
      <c r="D15" s="119" t="s">
        <v>1113</v>
      </c>
      <c r="E15" s="119" t="s">
        <v>1051</v>
      </c>
      <c r="F15" s="119" t="s">
        <v>1115</v>
      </c>
      <c r="G15" s="148">
        <f>VLOOKUP(C15,工作量!D:J,6,FALSE)</f>
        <v>471.99200000000002</v>
      </c>
      <c r="H15" s="134">
        <f>VLOOKUP(C15,工作量!D:K,8,FALSE)</f>
        <v>70.223557916296329</v>
      </c>
      <c r="I15" s="36">
        <v>90.668000000000006</v>
      </c>
      <c r="J15" s="36">
        <v>91.804000000000002</v>
      </c>
      <c r="K15" s="36">
        <v>91.236000000000004</v>
      </c>
      <c r="L15" s="132">
        <v>13</v>
      </c>
      <c r="M15" s="134">
        <f t="shared" si="0"/>
        <v>92.406542056074784</v>
      </c>
      <c r="N15" s="13"/>
      <c r="O15" s="13"/>
      <c r="P15" s="16">
        <f t="shared" si="1"/>
        <v>0</v>
      </c>
      <c r="Q15" s="13"/>
      <c r="R15" s="13"/>
      <c r="S15" s="13"/>
      <c r="T15" s="13"/>
      <c r="U15" s="13"/>
      <c r="V15" s="16">
        <f t="shared" si="2"/>
        <v>0</v>
      </c>
      <c r="W15" s="150">
        <f t="shared" si="3"/>
        <v>0</v>
      </c>
      <c r="X15" s="13">
        <v>15</v>
      </c>
      <c r="Y15" s="13">
        <v>4</v>
      </c>
      <c r="Z15" s="13"/>
      <c r="AA15" s="16">
        <f t="shared" si="4"/>
        <v>19</v>
      </c>
      <c r="AB15" s="13"/>
      <c r="AC15" s="13"/>
      <c r="AD15" s="13"/>
      <c r="AE15" s="16">
        <f t="shared" si="5"/>
        <v>0</v>
      </c>
      <c r="AF15" s="13"/>
      <c r="AG15" s="16">
        <f t="shared" si="6"/>
        <v>0</v>
      </c>
      <c r="AH15" s="150">
        <f t="shared" si="7"/>
        <v>19</v>
      </c>
      <c r="AI15" s="37">
        <f t="shared" si="8"/>
        <v>181.63009997237111</v>
      </c>
      <c r="AJ15" s="13"/>
    </row>
    <row r="16" spans="1:36" ht="15">
      <c r="A16" s="11">
        <v>5</v>
      </c>
      <c r="B16" s="119" t="s">
        <v>652</v>
      </c>
      <c r="C16" s="9" t="s">
        <v>707</v>
      </c>
      <c r="D16" s="119" t="s">
        <v>710</v>
      </c>
      <c r="E16" s="119" t="s">
        <v>662</v>
      </c>
      <c r="F16" s="119" t="s">
        <v>683</v>
      </c>
      <c r="G16" s="148">
        <f>VLOOKUP(C16,工作量!D:J,6,FALSE)</f>
        <v>76.018800000000013</v>
      </c>
      <c r="H16" s="134">
        <f>VLOOKUP(C16,工作量!D:K,8,FALSE)</f>
        <v>11.310171792164587</v>
      </c>
      <c r="I16" s="36">
        <v>91.203000000000003</v>
      </c>
      <c r="J16" s="36"/>
      <c r="K16" s="36">
        <v>91.203000000000003</v>
      </c>
      <c r="L16" s="132">
        <v>14</v>
      </c>
      <c r="M16" s="134">
        <f t="shared" si="0"/>
        <v>91.822429906542055</v>
      </c>
      <c r="N16" s="1"/>
      <c r="O16" s="1"/>
      <c r="P16" s="16">
        <f t="shared" si="1"/>
        <v>0</v>
      </c>
      <c r="Q16" s="1"/>
      <c r="R16" s="1"/>
      <c r="S16" s="1"/>
      <c r="T16" s="1"/>
      <c r="U16" s="1"/>
      <c r="V16" s="16">
        <f t="shared" si="2"/>
        <v>0</v>
      </c>
      <c r="W16" s="150">
        <f t="shared" si="3"/>
        <v>0</v>
      </c>
      <c r="X16" s="1"/>
      <c r="Y16" s="1"/>
      <c r="Z16" s="1"/>
      <c r="AA16" s="16">
        <f t="shared" si="4"/>
        <v>0</v>
      </c>
      <c r="AB16" s="1"/>
      <c r="AC16" s="1"/>
      <c r="AD16" s="2"/>
      <c r="AE16" s="16">
        <f t="shared" si="5"/>
        <v>0</v>
      </c>
      <c r="AF16" s="1"/>
      <c r="AG16" s="16">
        <f t="shared" si="6"/>
        <v>0</v>
      </c>
      <c r="AH16" s="150">
        <f t="shared" si="7"/>
        <v>0</v>
      </c>
      <c r="AI16" s="37">
        <f t="shared" si="8"/>
        <v>103.13260169870664</v>
      </c>
      <c r="AJ16" s="13"/>
    </row>
    <row r="17" spans="1:36" ht="15">
      <c r="A17" s="11">
        <v>33</v>
      </c>
      <c r="B17" s="119" t="s">
        <v>1234</v>
      </c>
      <c r="C17" s="8" t="s">
        <v>1274</v>
      </c>
      <c r="D17" s="119" t="s">
        <v>1075</v>
      </c>
      <c r="E17" s="119" t="s">
        <v>1051</v>
      </c>
      <c r="F17" s="119" t="s">
        <v>1076</v>
      </c>
      <c r="G17" s="148">
        <f>VLOOKUP(C17,工作量!D:J,6,FALSE)</f>
        <v>753.31833749999987</v>
      </c>
      <c r="H17" s="134">
        <f>VLOOKUP(C17,工作量!D:K,8,FALSE)</f>
        <v>100</v>
      </c>
      <c r="I17" s="36"/>
      <c r="J17" s="36">
        <v>91.203000000000003</v>
      </c>
      <c r="K17" s="36">
        <v>91.203000000000003</v>
      </c>
      <c r="L17" s="132">
        <v>15</v>
      </c>
      <c r="M17" s="134">
        <f t="shared" si="0"/>
        <v>91.238317757009355</v>
      </c>
      <c r="N17" s="1">
        <v>120.9</v>
      </c>
      <c r="O17" s="1"/>
      <c r="P17" s="16">
        <f t="shared" si="1"/>
        <v>120.9</v>
      </c>
      <c r="Q17" s="1"/>
      <c r="R17" s="1"/>
      <c r="S17" s="1">
        <v>7</v>
      </c>
      <c r="T17" s="1"/>
      <c r="U17" s="1"/>
      <c r="V17" s="16">
        <f t="shared" si="2"/>
        <v>7</v>
      </c>
      <c r="W17" s="150">
        <f t="shared" si="3"/>
        <v>127.9</v>
      </c>
      <c r="X17" s="1"/>
      <c r="Y17" s="1"/>
      <c r="Z17" s="1"/>
      <c r="AA17" s="16">
        <f t="shared" si="4"/>
        <v>0</v>
      </c>
      <c r="AB17" s="1"/>
      <c r="AC17" s="1"/>
      <c r="AD17" s="2"/>
      <c r="AE17" s="16">
        <f t="shared" si="5"/>
        <v>0</v>
      </c>
      <c r="AF17" s="1"/>
      <c r="AG17" s="16">
        <f t="shared" si="6"/>
        <v>0</v>
      </c>
      <c r="AH17" s="150">
        <f t="shared" si="7"/>
        <v>0</v>
      </c>
      <c r="AI17" s="37">
        <f t="shared" si="8"/>
        <v>319.13831775700936</v>
      </c>
      <c r="AJ17" s="13"/>
    </row>
    <row r="18" spans="1:36" ht="15">
      <c r="A18" s="11">
        <v>99</v>
      </c>
      <c r="B18" s="119" t="s">
        <v>1060</v>
      </c>
      <c r="C18" s="9" t="s">
        <v>1150</v>
      </c>
      <c r="D18" s="119" t="s">
        <v>1113</v>
      </c>
      <c r="E18" s="119" t="s">
        <v>1051</v>
      </c>
      <c r="F18" s="119" t="s">
        <v>1115</v>
      </c>
      <c r="G18" s="148">
        <f>VLOOKUP(C18,工作量!D:J,6,FALSE)</f>
        <v>543.44000000000005</v>
      </c>
      <c r="H18" s="134">
        <f>VLOOKUP(C18,工作量!D:K,8,FALSE)</f>
        <v>80.853680388718601</v>
      </c>
      <c r="I18" s="36">
        <v>91.019000000000005</v>
      </c>
      <c r="J18" s="36">
        <v>91.376000000000005</v>
      </c>
      <c r="K18" s="36">
        <v>91.197500000000005</v>
      </c>
      <c r="L18" s="132">
        <v>16</v>
      </c>
      <c r="M18" s="134">
        <f t="shared" si="0"/>
        <v>90.654205607476641</v>
      </c>
      <c r="N18" s="1"/>
      <c r="O18" s="1"/>
      <c r="P18" s="16">
        <f t="shared" si="1"/>
        <v>0</v>
      </c>
      <c r="Q18" s="1"/>
      <c r="R18" s="1"/>
      <c r="S18" s="1">
        <v>32</v>
      </c>
      <c r="T18" s="1"/>
      <c r="U18" s="1"/>
      <c r="V18" s="16">
        <f t="shared" si="2"/>
        <v>32</v>
      </c>
      <c r="W18" s="150">
        <f t="shared" si="3"/>
        <v>32</v>
      </c>
      <c r="X18" s="1"/>
      <c r="Y18" s="1"/>
      <c r="Z18" s="1"/>
      <c r="AA18" s="16">
        <f t="shared" si="4"/>
        <v>0</v>
      </c>
      <c r="AB18" s="1"/>
      <c r="AC18" s="1"/>
      <c r="AD18" s="2"/>
      <c r="AE18" s="16">
        <f t="shared" si="5"/>
        <v>0</v>
      </c>
      <c r="AF18" s="1"/>
      <c r="AG18" s="16">
        <f t="shared" si="6"/>
        <v>0</v>
      </c>
      <c r="AH18" s="150">
        <f t="shared" si="7"/>
        <v>0</v>
      </c>
      <c r="AI18" s="37">
        <f t="shared" si="8"/>
        <v>203.50788599619523</v>
      </c>
      <c r="AJ18" s="13"/>
    </row>
    <row r="19" spans="1:36" ht="15">
      <c r="A19" s="11">
        <v>95</v>
      </c>
      <c r="B19" s="119" t="s">
        <v>1060</v>
      </c>
      <c r="C19" s="8" t="s">
        <v>1120</v>
      </c>
      <c r="D19" s="119" t="s">
        <v>1075</v>
      </c>
      <c r="E19" s="119" t="s">
        <v>1051</v>
      </c>
      <c r="F19" s="119" t="s">
        <v>1076</v>
      </c>
      <c r="G19" s="148">
        <f>VLOOKUP(C19,工作量!D:J,6,FALSE)</f>
        <v>889.89307080000003</v>
      </c>
      <c r="H19" s="134">
        <f>VLOOKUP(C19,工作量!D:K,8,FALSE)</f>
        <v>100</v>
      </c>
      <c r="I19" s="36">
        <v>90.344999999999999</v>
      </c>
      <c r="J19" s="36">
        <v>91.856999999999999</v>
      </c>
      <c r="K19" s="36">
        <v>91.100999999999999</v>
      </c>
      <c r="L19" s="132">
        <v>17</v>
      </c>
      <c r="M19" s="134">
        <f t="shared" si="0"/>
        <v>90.070093457943941</v>
      </c>
      <c r="N19" s="1">
        <v>15.9</v>
      </c>
      <c r="O19" s="1"/>
      <c r="P19" s="16">
        <f t="shared" si="1"/>
        <v>15.9</v>
      </c>
      <c r="Q19" s="1"/>
      <c r="R19" s="1"/>
      <c r="S19" s="1"/>
      <c r="T19" s="1"/>
      <c r="U19" s="1"/>
      <c r="V19" s="16">
        <f t="shared" si="2"/>
        <v>0</v>
      </c>
      <c r="W19" s="150">
        <f t="shared" si="3"/>
        <v>15.9</v>
      </c>
      <c r="X19" s="1"/>
      <c r="Y19" s="1"/>
      <c r="Z19" s="1"/>
      <c r="AA19" s="16">
        <f t="shared" si="4"/>
        <v>0</v>
      </c>
      <c r="AB19" s="1"/>
      <c r="AC19" s="1"/>
      <c r="AD19" s="2"/>
      <c r="AE19" s="16">
        <f t="shared" si="5"/>
        <v>0</v>
      </c>
      <c r="AF19" s="1"/>
      <c r="AG19" s="16">
        <f t="shared" si="6"/>
        <v>0</v>
      </c>
      <c r="AH19" s="150">
        <f t="shared" si="7"/>
        <v>0</v>
      </c>
      <c r="AI19" s="37">
        <f t="shared" si="8"/>
        <v>205.97009345794393</v>
      </c>
      <c r="AJ19" s="13"/>
    </row>
    <row r="20" spans="1:36" ht="15">
      <c r="A20" s="11">
        <v>87</v>
      </c>
      <c r="B20" s="119" t="s">
        <v>1403</v>
      </c>
      <c r="C20" s="9" t="s">
        <v>1420</v>
      </c>
      <c r="D20" s="119" t="s">
        <v>1113</v>
      </c>
      <c r="E20" s="119" t="s">
        <v>1051</v>
      </c>
      <c r="F20" s="119" t="s">
        <v>1115</v>
      </c>
      <c r="G20" s="148">
        <f>VLOOKUP(C20,工作量!D:J,6,FALSE)</f>
        <v>184.64000000000001</v>
      </c>
      <c r="H20" s="134">
        <f>VLOOKUP(C20,工作量!D:K,8,FALSE)</f>
        <v>27.470969282667827</v>
      </c>
      <c r="I20" s="36">
        <v>91.763999999999996</v>
      </c>
      <c r="J20" s="36">
        <v>90.382999999999996</v>
      </c>
      <c r="K20" s="36">
        <v>91.073499999999996</v>
      </c>
      <c r="L20" s="132">
        <v>18</v>
      </c>
      <c r="M20" s="134">
        <f t="shared" si="0"/>
        <v>89.485981308411226</v>
      </c>
      <c r="N20" s="13"/>
      <c r="O20" s="13"/>
      <c r="P20" s="16">
        <f t="shared" si="1"/>
        <v>0</v>
      </c>
      <c r="Q20" s="13"/>
      <c r="R20" s="13"/>
      <c r="S20" s="13">
        <v>5</v>
      </c>
      <c r="T20" s="13"/>
      <c r="U20" s="13"/>
      <c r="V20" s="16">
        <f t="shared" si="2"/>
        <v>5</v>
      </c>
      <c r="W20" s="150">
        <f t="shared" si="3"/>
        <v>5</v>
      </c>
      <c r="X20" s="13"/>
      <c r="Y20" s="13"/>
      <c r="Z20" s="13"/>
      <c r="AA20" s="16">
        <f t="shared" si="4"/>
        <v>0</v>
      </c>
      <c r="AB20" s="13"/>
      <c r="AC20" s="13"/>
      <c r="AD20" s="13"/>
      <c r="AE20" s="16">
        <f t="shared" si="5"/>
        <v>0</v>
      </c>
      <c r="AF20" s="13"/>
      <c r="AG20" s="16">
        <f t="shared" si="6"/>
        <v>0</v>
      </c>
      <c r="AH20" s="150">
        <f t="shared" si="7"/>
        <v>0</v>
      </c>
      <c r="AI20" s="37">
        <f t="shared" si="8"/>
        <v>121.95695059107905</v>
      </c>
      <c r="AJ20" s="13"/>
    </row>
    <row r="21" spans="1:36" ht="15">
      <c r="A21" s="11">
        <v>96</v>
      </c>
      <c r="B21" s="119" t="s">
        <v>1060</v>
      </c>
      <c r="C21" s="8" t="s">
        <v>1128</v>
      </c>
      <c r="D21" s="119" t="s">
        <v>1075</v>
      </c>
      <c r="E21" s="119" t="s">
        <v>1051</v>
      </c>
      <c r="F21" s="119" t="s">
        <v>1076</v>
      </c>
      <c r="G21" s="148">
        <f>VLOOKUP(C21,工作量!D:J,6,FALSE)</f>
        <v>215.77140000000003</v>
      </c>
      <c r="H21" s="134">
        <f>VLOOKUP(C21,工作量!D:K,8,FALSE)</f>
        <v>32.102737767971369</v>
      </c>
      <c r="I21" s="36">
        <v>91.233000000000004</v>
      </c>
      <c r="J21" s="36">
        <v>90.802999999999997</v>
      </c>
      <c r="K21" s="36">
        <v>91.018000000000001</v>
      </c>
      <c r="L21" s="132">
        <v>19</v>
      </c>
      <c r="M21" s="134">
        <f t="shared" si="0"/>
        <v>88.901869158878512</v>
      </c>
      <c r="N21" s="1"/>
      <c r="O21" s="1"/>
      <c r="P21" s="16">
        <f t="shared" si="1"/>
        <v>0</v>
      </c>
      <c r="Q21" s="1"/>
      <c r="R21" s="1"/>
      <c r="S21" s="1"/>
      <c r="T21" s="1"/>
      <c r="U21" s="1"/>
      <c r="V21" s="16">
        <f t="shared" si="2"/>
        <v>0</v>
      </c>
      <c r="W21" s="150">
        <f t="shared" si="3"/>
        <v>0</v>
      </c>
      <c r="X21" s="1"/>
      <c r="Y21" s="1"/>
      <c r="Z21" s="1"/>
      <c r="AA21" s="16">
        <f t="shared" si="4"/>
        <v>0</v>
      </c>
      <c r="AB21" s="1"/>
      <c r="AC21" s="1"/>
      <c r="AD21" s="2"/>
      <c r="AE21" s="16">
        <f t="shared" si="5"/>
        <v>0</v>
      </c>
      <c r="AF21" s="1"/>
      <c r="AG21" s="16">
        <f t="shared" si="6"/>
        <v>0</v>
      </c>
      <c r="AH21" s="150">
        <f t="shared" si="7"/>
        <v>0</v>
      </c>
      <c r="AI21" s="37">
        <f t="shared" si="8"/>
        <v>121.00460692684987</v>
      </c>
      <c r="AJ21" s="13"/>
    </row>
    <row r="22" spans="1:36" ht="15">
      <c r="A22" s="11">
        <v>3</v>
      </c>
      <c r="B22" s="119" t="s">
        <v>652</v>
      </c>
      <c r="C22" s="8" t="s">
        <v>689</v>
      </c>
      <c r="D22" s="119" t="s">
        <v>674</v>
      </c>
      <c r="E22" s="119" t="s">
        <v>662</v>
      </c>
      <c r="F22" s="119" t="s">
        <v>663</v>
      </c>
      <c r="G22" s="148">
        <f>VLOOKUP(C22,工作量!D:J,6,FALSE)</f>
        <v>436.39920000000001</v>
      </c>
      <c r="H22" s="134">
        <f>VLOOKUP(C22,工作量!D:K,8,FALSE)</f>
        <v>64.928016779575472</v>
      </c>
      <c r="I22" s="36"/>
      <c r="J22" s="36">
        <v>91.001000000000005</v>
      </c>
      <c r="K22" s="36">
        <v>91.001000000000005</v>
      </c>
      <c r="L22" s="132">
        <v>20</v>
      </c>
      <c r="M22" s="134">
        <f t="shared" si="0"/>
        <v>88.317757009345797</v>
      </c>
      <c r="N22" s="1"/>
      <c r="O22" s="1"/>
      <c r="P22" s="16">
        <f t="shared" si="1"/>
        <v>0</v>
      </c>
      <c r="Q22" s="1"/>
      <c r="R22" s="1"/>
      <c r="S22" s="1"/>
      <c r="T22" s="1"/>
      <c r="U22" s="1"/>
      <c r="V22" s="16">
        <f t="shared" si="2"/>
        <v>0</v>
      </c>
      <c r="W22" s="150">
        <f t="shared" si="3"/>
        <v>0</v>
      </c>
      <c r="X22" s="1"/>
      <c r="Y22" s="1"/>
      <c r="Z22" s="1"/>
      <c r="AA22" s="16">
        <f t="shared" si="4"/>
        <v>0</v>
      </c>
      <c r="AB22" s="1"/>
      <c r="AC22" s="1"/>
      <c r="AD22" s="2"/>
      <c r="AE22" s="16">
        <f t="shared" si="5"/>
        <v>0</v>
      </c>
      <c r="AF22" s="1"/>
      <c r="AG22" s="16">
        <f t="shared" si="6"/>
        <v>0</v>
      </c>
      <c r="AH22" s="150">
        <f t="shared" si="7"/>
        <v>0</v>
      </c>
      <c r="AI22" s="37">
        <f t="shared" si="8"/>
        <v>153.24577378892127</v>
      </c>
      <c r="AJ22" s="13"/>
    </row>
    <row r="23" spans="1:36" ht="15">
      <c r="A23" s="11">
        <v>109</v>
      </c>
      <c r="B23" s="119" t="s">
        <v>438</v>
      </c>
      <c r="C23" s="9" t="s">
        <v>440</v>
      </c>
      <c r="D23" s="119" t="s">
        <v>446</v>
      </c>
      <c r="E23" s="119" t="s">
        <v>447</v>
      </c>
      <c r="F23" s="119" t="s">
        <v>448</v>
      </c>
      <c r="G23" s="148">
        <f>VLOOKUP(C23,工作量!D:J,6,FALSE)</f>
        <v>603.3988250000001</v>
      </c>
      <c r="H23" s="134">
        <f>VLOOKUP(C23,工作量!D:K,8,FALSE)</f>
        <v>89.77442908780796</v>
      </c>
      <c r="I23" s="36">
        <v>90.956000000000003</v>
      </c>
      <c r="J23" s="36"/>
      <c r="K23" s="36">
        <v>90.956000000000003</v>
      </c>
      <c r="L23" s="132">
        <v>21</v>
      </c>
      <c r="M23" s="134">
        <f t="shared" si="0"/>
        <v>87.733644859813097</v>
      </c>
      <c r="N23" s="1"/>
      <c r="O23" s="1"/>
      <c r="P23" s="16">
        <f t="shared" si="1"/>
        <v>0</v>
      </c>
      <c r="Q23" s="1"/>
      <c r="R23" s="1"/>
      <c r="S23" s="1"/>
      <c r="T23" s="1"/>
      <c r="U23" s="1"/>
      <c r="V23" s="16">
        <f t="shared" si="2"/>
        <v>0</v>
      </c>
      <c r="W23" s="150">
        <f t="shared" si="3"/>
        <v>0</v>
      </c>
      <c r="X23" s="1"/>
      <c r="Y23" s="1"/>
      <c r="Z23" s="1"/>
      <c r="AA23" s="16">
        <f t="shared" si="4"/>
        <v>0</v>
      </c>
      <c r="AB23" s="1"/>
      <c r="AC23" s="1"/>
      <c r="AD23" s="2"/>
      <c r="AE23" s="16">
        <f t="shared" si="5"/>
        <v>0</v>
      </c>
      <c r="AF23" s="1"/>
      <c r="AG23" s="16">
        <f t="shared" si="6"/>
        <v>0</v>
      </c>
      <c r="AH23" s="150">
        <f t="shared" si="7"/>
        <v>0</v>
      </c>
      <c r="AI23" s="37">
        <f t="shared" si="8"/>
        <v>177.50807394762106</v>
      </c>
      <c r="AJ23" s="13"/>
    </row>
    <row r="24" spans="1:36" ht="15">
      <c r="A24" s="11">
        <v>23</v>
      </c>
      <c r="B24" s="119" t="s">
        <v>652</v>
      </c>
      <c r="C24" s="9" t="s">
        <v>853</v>
      </c>
      <c r="D24" s="119" t="s">
        <v>728</v>
      </c>
      <c r="E24" s="119" t="s">
        <v>662</v>
      </c>
      <c r="F24" s="119" t="s">
        <v>729</v>
      </c>
      <c r="G24" s="148">
        <f>VLOOKUP(C24,工作量!D:J,6,FALSE)</f>
        <v>54.400000000000006</v>
      </c>
      <c r="H24" s="134">
        <f>VLOOKUP(C24,工作量!D:K,8,FALSE)</f>
        <v>8.0936997886543001</v>
      </c>
      <c r="I24" s="36"/>
      <c r="J24" s="36">
        <v>90.902000000000001</v>
      </c>
      <c r="K24" s="36">
        <v>90.902000000000001</v>
      </c>
      <c r="L24" s="132">
        <v>22</v>
      </c>
      <c r="M24" s="134">
        <f t="shared" si="0"/>
        <v>87.149532710280383</v>
      </c>
      <c r="N24" s="1"/>
      <c r="O24" s="1"/>
      <c r="P24" s="16">
        <f t="shared" si="1"/>
        <v>0</v>
      </c>
      <c r="Q24" s="1"/>
      <c r="R24" s="1"/>
      <c r="S24" s="1"/>
      <c r="T24" s="1"/>
      <c r="U24" s="1"/>
      <c r="V24" s="16">
        <f t="shared" si="2"/>
        <v>0</v>
      </c>
      <c r="W24" s="150">
        <f t="shared" si="3"/>
        <v>0</v>
      </c>
      <c r="X24" s="1"/>
      <c r="Y24" s="1"/>
      <c r="Z24" s="1"/>
      <c r="AA24" s="16">
        <f t="shared" si="4"/>
        <v>0</v>
      </c>
      <c r="AB24" s="1"/>
      <c r="AC24" s="1"/>
      <c r="AD24" s="2"/>
      <c r="AE24" s="16">
        <f t="shared" si="5"/>
        <v>0</v>
      </c>
      <c r="AF24" s="1"/>
      <c r="AG24" s="16">
        <f t="shared" si="6"/>
        <v>0</v>
      </c>
      <c r="AH24" s="150">
        <f t="shared" si="7"/>
        <v>0</v>
      </c>
      <c r="AI24" s="37">
        <f t="shared" si="8"/>
        <v>95.243232498934688</v>
      </c>
      <c r="AJ24" s="13"/>
    </row>
    <row r="25" spans="1:36" ht="15" customHeight="1">
      <c r="A25" s="11">
        <v>56</v>
      </c>
      <c r="B25" s="119" t="s">
        <v>917</v>
      </c>
      <c r="C25" s="9" t="s">
        <v>936</v>
      </c>
      <c r="D25" s="119" t="s">
        <v>939</v>
      </c>
      <c r="E25" s="119" t="s">
        <v>940</v>
      </c>
      <c r="F25" s="119" t="s">
        <v>572</v>
      </c>
      <c r="G25" s="148">
        <f>VLOOKUP(C25,工作量!D:J,6,FALSE)</f>
        <v>496.53333333333325</v>
      </c>
      <c r="H25" s="134">
        <f>VLOOKUP(C25,工作量!D:K,8,FALSE)</f>
        <v>73.874848070952453</v>
      </c>
      <c r="I25" s="36">
        <v>90.334000000000003</v>
      </c>
      <c r="J25" s="36">
        <v>91.460999999999999</v>
      </c>
      <c r="K25" s="36">
        <v>90.897500000000008</v>
      </c>
      <c r="L25" s="132">
        <v>23</v>
      </c>
      <c r="M25" s="134">
        <f t="shared" si="0"/>
        <v>86.565420560747668</v>
      </c>
      <c r="N25" s="1"/>
      <c r="O25" s="1"/>
      <c r="P25" s="16">
        <f t="shared" si="1"/>
        <v>0</v>
      </c>
      <c r="Q25" s="1"/>
      <c r="R25" s="1"/>
      <c r="S25" s="1"/>
      <c r="T25" s="1"/>
      <c r="U25" s="1"/>
      <c r="V25" s="16">
        <f t="shared" si="2"/>
        <v>0</v>
      </c>
      <c r="W25" s="150">
        <f t="shared" si="3"/>
        <v>0</v>
      </c>
      <c r="X25" s="1"/>
      <c r="Y25" s="1">
        <v>1</v>
      </c>
      <c r="Z25" s="1"/>
      <c r="AA25" s="16">
        <f t="shared" si="4"/>
        <v>1</v>
      </c>
      <c r="AB25" s="1"/>
      <c r="AC25" s="1"/>
      <c r="AD25" s="2"/>
      <c r="AE25" s="16">
        <f t="shared" si="5"/>
        <v>0</v>
      </c>
      <c r="AF25" s="1"/>
      <c r="AG25" s="16">
        <f t="shared" si="6"/>
        <v>0</v>
      </c>
      <c r="AH25" s="150">
        <f t="shared" si="7"/>
        <v>1</v>
      </c>
      <c r="AI25" s="37">
        <f t="shared" si="8"/>
        <v>161.44026863170012</v>
      </c>
      <c r="AJ25" s="13"/>
    </row>
    <row r="26" spans="1:36" ht="15">
      <c r="A26" s="11">
        <v>81</v>
      </c>
      <c r="B26" s="119" t="s">
        <v>1403</v>
      </c>
      <c r="C26" s="9" t="s">
        <v>89</v>
      </c>
      <c r="D26" s="119" t="s">
        <v>1113</v>
      </c>
      <c r="E26" s="119" t="s">
        <v>1051</v>
      </c>
      <c r="F26" s="119" t="s">
        <v>1115</v>
      </c>
      <c r="G26" s="148">
        <f>VLOOKUP(C26,工作量!D:J,6,FALSE)</f>
        <v>496.8549792</v>
      </c>
      <c r="H26" s="134">
        <f>VLOOKUP(C26,工作量!D:K,8,FALSE)</f>
        <v>73.922702943802875</v>
      </c>
      <c r="I26" s="36">
        <v>90.578000000000003</v>
      </c>
      <c r="J26" s="36">
        <v>91.177999999999997</v>
      </c>
      <c r="K26" s="36">
        <v>90.878</v>
      </c>
      <c r="L26" s="132">
        <v>24</v>
      </c>
      <c r="M26" s="134">
        <f t="shared" si="0"/>
        <v>85.981308411214954</v>
      </c>
      <c r="N26" s="13"/>
      <c r="O26" s="13"/>
      <c r="P26" s="16">
        <f t="shared" si="1"/>
        <v>0</v>
      </c>
      <c r="Q26" s="13"/>
      <c r="R26" s="13"/>
      <c r="S26" s="13"/>
      <c r="T26" s="13"/>
      <c r="U26" s="13"/>
      <c r="V26" s="16">
        <f t="shared" si="2"/>
        <v>0</v>
      </c>
      <c r="W26" s="150">
        <f t="shared" si="3"/>
        <v>0</v>
      </c>
      <c r="X26" s="13"/>
      <c r="Y26" s="13"/>
      <c r="Z26" s="13"/>
      <c r="AA26" s="16">
        <f t="shared" si="4"/>
        <v>0</v>
      </c>
      <c r="AB26" s="13"/>
      <c r="AC26" s="13"/>
      <c r="AD26" s="13"/>
      <c r="AE26" s="16">
        <f t="shared" si="5"/>
        <v>0</v>
      </c>
      <c r="AF26" s="13"/>
      <c r="AG26" s="16">
        <f t="shared" si="6"/>
        <v>0</v>
      </c>
      <c r="AH26" s="150">
        <f t="shared" si="7"/>
        <v>0</v>
      </c>
      <c r="AI26" s="37">
        <f t="shared" si="8"/>
        <v>159.90401135501781</v>
      </c>
      <c r="AJ26" s="14"/>
    </row>
    <row r="27" spans="1:36" ht="15">
      <c r="A27" s="11">
        <v>47</v>
      </c>
      <c r="B27" s="119" t="s">
        <v>1344</v>
      </c>
      <c r="C27" s="8" t="s">
        <v>1367</v>
      </c>
      <c r="D27" s="119" t="s">
        <v>1369</v>
      </c>
      <c r="E27" s="119" t="s">
        <v>914</v>
      </c>
      <c r="F27" s="119" t="s">
        <v>1352</v>
      </c>
      <c r="G27" s="148">
        <f>VLOOKUP(C27,工作量!D:J,6,FALSE)</f>
        <v>701.44222500000001</v>
      </c>
      <c r="H27" s="134">
        <f>VLOOKUP(C27,工作量!D:K,8,FALSE)</f>
        <v>100</v>
      </c>
      <c r="I27" s="36">
        <v>90.305999999999997</v>
      </c>
      <c r="J27" s="36">
        <v>91.435000000000002</v>
      </c>
      <c r="K27" s="36">
        <v>90.870499999999993</v>
      </c>
      <c r="L27" s="132">
        <v>25</v>
      </c>
      <c r="M27" s="134">
        <f t="shared" si="0"/>
        <v>85.397196261682254</v>
      </c>
      <c r="N27" s="1"/>
      <c r="O27" s="1"/>
      <c r="P27" s="16">
        <f t="shared" si="1"/>
        <v>0</v>
      </c>
      <c r="Q27" s="1"/>
      <c r="R27" s="1"/>
      <c r="S27" s="1"/>
      <c r="T27" s="1"/>
      <c r="U27" s="1"/>
      <c r="V27" s="16">
        <f t="shared" si="2"/>
        <v>0</v>
      </c>
      <c r="W27" s="150">
        <f t="shared" si="3"/>
        <v>0</v>
      </c>
      <c r="X27" s="1"/>
      <c r="Y27" s="1"/>
      <c r="Z27" s="1"/>
      <c r="AA27" s="16">
        <f t="shared" si="4"/>
        <v>0</v>
      </c>
      <c r="AB27" s="1"/>
      <c r="AC27" s="1"/>
      <c r="AD27" s="2"/>
      <c r="AE27" s="16">
        <f t="shared" si="5"/>
        <v>0</v>
      </c>
      <c r="AF27" s="1"/>
      <c r="AG27" s="16">
        <f t="shared" si="6"/>
        <v>0</v>
      </c>
      <c r="AH27" s="150">
        <f t="shared" si="7"/>
        <v>0</v>
      </c>
      <c r="AI27" s="37">
        <f t="shared" si="8"/>
        <v>185.39719626168227</v>
      </c>
      <c r="AJ27" s="13"/>
    </row>
    <row r="28" spans="1:36" ht="15">
      <c r="A28" s="11">
        <v>64</v>
      </c>
      <c r="B28" s="119" t="s">
        <v>917</v>
      </c>
      <c r="C28" s="8" t="s">
        <v>983</v>
      </c>
      <c r="D28" s="119" t="s">
        <v>974</v>
      </c>
      <c r="E28" s="119" t="s">
        <v>940</v>
      </c>
      <c r="F28" s="119" t="s">
        <v>949</v>
      </c>
      <c r="G28" s="148">
        <f>VLOOKUP(C28,工作量!D:J,6,FALSE)</f>
        <v>682.40135000000009</v>
      </c>
      <c r="H28" s="134">
        <f>VLOOKUP(C28,工作量!D:K,8,FALSE)</f>
        <v>100</v>
      </c>
      <c r="I28" s="36"/>
      <c r="J28" s="36">
        <v>90.846000000000004</v>
      </c>
      <c r="K28" s="36">
        <v>90.846000000000004</v>
      </c>
      <c r="L28" s="132">
        <v>26</v>
      </c>
      <c r="M28" s="134">
        <f t="shared" si="0"/>
        <v>84.813084112149539</v>
      </c>
      <c r="N28" s="1"/>
      <c r="O28" s="1"/>
      <c r="P28" s="16">
        <f t="shared" si="1"/>
        <v>0</v>
      </c>
      <c r="Q28" s="1">
        <v>2</v>
      </c>
      <c r="R28" s="1"/>
      <c r="S28" s="1"/>
      <c r="T28" s="1"/>
      <c r="U28" s="1"/>
      <c r="V28" s="16">
        <f t="shared" si="2"/>
        <v>2</v>
      </c>
      <c r="W28" s="150">
        <f t="shared" si="3"/>
        <v>2</v>
      </c>
      <c r="X28" s="1"/>
      <c r="Y28" s="1">
        <v>5</v>
      </c>
      <c r="Z28" s="1"/>
      <c r="AA28" s="16">
        <f t="shared" si="4"/>
        <v>5</v>
      </c>
      <c r="AB28" s="1"/>
      <c r="AC28" s="1"/>
      <c r="AD28" s="2"/>
      <c r="AE28" s="16">
        <f t="shared" si="5"/>
        <v>0</v>
      </c>
      <c r="AF28" s="1"/>
      <c r="AG28" s="16">
        <f t="shared" si="6"/>
        <v>0</v>
      </c>
      <c r="AH28" s="150">
        <f t="shared" si="7"/>
        <v>5</v>
      </c>
      <c r="AI28" s="37">
        <f t="shared" si="8"/>
        <v>191.81308411214954</v>
      </c>
      <c r="AJ28" s="13"/>
    </row>
    <row r="29" spans="1:36" ht="15">
      <c r="A29" s="11">
        <v>46</v>
      </c>
      <c r="B29" s="119" t="s">
        <v>1344</v>
      </c>
      <c r="C29" s="9" t="s">
        <v>1362</v>
      </c>
      <c r="D29" s="119" t="s">
        <v>915</v>
      </c>
      <c r="E29" s="119" t="s">
        <v>914</v>
      </c>
      <c r="F29" s="119" t="s">
        <v>1365</v>
      </c>
      <c r="G29" s="148">
        <f>VLOOKUP(C29,工作量!D:J,6,FALSE)</f>
        <v>416.69999999999993</v>
      </c>
      <c r="H29" s="134">
        <f>VLOOKUP(C29,工作量!D:K,8,FALSE)</f>
        <v>61.997145256107459</v>
      </c>
      <c r="I29" s="36"/>
      <c r="J29" s="36">
        <v>90.843999999999994</v>
      </c>
      <c r="K29" s="36">
        <v>90.843999999999994</v>
      </c>
      <c r="L29" s="132">
        <v>27</v>
      </c>
      <c r="M29" s="134">
        <f t="shared" si="0"/>
        <v>84.228971962616839</v>
      </c>
      <c r="N29" s="1"/>
      <c r="O29" s="1"/>
      <c r="P29" s="16">
        <f t="shared" si="1"/>
        <v>0</v>
      </c>
      <c r="Q29" s="1"/>
      <c r="R29" s="1"/>
      <c r="S29" s="1"/>
      <c r="T29" s="1"/>
      <c r="U29" s="1"/>
      <c r="V29" s="16">
        <f t="shared" si="2"/>
        <v>0</v>
      </c>
      <c r="W29" s="150">
        <f t="shared" si="3"/>
        <v>0</v>
      </c>
      <c r="X29" s="1"/>
      <c r="Y29" s="1"/>
      <c r="Z29" s="1"/>
      <c r="AA29" s="16">
        <f t="shared" si="4"/>
        <v>0</v>
      </c>
      <c r="AB29" s="1"/>
      <c r="AC29" s="1"/>
      <c r="AD29" s="2"/>
      <c r="AE29" s="16">
        <f t="shared" si="5"/>
        <v>0</v>
      </c>
      <c r="AF29" s="1"/>
      <c r="AG29" s="16">
        <f t="shared" si="6"/>
        <v>0</v>
      </c>
      <c r="AH29" s="150">
        <f t="shared" si="7"/>
        <v>0</v>
      </c>
      <c r="AI29" s="37">
        <f t="shared" si="8"/>
        <v>146.22611721872431</v>
      </c>
      <c r="AJ29" s="13"/>
    </row>
    <row r="30" spans="1:36" ht="15">
      <c r="A30" s="11">
        <v>101</v>
      </c>
      <c r="B30" s="119" t="s">
        <v>1060</v>
      </c>
      <c r="C30" s="9" t="s">
        <v>1165</v>
      </c>
      <c r="D30" s="119" t="s">
        <v>1113</v>
      </c>
      <c r="E30" s="119" t="s">
        <v>1051</v>
      </c>
      <c r="F30" s="119" t="s">
        <v>1115</v>
      </c>
      <c r="G30" s="148">
        <f>VLOOKUP(C30,工作量!D:J,6,FALSE)</f>
        <v>449.23800000000006</v>
      </c>
      <c r="H30" s="134">
        <f>VLOOKUP(C30,工作量!D:K,8,FALSE)</f>
        <v>66.838189442196324</v>
      </c>
      <c r="I30" s="36">
        <v>90.599000000000004</v>
      </c>
      <c r="J30" s="36">
        <v>91.063999999999993</v>
      </c>
      <c r="K30" s="36">
        <v>90.831500000000005</v>
      </c>
      <c r="L30" s="132">
        <v>28</v>
      </c>
      <c r="M30" s="134">
        <f t="shared" si="0"/>
        <v>83.644859813084111</v>
      </c>
      <c r="N30" s="1"/>
      <c r="O30" s="1"/>
      <c r="P30" s="16">
        <f t="shared" si="1"/>
        <v>0</v>
      </c>
      <c r="Q30" s="1"/>
      <c r="R30" s="1"/>
      <c r="S30" s="1"/>
      <c r="T30" s="1"/>
      <c r="U30" s="1"/>
      <c r="V30" s="16">
        <f t="shared" si="2"/>
        <v>0</v>
      </c>
      <c r="W30" s="150">
        <f t="shared" si="3"/>
        <v>0</v>
      </c>
      <c r="X30" s="1"/>
      <c r="Y30" s="1"/>
      <c r="Z30" s="1"/>
      <c r="AA30" s="16">
        <f t="shared" si="4"/>
        <v>0</v>
      </c>
      <c r="AB30" s="1"/>
      <c r="AC30" s="1"/>
      <c r="AD30" s="4"/>
      <c r="AE30" s="16">
        <f t="shared" si="5"/>
        <v>0</v>
      </c>
      <c r="AF30" s="1"/>
      <c r="AG30" s="16">
        <f t="shared" si="6"/>
        <v>0</v>
      </c>
      <c r="AH30" s="150">
        <f t="shared" si="7"/>
        <v>0</v>
      </c>
      <c r="AI30" s="37">
        <f t="shared" si="8"/>
        <v>150.48304925528043</v>
      </c>
      <c r="AJ30" s="13"/>
    </row>
    <row r="31" spans="1:36" ht="15">
      <c r="A31" s="11">
        <v>66</v>
      </c>
      <c r="B31" s="119" t="s">
        <v>917</v>
      </c>
      <c r="C31" s="9" t="s">
        <v>992</v>
      </c>
      <c r="D31" s="119" t="s">
        <v>570</v>
      </c>
      <c r="E31" s="119" t="s">
        <v>923</v>
      </c>
      <c r="F31" s="119" t="s">
        <v>572</v>
      </c>
      <c r="G31" s="148">
        <f>VLOOKUP(C31,工作量!D:J,6,FALSE)</f>
        <v>729.07399999999996</v>
      </c>
      <c r="H31" s="134">
        <f>VLOOKUP(C31,工作量!D:K,8,FALSE)</f>
        <v>100</v>
      </c>
      <c r="I31" s="36">
        <v>90.055999999999997</v>
      </c>
      <c r="J31" s="36">
        <v>91.564999999999998</v>
      </c>
      <c r="K31" s="36">
        <v>90.81049999999999</v>
      </c>
      <c r="L31" s="132">
        <v>29</v>
      </c>
      <c r="M31" s="134">
        <f t="shared" si="0"/>
        <v>83.06074766355141</v>
      </c>
      <c r="N31" s="1"/>
      <c r="O31" s="1"/>
      <c r="P31" s="16">
        <f t="shared" si="1"/>
        <v>0</v>
      </c>
      <c r="Q31" s="1"/>
      <c r="R31" s="1"/>
      <c r="S31" s="1"/>
      <c r="T31" s="1"/>
      <c r="U31" s="1"/>
      <c r="V31" s="16">
        <f t="shared" si="2"/>
        <v>0</v>
      </c>
      <c r="W31" s="150">
        <f t="shared" si="3"/>
        <v>0</v>
      </c>
      <c r="X31" s="1"/>
      <c r="Y31" s="1">
        <v>1</v>
      </c>
      <c r="Z31" s="1"/>
      <c r="AA31" s="16">
        <f t="shared" si="4"/>
        <v>1</v>
      </c>
      <c r="AB31" s="1"/>
      <c r="AC31" s="1"/>
      <c r="AD31" s="2"/>
      <c r="AE31" s="16">
        <f t="shared" si="5"/>
        <v>0</v>
      </c>
      <c r="AF31" s="1"/>
      <c r="AG31" s="16">
        <f t="shared" si="6"/>
        <v>0</v>
      </c>
      <c r="AH31" s="150">
        <f t="shared" si="7"/>
        <v>1</v>
      </c>
      <c r="AI31" s="37">
        <f t="shared" si="8"/>
        <v>184.06074766355141</v>
      </c>
      <c r="AJ31" s="13"/>
    </row>
    <row r="32" spans="1:36" ht="15">
      <c r="A32" s="11">
        <v>43</v>
      </c>
      <c r="B32" s="119" t="s">
        <v>1234</v>
      </c>
      <c r="C32" s="8" t="s">
        <v>1331</v>
      </c>
      <c r="D32" s="119" t="s">
        <v>1075</v>
      </c>
      <c r="E32" s="119" t="s">
        <v>1051</v>
      </c>
      <c r="F32" s="119" t="s">
        <v>1076</v>
      </c>
      <c r="G32" s="148">
        <f>VLOOKUP(C32,工作量!D:J,6,FALSE)</f>
        <v>433.18240000000003</v>
      </c>
      <c r="H32" s="134">
        <f>VLOOKUP(C32,工作量!D:K,8,FALSE)</f>
        <v>64.449417267072832</v>
      </c>
      <c r="I32" s="36">
        <v>90.334000000000003</v>
      </c>
      <c r="J32" s="36">
        <v>91.076999999999998</v>
      </c>
      <c r="K32" s="36">
        <v>90.705500000000001</v>
      </c>
      <c r="L32" s="132">
        <v>30</v>
      </c>
      <c r="M32" s="134">
        <f t="shared" si="0"/>
        <v>82.476635514018696</v>
      </c>
      <c r="N32" s="1"/>
      <c r="O32" s="1"/>
      <c r="P32" s="16">
        <f t="shared" si="1"/>
        <v>0</v>
      </c>
      <c r="Q32" s="1"/>
      <c r="R32" s="1"/>
      <c r="S32" s="1"/>
      <c r="T32" s="1"/>
      <c r="U32" s="1"/>
      <c r="V32" s="16">
        <f t="shared" si="2"/>
        <v>0</v>
      </c>
      <c r="W32" s="150">
        <f t="shared" si="3"/>
        <v>0</v>
      </c>
      <c r="X32" s="1"/>
      <c r="Y32" s="1"/>
      <c r="Z32" s="1"/>
      <c r="AA32" s="16">
        <f t="shared" si="4"/>
        <v>0</v>
      </c>
      <c r="AB32" s="1"/>
      <c r="AC32" s="1"/>
      <c r="AD32" s="2"/>
      <c r="AE32" s="16">
        <f t="shared" si="5"/>
        <v>0</v>
      </c>
      <c r="AF32" s="1"/>
      <c r="AG32" s="16">
        <f t="shared" si="6"/>
        <v>0</v>
      </c>
      <c r="AH32" s="150">
        <f t="shared" si="7"/>
        <v>0</v>
      </c>
      <c r="AI32" s="37">
        <f t="shared" si="8"/>
        <v>146.92605278109153</v>
      </c>
      <c r="AJ32" s="13"/>
    </row>
    <row r="33" spans="1:36" ht="15">
      <c r="A33" s="11">
        <v>40</v>
      </c>
      <c r="B33" s="119" t="s">
        <v>1234</v>
      </c>
      <c r="C33" s="8" t="s">
        <v>1309</v>
      </c>
      <c r="D33" s="119" t="s">
        <v>1075</v>
      </c>
      <c r="E33" s="119" t="s">
        <v>1051</v>
      </c>
      <c r="F33" s="119" t="s">
        <v>1076</v>
      </c>
      <c r="G33" s="148">
        <f>VLOOKUP(C33,工作量!D:J,6,FALSE)</f>
        <v>172.78800000000001</v>
      </c>
      <c r="H33" s="134">
        <f>VLOOKUP(C33,工作量!D:K,8,FALSE)</f>
        <v>25.707613953713217</v>
      </c>
      <c r="I33" s="36">
        <v>90.637</v>
      </c>
      <c r="J33" s="36"/>
      <c r="K33" s="36">
        <v>90.637</v>
      </c>
      <c r="L33" s="132">
        <v>31</v>
      </c>
      <c r="M33" s="134">
        <f t="shared" si="0"/>
        <v>81.892523364485996</v>
      </c>
      <c r="N33" s="1"/>
      <c r="O33" s="1"/>
      <c r="P33" s="16">
        <f t="shared" si="1"/>
        <v>0</v>
      </c>
      <c r="Q33" s="1"/>
      <c r="R33" s="1"/>
      <c r="S33" s="1"/>
      <c r="T33" s="1"/>
      <c r="U33" s="1"/>
      <c r="V33" s="16">
        <f t="shared" si="2"/>
        <v>0</v>
      </c>
      <c r="W33" s="150">
        <f t="shared" si="3"/>
        <v>0</v>
      </c>
      <c r="X33" s="1"/>
      <c r="Y33" s="1"/>
      <c r="Z33" s="1"/>
      <c r="AA33" s="16">
        <f t="shared" si="4"/>
        <v>0</v>
      </c>
      <c r="AB33" s="1"/>
      <c r="AC33" s="1"/>
      <c r="AD33" s="2"/>
      <c r="AE33" s="16">
        <f t="shared" si="5"/>
        <v>0</v>
      </c>
      <c r="AF33" s="1"/>
      <c r="AG33" s="16">
        <f t="shared" si="6"/>
        <v>0</v>
      </c>
      <c r="AH33" s="150">
        <f t="shared" si="7"/>
        <v>0</v>
      </c>
      <c r="AI33" s="37">
        <f t="shared" si="8"/>
        <v>107.60013731819922</v>
      </c>
      <c r="AJ33" s="13"/>
    </row>
    <row r="34" spans="1:36" ht="15">
      <c r="A34" s="11">
        <v>75</v>
      </c>
      <c r="B34" s="119" t="s">
        <v>917</v>
      </c>
      <c r="C34" s="8" t="s">
        <v>1035</v>
      </c>
      <c r="D34" s="119" t="s">
        <v>1036</v>
      </c>
      <c r="E34" s="119" t="s">
        <v>923</v>
      </c>
      <c r="F34" s="119" t="s">
        <v>949</v>
      </c>
      <c r="G34" s="148">
        <f>VLOOKUP(C34,工作量!D:J,6,FALSE)</f>
        <v>189.72239999999994</v>
      </c>
      <c r="H34" s="134">
        <f>VLOOKUP(C34,工作量!D:K,8,FALSE)</f>
        <v>28.227135087922534</v>
      </c>
      <c r="I34" s="36">
        <v>89.488</v>
      </c>
      <c r="J34" s="36">
        <v>91.616</v>
      </c>
      <c r="K34" s="36">
        <v>90.551999999999992</v>
      </c>
      <c r="L34" s="132">
        <v>32</v>
      </c>
      <c r="M34" s="134">
        <f t="shared" si="0"/>
        <v>81.308411214953281</v>
      </c>
      <c r="N34" s="1"/>
      <c r="O34" s="1"/>
      <c r="P34" s="16">
        <f t="shared" si="1"/>
        <v>0</v>
      </c>
      <c r="Q34" s="1"/>
      <c r="R34" s="1"/>
      <c r="S34" s="1"/>
      <c r="T34" s="1"/>
      <c r="U34" s="1"/>
      <c r="V34" s="16">
        <f t="shared" si="2"/>
        <v>0</v>
      </c>
      <c r="W34" s="150">
        <f t="shared" si="3"/>
        <v>0</v>
      </c>
      <c r="X34" s="1"/>
      <c r="Y34" s="1">
        <v>7</v>
      </c>
      <c r="Z34" s="1"/>
      <c r="AA34" s="16">
        <f t="shared" si="4"/>
        <v>7</v>
      </c>
      <c r="AB34" s="1"/>
      <c r="AC34" s="1"/>
      <c r="AD34" s="2"/>
      <c r="AE34" s="16">
        <f t="shared" si="5"/>
        <v>0</v>
      </c>
      <c r="AF34" s="1"/>
      <c r="AG34" s="16">
        <f t="shared" si="6"/>
        <v>0</v>
      </c>
      <c r="AH34" s="150">
        <f t="shared" si="7"/>
        <v>7</v>
      </c>
      <c r="AI34" s="37">
        <f t="shared" si="8"/>
        <v>116.53554630287582</v>
      </c>
      <c r="AJ34" s="13"/>
    </row>
    <row r="35" spans="1:36" ht="15">
      <c r="A35" s="11">
        <v>74</v>
      </c>
      <c r="B35" s="119" t="s">
        <v>917</v>
      </c>
      <c r="C35" s="9" t="s">
        <v>1029</v>
      </c>
      <c r="D35" s="119" t="s">
        <v>570</v>
      </c>
      <c r="E35" s="119" t="s">
        <v>923</v>
      </c>
      <c r="F35" s="119" t="s">
        <v>572</v>
      </c>
      <c r="G35" s="148">
        <f>VLOOKUP(C35,工作量!D:J,6,FALSE)</f>
        <v>169.98800000000003</v>
      </c>
      <c r="H35" s="134">
        <f>VLOOKUP(C35,工作量!D:K,8,FALSE)</f>
        <v>25.291026464591308</v>
      </c>
      <c r="I35" s="36">
        <v>90.548000000000002</v>
      </c>
      <c r="J35" s="36"/>
      <c r="K35" s="36">
        <v>90.548000000000002</v>
      </c>
      <c r="L35" s="132">
        <v>33</v>
      </c>
      <c r="M35" s="134">
        <f t="shared" ref="M35:M66" si="9">(1.6-L35/107)*62.5</f>
        <v>80.724299065420567</v>
      </c>
      <c r="N35" s="1"/>
      <c r="O35" s="1"/>
      <c r="P35" s="16">
        <f t="shared" ref="P35:P66" si="10">SUM(N35:O35)</f>
        <v>0</v>
      </c>
      <c r="Q35" s="1"/>
      <c r="R35" s="1"/>
      <c r="S35" s="1"/>
      <c r="T35" s="1"/>
      <c r="U35" s="1"/>
      <c r="V35" s="16">
        <f t="shared" ref="V35:V66" si="11">SUM(Q35:U35)</f>
        <v>0</v>
      </c>
      <c r="W35" s="150">
        <f t="shared" ref="W35:W66" si="12">SUM(P35,V35)</f>
        <v>0</v>
      </c>
      <c r="X35" s="1">
        <v>67</v>
      </c>
      <c r="Y35" s="1"/>
      <c r="Z35" s="1"/>
      <c r="AA35" s="16">
        <f t="shared" ref="AA35:AA66" si="13">SUM(X35:Z35)</f>
        <v>67</v>
      </c>
      <c r="AB35" s="1"/>
      <c r="AC35" s="1"/>
      <c r="AD35" s="2"/>
      <c r="AE35" s="16">
        <f t="shared" ref="AE35:AE66" si="14">SUM(AB35:AD35)</f>
        <v>0</v>
      </c>
      <c r="AF35" s="1"/>
      <c r="AG35" s="16">
        <f t="shared" ref="AG35:AG66" si="15">AF35</f>
        <v>0</v>
      </c>
      <c r="AH35" s="150">
        <f t="shared" ref="AH35:AH66" si="16">SUM(AA35,AE35,AG35)</f>
        <v>67</v>
      </c>
      <c r="AI35" s="37">
        <f t="shared" ref="AI35:AI66" si="17">H35+M35+W35+AH35</f>
        <v>173.01532553001186</v>
      </c>
      <c r="AJ35" s="13"/>
    </row>
    <row r="36" spans="1:36" ht="15">
      <c r="A36" s="11">
        <v>82</v>
      </c>
      <c r="B36" s="119" t="s">
        <v>1403</v>
      </c>
      <c r="C36" s="9" t="s">
        <v>218</v>
      </c>
      <c r="D36" s="119" t="s">
        <v>1113</v>
      </c>
      <c r="E36" s="119" t="s">
        <v>1051</v>
      </c>
      <c r="F36" s="119" t="s">
        <v>1115</v>
      </c>
      <c r="G36" s="148">
        <f>VLOOKUP(C36,工作量!D:J,6,FALSE)</f>
        <v>363.82400000000001</v>
      </c>
      <c r="H36" s="134">
        <f>VLOOKUP(C36,工作量!D:K,8,FALSE)</f>
        <v>54.130188086532385</v>
      </c>
      <c r="I36" s="36">
        <v>88.94</v>
      </c>
      <c r="J36" s="36">
        <v>92.006</v>
      </c>
      <c r="K36" s="36">
        <v>90.472999999999999</v>
      </c>
      <c r="L36" s="132">
        <v>34</v>
      </c>
      <c r="M36" s="134">
        <f t="shared" si="9"/>
        <v>80.140186915887853</v>
      </c>
      <c r="N36" s="13"/>
      <c r="O36" s="13"/>
      <c r="P36" s="16">
        <f t="shared" si="10"/>
        <v>0</v>
      </c>
      <c r="Q36" s="13"/>
      <c r="R36" s="13"/>
      <c r="S36" s="13"/>
      <c r="T36" s="13"/>
      <c r="U36" s="13"/>
      <c r="V36" s="16">
        <f t="shared" si="11"/>
        <v>0</v>
      </c>
      <c r="W36" s="150">
        <f t="shared" si="12"/>
        <v>0</v>
      </c>
      <c r="X36" s="13">
        <v>15</v>
      </c>
      <c r="Y36" s="13"/>
      <c r="Z36" s="13"/>
      <c r="AA36" s="16">
        <f t="shared" si="13"/>
        <v>15</v>
      </c>
      <c r="AB36" s="13"/>
      <c r="AC36" s="13"/>
      <c r="AD36" s="13"/>
      <c r="AE36" s="16">
        <f t="shared" si="14"/>
        <v>0</v>
      </c>
      <c r="AF36" s="13">
        <v>10</v>
      </c>
      <c r="AG36" s="16">
        <f t="shared" si="15"/>
        <v>10</v>
      </c>
      <c r="AH36" s="150">
        <f t="shared" si="16"/>
        <v>25</v>
      </c>
      <c r="AI36" s="37">
        <f t="shared" si="17"/>
        <v>159.27037500242022</v>
      </c>
      <c r="AJ36" s="13"/>
    </row>
    <row r="37" spans="1:36" ht="15">
      <c r="A37" s="11">
        <v>69</v>
      </c>
      <c r="B37" s="119" t="s">
        <v>917</v>
      </c>
      <c r="C37" s="9" t="s">
        <v>1005</v>
      </c>
      <c r="D37" s="119" t="s">
        <v>998</v>
      </c>
      <c r="E37" s="119" t="s">
        <v>999</v>
      </c>
      <c r="F37" s="119" t="s">
        <v>1000</v>
      </c>
      <c r="G37" s="148">
        <f>VLOOKUP(C37,工作量!D:J,6,FALSE)</f>
        <v>595.08999999999992</v>
      </c>
      <c r="H37" s="134">
        <f>VLOOKUP(C37,工作量!D:K,8,FALSE)</f>
        <v>88.538231750556733</v>
      </c>
      <c r="I37" s="36">
        <v>90.347999999999999</v>
      </c>
      <c r="J37" s="36">
        <v>90.570999999999998</v>
      </c>
      <c r="K37" s="36">
        <v>90.459499999999991</v>
      </c>
      <c r="L37" s="132">
        <v>35</v>
      </c>
      <c r="M37" s="134">
        <f t="shared" si="9"/>
        <v>79.556074766355152</v>
      </c>
      <c r="N37" s="1"/>
      <c r="O37" s="1"/>
      <c r="P37" s="16">
        <f t="shared" si="10"/>
        <v>0</v>
      </c>
      <c r="Q37" s="1"/>
      <c r="R37" s="1"/>
      <c r="S37" s="1"/>
      <c r="T37" s="1"/>
      <c r="U37" s="1"/>
      <c r="V37" s="16">
        <f t="shared" si="11"/>
        <v>0</v>
      </c>
      <c r="W37" s="150">
        <f t="shared" si="12"/>
        <v>0</v>
      </c>
      <c r="X37" s="1">
        <v>20</v>
      </c>
      <c r="Y37" s="1">
        <v>7</v>
      </c>
      <c r="Z37" s="1"/>
      <c r="AA37" s="16">
        <f t="shared" si="13"/>
        <v>27</v>
      </c>
      <c r="AB37" s="1"/>
      <c r="AC37" s="1"/>
      <c r="AD37" s="2"/>
      <c r="AE37" s="16">
        <f t="shared" si="14"/>
        <v>0</v>
      </c>
      <c r="AF37" s="1">
        <v>10</v>
      </c>
      <c r="AG37" s="16">
        <f t="shared" si="15"/>
        <v>10</v>
      </c>
      <c r="AH37" s="150">
        <f t="shared" si="16"/>
        <v>37</v>
      </c>
      <c r="AI37" s="37">
        <f t="shared" si="17"/>
        <v>205.0943065169119</v>
      </c>
      <c r="AJ37" s="13"/>
    </row>
    <row r="38" spans="1:36" ht="15">
      <c r="A38" s="11">
        <v>35</v>
      </c>
      <c r="B38" s="119" t="s">
        <v>1234</v>
      </c>
      <c r="C38" s="8" t="s">
        <v>1286</v>
      </c>
      <c r="D38" s="119" t="s">
        <v>1075</v>
      </c>
      <c r="E38" s="119" t="s">
        <v>1051</v>
      </c>
      <c r="F38" s="119" t="s">
        <v>1076</v>
      </c>
      <c r="G38" s="148">
        <f>VLOOKUP(C38,工作量!D:J,6,FALSE)</f>
        <v>654.45650000000001</v>
      </c>
      <c r="H38" s="134">
        <f>VLOOKUP(C38,工作量!D:K,8,FALSE)</f>
        <v>97.370853598041037</v>
      </c>
      <c r="I38" s="36">
        <v>91.664000000000001</v>
      </c>
      <c r="J38" s="36">
        <v>89.201999999999998</v>
      </c>
      <c r="K38" s="36">
        <v>90.432999999999993</v>
      </c>
      <c r="L38" s="132">
        <v>36</v>
      </c>
      <c r="M38" s="134">
        <f t="shared" si="9"/>
        <v>78.971962616822438</v>
      </c>
      <c r="N38" s="1"/>
      <c r="O38" s="1"/>
      <c r="P38" s="16">
        <f t="shared" si="10"/>
        <v>0</v>
      </c>
      <c r="Q38" s="1"/>
      <c r="R38" s="1"/>
      <c r="S38" s="1"/>
      <c r="T38" s="1"/>
      <c r="U38" s="1"/>
      <c r="V38" s="16">
        <f t="shared" si="11"/>
        <v>0</v>
      </c>
      <c r="W38" s="150">
        <f t="shared" si="12"/>
        <v>0</v>
      </c>
      <c r="X38" s="1"/>
      <c r="Y38" s="1"/>
      <c r="Z38" s="1"/>
      <c r="AA38" s="16">
        <f t="shared" si="13"/>
        <v>0</v>
      </c>
      <c r="AB38" s="1"/>
      <c r="AC38" s="1"/>
      <c r="AD38" s="2"/>
      <c r="AE38" s="16">
        <f t="shared" si="14"/>
        <v>0</v>
      </c>
      <c r="AF38" s="1"/>
      <c r="AG38" s="16">
        <f t="shared" si="15"/>
        <v>0</v>
      </c>
      <c r="AH38" s="150">
        <f t="shared" si="16"/>
        <v>0</v>
      </c>
      <c r="AI38" s="37">
        <f t="shared" si="17"/>
        <v>176.34281621486349</v>
      </c>
      <c r="AJ38" s="13"/>
    </row>
    <row r="39" spans="1:36" ht="15">
      <c r="A39" s="11">
        <v>76</v>
      </c>
      <c r="B39" s="119" t="s">
        <v>917</v>
      </c>
      <c r="C39" s="9" t="s">
        <v>1039</v>
      </c>
      <c r="D39" s="119" t="s">
        <v>570</v>
      </c>
      <c r="E39" s="119" t="s">
        <v>940</v>
      </c>
      <c r="F39" s="119" t="s">
        <v>572</v>
      </c>
      <c r="G39" s="148">
        <f>VLOOKUP(C39,工作量!D:J,6,FALSE)</f>
        <v>767.06240000000003</v>
      </c>
      <c r="H39" s="134">
        <f>VLOOKUP(C39,工作量!D:K,8,FALSE)</f>
        <v>100</v>
      </c>
      <c r="I39" s="36">
        <v>91.186999999999998</v>
      </c>
      <c r="J39" s="36">
        <v>89.665000000000006</v>
      </c>
      <c r="K39" s="36">
        <v>90.426000000000002</v>
      </c>
      <c r="L39" s="132">
        <v>37</v>
      </c>
      <c r="M39" s="134">
        <f t="shared" si="9"/>
        <v>78.387850467289724</v>
      </c>
      <c r="N39" s="1"/>
      <c r="O39" s="1"/>
      <c r="P39" s="16">
        <f t="shared" si="10"/>
        <v>0</v>
      </c>
      <c r="Q39" s="1"/>
      <c r="R39" s="1"/>
      <c r="S39" s="1"/>
      <c r="T39" s="1"/>
      <c r="U39" s="1"/>
      <c r="V39" s="16">
        <f t="shared" si="11"/>
        <v>0</v>
      </c>
      <c r="W39" s="150">
        <f t="shared" si="12"/>
        <v>0</v>
      </c>
      <c r="X39" s="1"/>
      <c r="Y39" s="1"/>
      <c r="Z39" s="1"/>
      <c r="AA39" s="16">
        <f t="shared" si="13"/>
        <v>0</v>
      </c>
      <c r="AB39" s="1"/>
      <c r="AC39" s="1">
        <v>20</v>
      </c>
      <c r="AD39" s="2">
        <v>10</v>
      </c>
      <c r="AE39" s="16">
        <f t="shared" si="14"/>
        <v>30</v>
      </c>
      <c r="AF39" s="1"/>
      <c r="AG39" s="16">
        <f t="shared" si="15"/>
        <v>0</v>
      </c>
      <c r="AH39" s="150">
        <f t="shared" si="16"/>
        <v>30</v>
      </c>
      <c r="AI39" s="37">
        <f t="shared" si="17"/>
        <v>208.38785046728972</v>
      </c>
      <c r="AJ39" s="13"/>
    </row>
    <row r="40" spans="1:36" ht="15">
      <c r="A40" s="11">
        <v>72</v>
      </c>
      <c r="B40" s="119" t="s">
        <v>917</v>
      </c>
      <c r="C40" s="9" t="s">
        <v>1020</v>
      </c>
      <c r="D40" s="119" t="s">
        <v>1022</v>
      </c>
      <c r="E40" s="119" t="s">
        <v>999</v>
      </c>
      <c r="F40" s="119" t="s">
        <v>572</v>
      </c>
      <c r="G40" s="148">
        <f>VLOOKUP(C40,工作量!D:J,6,FALSE)</f>
        <v>496.42200000000003</v>
      </c>
      <c r="H40" s="134">
        <f>VLOOKUP(C40,工作量!D:K,8,FALSE)</f>
        <v>73.858283758885008</v>
      </c>
      <c r="I40" s="36">
        <v>91.218999999999994</v>
      </c>
      <c r="J40" s="36">
        <v>89.625</v>
      </c>
      <c r="K40" s="36">
        <v>90.421999999999997</v>
      </c>
      <c r="L40" s="132">
        <v>38</v>
      </c>
      <c r="M40" s="134">
        <f t="shared" si="9"/>
        <v>77.803738317757009</v>
      </c>
      <c r="N40" s="1"/>
      <c r="O40" s="1"/>
      <c r="P40" s="16">
        <f t="shared" si="10"/>
        <v>0</v>
      </c>
      <c r="Q40" s="1"/>
      <c r="R40" s="1"/>
      <c r="S40" s="1"/>
      <c r="T40" s="1"/>
      <c r="U40" s="1"/>
      <c r="V40" s="16">
        <f t="shared" si="11"/>
        <v>0</v>
      </c>
      <c r="W40" s="150">
        <f t="shared" si="12"/>
        <v>0</v>
      </c>
      <c r="X40" s="1">
        <v>10</v>
      </c>
      <c r="Y40" s="1"/>
      <c r="Z40" s="1"/>
      <c r="AA40" s="16">
        <f t="shared" si="13"/>
        <v>10</v>
      </c>
      <c r="AB40" s="1"/>
      <c r="AC40" s="1"/>
      <c r="AD40" s="2"/>
      <c r="AE40" s="16">
        <f t="shared" si="14"/>
        <v>0</v>
      </c>
      <c r="AF40" s="1"/>
      <c r="AG40" s="16">
        <f t="shared" si="15"/>
        <v>0</v>
      </c>
      <c r="AH40" s="150">
        <f t="shared" si="16"/>
        <v>10</v>
      </c>
      <c r="AI40" s="37">
        <f t="shared" si="17"/>
        <v>161.66202207664202</v>
      </c>
      <c r="AJ40" s="14"/>
    </row>
    <row r="41" spans="1:36" ht="15">
      <c r="A41" s="11">
        <v>61</v>
      </c>
      <c r="B41" s="119" t="s">
        <v>917</v>
      </c>
      <c r="C41" s="8" t="s">
        <v>967</v>
      </c>
      <c r="D41" s="119" t="s">
        <v>959</v>
      </c>
      <c r="E41" s="119" t="s">
        <v>923</v>
      </c>
      <c r="F41" s="119" t="s">
        <v>949</v>
      </c>
      <c r="G41" s="148">
        <f>VLOOKUP(C41,工作量!D:J,6,FALSE)</f>
        <v>1841.5251999999998</v>
      </c>
      <c r="H41" s="134">
        <f>VLOOKUP(C41,工作量!D:K,8,FALSE)</f>
        <v>100</v>
      </c>
      <c r="I41" s="36">
        <v>90.414000000000001</v>
      </c>
      <c r="J41" s="36"/>
      <c r="K41" s="36">
        <v>90.414000000000001</v>
      </c>
      <c r="L41" s="132">
        <v>39</v>
      </c>
      <c r="M41" s="134">
        <f t="shared" si="9"/>
        <v>77.219626168224309</v>
      </c>
      <c r="N41" s="1">
        <v>170.9</v>
      </c>
      <c r="O41" s="1"/>
      <c r="P41" s="16">
        <f t="shared" si="10"/>
        <v>170.9</v>
      </c>
      <c r="Q41" s="1"/>
      <c r="R41" s="1"/>
      <c r="S41" s="1"/>
      <c r="T41" s="1"/>
      <c r="U41" s="1"/>
      <c r="V41" s="16">
        <f t="shared" si="11"/>
        <v>0</v>
      </c>
      <c r="W41" s="150">
        <f t="shared" si="12"/>
        <v>170.9</v>
      </c>
      <c r="X41" s="1">
        <v>90</v>
      </c>
      <c r="Y41" s="1"/>
      <c r="Z41" s="1"/>
      <c r="AA41" s="16">
        <f t="shared" si="13"/>
        <v>90</v>
      </c>
      <c r="AB41" s="1"/>
      <c r="AC41" s="1">
        <v>10</v>
      </c>
      <c r="AD41" s="2"/>
      <c r="AE41" s="16">
        <f t="shared" si="14"/>
        <v>10</v>
      </c>
      <c r="AF41" s="1">
        <v>10</v>
      </c>
      <c r="AG41" s="16">
        <f t="shared" si="15"/>
        <v>10</v>
      </c>
      <c r="AH41" s="150">
        <f t="shared" si="16"/>
        <v>110</v>
      </c>
      <c r="AI41" s="37">
        <f t="shared" si="17"/>
        <v>458.11962616822427</v>
      </c>
      <c r="AJ41" s="13"/>
    </row>
    <row r="42" spans="1:36" ht="15">
      <c r="A42" s="11">
        <v>41</v>
      </c>
      <c r="B42" s="119" t="s">
        <v>1234</v>
      </c>
      <c r="C42" s="9" t="s">
        <v>1314</v>
      </c>
      <c r="D42" s="119" t="s">
        <v>1113</v>
      </c>
      <c r="E42" s="119" t="s">
        <v>1051</v>
      </c>
      <c r="F42" s="119" t="s">
        <v>1115</v>
      </c>
      <c r="G42" s="148">
        <f>VLOOKUP(C42,工作量!D:J,6,FALSE)</f>
        <v>290.95999999999998</v>
      </c>
      <c r="H42" s="134">
        <f>VLOOKUP(C42,工作量!D:K,8,FALSE)</f>
        <v>43.289391369611302</v>
      </c>
      <c r="I42" s="36">
        <v>90.503</v>
      </c>
      <c r="J42" s="36">
        <v>90.262</v>
      </c>
      <c r="K42" s="36">
        <v>90.382499999999993</v>
      </c>
      <c r="L42" s="132">
        <v>40</v>
      </c>
      <c r="M42" s="134">
        <f t="shared" si="9"/>
        <v>76.635514018691595</v>
      </c>
      <c r="N42" s="1"/>
      <c r="O42" s="1"/>
      <c r="P42" s="16">
        <f t="shared" si="10"/>
        <v>0</v>
      </c>
      <c r="Q42" s="1"/>
      <c r="R42" s="1"/>
      <c r="S42" s="1"/>
      <c r="T42" s="1"/>
      <c r="U42" s="1"/>
      <c r="V42" s="16">
        <f t="shared" si="11"/>
        <v>0</v>
      </c>
      <c r="W42" s="150">
        <f t="shared" si="12"/>
        <v>0</v>
      </c>
      <c r="X42" s="1"/>
      <c r="Y42" s="1"/>
      <c r="Z42" s="1"/>
      <c r="AA42" s="16">
        <f t="shared" si="13"/>
        <v>0</v>
      </c>
      <c r="AB42" s="1"/>
      <c r="AC42" s="1"/>
      <c r="AD42" s="2"/>
      <c r="AE42" s="16">
        <f t="shared" si="14"/>
        <v>0</v>
      </c>
      <c r="AF42" s="1"/>
      <c r="AG42" s="16">
        <f t="shared" si="15"/>
        <v>0</v>
      </c>
      <c r="AH42" s="150">
        <f t="shared" si="16"/>
        <v>0</v>
      </c>
      <c r="AI42" s="37">
        <f t="shared" si="17"/>
        <v>119.9249053883029</v>
      </c>
      <c r="AJ42" s="14"/>
    </row>
    <row r="43" spans="1:36" ht="15">
      <c r="A43" s="11">
        <v>20</v>
      </c>
      <c r="B43" s="119" t="s">
        <v>652</v>
      </c>
      <c r="C43" s="8" t="s">
        <v>842</v>
      </c>
      <c r="D43" s="119" t="s">
        <v>674</v>
      </c>
      <c r="E43" s="119" t="s">
        <v>662</v>
      </c>
      <c r="F43" s="119" t="s">
        <v>663</v>
      </c>
      <c r="G43" s="148">
        <f>VLOOKUP(C43,工作量!D:J,6,FALSE)</f>
        <v>525.80000000000007</v>
      </c>
      <c r="H43" s="134">
        <f>VLOOKUP(C43,工作量!D:K,8,FALSE)</f>
        <v>78.229179207250567</v>
      </c>
      <c r="I43" s="36">
        <v>90.277000000000001</v>
      </c>
      <c r="J43" s="36">
        <v>90.471000000000004</v>
      </c>
      <c r="K43" s="36">
        <v>90.373999999999995</v>
      </c>
      <c r="L43" s="132">
        <v>41</v>
      </c>
      <c r="M43" s="134">
        <f t="shared" si="9"/>
        <v>76.051401869158894</v>
      </c>
      <c r="N43" s="1"/>
      <c r="O43" s="1"/>
      <c r="P43" s="16">
        <f t="shared" si="10"/>
        <v>0</v>
      </c>
      <c r="Q43" s="1"/>
      <c r="R43" s="1"/>
      <c r="S43" s="1"/>
      <c r="T43" s="1"/>
      <c r="U43" s="1"/>
      <c r="V43" s="16">
        <f t="shared" si="11"/>
        <v>0</v>
      </c>
      <c r="W43" s="150">
        <f t="shared" si="12"/>
        <v>0</v>
      </c>
      <c r="X43" s="1"/>
      <c r="Y43" s="1"/>
      <c r="Z43" s="1"/>
      <c r="AA43" s="16">
        <f t="shared" si="13"/>
        <v>0</v>
      </c>
      <c r="AB43" s="1"/>
      <c r="AC43" s="1">
        <v>25</v>
      </c>
      <c r="AD43" s="2"/>
      <c r="AE43" s="16">
        <f t="shared" si="14"/>
        <v>25</v>
      </c>
      <c r="AF43" s="1"/>
      <c r="AG43" s="16">
        <f t="shared" si="15"/>
        <v>0</v>
      </c>
      <c r="AH43" s="150">
        <f t="shared" si="16"/>
        <v>25</v>
      </c>
      <c r="AI43" s="37">
        <f t="shared" si="17"/>
        <v>179.28058107640948</v>
      </c>
      <c r="AJ43" s="13"/>
    </row>
    <row r="44" spans="1:36" ht="15">
      <c r="A44" s="11">
        <v>102</v>
      </c>
      <c r="B44" s="119" t="s">
        <v>1060</v>
      </c>
      <c r="C44" s="8" t="s">
        <v>1180</v>
      </c>
      <c r="D44" s="119" t="s">
        <v>1075</v>
      </c>
      <c r="E44" s="119" t="s">
        <v>1051</v>
      </c>
      <c r="F44" s="119" t="s">
        <v>1076</v>
      </c>
      <c r="G44" s="148">
        <f>VLOOKUP(C44,工作量!D:J,6,FALSE)</f>
        <v>437.61869999999999</v>
      </c>
      <c r="H44" s="134">
        <f>VLOOKUP(C44,工作量!D:K,8,FALSE)</f>
        <v>65.109455509212665</v>
      </c>
      <c r="I44" s="36">
        <v>89.372</v>
      </c>
      <c r="J44" s="36">
        <v>91.275000000000006</v>
      </c>
      <c r="K44" s="36">
        <v>90.323499999999996</v>
      </c>
      <c r="L44" s="132">
        <v>42</v>
      </c>
      <c r="M44" s="134">
        <f t="shared" si="9"/>
        <v>75.467289719626166</v>
      </c>
      <c r="N44" s="1"/>
      <c r="O44" s="1"/>
      <c r="P44" s="16">
        <f t="shared" si="10"/>
        <v>0</v>
      </c>
      <c r="Q44" s="1"/>
      <c r="R44" s="1"/>
      <c r="S44" s="1"/>
      <c r="T44" s="1"/>
      <c r="U44" s="1"/>
      <c r="V44" s="16">
        <f t="shared" si="11"/>
        <v>0</v>
      </c>
      <c r="W44" s="150">
        <f t="shared" si="12"/>
        <v>0</v>
      </c>
      <c r="X44" s="1"/>
      <c r="Y44" s="1"/>
      <c r="Z44" s="1"/>
      <c r="AA44" s="16">
        <f t="shared" si="13"/>
        <v>0</v>
      </c>
      <c r="AB44" s="1"/>
      <c r="AC44" s="1"/>
      <c r="AD44" s="2"/>
      <c r="AE44" s="16">
        <f t="shared" si="14"/>
        <v>0</v>
      </c>
      <c r="AF44" s="1"/>
      <c r="AG44" s="16">
        <f t="shared" si="15"/>
        <v>0</v>
      </c>
      <c r="AH44" s="150">
        <f t="shared" si="16"/>
        <v>0</v>
      </c>
      <c r="AI44" s="37">
        <f t="shared" si="17"/>
        <v>140.57674522883883</v>
      </c>
      <c r="AJ44" s="13"/>
    </row>
    <row r="45" spans="1:36" ht="15">
      <c r="A45" s="11">
        <v>62</v>
      </c>
      <c r="B45" s="119" t="s">
        <v>917</v>
      </c>
      <c r="C45" s="8" t="s">
        <v>971</v>
      </c>
      <c r="D45" s="119" t="s">
        <v>974</v>
      </c>
      <c r="E45" s="119" t="s">
        <v>940</v>
      </c>
      <c r="F45" s="119" t="s">
        <v>949</v>
      </c>
      <c r="G45" s="148">
        <f>VLOOKUP(C45,工作量!D:J,6,FALSE)</f>
        <v>1367.3</v>
      </c>
      <c r="H45" s="134">
        <f>VLOOKUP(C45,工作量!D:K,8,FALSE)</f>
        <v>100</v>
      </c>
      <c r="I45" s="36">
        <v>89.602999999999994</v>
      </c>
      <c r="J45" s="36">
        <v>90.98</v>
      </c>
      <c r="K45" s="36">
        <v>90.291499999999999</v>
      </c>
      <c r="L45" s="132">
        <v>43</v>
      </c>
      <c r="M45" s="134">
        <f t="shared" si="9"/>
        <v>74.883177570093466</v>
      </c>
      <c r="N45" s="1">
        <v>103.4</v>
      </c>
      <c r="O45" s="1"/>
      <c r="P45" s="16">
        <f t="shared" si="10"/>
        <v>103.4</v>
      </c>
      <c r="Q45" s="1"/>
      <c r="R45" s="1"/>
      <c r="S45" s="1">
        <v>29</v>
      </c>
      <c r="T45" s="1"/>
      <c r="U45" s="1"/>
      <c r="V45" s="16">
        <f t="shared" si="11"/>
        <v>29</v>
      </c>
      <c r="W45" s="150">
        <f t="shared" si="12"/>
        <v>132.4</v>
      </c>
      <c r="X45" s="1">
        <v>25</v>
      </c>
      <c r="Y45" s="1">
        <v>13</v>
      </c>
      <c r="Z45" s="1"/>
      <c r="AA45" s="16">
        <f t="shared" si="13"/>
        <v>38</v>
      </c>
      <c r="AB45" s="1"/>
      <c r="AC45" s="1"/>
      <c r="AD45" s="2"/>
      <c r="AE45" s="16">
        <f t="shared" si="14"/>
        <v>0</v>
      </c>
      <c r="AF45" s="1">
        <v>10</v>
      </c>
      <c r="AG45" s="16">
        <f t="shared" si="15"/>
        <v>10</v>
      </c>
      <c r="AH45" s="150">
        <f t="shared" si="16"/>
        <v>48</v>
      </c>
      <c r="AI45" s="37">
        <f t="shared" si="17"/>
        <v>355.28317757009347</v>
      </c>
      <c r="AJ45" s="13"/>
    </row>
    <row r="46" spans="1:36" ht="15">
      <c r="A46" s="11">
        <v>80</v>
      </c>
      <c r="B46" s="119" t="s">
        <v>1403</v>
      </c>
      <c r="C46" s="8" t="s">
        <v>96</v>
      </c>
      <c r="D46" s="119" t="s">
        <v>240</v>
      </c>
      <c r="E46" s="119" t="s">
        <v>1051</v>
      </c>
      <c r="F46" s="119" t="s">
        <v>1076</v>
      </c>
      <c r="G46" s="148">
        <f>VLOOKUP(C46,工作量!D:J,6,FALSE)</f>
        <v>353.36304000000001</v>
      </c>
      <c r="H46" s="134">
        <f>VLOOKUP(C46,工作量!D:K,8,FALSE)</f>
        <v>52.573793422173537</v>
      </c>
      <c r="I46" s="36">
        <v>90.212000000000003</v>
      </c>
      <c r="J46" s="36"/>
      <c r="K46" s="36">
        <v>90.212000000000003</v>
      </c>
      <c r="L46" s="132">
        <v>44</v>
      </c>
      <c r="M46" s="134">
        <f t="shared" si="9"/>
        <v>74.299065420560751</v>
      </c>
      <c r="N46" s="13"/>
      <c r="O46" s="13"/>
      <c r="P46" s="16">
        <f t="shared" si="10"/>
        <v>0</v>
      </c>
      <c r="Q46" s="13"/>
      <c r="R46" s="13"/>
      <c r="S46" s="13"/>
      <c r="T46" s="13"/>
      <c r="U46" s="13"/>
      <c r="V46" s="16">
        <f t="shared" si="11"/>
        <v>0</v>
      </c>
      <c r="W46" s="150">
        <f t="shared" si="12"/>
        <v>0</v>
      </c>
      <c r="X46" s="13"/>
      <c r="Y46" s="13"/>
      <c r="Z46" s="13"/>
      <c r="AA46" s="16">
        <f t="shared" si="13"/>
        <v>0</v>
      </c>
      <c r="AB46" s="13"/>
      <c r="AC46" s="13"/>
      <c r="AD46" s="13"/>
      <c r="AE46" s="16">
        <f t="shared" si="14"/>
        <v>0</v>
      </c>
      <c r="AF46" s="13"/>
      <c r="AG46" s="16">
        <f t="shared" si="15"/>
        <v>0</v>
      </c>
      <c r="AH46" s="150">
        <f t="shared" si="16"/>
        <v>0</v>
      </c>
      <c r="AI46" s="37">
        <f t="shared" si="17"/>
        <v>126.87285884273429</v>
      </c>
      <c r="AJ46" s="13"/>
    </row>
    <row r="47" spans="1:36" ht="15">
      <c r="A47" s="11">
        <v>104</v>
      </c>
      <c r="B47" s="119" t="s">
        <v>1060</v>
      </c>
      <c r="C47" s="9" t="s">
        <v>1197</v>
      </c>
      <c r="D47" s="119" t="s">
        <v>1113</v>
      </c>
      <c r="E47" s="119" t="s">
        <v>1051</v>
      </c>
      <c r="F47" s="119" t="s">
        <v>1115</v>
      </c>
      <c r="G47" s="148">
        <f>VLOOKUP(C47,工作量!D:J,6,FALSE)</f>
        <v>506.99439999999993</v>
      </c>
      <c r="H47" s="134">
        <f>VLOOKUP(C47,工作量!D:K,8,FALSE)</f>
        <v>75.431258605310887</v>
      </c>
      <c r="I47" s="36">
        <v>89.771166666666659</v>
      </c>
      <c r="J47" s="36">
        <v>90.616</v>
      </c>
      <c r="K47" s="36">
        <v>90.193583333333322</v>
      </c>
      <c r="L47" s="132">
        <v>45</v>
      </c>
      <c r="M47" s="134">
        <f t="shared" si="9"/>
        <v>73.714953271028051</v>
      </c>
      <c r="N47" s="1"/>
      <c r="O47" s="1"/>
      <c r="P47" s="16">
        <f t="shared" si="10"/>
        <v>0</v>
      </c>
      <c r="Q47" s="1"/>
      <c r="R47" s="1"/>
      <c r="S47" s="1"/>
      <c r="T47" s="1">
        <v>7</v>
      </c>
      <c r="U47" s="1"/>
      <c r="V47" s="16">
        <f t="shared" si="11"/>
        <v>7</v>
      </c>
      <c r="W47" s="150">
        <f t="shared" si="12"/>
        <v>7</v>
      </c>
      <c r="X47" s="1"/>
      <c r="Y47" s="1"/>
      <c r="Z47" s="1"/>
      <c r="AA47" s="16">
        <f t="shared" si="13"/>
        <v>0</v>
      </c>
      <c r="AB47" s="1"/>
      <c r="AC47" s="1"/>
      <c r="AD47" s="2"/>
      <c r="AE47" s="16">
        <f t="shared" si="14"/>
        <v>0</v>
      </c>
      <c r="AF47" s="1"/>
      <c r="AG47" s="16">
        <f t="shared" si="15"/>
        <v>0</v>
      </c>
      <c r="AH47" s="150">
        <f t="shared" si="16"/>
        <v>0</v>
      </c>
      <c r="AI47" s="37">
        <f t="shared" si="17"/>
        <v>156.14621187633895</v>
      </c>
      <c r="AJ47" s="13"/>
    </row>
    <row r="48" spans="1:36" ht="15">
      <c r="A48" s="11">
        <v>58</v>
      </c>
      <c r="B48" s="119" t="s">
        <v>917</v>
      </c>
      <c r="C48" s="9" t="s">
        <v>952</v>
      </c>
      <c r="D48" s="119" t="s">
        <v>570</v>
      </c>
      <c r="E48" s="119" t="s">
        <v>923</v>
      </c>
      <c r="F48" s="119" t="s">
        <v>572</v>
      </c>
      <c r="G48" s="148">
        <f>VLOOKUP(C48,工作量!D:J,6,FALSE)</f>
        <v>479.10400000000004</v>
      </c>
      <c r="H48" s="134">
        <f>VLOOKUP(C48,工作量!D:K,8,FALSE)</f>
        <v>71.281690138665979</v>
      </c>
      <c r="I48" s="36">
        <v>90.075000000000003</v>
      </c>
      <c r="J48" s="36">
        <v>90.176000000000002</v>
      </c>
      <c r="K48" s="36">
        <v>90.125500000000002</v>
      </c>
      <c r="L48" s="132">
        <v>46</v>
      </c>
      <c r="M48" s="134">
        <f t="shared" si="9"/>
        <v>73.130841121495337</v>
      </c>
      <c r="N48" s="1"/>
      <c r="O48" s="1"/>
      <c r="P48" s="16">
        <f t="shared" si="10"/>
        <v>0</v>
      </c>
      <c r="Q48" s="1"/>
      <c r="R48" s="1"/>
      <c r="S48" s="1"/>
      <c r="T48" s="1"/>
      <c r="U48" s="1"/>
      <c r="V48" s="16">
        <f t="shared" si="11"/>
        <v>0</v>
      </c>
      <c r="W48" s="150">
        <f t="shared" si="12"/>
        <v>0</v>
      </c>
      <c r="X48" s="1"/>
      <c r="Y48" s="1">
        <v>1</v>
      </c>
      <c r="Z48" s="1"/>
      <c r="AA48" s="16">
        <f t="shared" si="13"/>
        <v>1</v>
      </c>
      <c r="AB48" s="1"/>
      <c r="AC48" s="1"/>
      <c r="AD48" s="4"/>
      <c r="AE48" s="16">
        <f t="shared" si="14"/>
        <v>0</v>
      </c>
      <c r="AF48" s="1">
        <v>10</v>
      </c>
      <c r="AG48" s="16">
        <f t="shared" si="15"/>
        <v>10</v>
      </c>
      <c r="AH48" s="150">
        <f t="shared" si="16"/>
        <v>11</v>
      </c>
      <c r="AI48" s="37">
        <f t="shared" si="17"/>
        <v>155.4125312601613</v>
      </c>
      <c r="AJ48" s="13"/>
    </row>
    <row r="49" spans="1:36" ht="15">
      <c r="A49" s="11">
        <v>8</v>
      </c>
      <c r="B49" s="119" t="s">
        <v>652</v>
      </c>
      <c r="C49" s="8" t="s">
        <v>735</v>
      </c>
      <c r="D49" s="119" t="s">
        <v>674</v>
      </c>
      <c r="E49" s="119" t="s">
        <v>662</v>
      </c>
      <c r="F49" s="119" t="s">
        <v>663</v>
      </c>
      <c r="G49" s="148">
        <f>VLOOKUP(C49,工作量!D:J,6,FALSE)</f>
        <v>490.97839999999997</v>
      </c>
      <c r="H49" s="134">
        <f>VLOOKUP(C49,工作量!D:K,8,FALSE)</f>
        <v>73.048378167533556</v>
      </c>
      <c r="I49" s="36">
        <v>90.156999999999996</v>
      </c>
      <c r="J49" s="36">
        <v>90.08</v>
      </c>
      <c r="K49" s="36">
        <v>90.118499999999997</v>
      </c>
      <c r="L49" s="132">
        <v>47</v>
      </c>
      <c r="M49" s="134">
        <f t="shared" si="9"/>
        <v>72.546728971962622</v>
      </c>
      <c r="N49" s="1"/>
      <c r="O49" s="1"/>
      <c r="P49" s="16">
        <f t="shared" si="10"/>
        <v>0</v>
      </c>
      <c r="Q49" s="1"/>
      <c r="R49" s="1"/>
      <c r="S49" s="1"/>
      <c r="T49" s="1"/>
      <c r="U49" s="1"/>
      <c r="V49" s="16">
        <f t="shared" si="11"/>
        <v>0</v>
      </c>
      <c r="W49" s="150">
        <f t="shared" si="12"/>
        <v>0</v>
      </c>
      <c r="X49" s="1"/>
      <c r="Y49" s="1"/>
      <c r="Z49" s="1"/>
      <c r="AA49" s="16">
        <f t="shared" si="13"/>
        <v>0</v>
      </c>
      <c r="AB49" s="1"/>
      <c r="AC49" s="1"/>
      <c r="AD49" s="2"/>
      <c r="AE49" s="16">
        <f t="shared" si="14"/>
        <v>0</v>
      </c>
      <c r="AF49" s="1"/>
      <c r="AG49" s="16">
        <f t="shared" si="15"/>
        <v>0</v>
      </c>
      <c r="AH49" s="150">
        <f t="shared" si="16"/>
        <v>0</v>
      </c>
      <c r="AI49" s="37">
        <f t="shared" si="17"/>
        <v>145.59510713949618</v>
      </c>
      <c r="AJ49" s="13"/>
    </row>
    <row r="50" spans="1:36" ht="15">
      <c r="A50" s="11">
        <v>51</v>
      </c>
      <c r="B50" s="119" t="s">
        <v>1344</v>
      </c>
      <c r="C50" s="9" t="s">
        <v>1382</v>
      </c>
      <c r="D50" s="119" t="s">
        <v>1385</v>
      </c>
      <c r="E50" s="119" t="s">
        <v>914</v>
      </c>
      <c r="F50" s="119" t="s">
        <v>1360</v>
      </c>
      <c r="G50" s="148">
        <f>VLOOKUP(C50,工作量!D:J,6,FALSE)</f>
        <v>77.504000000000019</v>
      </c>
      <c r="H50" s="134">
        <f>VLOOKUP(C50,工作量!D:K,8,FALSE)</f>
        <v>11.531141698894539</v>
      </c>
      <c r="I50" s="36">
        <v>89.025999999999996</v>
      </c>
      <c r="J50" s="36">
        <v>91.116</v>
      </c>
      <c r="K50" s="36">
        <v>90.070999999999998</v>
      </c>
      <c r="L50" s="132">
        <v>48</v>
      </c>
      <c r="M50" s="134">
        <f t="shared" si="9"/>
        <v>71.962616822429908</v>
      </c>
      <c r="N50" s="1"/>
      <c r="O50" s="1"/>
      <c r="P50" s="16">
        <f t="shared" si="10"/>
        <v>0</v>
      </c>
      <c r="Q50" s="1"/>
      <c r="R50" s="1"/>
      <c r="S50" s="1"/>
      <c r="T50" s="1"/>
      <c r="U50" s="1"/>
      <c r="V50" s="16">
        <f t="shared" si="11"/>
        <v>0</v>
      </c>
      <c r="W50" s="150">
        <f t="shared" si="12"/>
        <v>0</v>
      </c>
      <c r="X50" s="1"/>
      <c r="Y50" s="1"/>
      <c r="Z50" s="1"/>
      <c r="AA50" s="16">
        <f t="shared" si="13"/>
        <v>0</v>
      </c>
      <c r="AB50" s="1"/>
      <c r="AC50" s="1"/>
      <c r="AD50" s="2"/>
      <c r="AE50" s="16">
        <f t="shared" si="14"/>
        <v>0</v>
      </c>
      <c r="AF50" s="1"/>
      <c r="AG50" s="16">
        <f t="shared" si="15"/>
        <v>0</v>
      </c>
      <c r="AH50" s="150">
        <f t="shared" si="16"/>
        <v>0</v>
      </c>
      <c r="AI50" s="37">
        <f t="shared" si="17"/>
        <v>83.493758521324452</v>
      </c>
      <c r="AJ50" s="13"/>
    </row>
    <row r="51" spans="1:36" ht="15">
      <c r="A51" s="11">
        <v>112</v>
      </c>
      <c r="B51" s="119" t="s">
        <v>1471</v>
      </c>
      <c r="C51" s="9" t="s">
        <v>1502</v>
      </c>
      <c r="D51" s="119" t="s">
        <v>1050</v>
      </c>
      <c r="E51" s="119" t="s">
        <v>1051</v>
      </c>
      <c r="F51" s="119" t="s">
        <v>1052</v>
      </c>
      <c r="G51" s="148">
        <f>VLOOKUP(C51,工作量!D:J,6,FALSE)</f>
        <v>1019.3683199999999</v>
      </c>
      <c r="H51" s="134">
        <f>VLOOKUP(C51,工作量!D:K,8,FALSE)</f>
        <v>100</v>
      </c>
      <c r="I51" s="36">
        <v>90.125</v>
      </c>
      <c r="J51" s="36">
        <v>89.882999999999996</v>
      </c>
      <c r="K51" s="36">
        <v>90.003999999999991</v>
      </c>
      <c r="L51" s="132">
        <v>49</v>
      </c>
      <c r="M51" s="134">
        <f t="shared" si="9"/>
        <v>71.378504672897208</v>
      </c>
      <c r="N51" s="1">
        <v>60.4</v>
      </c>
      <c r="O51" s="1"/>
      <c r="P51" s="16">
        <f t="shared" si="10"/>
        <v>60.4</v>
      </c>
      <c r="Q51" s="1"/>
      <c r="R51" s="1"/>
      <c r="S51" s="1"/>
      <c r="T51" s="1"/>
      <c r="U51" s="1"/>
      <c r="V51" s="16">
        <f t="shared" si="11"/>
        <v>0</v>
      </c>
      <c r="W51" s="150">
        <f t="shared" si="12"/>
        <v>60.4</v>
      </c>
      <c r="X51" s="1"/>
      <c r="Y51" s="1"/>
      <c r="Z51" s="1"/>
      <c r="AA51" s="16">
        <f t="shared" si="13"/>
        <v>0</v>
      </c>
      <c r="AB51" s="1"/>
      <c r="AC51" s="1">
        <v>20</v>
      </c>
      <c r="AD51" s="2"/>
      <c r="AE51" s="16">
        <f t="shared" si="14"/>
        <v>20</v>
      </c>
      <c r="AF51" s="1"/>
      <c r="AG51" s="16">
        <f t="shared" si="15"/>
        <v>0</v>
      </c>
      <c r="AH51" s="150">
        <f t="shared" si="16"/>
        <v>20</v>
      </c>
      <c r="AI51" s="37">
        <f t="shared" si="17"/>
        <v>251.77850467289721</v>
      </c>
      <c r="AJ51" s="13"/>
    </row>
    <row r="52" spans="1:36" ht="15">
      <c r="A52" s="11">
        <v>30</v>
      </c>
      <c r="B52" s="119" t="s">
        <v>1234</v>
      </c>
      <c r="C52" s="8" t="s">
        <v>1252</v>
      </c>
      <c r="D52" s="119" t="s">
        <v>1075</v>
      </c>
      <c r="E52" s="119" t="s">
        <v>1051</v>
      </c>
      <c r="F52" s="119" t="s">
        <v>1076</v>
      </c>
      <c r="G52" s="148">
        <f>VLOOKUP(C52,工作量!D:J,6,FALSE)</f>
        <v>310.88659999999999</v>
      </c>
      <c r="H52" s="134">
        <f>VLOOKUP(C52,工作量!D:K,8,FALSE)</f>
        <v>46.254095748445835</v>
      </c>
      <c r="I52" s="36">
        <v>90.001999999999995</v>
      </c>
      <c r="J52" s="36"/>
      <c r="K52" s="36">
        <v>90.001999999999995</v>
      </c>
      <c r="L52" s="132">
        <v>50</v>
      </c>
      <c r="M52" s="134">
        <f t="shared" si="9"/>
        <v>70.794392523364493</v>
      </c>
      <c r="N52" s="1"/>
      <c r="O52" s="1"/>
      <c r="P52" s="16">
        <f t="shared" si="10"/>
        <v>0</v>
      </c>
      <c r="Q52" s="1"/>
      <c r="R52" s="1"/>
      <c r="S52" s="1"/>
      <c r="T52" s="1"/>
      <c r="U52" s="1"/>
      <c r="V52" s="16">
        <f t="shared" si="11"/>
        <v>0</v>
      </c>
      <c r="W52" s="150">
        <f t="shared" si="12"/>
        <v>0</v>
      </c>
      <c r="X52" s="1"/>
      <c r="Y52" s="1"/>
      <c r="Z52" s="1"/>
      <c r="AA52" s="16">
        <f t="shared" si="13"/>
        <v>0</v>
      </c>
      <c r="AB52" s="1"/>
      <c r="AC52" s="1"/>
      <c r="AD52" s="2"/>
      <c r="AE52" s="16">
        <f t="shared" si="14"/>
        <v>0</v>
      </c>
      <c r="AF52" s="1"/>
      <c r="AG52" s="16">
        <f t="shared" si="15"/>
        <v>0</v>
      </c>
      <c r="AH52" s="150">
        <f t="shared" si="16"/>
        <v>0</v>
      </c>
      <c r="AI52" s="37">
        <f t="shared" si="17"/>
        <v>117.04848827181033</v>
      </c>
      <c r="AJ52" s="13"/>
    </row>
    <row r="53" spans="1:36" ht="15">
      <c r="A53" s="11">
        <v>52</v>
      </c>
      <c r="B53" s="119" t="s">
        <v>1344</v>
      </c>
      <c r="C53" s="9" t="s">
        <v>1386</v>
      </c>
      <c r="D53" s="119" t="s">
        <v>915</v>
      </c>
      <c r="E53" s="119" t="s">
        <v>914</v>
      </c>
      <c r="F53" s="119" t="s">
        <v>1365</v>
      </c>
      <c r="G53" s="148">
        <f>VLOOKUP(C53,工作量!D:J,6,FALSE)</f>
        <v>115.65</v>
      </c>
      <c r="H53" s="134">
        <f>VLOOKUP(C53,工作量!D:K,8,FALSE)</f>
        <v>17.206551113196134</v>
      </c>
      <c r="I53" s="36"/>
      <c r="J53" s="36">
        <v>89.986999999999995</v>
      </c>
      <c r="K53" s="36">
        <v>89.986999999999995</v>
      </c>
      <c r="L53" s="132">
        <v>51</v>
      </c>
      <c r="M53" s="134">
        <f t="shared" si="9"/>
        <v>70.210280373831779</v>
      </c>
      <c r="N53" s="1"/>
      <c r="O53" s="1"/>
      <c r="P53" s="16">
        <f t="shared" si="10"/>
        <v>0</v>
      </c>
      <c r="Q53" s="1"/>
      <c r="R53" s="1"/>
      <c r="S53" s="1"/>
      <c r="T53" s="1"/>
      <c r="U53" s="1"/>
      <c r="V53" s="16">
        <f t="shared" si="11"/>
        <v>0</v>
      </c>
      <c r="W53" s="150">
        <f t="shared" si="12"/>
        <v>0</v>
      </c>
      <c r="X53" s="1"/>
      <c r="Y53" s="1"/>
      <c r="Z53" s="1"/>
      <c r="AA53" s="16">
        <f t="shared" si="13"/>
        <v>0</v>
      </c>
      <c r="AB53" s="1"/>
      <c r="AC53" s="1"/>
      <c r="AD53" s="2"/>
      <c r="AE53" s="16">
        <f t="shared" si="14"/>
        <v>0</v>
      </c>
      <c r="AF53" s="1"/>
      <c r="AG53" s="16">
        <f t="shared" si="15"/>
        <v>0</v>
      </c>
      <c r="AH53" s="150">
        <f t="shared" si="16"/>
        <v>0</v>
      </c>
      <c r="AI53" s="37">
        <f t="shared" si="17"/>
        <v>87.416831487027906</v>
      </c>
      <c r="AJ53" s="13"/>
    </row>
    <row r="54" spans="1:36" ht="15">
      <c r="A54" s="11">
        <v>38</v>
      </c>
      <c r="B54" s="119" t="s">
        <v>1234</v>
      </c>
      <c r="C54" s="9" t="s">
        <v>1301</v>
      </c>
      <c r="D54" s="119" t="s">
        <v>1113</v>
      </c>
      <c r="E54" s="119" t="s">
        <v>1051</v>
      </c>
      <c r="F54" s="119" t="s">
        <v>1115</v>
      </c>
      <c r="G54" s="148">
        <f>VLOOKUP(C54,工作量!D:J,6,FALSE)</f>
        <v>571.16166666666675</v>
      </c>
      <c r="H54" s="134">
        <f>VLOOKUP(C54,工作量!D:K,8,FALSE)</f>
        <v>84.978144499769073</v>
      </c>
      <c r="I54" s="36">
        <v>89.656000000000006</v>
      </c>
      <c r="J54" s="36">
        <v>90.3</v>
      </c>
      <c r="K54" s="36">
        <v>89.978000000000009</v>
      </c>
      <c r="L54" s="132">
        <v>52</v>
      </c>
      <c r="M54" s="134">
        <f t="shared" si="9"/>
        <v>69.626168224299064</v>
      </c>
      <c r="N54" s="1">
        <v>25.4</v>
      </c>
      <c r="O54" s="1"/>
      <c r="P54" s="16">
        <f t="shared" si="10"/>
        <v>25.4</v>
      </c>
      <c r="Q54" s="1"/>
      <c r="R54" s="1"/>
      <c r="S54" s="1"/>
      <c r="T54" s="1"/>
      <c r="U54" s="1"/>
      <c r="V54" s="16">
        <f t="shared" si="11"/>
        <v>0</v>
      </c>
      <c r="W54" s="150">
        <f t="shared" si="12"/>
        <v>25.4</v>
      </c>
      <c r="X54" s="1"/>
      <c r="Y54" s="1"/>
      <c r="Z54" s="1"/>
      <c r="AA54" s="16">
        <f t="shared" si="13"/>
        <v>0</v>
      </c>
      <c r="AB54" s="1"/>
      <c r="AC54" s="1"/>
      <c r="AD54" s="2"/>
      <c r="AE54" s="16">
        <f t="shared" si="14"/>
        <v>0</v>
      </c>
      <c r="AF54" s="1"/>
      <c r="AG54" s="16">
        <f t="shared" si="15"/>
        <v>0</v>
      </c>
      <c r="AH54" s="150">
        <f t="shared" si="16"/>
        <v>0</v>
      </c>
      <c r="AI54" s="37">
        <f t="shared" si="17"/>
        <v>180.00431272406814</v>
      </c>
      <c r="AJ54" s="13"/>
    </row>
    <row r="55" spans="1:36" ht="15">
      <c r="A55" s="11">
        <v>19</v>
      </c>
      <c r="B55" s="119" t="s">
        <v>652</v>
      </c>
      <c r="C55" s="9" t="s">
        <v>836</v>
      </c>
      <c r="D55" s="119" t="s">
        <v>728</v>
      </c>
      <c r="E55" s="119" t="s">
        <v>662</v>
      </c>
      <c r="F55" s="119" t="s">
        <v>729</v>
      </c>
      <c r="G55" s="148">
        <f>VLOOKUP(C55,工作量!D:J,6,FALSE)</f>
        <v>127.34750000000004</v>
      </c>
      <c r="H55" s="134">
        <f>VLOOKUP(C55,工作量!D:K,8,FALSE)</f>
        <v>18.946919739625983</v>
      </c>
      <c r="I55" s="36"/>
      <c r="J55" s="36">
        <v>89.855999999999995</v>
      </c>
      <c r="K55" s="36">
        <v>89.855999999999995</v>
      </c>
      <c r="L55" s="132">
        <v>53</v>
      </c>
      <c r="M55" s="134">
        <f t="shared" si="9"/>
        <v>69.042056074766364</v>
      </c>
      <c r="N55" s="1"/>
      <c r="O55" s="1"/>
      <c r="P55" s="16">
        <f t="shared" si="10"/>
        <v>0</v>
      </c>
      <c r="Q55" s="1"/>
      <c r="R55" s="1"/>
      <c r="S55" s="1"/>
      <c r="T55" s="1"/>
      <c r="U55" s="1"/>
      <c r="V55" s="16">
        <f t="shared" si="11"/>
        <v>0</v>
      </c>
      <c r="W55" s="150">
        <f t="shared" si="12"/>
        <v>0</v>
      </c>
      <c r="X55" s="1"/>
      <c r="Y55" s="1"/>
      <c r="Z55" s="1"/>
      <c r="AA55" s="16">
        <f t="shared" si="13"/>
        <v>0</v>
      </c>
      <c r="AB55" s="1"/>
      <c r="AC55" s="1"/>
      <c r="AD55" s="4"/>
      <c r="AE55" s="16">
        <f t="shared" si="14"/>
        <v>0</v>
      </c>
      <c r="AF55" s="1"/>
      <c r="AG55" s="16">
        <f t="shared" si="15"/>
        <v>0</v>
      </c>
      <c r="AH55" s="150">
        <f t="shared" si="16"/>
        <v>0</v>
      </c>
      <c r="AI55" s="37">
        <f t="shared" si="17"/>
        <v>87.988975814392347</v>
      </c>
      <c r="AJ55" s="13"/>
    </row>
    <row r="56" spans="1:36" ht="15">
      <c r="A56" s="11">
        <v>29</v>
      </c>
      <c r="B56" s="119" t="s">
        <v>1234</v>
      </c>
      <c r="C56" s="8" t="s">
        <v>1246</v>
      </c>
      <c r="D56" s="119" t="s">
        <v>1075</v>
      </c>
      <c r="E56" s="119" t="s">
        <v>1051</v>
      </c>
      <c r="F56" s="119" t="s">
        <v>1076</v>
      </c>
      <c r="G56" s="148">
        <f>VLOOKUP(C56,工作量!D:J,6,FALSE)</f>
        <v>437.23728500000004</v>
      </c>
      <c r="H56" s="134">
        <f>VLOOKUP(C56,工作量!D:K,8,FALSE)</f>
        <v>65.052708110225723</v>
      </c>
      <c r="I56" s="36">
        <v>89.813999999999993</v>
      </c>
      <c r="J56" s="36"/>
      <c r="K56" s="36">
        <v>89.813999999999993</v>
      </c>
      <c r="L56" s="132">
        <v>54</v>
      </c>
      <c r="M56" s="134">
        <f t="shared" si="9"/>
        <v>68.457943925233664</v>
      </c>
      <c r="N56" s="1"/>
      <c r="O56" s="1"/>
      <c r="P56" s="16">
        <f t="shared" si="10"/>
        <v>0</v>
      </c>
      <c r="Q56" s="1"/>
      <c r="R56" s="1"/>
      <c r="S56" s="1"/>
      <c r="T56" s="1"/>
      <c r="U56" s="1"/>
      <c r="V56" s="16">
        <f t="shared" si="11"/>
        <v>0</v>
      </c>
      <c r="W56" s="150">
        <f t="shared" si="12"/>
        <v>0</v>
      </c>
      <c r="X56" s="1"/>
      <c r="Y56" s="1"/>
      <c r="Z56" s="1"/>
      <c r="AA56" s="16">
        <f t="shared" si="13"/>
        <v>0</v>
      </c>
      <c r="AB56" s="1"/>
      <c r="AC56" s="1"/>
      <c r="AD56" s="2"/>
      <c r="AE56" s="16">
        <f t="shared" si="14"/>
        <v>0</v>
      </c>
      <c r="AF56" s="1"/>
      <c r="AG56" s="16">
        <f t="shared" si="15"/>
        <v>0</v>
      </c>
      <c r="AH56" s="150">
        <f t="shared" si="16"/>
        <v>0</v>
      </c>
      <c r="AI56" s="37">
        <f t="shared" si="17"/>
        <v>133.51065203545937</v>
      </c>
      <c r="AJ56" s="13"/>
    </row>
    <row r="57" spans="1:36" ht="15">
      <c r="A57" s="11">
        <v>60</v>
      </c>
      <c r="B57" s="119" t="s">
        <v>917</v>
      </c>
      <c r="C57" s="9" t="s">
        <v>962</v>
      </c>
      <c r="D57" s="119" t="s">
        <v>570</v>
      </c>
      <c r="E57" s="119" t="s">
        <v>923</v>
      </c>
      <c r="F57" s="119" t="s">
        <v>572</v>
      </c>
      <c r="G57" s="148">
        <f>VLOOKUP(C57,工作量!D:J,6,FALSE)</f>
        <v>518.92733333333331</v>
      </c>
      <c r="H57" s="134">
        <f>VLOOKUP(C57,工作量!D:K,8,FALSE)</f>
        <v>77.206655296451075</v>
      </c>
      <c r="I57" s="36">
        <v>89.837000000000003</v>
      </c>
      <c r="J57" s="36">
        <v>89.629000000000005</v>
      </c>
      <c r="K57" s="36">
        <v>89.733000000000004</v>
      </c>
      <c r="L57" s="132">
        <v>56</v>
      </c>
      <c r="M57" s="134">
        <f t="shared" si="9"/>
        <v>67.289719626168221</v>
      </c>
      <c r="N57" s="1"/>
      <c r="O57" s="1"/>
      <c r="P57" s="16">
        <f t="shared" si="10"/>
        <v>0</v>
      </c>
      <c r="Q57" s="1"/>
      <c r="R57" s="1"/>
      <c r="S57" s="1"/>
      <c r="T57" s="1"/>
      <c r="U57" s="1"/>
      <c r="V57" s="16">
        <f t="shared" si="11"/>
        <v>0</v>
      </c>
      <c r="W57" s="150">
        <f t="shared" si="12"/>
        <v>0</v>
      </c>
      <c r="X57" s="1"/>
      <c r="Y57" s="1"/>
      <c r="Z57" s="1"/>
      <c r="AA57" s="16">
        <f t="shared" si="13"/>
        <v>0</v>
      </c>
      <c r="AB57" s="1"/>
      <c r="AC57" s="1"/>
      <c r="AD57" s="2"/>
      <c r="AE57" s="16">
        <f t="shared" si="14"/>
        <v>0</v>
      </c>
      <c r="AF57" s="1"/>
      <c r="AG57" s="16">
        <f t="shared" si="15"/>
        <v>0</v>
      </c>
      <c r="AH57" s="150">
        <f t="shared" si="16"/>
        <v>0</v>
      </c>
      <c r="AI57" s="37">
        <f t="shared" si="17"/>
        <v>144.49637492261928</v>
      </c>
      <c r="AJ57" s="13"/>
    </row>
    <row r="58" spans="1:36" ht="15">
      <c r="A58" s="11">
        <v>17</v>
      </c>
      <c r="B58" s="119" t="s">
        <v>652</v>
      </c>
      <c r="C58" s="9" t="s">
        <v>814</v>
      </c>
      <c r="D58" s="119" t="s">
        <v>728</v>
      </c>
      <c r="E58" s="119" t="s">
        <v>662</v>
      </c>
      <c r="F58" s="119" t="s">
        <v>729</v>
      </c>
      <c r="G58" s="148">
        <f>VLOOKUP(C58,工作量!D:J,6,FALSE)</f>
        <v>337.04</v>
      </c>
      <c r="H58" s="134">
        <f>VLOOKUP(C58,工作量!D:K,8,FALSE)</f>
        <v>50.145231190589065</v>
      </c>
      <c r="I58" s="36">
        <v>89.63</v>
      </c>
      <c r="J58" s="36">
        <v>89.769000000000005</v>
      </c>
      <c r="K58" s="36">
        <v>89.6995</v>
      </c>
      <c r="L58" s="132">
        <v>57</v>
      </c>
      <c r="M58" s="134">
        <f t="shared" si="9"/>
        <v>66.705607476635521</v>
      </c>
      <c r="N58" s="1"/>
      <c r="O58" s="1"/>
      <c r="P58" s="16">
        <f t="shared" si="10"/>
        <v>0</v>
      </c>
      <c r="Q58" s="1"/>
      <c r="R58" s="1"/>
      <c r="S58" s="1"/>
      <c r="T58" s="1"/>
      <c r="U58" s="1"/>
      <c r="V58" s="16">
        <f t="shared" si="11"/>
        <v>0</v>
      </c>
      <c r="W58" s="150">
        <f t="shared" si="12"/>
        <v>0</v>
      </c>
      <c r="X58" s="1"/>
      <c r="Y58" s="1"/>
      <c r="Z58" s="1"/>
      <c r="AA58" s="16">
        <f t="shared" si="13"/>
        <v>0</v>
      </c>
      <c r="AB58" s="1"/>
      <c r="AC58" s="1"/>
      <c r="AD58" s="2"/>
      <c r="AE58" s="16">
        <f t="shared" si="14"/>
        <v>0</v>
      </c>
      <c r="AF58" s="1"/>
      <c r="AG58" s="16">
        <f t="shared" si="15"/>
        <v>0</v>
      </c>
      <c r="AH58" s="150">
        <f t="shared" si="16"/>
        <v>0</v>
      </c>
      <c r="AI58" s="37">
        <f t="shared" si="17"/>
        <v>116.85083866722459</v>
      </c>
      <c r="AJ58" s="13"/>
    </row>
    <row r="59" spans="1:36" ht="15">
      <c r="A59" s="11">
        <v>44</v>
      </c>
      <c r="B59" s="119" t="s">
        <v>1234</v>
      </c>
      <c r="C59" s="9" t="s">
        <v>1333</v>
      </c>
      <c r="D59" s="119" t="s">
        <v>1113</v>
      </c>
      <c r="E59" s="119" t="s">
        <v>1051</v>
      </c>
      <c r="F59" s="119" t="s">
        <v>1115</v>
      </c>
      <c r="G59" s="148">
        <f>VLOOKUP(C59,工作量!D:J,6,FALSE)</f>
        <v>159.60000000000002</v>
      </c>
      <c r="H59" s="134">
        <f>VLOOKUP(C59,工作量!D:K,8,FALSE)</f>
        <v>23.745486879949013</v>
      </c>
      <c r="I59" s="36">
        <v>89.29</v>
      </c>
      <c r="J59" s="36">
        <v>90.052000000000007</v>
      </c>
      <c r="K59" s="36">
        <v>89.671000000000006</v>
      </c>
      <c r="L59" s="132">
        <v>58</v>
      </c>
      <c r="M59" s="134">
        <f t="shared" si="9"/>
        <v>66.121495327102821</v>
      </c>
      <c r="N59" s="1"/>
      <c r="O59" s="1"/>
      <c r="P59" s="16">
        <f t="shared" si="10"/>
        <v>0</v>
      </c>
      <c r="Q59" s="1"/>
      <c r="R59" s="1"/>
      <c r="S59" s="1"/>
      <c r="T59" s="1"/>
      <c r="U59" s="1"/>
      <c r="V59" s="16">
        <f t="shared" si="11"/>
        <v>0</v>
      </c>
      <c r="W59" s="150">
        <f t="shared" si="12"/>
        <v>0</v>
      </c>
      <c r="X59" s="1"/>
      <c r="Y59" s="1"/>
      <c r="Z59" s="1"/>
      <c r="AA59" s="16">
        <f t="shared" si="13"/>
        <v>0</v>
      </c>
      <c r="AB59" s="1"/>
      <c r="AC59" s="1"/>
      <c r="AD59" s="2"/>
      <c r="AE59" s="16">
        <f t="shared" si="14"/>
        <v>0</v>
      </c>
      <c r="AF59" s="1"/>
      <c r="AG59" s="16">
        <f t="shared" si="15"/>
        <v>0</v>
      </c>
      <c r="AH59" s="150">
        <f t="shared" si="16"/>
        <v>0</v>
      </c>
      <c r="AI59" s="37">
        <f t="shared" si="17"/>
        <v>89.866982207051834</v>
      </c>
      <c r="AJ59" s="13"/>
    </row>
    <row r="60" spans="1:36" ht="15">
      <c r="A60" s="11">
        <v>36</v>
      </c>
      <c r="B60" s="119" t="s">
        <v>1234</v>
      </c>
      <c r="C60" s="9" t="s">
        <v>1290</v>
      </c>
      <c r="D60" s="119" t="s">
        <v>1050</v>
      </c>
      <c r="E60" s="119" t="s">
        <v>1051</v>
      </c>
      <c r="F60" s="119" t="s">
        <v>1052</v>
      </c>
      <c r="G60" s="148">
        <f>VLOOKUP(C60,工作量!D:J,6,FALSE)</f>
        <v>396.81619999999998</v>
      </c>
      <c r="H60" s="134">
        <f>VLOOKUP(C60,工作量!D:K,8,FALSE)</f>
        <v>59.038808714606645</v>
      </c>
      <c r="I60" s="36">
        <v>90.936000000000007</v>
      </c>
      <c r="J60" s="36">
        <v>88.281000000000006</v>
      </c>
      <c r="K60" s="36">
        <v>89.608500000000006</v>
      </c>
      <c r="L60" s="132">
        <v>59</v>
      </c>
      <c r="M60" s="134">
        <f t="shared" si="9"/>
        <v>65.537383177570106</v>
      </c>
      <c r="N60" s="1">
        <v>20</v>
      </c>
      <c r="O60" s="1"/>
      <c r="P60" s="16">
        <f t="shared" si="10"/>
        <v>20</v>
      </c>
      <c r="Q60" s="1"/>
      <c r="R60" s="1"/>
      <c r="S60" s="1"/>
      <c r="T60" s="1"/>
      <c r="U60" s="1"/>
      <c r="V60" s="16">
        <f t="shared" si="11"/>
        <v>0</v>
      </c>
      <c r="W60" s="150">
        <f t="shared" si="12"/>
        <v>20</v>
      </c>
      <c r="X60" s="1"/>
      <c r="Y60" s="1"/>
      <c r="Z60" s="1"/>
      <c r="AA60" s="16">
        <f t="shared" si="13"/>
        <v>0</v>
      </c>
      <c r="AB60" s="1"/>
      <c r="AC60" s="1"/>
      <c r="AD60" s="2"/>
      <c r="AE60" s="16">
        <f t="shared" si="14"/>
        <v>0</v>
      </c>
      <c r="AF60" s="1">
        <v>60</v>
      </c>
      <c r="AG60" s="16">
        <f t="shared" si="15"/>
        <v>60</v>
      </c>
      <c r="AH60" s="150">
        <f t="shared" si="16"/>
        <v>60</v>
      </c>
      <c r="AI60" s="37">
        <f t="shared" si="17"/>
        <v>204.57619189217675</v>
      </c>
      <c r="AJ60" s="13"/>
    </row>
    <row r="61" spans="1:36" ht="15">
      <c r="A61" s="11">
        <v>10</v>
      </c>
      <c r="B61" s="119" t="s">
        <v>652</v>
      </c>
      <c r="C61" s="8" t="s">
        <v>747</v>
      </c>
      <c r="D61" s="119" t="s">
        <v>674</v>
      </c>
      <c r="E61" s="119" t="s">
        <v>662</v>
      </c>
      <c r="F61" s="119" t="s">
        <v>663</v>
      </c>
      <c r="G61" s="148">
        <f>VLOOKUP(C61,工作量!D:J,6,FALSE)</f>
        <v>381.69480000000004</v>
      </c>
      <c r="H61" s="134">
        <f>VLOOKUP(C61,工作量!D:K,8,FALSE)</f>
        <v>56.789027979603773</v>
      </c>
      <c r="I61" s="36"/>
      <c r="J61" s="36">
        <v>89.584000000000003</v>
      </c>
      <c r="K61" s="36">
        <v>89.584000000000003</v>
      </c>
      <c r="L61" s="132">
        <v>60</v>
      </c>
      <c r="M61" s="134">
        <f t="shared" si="9"/>
        <v>64.953271028037392</v>
      </c>
      <c r="N61" s="1"/>
      <c r="O61" s="1"/>
      <c r="P61" s="16">
        <f t="shared" si="10"/>
        <v>0</v>
      </c>
      <c r="Q61" s="1"/>
      <c r="R61" s="1"/>
      <c r="S61" s="1"/>
      <c r="T61" s="1"/>
      <c r="U61" s="1"/>
      <c r="V61" s="16">
        <f t="shared" si="11"/>
        <v>0</v>
      </c>
      <c r="W61" s="150">
        <f t="shared" si="12"/>
        <v>0</v>
      </c>
      <c r="X61" s="1"/>
      <c r="Y61" s="1"/>
      <c r="Z61" s="1"/>
      <c r="AA61" s="16">
        <f t="shared" si="13"/>
        <v>0</v>
      </c>
      <c r="AB61" s="1"/>
      <c r="AC61" s="1"/>
      <c r="AD61" s="3"/>
      <c r="AE61" s="16">
        <f t="shared" si="14"/>
        <v>0</v>
      </c>
      <c r="AF61" s="1"/>
      <c r="AG61" s="16">
        <f t="shared" si="15"/>
        <v>0</v>
      </c>
      <c r="AH61" s="150">
        <f t="shared" si="16"/>
        <v>0</v>
      </c>
      <c r="AI61" s="37">
        <f t="shared" si="17"/>
        <v>121.74229900764117</v>
      </c>
      <c r="AJ61" s="13"/>
    </row>
    <row r="62" spans="1:36" ht="15">
      <c r="A62" s="11">
        <v>78</v>
      </c>
      <c r="B62" s="119" t="s">
        <v>1403</v>
      </c>
      <c r="C62" s="9" t="s">
        <v>29</v>
      </c>
      <c r="D62" s="119" t="s">
        <v>1409</v>
      </c>
      <c r="E62" s="119" t="s">
        <v>1051</v>
      </c>
      <c r="F62" s="119" t="s">
        <v>1115</v>
      </c>
      <c r="G62" s="148">
        <f>VLOOKUP(C62,工作量!D:J,6,FALSE)</f>
        <v>350.94400000000002</v>
      </c>
      <c r="H62" s="134">
        <f>VLOOKUP(C62,工作量!D:K,8,FALSE)</f>
        <v>52.21388563657159</v>
      </c>
      <c r="I62" s="36">
        <v>87.902000000000001</v>
      </c>
      <c r="J62" s="36">
        <v>91.033000000000001</v>
      </c>
      <c r="K62" s="36">
        <v>89.467500000000001</v>
      </c>
      <c r="L62" s="132">
        <v>61</v>
      </c>
      <c r="M62" s="134">
        <f t="shared" si="9"/>
        <v>64.369158878504678</v>
      </c>
      <c r="N62" s="13"/>
      <c r="O62" s="13"/>
      <c r="P62" s="16">
        <f t="shared" si="10"/>
        <v>0</v>
      </c>
      <c r="Q62" s="13"/>
      <c r="R62" s="13"/>
      <c r="S62" s="13">
        <v>7</v>
      </c>
      <c r="T62" s="13"/>
      <c r="U62" s="13"/>
      <c r="V62" s="16">
        <f t="shared" si="11"/>
        <v>7</v>
      </c>
      <c r="W62" s="150">
        <f t="shared" si="12"/>
        <v>7</v>
      </c>
      <c r="X62" s="13"/>
      <c r="Y62" s="13"/>
      <c r="Z62" s="13"/>
      <c r="AA62" s="16">
        <f t="shared" si="13"/>
        <v>0</v>
      </c>
      <c r="AB62" s="13"/>
      <c r="AC62" s="13"/>
      <c r="AD62" s="13"/>
      <c r="AE62" s="16">
        <f t="shared" si="14"/>
        <v>0</v>
      </c>
      <c r="AF62" s="13"/>
      <c r="AG62" s="16">
        <f t="shared" si="15"/>
        <v>0</v>
      </c>
      <c r="AH62" s="150">
        <f t="shared" si="16"/>
        <v>0</v>
      </c>
      <c r="AI62" s="37">
        <f t="shared" si="17"/>
        <v>123.58304451507627</v>
      </c>
      <c r="AJ62" s="13"/>
    </row>
    <row r="63" spans="1:36" ht="15">
      <c r="A63" s="11">
        <v>91</v>
      </c>
      <c r="B63" s="119" t="s">
        <v>1470</v>
      </c>
      <c r="C63" s="9" t="s">
        <v>1062</v>
      </c>
      <c r="D63" s="119" t="s">
        <v>1050</v>
      </c>
      <c r="E63" s="119" t="s">
        <v>1051</v>
      </c>
      <c r="F63" s="119" t="s">
        <v>1052</v>
      </c>
      <c r="G63" s="148">
        <f>VLOOKUP(C63,工作量!D:J,6,FALSE)</f>
        <v>1114.4912000000002</v>
      </c>
      <c r="H63" s="134">
        <f>VLOOKUP(C63,工作量!D:K,8,FALSE)</f>
        <v>100</v>
      </c>
      <c r="I63" s="36">
        <v>87.844999999999999</v>
      </c>
      <c r="J63" s="36">
        <v>91.070999999999998</v>
      </c>
      <c r="K63" s="36">
        <v>89.457999999999998</v>
      </c>
      <c r="L63" s="132">
        <v>62</v>
      </c>
      <c r="M63" s="134">
        <f t="shared" si="9"/>
        <v>63.785046728971977</v>
      </c>
      <c r="N63" s="1">
        <v>140.9</v>
      </c>
      <c r="O63" s="1"/>
      <c r="P63" s="16">
        <f t="shared" si="10"/>
        <v>140.9</v>
      </c>
      <c r="Q63" s="1"/>
      <c r="R63" s="1"/>
      <c r="S63" s="1"/>
      <c r="T63" s="1"/>
      <c r="U63" s="1"/>
      <c r="V63" s="16">
        <f t="shared" si="11"/>
        <v>0</v>
      </c>
      <c r="W63" s="150">
        <f t="shared" si="12"/>
        <v>140.9</v>
      </c>
      <c r="X63" s="1"/>
      <c r="Y63" s="1"/>
      <c r="Z63" s="1"/>
      <c r="AA63" s="16">
        <f t="shared" si="13"/>
        <v>0</v>
      </c>
      <c r="AB63" s="1"/>
      <c r="AC63" s="1"/>
      <c r="AD63" s="2"/>
      <c r="AE63" s="16">
        <f t="shared" si="14"/>
        <v>0</v>
      </c>
      <c r="AF63" s="1"/>
      <c r="AG63" s="16">
        <f t="shared" si="15"/>
        <v>0</v>
      </c>
      <c r="AH63" s="150">
        <f t="shared" si="16"/>
        <v>0</v>
      </c>
      <c r="AI63" s="37">
        <f t="shared" si="17"/>
        <v>304.685046728972</v>
      </c>
      <c r="AJ63" s="13"/>
    </row>
    <row r="64" spans="1:36" ht="15">
      <c r="A64" s="159">
        <v>11</v>
      </c>
      <c r="B64" s="160" t="s">
        <v>652</v>
      </c>
      <c r="C64" s="155" t="s">
        <v>752</v>
      </c>
      <c r="D64" s="160" t="s">
        <v>674</v>
      </c>
      <c r="E64" s="160" t="s">
        <v>662</v>
      </c>
      <c r="F64" s="160" t="s">
        <v>663</v>
      </c>
      <c r="G64" s="161">
        <f>VLOOKUP(C64,工作量!D:J,6,FALSE)</f>
        <v>543.84400000000005</v>
      </c>
      <c r="H64" s="158">
        <f>VLOOKUP(C64,工作量!D:K,8,FALSE)</f>
        <v>80.913788012149055</v>
      </c>
      <c r="I64" s="158"/>
      <c r="J64" s="158"/>
      <c r="K64" s="158">
        <v>89.45</v>
      </c>
      <c r="L64" s="162">
        <v>63</v>
      </c>
      <c r="M64" s="158">
        <f t="shared" si="9"/>
        <v>63.200934579439263</v>
      </c>
      <c r="N64" s="163"/>
      <c r="O64" s="163"/>
      <c r="P64" s="164">
        <f t="shared" si="10"/>
        <v>0</v>
      </c>
      <c r="Q64" s="163"/>
      <c r="R64" s="163"/>
      <c r="S64" s="163"/>
      <c r="T64" s="163"/>
      <c r="U64" s="163"/>
      <c r="V64" s="164">
        <f t="shared" si="11"/>
        <v>0</v>
      </c>
      <c r="W64" s="165">
        <f t="shared" si="12"/>
        <v>0</v>
      </c>
      <c r="X64" s="163"/>
      <c r="Y64" s="163"/>
      <c r="Z64" s="163"/>
      <c r="AA64" s="164">
        <f t="shared" si="13"/>
        <v>0</v>
      </c>
      <c r="AB64" s="163"/>
      <c r="AC64" s="163"/>
      <c r="AD64" s="166"/>
      <c r="AE64" s="164">
        <f t="shared" si="14"/>
        <v>0</v>
      </c>
      <c r="AF64" s="163"/>
      <c r="AG64" s="164">
        <f t="shared" si="15"/>
        <v>0</v>
      </c>
      <c r="AH64" s="165">
        <f t="shared" si="16"/>
        <v>0</v>
      </c>
      <c r="AI64" s="37">
        <f t="shared" si="17"/>
        <v>144.1147225915883</v>
      </c>
      <c r="AJ64" s="168" t="s">
        <v>1579</v>
      </c>
    </row>
    <row r="65" spans="1:36" ht="15">
      <c r="A65" s="11">
        <v>63</v>
      </c>
      <c r="B65" s="119" t="s">
        <v>917</v>
      </c>
      <c r="C65" s="9" t="s">
        <v>978</v>
      </c>
      <c r="D65" s="119" t="s">
        <v>939</v>
      </c>
      <c r="E65" s="119" t="s">
        <v>940</v>
      </c>
      <c r="F65" s="119" t="s">
        <v>572</v>
      </c>
      <c r="G65" s="148">
        <f>VLOOKUP(C65,工作量!D:J,6,FALSE)</f>
        <v>697.11400000000003</v>
      </c>
      <c r="H65" s="134">
        <f>VLOOKUP(C65,工作量!D:K,8,FALSE)</f>
        <v>100</v>
      </c>
      <c r="I65" s="36">
        <v>89.686999999999998</v>
      </c>
      <c r="J65" s="36">
        <v>89.194999999999993</v>
      </c>
      <c r="K65" s="36">
        <v>89.441000000000003</v>
      </c>
      <c r="L65" s="132">
        <v>64</v>
      </c>
      <c r="M65" s="134">
        <f t="shared" si="9"/>
        <v>62.616822429906541</v>
      </c>
      <c r="N65" s="1"/>
      <c r="O65" s="1"/>
      <c r="P65" s="16">
        <f t="shared" si="10"/>
        <v>0</v>
      </c>
      <c r="Q65" s="1"/>
      <c r="R65" s="1"/>
      <c r="S65" s="1">
        <v>7</v>
      </c>
      <c r="T65" s="1"/>
      <c r="U65" s="1"/>
      <c r="V65" s="16">
        <f t="shared" si="11"/>
        <v>7</v>
      </c>
      <c r="W65" s="150">
        <f t="shared" si="12"/>
        <v>7</v>
      </c>
      <c r="X65" s="1">
        <v>20</v>
      </c>
      <c r="Y65" s="1">
        <v>1</v>
      </c>
      <c r="Z65" s="1"/>
      <c r="AA65" s="16">
        <f t="shared" si="13"/>
        <v>21</v>
      </c>
      <c r="AB65" s="1"/>
      <c r="AC65" s="1"/>
      <c r="AD65" s="3">
        <v>10</v>
      </c>
      <c r="AE65" s="16">
        <f t="shared" si="14"/>
        <v>10</v>
      </c>
      <c r="AF65" s="1"/>
      <c r="AG65" s="16">
        <f t="shared" si="15"/>
        <v>0</v>
      </c>
      <c r="AH65" s="150">
        <f t="shared" si="16"/>
        <v>31</v>
      </c>
      <c r="AI65" s="37">
        <f t="shared" si="17"/>
        <v>200.61682242990653</v>
      </c>
      <c r="AJ65" s="13"/>
    </row>
    <row r="66" spans="1:36" ht="15">
      <c r="A66" s="11">
        <v>57</v>
      </c>
      <c r="B66" s="119" t="s">
        <v>917</v>
      </c>
      <c r="C66" s="8" t="s">
        <v>945</v>
      </c>
      <c r="D66" s="119" t="s">
        <v>948</v>
      </c>
      <c r="E66" s="119" t="s">
        <v>923</v>
      </c>
      <c r="F66" s="119" t="s">
        <v>949</v>
      </c>
      <c r="G66" s="148">
        <f>VLOOKUP(C66,工作量!D:J,6,FALSE)</f>
        <v>880.01999999999987</v>
      </c>
      <c r="H66" s="134">
        <f>VLOOKUP(C66,工作量!D:K,8,FALSE)</f>
        <v>100</v>
      </c>
      <c r="I66" s="36">
        <v>89.406000000000006</v>
      </c>
      <c r="J66" s="36">
        <v>89.421999999999997</v>
      </c>
      <c r="K66" s="36">
        <v>89.414000000000001</v>
      </c>
      <c r="L66" s="132">
        <v>65</v>
      </c>
      <c r="M66" s="134">
        <f t="shared" si="9"/>
        <v>62.032710280373841</v>
      </c>
      <c r="N66" s="1">
        <v>59.9</v>
      </c>
      <c r="O66" s="1"/>
      <c r="P66" s="16">
        <f t="shared" si="10"/>
        <v>59.9</v>
      </c>
      <c r="Q66" s="1">
        <v>2</v>
      </c>
      <c r="R66" s="1"/>
      <c r="S66" s="1"/>
      <c r="T66" s="1"/>
      <c r="U66" s="1"/>
      <c r="V66" s="16">
        <f t="shared" si="11"/>
        <v>2</v>
      </c>
      <c r="W66" s="150">
        <f t="shared" si="12"/>
        <v>61.9</v>
      </c>
      <c r="X66" s="1">
        <v>5</v>
      </c>
      <c r="Y66" s="1">
        <v>2</v>
      </c>
      <c r="Z66" s="1"/>
      <c r="AA66" s="16">
        <f t="shared" si="13"/>
        <v>7</v>
      </c>
      <c r="AB66" s="1"/>
      <c r="AC66" s="1"/>
      <c r="AD66" s="2"/>
      <c r="AE66" s="16">
        <f t="shared" si="14"/>
        <v>0</v>
      </c>
      <c r="AF66" s="1"/>
      <c r="AG66" s="16">
        <f t="shared" si="15"/>
        <v>0</v>
      </c>
      <c r="AH66" s="150">
        <f t="shared" si="16"/>
        <v>7</v>
      </c>
      <c r="AI66" s="37">
        <f t="shared" si="17"/>
        <v>230.93271028037384</v>
      </c>
      <c r="AJ66" s="13"/>
    </row>
    <row r="67" spans="1:36" ht="15">
      <c r="A67" s="11">
        <v>28</v>
      </c>
      <c r="B67" s="119" t="s">
        <v>1234</v>
      </c>
      <c r="C67" s="9" t="s">
        <v>1236</v>
      </c>
      <c r="D67" s="119" t="s">
        <v>1050</v>
      </c>
      <c r="E67" s="119" t="s">
        <v>1051</v>
      </c>
      <c r="F67" s="119" t="s">
        <v>1052</v>
      </c>
      <c r="G67" s="148">
        <f>VLOOKUP(C67,工作量!D:J,6,FALSE)</f>
        <v>409.47088000000002</v>
      </c>
      <c r="H67" s="134">
        <f>VLOOKUP(C67,工作量!D:K,8,FALSE)</f>
        <v>60.921587774192837</v>
      </c>
      <c r="I67" s="36">
        <v>90.239000000000004</v>
      </c>
      <c r="J67" s="36">
        <v>88.54</v>
      </c>
      <c r="K67" s="36">
        <v>89.389499999999998</v>
      </c>
      <c r="L67" s="132">
        <v>66</v>
      </c>
      <c r="M67" s="134">
        <f t="shared" ref="M67:M98" si="18">(1.6-L67/107)*62.5</f>
        <v>61.448598130841127</v>
      </c>
      <c r="N67" s="1"/>
      <c r="O67" s="1"/>
      <c r="P67" s="16">
        <f t="shared" ref="P67:P98" si="19">SUM(N67:O67)</f>
        <v>0</v>
      </c>
      <c r="Q67" s="1"/>
      <c r="R67" s="1"/>
      <c r="S67" s="1"/>
      <c r="T67" s="1"/>
      <c r="U67" s="1"/>
      <c r="V67" s="16">
        <f t="shared" ref="V67:V98" si="20">SUM(Q67:U67)</f>
        <v>0</v>
      </c>
      <c r="W67" s="150">
        <f t="shared" ref="W67:W98" si="21">SUM(P67,V67)</f>
        <v>0</v>
      </c>
      <c r="X67" s="1">
        <v>100</v>
      </c>
      <c r="Y67" s="1"/>
      <c r="Z67" s="1"/>
      <c r="AA67" s="16">
        <f t="shared" ref="AA67:AA98" si="22">SUM(X67:Z67)</f>
        <v>100</v>
      </c>
      <c r="AB67" s="1"/>
      <c r="AC67" s="1"/>
      <c r="AD67" s="2"/>
      <c r="AE67" s="16">
        <f t="shared" ref="AE67:AE98" si="23">SUM(AB67:AD67)</f>
        <v>0</v>
      </c>
      <c r="AF67" s="1"/>
      <c r="AG67" s="16">
        <f t="shared" ref="AG67:AG98" si="24">AF67</f>
        <v>0</v>
      </c>
      <c r="AH67" s="150">
        <f t="shared" ref="AH67:AH98" si="25">SUM(AA67,AE67,AG67)</f>
        <v>100</v>
      </c>
      <c r="AI67" s="37">
        <f t="shared" ref="AI67:AI98" si="26">H67+M67+W67+AH67</f>
        <v>222.37018590503396</v>
      </c>
      <c r="AJ67" s="13"/>
    </row>
    <row r="68" spans="1:36" ht="15">
      <c r="A68" s="11">
        <v>93</v>
      </c>
      <c r="B68" s="119" t="s">
        <v>1060</v>
      </c>
      <c r="C68" s="8" t="s">
        <v>1083</v>
      </c>
      <c r="D68" s="119" t="s">
        <v>1075</v>
      </c>
      <c r="E68" s="119" t="s">
        <v>1051</v>
      </c>
      <c r="F68" s="119" t="s">
        <v>1076</v>
      </c>
      <c r="G68" s="148">
        <f>VLOOKUP(C68,工作量!D:J,6,FALSE)</f>
        <v>178.93960000000001</v>
      </c>
      <c r="H68" s="134">
        <f>VLOOKUP(C68,工作量!D:K,8,FALSE)</f>
        <v>26.622856667314061</v>
      </c>
      <c r="I68" s="36"/>
      <c r="J68" s="36">
        <v>89.385000000000005</v>
      </c>
      <c r="K68" s="36">
        <v>89.385000000000005</v>
      </c>
      <c r="L68" s="132">
        <v>67</v>
      </c>
      <c r="M68" s="134">
        <f t="shared" si="18"/>
        <v>60.86448598130842</v>
      </c>
      <c r="N68" s="1"/>
      <c r="O68" s="1"/>
      <c r="P68" s="16">
        <f t="shared" si="19"/>
        <v>0</v>
      </c>
      <c r="Q68" s="1"/>
      <c r="R68" s="1"/>
      <c r="S68" s="1"/>
      <c r="T68" s="1"/>
      <c r="U68" s="1"/>
      <c r="V68" s="16">
        <f t="shared" si="20"/>
        <v>0</v>
      </c>
      <c r="W68" s="150">
        <f t="shared" si="21"/>
        <v>0</v>
      </c>
      <c r="X68" s="1"/>
      <c r="Y68" s="1"/>
      <c r="Z68" s="1"/>
      <c r="AA68" s="16">
        <f t="shared" si="22"/>
        <v>0</v>
      </c>
      <c r="AB68" s="1"/>
      <c r="AC68" s="1"/>
      <c r="AD68" s="2"/>
      <c r="AE68" s="16">
        <f t="shared" si="23"/>
        <v>0</v>
      </c>
      <c r="AF68" s="1"/>
      <c r="AG68" s="16">
        <f t="shared" si="24"/>
        <v>0</v>
      </c>
      <c r="AH68" s="150">
        <f t="shared" si="25"/>
        <v>0</v>
      </c>
      <c r="AI68" s="37">
        <f t="shared" si="26"/>
        <v>87.487342648622473</v>
      </c>
      <c r="AJ68" s="13"/>
    </row>
    <row r="69" spans="1:36" ht="15">
      <c r="A69" s="11">
        <v>92</v>
      </c>
      <c r="B69" s="119" t="s">
        <v>1060</v>
      </c>
      <c r="C69" s="8" t="s">
        <v>1072</v>
      </c>
      <c r="D69" s="119" t="s">
        <v>1075</v>
      </c>
      <c r="E69" s="119" t="s">
        <v>1051</v>
      </c>
      <c r="F69" s="119" t="s">
        <v>1076</v>
      </c>
      <c r="G69" s="148">
        <f>VLOOKUP(C69,工作量!D:J,6,FALSE)</f>
        <v>1070.298325</v>
      </c>
      <c r="H69" s="134">
        <f>VLOOKUP(C69,工作量!D:K,8,FALSE)</f>
        <v>100</v>
      </c>
      <c r="I69" s="36">
        <v>89.233000000000004</v>
      </c>
      <c r="J69" s="36">
        <v>89.484999999999999</v>
      </c>
      <c r="K69" s="36">
        <v>89.359000000000009</v>
      </c>
      <c r="L69" s="132">
        <v>68</v>
      </c>
      <c r="M69" s="134">
        <f t="shared" si="18"/>
        <v>60.280373831775712</v>
      </c>
      <c r="N69" s="1">
        <v>60.9</v>
      </c>
      <c r="O69" s="1"/>
      <c r="P69" s="16">
        <f t="shared" si="19"/>
        <v>60.9</v>
      </c>
      <c r="Q69" s="1"/>
      <c r="R69" s="1"/>
      <c r="S69" s="1"/>
      <c r="T69" s="1"/>
      <c r="U69" s="1"/>
      <c r="V69" s="16">
        <f t="shared" si="20"/>
        <v>0</v>
      </c>
      <c r="W69" s="150">
        <f t="shared" si="21"/>
        <v>60.9</v>
      </c>
      <c r="X69" s="1"/>
      <c r="Y69" s="1"/>
      <c r="Z69" s="1"/>
      <c r="AA69" s="16">
        <f t="shared" si="22"/>
        <v>0</v>
      </c>
      <c r="AB69" s="1"/>
      <c r="AC69" s="1"/>
      <c r="AD69" s="2"/>
      <c r="AE69" s="16">
        <f t="shared" si="23"/>
        <v>0</v>
      </c>
      <c r="AF69" s="1"/>
      <c r="AG69" s="16">
        <f t="shared" si="24"/>
        <v>0</v>
      </c>
      <c r="AH69" s="150">
        <f t="shared" si="25"/>
        <v>0</v>
      </c>
      <c r="AI69" s="37">
        <f t="shared" si="26"/>
        <v>221.18037383177571</v>
      </c>
      <c r="AJ69" s="13"/>
    </row>
    <row r="70" spans="1:36" ht="15">
      <c r="A70" s="11">
        <v>18</v>
      </c>
      <c r="B70" s="119" t="s">
        <v>652</v>
      </c>
      <c r="C70" s="8" t="s">
        <v>830</v>
      </c>
      <c r="D70" s="119" t="s">
        <v>674</v>
      </c>
      <c r="E70" s="119" t="s">
        <v>662</v>
      </c>
      <c r="F70" s="119" t="s">
        <v>663</v>
      </c>
      <c r="G70" s="148">
        <f>VLOOKUP(C70,工作量!D:J,6,FALSE)</f>
        <v>403.75499999999994</v>
      </c>
      <c r="H70" s="134">
        <f>VLOOKUP(C70,工作量!D:K,8,FALSE)</f>
        <v>60.071172025149188</v>
      </c>
      <c r="I70" s="36">
        <v>89.677999999999997</v>
      </c>
      <c r="J70" s="36">
        <v>88.9</v>
      </c>
      <c r="K70" s="36">
        <v>89.289000000000001</v>
      </c>
      <c r="L70" s="132">
        <v>69</v>
      </c>
      <c r="M70" s="134">
        <f t="shared" si="18"/>
        <v>59.696261682242998</v>
      </c>
      <c r="N70" s="1"/>
      <c r="O70" s="1"/>
      <c r="P70" s="16">
        <f t="shared" si="19"/>
        <v>0</v>
      </c>
      <c r="Q70" s="1"/>
      <c r="R70" s="1"/>
      <c r="S70" s="1"/>
      <c r="T70" s="1"/>
      <c r="U70" s="1"/>
      <c r="V70" s="16">
        <f t="shared" si="20"/>
        <v>0</v>
      </c>
      <c r="W70" s="150">
        <f t="shared" si="21"/>
        <v>0</v>
      </c>
      <c r="X70" s="1"/>
      <c r="Y70" s="1"/>
      <c r="Z70" s="1"/>
      <c r="AA70" s="16">
        <f t="shared" si="22"/>
        <v>0</v>
      </c>
      <c r="AB70" s="1"/>
      <c r="AC70" s="1">
        <v>15</v>
      </c>
      <c r="AD70" s="2"/>
      <c r="AE70" s="16">
        <f t="shared" si="23"/>
        <v>15</v>
      </c>
      <c r="AF70" s="1"/>
      <c r="AG70" s="16">
        <f t="shared" si="24"/>
        <v>0</v>
      </c>
      <c r="AH70" s="150">
        <f t="shared" si="25"/>
        <v>15</v>
      </c>
      <c r="AI70" s="37">
        <f t="shared" si="26"/>
        <v>134.76743370739217</v>
      </c>
      <c r="AJ70" s="13"/>
    </row>
    <row r="71" spans="1:36" ht="15">
      <c r="A71" s="11">
        <v>84</v>
      </c>
      <c r="B71" s="119" t="s">
        <v>1403</v>
      </c>
      <c r="C71" s="9" t="s">
        <v>133</v>
      </c>
      <c r="D71" s="119" t="s">
        <v>1113</v>
      </c>
      <c r="E71" s="119" t="s">
        <v>1051</v>
      </c>
      <c r="F71" s="119" t="s">
        <v>1115</v>
      </c>
      <c r="G71" s="148">
        <f>VLOOKUP(C71,工作量!D:J,6,FALSE)</f>
        <v>297.44000000000005</v>
      </c>
      <c r="H71" s="134">
        <f>VLOOKUP(C71,工作量!D:K,8,FALSE)</f>
        <v>44.253493844436306</v>
      </c>
      <c r="I71" s="36">
        <v>88.816999999999993</v>
      </c>
      <c r="J71" s="36">
        <v>89.730999999999995</v>
      </c>
      <c r="K71" s="36">
        <v>89.274000000000001</v>
      </c>
      <c r="L71" s="132">
        <v>70</v>
      </c>
      <c r="M71" s="134">
        <f t="shared" si="18"/>
        <v>59.112149532710291</v>
      </c>
      <c r="N71" s="13"/>
      <c r="O71" s="13"/>
      <c r="P71" s="16">
        <f t="shared" si="19"/>
        <v>0</v>
      </c>
      <c r="Q71" s="13"/>
      <c r="R71" s="13"/>
      <c r="S71" s="13"/>
      <c r="T71" s="13"/>
      <c r="U71" s="13"/>
      <c r="V71" s="16">
        <f t="shared" si="20"/>
        <v>0</v>
      </c>
      <c r="W71" s="150">
        <f t="shared" si="21"/>
        <v>0</v>
      </c>
      <c r="X71" s="13"/>
      <c r="Y71" s="13"/>
      <c r="Z71" s="13"/>
      <c r="AA71" s="16">
        <f t="shared" si="22"/>
        <v>0</v>
      </c>
      <c r="AB71" s="13"/>
      <c r="AC71" s="13"/>
      <c r="AD71" s="13"/>
      <c r="AE71" s="16">
        <f t="shared" si="23"/>
        <v>0</v>
      </c>
      <c r="AF71" s="13"/>
      <c r="AG71" s="16">
        <f t="shared" si="24"/>
        <v>0</v>
      </c>
      <c r="AH71" s="150">
        <f t="shared" si="25"/>
        <v>0</v>
      </c>
      <c r="AI71" s="37">
        <f t="shared" si="26"/>
        <v>103.3656433771466</v>
      </c>
      <c r="AJ71" s="13"/>
    </row>
    <row r="72" spans="1:36" ht="15">
      <c r="A72" s="11">
        <v>67</v>
      </c>
      <c r="B72" s="119" t="s">
        <v>917</v>
      </c>
      <c r="C72" s="9" t="s">
        <v>995</v>
      </c>
      <c r="D72" s="119" t="s">
        <v>998</v>
      </c>
      <c r="E72" s="119" t="s">
        <v>999</v>
      </c>
      <c r="F72" s="119" t="s">
        <v>1000</v>
      </c>
      <c r="G72" s="148">
        <f>VLOOKUP(C72,工作量!D:J,6,FALSE)</f>
        <v>522.53120840000008</v>
      </c>
      <c r="H72" s="134">
        <f>VLOOKUP(C72,工作量!D:K,8,FALSE)</f>
        <v>77.742844319712432</v>
      </c>
      <c r="I72" s="36">
        <v>88.878</v>
      </c>
      <c r="J72" s="36">
        <v>89.617999999999995</v>
      </c>
      <c r="K72" s="36">
        <v>89.24799999999999</v>
      </c>
      <c r="L72" s="132">
        <v>71</v>
      </c>
      <c r="M72" s="134">
        <f t="shared" si="18"/>
        <v>58.528037383177576</v>
      </c>
      <c r="N72" s="1"/>
      <c r="O72" s="1"/>
      <c r="P72" s="16">
        <f t="shared" si="19"/>
        <v>0</v>
      </c>
      <c r="Q72" s="1"/>
      <c r="R72" s="1"/>
      <c r="S72" s="1"/>
      <c r="T72" s="1"/>
      <c r="U72" s="1"/>
      <c r="V72" s="16">
        <f t="shared" si="20"/>
        <v>0</v>
      </c>
      <c r="W72" s="150">
        <f t="shared" si="21"/>
        <v>0</v>
      </c>
      <c r="X72" s="1"/>
      <c r="Y72" s="1">
        <v>26</v>
      </c>
      <c r="Z72" s="1"/>
      <c r="AA72" s="16">
        <f t="shared" si="22"/>
        <v>26</v>
      </c>
      <c r="AB72" s="1"/>
      <c r="AC72" s="1"/>
      <c r="AD72" s="2"/>
      <c r="AE72" s="16">
        <f t="shared" si="23"/>
        <v>0</v>
      </c>
      <c r="AF72" s="1"/>
      <c r="AG72" s="16">
        <f t="shared" si="24"/>
        <v>0</v>
      </c>
      <c r="AH72" s="150">
        <f t="shared" si="25"/>
        <v>26</v>
      </c>
      <c r="AI72" s="37">
        <f t="shared" si="26"/>
        <v>162.27088170288999</v>
      </c>
      <c r="AJ72" s="13"/>
    </row>
    <row r="73" spans="1:36" ht="15">
      <c r="A73" s="11">
        <v>88</v>
      </c>
      <c r="B73" s="119" t="s">
        <v>1403</v>
      </c>
      <c r="C73" s="9" t="s">
        <v>1425</v>
      </c>
      <c r="D73" s="119" t="s">
        <v>1427</v>
      </c>
      <c r="E73" s="119" t="s">
        <v>1428</v>
      </c>
      <c r="F73" s="119" t="s">
        <v>1115</v>
      </c>
      <c r="G73" s="148">
        <f>VLOOKUP(C73,工作量!D:J,6,FALSE)</f>
        <v>667.82400000000007</v>
      </c>
      <c r="H73" s="134">
        <f>VLOOKUP(C73,工作量!D:K,8,FALSE)</f>
        <v>99.359686905482889</v>
      </c>
      <c r="I73" s="36">
        <v>89.129000000000005</v>
      </c>
      <c r="J73" s="36">
        <v>89.272999999999996</v>
      </c>
      <c r="K73" s="36">
        <v>89.200999999999993</v>
      </c>
      <c r="L73" s="132">
        <v>72</v>
      </c>
      <c r="M73" s="134">
        <f t="shared" si="18"/>
        <v>57.943925233644869</v>
      </c>
      <c r="N73" s="13"/>
      <c r="O73" s="13"/>
      <c r="P73" s="16">
        <f t="shared" si="19"/>
        <v>0</v>
      </c>
      <c r="Q73" s="13"/>
      <c r="R73" s="13"/>
      <c r="S73" s="13"/>
      <c r="T73" s="13"/>
      <c r="U73" s="13"/>
      <c r="V73" s="16">
        <f t="shared" si="20"/>
        <v>0</v>
      </c>
      <c r="W73" s="150">
        <f t="shared" si="21"/>
        <v>0</v>
      </c>
      <c r="X73" s="13"/>
      <c r="Y73" s="13"/>
      <c r="Z73" s="13"/>
      <c r="AA73" s="16">
        <f t="shared" si="22"/>
        <v>0</v>
      </c>
      <c r="AB73" s="13"/>
      <c r="AC73" s="11"/>
      <c r="AD73" s="13"/>
      <c r="AE73" s="16">
        <f t="shared" si="23"/>
        <v>0</v>
      </c>
      <c r="AF73" s="13"/>
      <c r="AG73" s="16">
        <f t="shared" si="24"/>
        <v>0</v>
      </c>
      <c r="AH73" s="150">
        <f t="shared" si="25"/>
        <v>0</v>
      </c>
      <c r="AI73" s="37">
        <f t="shared" si="26"/>
        <v>157.30361213912775</v>
      </c>
      <c r="AJ73" s="13"/>
    </row>
    <row r="74" spans="1:36" ht="15">
      <c r="A74" s="11">
        <v>103</v>
      </c>
      <c r="B74" s="119" t="s">
        <v>1060</v>
      </c>
      <c r="C74" s="8" t="s">
        <v>1186</v>
      </c>
      <c r="D74" s="119" t="s">
        <v>1075</v>
      </c>
      <c r="E74" s="119" t="s">
        <v>1051</v>
      </c>
      <c r="F74" s="119" t="s">
        <v>1076</v>
      </c>
      <c r="G74" s="148">
        <f>VLOOKUP(C74,工作量!D:J,6,FALSE)</f>
        <v>503.23800000000006</v>
      </c>
      <c r="H74" s="134">
        <f>VLOOKUP(C74,工作量!D:K,8,FALSE)</f>
        <v>74.872376732404646</v>
      </c>
      <c r="I74" s="36">
        <v>87.914000000000001</v>
      </c>
      <c r="J74" s="36">
        <v>90.483000000000004</v>
      </c>
      <c r="K74" s="36">
        <v>89.198499999999996</v>
      </c>
      <c r="L74" s="132">
        <v>73</v>
      </c>
      <c r="M74" s="134">
        <f t="shared" si="18"/>
        <v>57.359813084112155</v>
      </c>
      <c r="N74" s="1"/>
      <c r="O74" s="1"/>
      <c r="P74" s="16">
        <f t="shared" si="19"/>
        <v>0</v>
      </c>
      <c r="Q74" s="1"/>
      <c r="R74" s="1"/>
      <c r="S74" s="1"/>
      <c r="T74" s="1"/>
      <c r="U74" s="1"/>
      <c r="V74" s="16">
        <f t="shared" si="20"/>
        <v>0</v>
      </c>
      <c r="W74" s="150">
        <f t="shared" si="21"/>
        <v>0</v>
      </c>
      <c r="X74" s="1"/>
      <c r="Y74" s="1"/>
      <c r="Z74" s="1"/>
      <c r="AA74" s="16">
        <f t="shared" si="22"/>
        <v>0</v>
      </c>
      <c r="AB74" s="1"/>
      <c r="AC74" s="1"/>
      <c r="AD74" s="2"/>
      <c r="AE74" s="16">
        <f t="shared" si="23"/>
        <v>0</v>
      </c>
      <c r="AF74" s="1"/>
      <c r="AG74" s="16">
        <f t="shared" si="24"/>
        <v>0</v>
      </c>
      <c r="AH74" s="150">
        <f t="shared" si="25"/>
        <v>0</v>
      </c>
      <c r="AI74" s="37">
        <f t="shared" si="26"/>
        <v>132.23218981651681</v>
      </c>
      <c r="AJ74" s="14"/>
    </row>
    <row r="75" spans="1:36" ht="15">
      <c r="A75" s="11">
        <v>71</v>
      </c>
      <c r="B75" s="119" t="s">
        <v>917</v>
      </c>
      <c r="C75" s="9" t="s">
        <v>1014</v>
      </c>
      <c r="D75" s="119" t="s">
        <v>570</v>
      </c>
      <c r="E75" s="119" t="s">
        <v>940</v>
      </c>
      <c r="F75" s="119" t="s">
        <v>572</v>
      </c>
      <c r="G75" s="148">
        <f>VLOOKUP(C75,工作量!D:J,6,FALSE)</f>
        <v>450.1692917333333</v>
      </c>
      <c r="H75" s="134">
        <f>VLOOKUP(C75,工作量!D:K,8,FALSE)</f>
        <v>66.976748186778224</v>
      </c>
      <c r="I75" s="36">
        <v>89.972999999999999</v>
      </c>
      <c r="J75" s="36">
        <v>88.346999999999994</v>
      </c>
      <c r="K75" s="36">
        <v>89.16</v>
      </c>
      <c r="L75" s="132">
        <v>74</v>
      </c>
      <c r="M75" s="134">
        <f t="shared" si="18"/>
        <v>56.775700934579447</v>
      </c>
      <c r="N75" s="1"/>
      <c r="O75" s="1"/>
      <c r="P75" s="16">
        <f t="shared" si="19"/>
        <v>0</v>
      </c>
      <c r="Q75" s="1"/>
      <c r="R75" s="1"/>
      <c r="S75" s="1"/>
      <c r="T75" s="1"/>
      <c r="U75" s="1"/>
      <c r="V75" s="16">
        <f t="shared" si="20"/>
        <v>0</v>
      </c>
      <c r="W75" s="150">
        <f t="shared" si="21"/>
        <v>0</v>
      </c>
      <c r="X75" s="1"/>
      <c r="Y75" s="1"/>
      <c r="Z75" s="1"/>
      <c r="AA75" s="16">
        <f t="shared" si="22"/>
        <v>0</v>
      </c>
      <c r="AB75" s="1"/>
      <c r="AC75" s="1"/>
      <c r="AD75" s="2"/>
      <c r="AE75" s="16">
        <f t="shared" si="23"/>
        <v>0</v>
      </c>
      <c r="AF75" s="1"/>
      <c r="AG75" s="16">
        <f t="shared" si="24"/>
        <v>0</v>
      </c>
      <c r="AH75" s="150">
        <f t="shared" si="25"/>
        <v>0</v>
      </c>
      <c r="AI75" s="37">
        <f t="shared" si="26"/>
        <v>123.75244912135767</v>
      </c>
      <c r="AJ75" s="13"/>
    </row>
    <row r="76" spans="1:36" ht="15">
      <c r="A76" s="11">
        <v>48</v>
      </c>
      <c r="B76" s="119" t="s">
        <v>1344</v>
      </c>
      <c r="C76" s="9" t="s">
        <v>1372</v>
      </c>
      <c r="D76" s="119" t="s">
        <v>915</v>
      </c>
      <c r="E76" s="119" t="s">
        <v>914</v>
      </c>
      <c r="F76" s="119" t="s">
        <v>1365</v>
      </c>
      <c r="G76" s="148">
        <f>VLOOKUP(C76,工作量!D:J,6,FALSE)</f>
        <v>55.32</v>
      </c>
      <c r="H76" s="134">
        <f>VLOOKUP(C76,工作量!D:K,8,FALSE)</f>
        <v>8.2305785350800704</v>
      </c>
      <c r="I76" s="36">
        <v>89.135000000000005</v>
      </c>
      <c r="J76" s="36"/>
      <c r="K76" s="36">
        <v>89.135000000000005</v>
      </c>
      <c r="L76" s="132">
        <v>75</v>
      </c>
      <c r="M76" s="134">
        <f t="shared" si="18"/>
        <v>56.19158878504674</v>
      </c>
      <c r="N76" s="1"/>
      <c r="O76" s="1"/>
      <c r="P76" s="16">
        <f t="shared" si="19"/>
        <v>0</v>
      </c>
      <c r="Q76" s="1"/>
      <c r="R76" s="1"/>
      <c r="S76" s="1"/>
      <c r="T76" s="1"/>
      <c r="U76" s="1"/>
      <c r="V76" s="16">
        <f t="shared" si="20"/>
        <v>0</v>
      </c>
      <c r="W76" s="150">
        <f t="shared" si="21"/>
        <v>0</v>
      </c>
      <c r="X76" s="1"/>
      <c r="Y76" s="1"/>
      <c r="Z76" s="1"/>
      <c r="AA76" s="16">
        <f t="shared" si="22"/>
        <v>0</v>
      </c>
      <c r="AB76" s="1"/>
      <c r="AC76" s="1"/>
      <c r="AD76" s="2"/>
      <c r="AE76" s="16">
        <f t="shared" si="23"/>
        <v>0</v>
      </c>
      <c r="AF76" s="1"/>
      <c r="AG76" s="16">
        <f t="shared" si="24"/>
        <v>0</v>
      </c>
      <c r="AH76" s="150">
        <f t="shared" si="25"/>
        <v>0</v>
      </c>
      <c r="AI76" s="37">
        <f t="shared" si="26"/>
        <v>64.422167320126817</v>
      </c>
      <c r="AJ76" s="13"/>
    </row>
    <row r="77" spans="1:36" ht="15">
      <c r="A77" s="11">
        <v>54</v>
      </c>
      <c r="B77" s="119" t="s">
        <v>917</v>
      </c>
      <c r="C77" s="9" t="s">
        <v>919</v>
      </c>
      <c r="D77" s="119" t="s">
        <v>922</v>
      </c>
      <c r="E77" s="119" t="s">
        <v>923</v>
      </c>
      <c r="F77" s="119" t="s">
        <v>924</v>
      </c>
      <c r="G77" s="148">
        <f>VLOOKUP(C77,工作量!D:J,6,FALSE)</f>
        <v>499.70200000000006</v>
      </c>
      <c r="H77" s="134">
        <f>VLOOKUP(C77,工作量!D:K,8,FALSE)</f>
        <v>74.346286246142114</v>
      </c>
      <c r="I77" s="36"/>
      <c r="J77" s="36">
        <v>89.128</v>
      </c>
      <c r="K77" s="36">
        <v>89.128</v>
      </c>
      <c r="L77" s="132">
        <v>76</v>
      </c>
      <c r="M77" s="134">
        <f t="shared" si="18"/>
        <v>55.607476635514026</v>
      </c>
      <c r="N77" s="1"/>
      <c r="O77" s="1"/>
      <c r="P77" s="16">
        <f t="shared" si="19"/>
        <v>0</v>
      </c>
      <c r="Q77" s="1">
        <v>10</v>
      </c>
      <c r="R77" s="1"/>
      <c r="S77" s="1"/>
      <c r="T77" s="1"/>
      <c r="U77" s="1"/>
      <c r="V77" s="16">
        <f t="shared" si="20"/>
        <v>10</v>
      </c>
      <c r="W77" s="150">
        <f t="shared" si="21"/>
        <v>10</v>
      </c>
      <c r="X77" s="1"/>
      <c r="Y77" s="1">
        <v>10</v>
      </c>
      <c r="Z77" s="1"/>
      <c r="AA77" s="16">
        <f t="shared" si="22"/>
        <v>10</v>
      </c>
      <c r="AB77" s="1"/>
      <c r="AC77" s="1"/>
      <c r="AD77" s="2"/>
      <c r="AE77" s="16">
        <f t="shared" si="23"/>
        <v>0</v>
      </c>
      <c r="AF77" s="1"/>
      <c r="AG77" s="16">
        <f t="shared" si="24"/>
        <v>0</v>
      </c>
      <c r="AH77" s="150">
        <f t="shared" si="25"/>
        <v>10</v>
      </c>
      <c r="AI77" s="37">
        <f t="shared" si="26"/>
        <v>149.95376288165613</v>
      </c>
      <c r="AJ77" s="13"/>
    </row>
    <row r="78" spans="1:36" ht="15">
      <c r="A78" s="11">
        <v>68</v>
      </c>
      <c r="B78" s="119" t="s">
        <v>917</v>
      </c>
      <c r="C78" s="9" t="s">
        <v>1002</v>
      </c>
      <c r="D78" s="119" t="s">
        <v>998</v>
      </c>
      <c r="E78" s="119" t="s">
        <v>999</v>
      </c>
      <c r="F78" s="119" t="s">
        <v>1000</v>
      </c>
      <c r="G78" s="148">
        <f>VLOOKUP(C78,工作量!D:J,6,FALSE)</f>
        <v>227.11999999999998</v>
      </c>
      <c r="H78" s="134">
        <f>VLOOKUP(C78,工作量!D:K,8,FALSE)</f>
        <v>33.791196617631691</v>
      </c>
      <c r="I78" s="36">
        <v>89.061000000000007</v>
      </c>
      <c r="J78" s="36"/>
      <c r="K78" s="36">
        <v>89.061000000000007</v>
      </c>
      <c r="L78" s="132">
        <v>77</v>
      </c>
      <c r="M78" s="134">
        <f t="shared" si="18"/>
        <v>55.023364485981318</v>
      </c>
      <c r="N78" s="1"/>
      <c r="O78" s="1"/>
      <c r="P78" s="16">
        <f t="shared" si="19"/>
        <v>0</v>
      </c>
      <c r="Q78" s="1"/>
      <c r="R78" s="1"/>
      <c r="S78" s="1"/>
      <c r="T78" s="1"/>
      <c r="U78" s="1"/>
      <c r="V78" s="16">
        <f t="shared" si="20"/>
        <v>0</v>
      </c>
      <c r="W78" s="150">
        <f t="shared" si="21"/>
        <v>0</v>
      </c>
      <c r="X78" s="1"/>
      <c r="Y78" s="1">
        <v>1</v>
      </c>
      <c r="Z78" s="1"/>
      <c r="AA78" s="16">
        <f t="shared" si="22"/>
        <v>1</v>
      </c>
      <c r="AB78" s="1"/>
      <c r="AC78" s="1"/>
      <c r="AD78" s="2"/>
      <c r="AE78" s="16">
        <f t="shared" si="23"/>
        <v>0</v>
      </c>
      <c r="AF78" s="1">
        <v>20</v>
      </c>
      <c r="AG78" s="16">
        <f t="shared" si="24"/>
        <v>20</v>
      </c>
      <c r="AH78" s="150">
        <f t="shared" si="25"/>
        <v>21</v>
      </c>
      <c r="AI78" s="37">
        <f t="shared" si="26"/>
        <v>109.81456110361302</v>
      </c>
      <c r="AJ78" s="13"/>
    </row>
    <row r="79" spans="1:36" ht="15">
      <c r="A79" s="11">
        <v>90</v>
      </c>
      <c r="B79" s="119" t="s">
        <v>1060</v>
      </c>
      <c r="C79" s="9" t="s">
        <v>1044</v>
      </c>
      <c r="D79" s="119" t="s">
        <v>1050</v>
      </c>
      <c r="E79" s="119" t="s">
        <v>1051</v>
      </c>
      <c r="F79" s="119" t="s">
        <v>1052</v>
      </c>
      <c r="G79" s="148">
        <f>VLOOKUP(C79,工作量!D:J,6,FALSE)</f>
        <v>510.47104000000002</v>
      </c>
      <c r="H79" s="134">
        <f>VLOOKUP(C79,工作量!D:K,8,FALSE)</f>
        <v>75.948517436804053</v>
      </c>
      <c r="I79" s="36">
        <v>88.66558695652175</v>
      </c>
      <c r="J79" s="36">
        <v>89.429000000000002</v>
      </c>
      <c r="K79" s="36">
        <v>89.047293478260883</v>
      </c>
      <c r="L79" s="132">
        <v>78</v>
      </c>
      <c r="M79" s="134">
        <f t="shared" si="18"/>
        <v>54.439252336448604</v>
      </c>
      <c r="N79" s="1"/>
      <c r="O79" s="1"/>
      <c r="P79" s="16">
        <f t="shared" si="19"/>
        <v>0</v>
      </c>
      <c r="Q79" s="1"/>
      <c r="R79" s="1"/>
      <c r="S79" s="1"/>
      <c r="T79" s="1"/>
      <c r="U79" s="1"/>
      <c r="V79" s="16">
        <f t="shared" si="20"/>
        <v>0</v>
      </c>
      <c r="W79" s="150">
        <f t="shared" si="21"/>
        <v>0</v>
      </c>
      <c r="X79" s="1"/>
      <c r="Y79" s="1"/>
      <c r="Z79" s="1"/>
      <c r="AA79" s="16">
        <f t="shared" si="22"/>
        <v>0</v>
      </c>
      <c r="AB79" s="1"/>
      <c r="AC79" s="1"/>
      <c r="AD79" s="2"/>
      <c r="AE79" s="16">
        <f t="shared" si="23"/>
        <v>0</v>
      </c>
      <c r="AF79" s="1"/>
      <c r="AG79" s="16">
        <f t="shared" si="24"/>
        <v>0</v>
      </c>
      <c r="AH79" s="150">
        <f t="shared" si="25"/>
        <v>0</v>
      </c>
      <c r="AI79" s="37">
        <f t="shared" si="26"/>
        <v>130.38776977325267</v>
      </c>
      <c r="AJ79" s="13"/>
    </row>
    <row r="80" spans="1:36" ht="15">
      <c r="A80" s="11">
        <v>85</v>
      </c>
      <c r="B80" s="119" t="s">
        <v>1403</v>
      </c>
      <c r="C80" s="9" t="s">
        <v>144</v>
      </c>
      <c r="D80" s="119" t="s">
        <v>1113</v>
      </c>
      <c r="E80" s="119" t="s">
        <v>1051</v>
      </c>
      <c r="F80" s="119" t="s">
        <v>1115</v>
      </c>
      <c r="G80" s="148">
        <f>VLOOKUP(C80,工作量!D:J,6,FALSE)</f>
        <v>510.44800000000004</v>
      </c>
      <c r="H80" s="134">
        <f>VLOOKUP(C80,工作量!D:K,8,FALSE)</f>
        <v>75.94508951689356</v>
      </c>
      <c r="I80" s="36">
        <v>88.789000000000001</v>
      </c>
      <c r="J80" s="36">
        <v>89.24</v>
      </c>
      <c r="K80" s="36">
        <v>89.014499999999998</v>
      </c>
      <c r="L80" s="132">
        <v>79</v>
      </c>
      <c r="M80" s="134">
        <f t="shared" si="18"/>
        <v>53.855140186915897</v>
      </c>
      <c r="N80" s="13"/>
      <c r="O80" s="13"/>
      <c r="P80" s="16">
        <f t="shared" si="19"/>
        <v>0</v>
      </c>
      <c r="Q80" s="13"/>
      <c r="R80" s="13"/>
      <c r="S80" s="13"/>
      <c r="T80" s="13"/>
      <c r="U80" s="13"/>
      <c r="V80" s="16">
        <f t="shared" si="20"/>
        <v>0</v>
      </c>
      <c r="W80" s="150">
        <f t="shared" si="21"/>
        <v>0</v>
      </c>
      <c r="X80" s="13"/>
      <c r="Y80" s="13"/>
      <c r="Z80" s="13"/>
      <c r="AA80" s="16">
        <f t="shared" si="22"/>
        <v>0</v>
      </c>
      <c r="AB80" s="13"/>
      <c r="AC80" s="13"/>
      <c r="AD80" s="13"/>
      <c r="AE80" s="16">
        <f t="shared" si="23"/>
        <v>0</v>
      </c>
      <c r="AF80" s="13"/>
      <c r="AG80" s="16">
        <f t="shared" si="24"/>
        <v>0</v>
      </c>
      <c r="AH80" s="150">
        <f t="shared" si="25"/>
        <v>0</v>
      </c>
      <c r="AI80" s="37">
        <f t="shared" si="26"/>
        <v>129.80022970380946</v>
      </c>
      <c r="AJ80" s="14"/>
    </row>
    <row r="81" spans="1:36" ht="15">
      <c r="A81" s="11">
        <v>73</v>
      </c>
      <c r="B81" s="119" t="s">
        <v>917</v>
      </c>
      <c r="C81" s="9" t="s">
        <v>19</v>
      </c>
      <c r="D81" s="119" t="s">
        <v>570</v>
      </c>
      <c r="E81" s="119" t="s">
        <v>923</v>
      </c>
      <c r="F81" s="119" t="s">
        <v>572</v>
      </c>
      <c r="G81" s="148">
        <f>VLOOKUP(C81,工作量!D:J,6,FALSE)</f>
        <v>581.55000000000007</v>
      </c>
      <c r="H81" s="134">
        <f>VLOOKUP(C81,工作量!D:K,8,FALSE)</f>
        <v>86.52373367816007</v>
      </c>
      <c r="I81" s="36">
        <v>89.254000000000005</v>
      </c>
      <c r="J81" s="36">
        <v>88.488</v>
      </c>
      <c r="K81" s="36">
        <v>88.871000000000009</v>
      </c>
      <c r="L81" s="132">
        <v>80</v>
      </c>
      <c r="M81" s="134">
        <f t="shared" si="18"/>
        <v>53.271028037383182</v>
      </c>
      <c r="N81" s="1"/>
      <c r="O81" s="1"/>
      <c r="P81" s="16">
        <f t="shared" si="19"/>
        <v>0</v>
      </c>
      <c r="Q81" s="1"/>
      <c r="R81" s="1"/>
      <c r="S81" s="1"/>
      <c r="T81" s="1"/>
      <c r="U81" s="1"/>
      <c r="V81" s="16">
        <f t="shared" si="20"/>
        <v>0</v>
      </c>
      <c r="W81" s="150">
        <f t="shared" si="21"/>
        <v>0</v>
      </c>
      <c r="X81" s="1">
        <v>20</v>
      </c>
      <c r="Y81" s="1"/>
      <c r="Z81" s="1"/>
      <c r="AA81" s="16">
        <f t="shared" si="22"/>
        <v>20</v>
      </c>
      <c r="AB81" s="1"/>
      <c r="AC81" s="1"/>
      <c r="AD81" s="2"/>
      <c r="AE81" s="16">
        <f t="shared" si="23"/>
        <v>0</v>
      </c>
      <c r="AF81" s="1"/>
      <c r="AG81" s="16">
        <f t="shared" si="24"/>
        <v>0</v>
      </c>
      <c r="AH81" s="150">
        <f t="shared" si="25"/>
        <v>20</v>
      </c>
      <c r="AI81" s="37">
        <f t="shared" si="26"/>
        <v>159.79476171554325</v>
      </c>
      <c r="AJ81" s="13"/>
    </row>
    <row r="82" spans="1:36" ht="15">
      <c r="A82" s="11">
        <v>39</v>
      </c>
      <c r="B82" s="119" t="s">
        <v>1234</v>
      </c>
      <c r="C82" s="8" t="s">
        <v>1305</v>
      </c>
      <c r="D82" s="119" t="s">
        <v>1075</v>
      </c>
      <c r="E82" s="119" t="s">
        <v>1051</v>
      </c>
      <c r="F82" s="119" t="s">
        <v>1076</v>
      </c>
      <c r="G82" s="148">
        <f>VLOOKUP(C82,工作量!D:J,6,FALSE)</f>
        <v>643.90959999999995</v>
      </c>
      <c r="H82" s="134">
        <f>VLOOKUP(C82,工作量!D:K,8,FALSE)</f>
        <v>95.801672673391067</v>
      </c>
      <c r="I82" s="36">
        <v>89.988</v>
      </c>
      <c r="J82" s="36">
        <v>87.731999999999999</v>
      </c>
      <c r="K82" s="36">
        <v>88.86</v>
      </c>
      <c r="L82" s="132">
        <v>81</v>
      </c>
      <c r="M82" s="134">
        <f t="shared" si="18"/>
        <v>52.686915887850475</v>
      </c>
      <c r="N82" s="1"/>
      <c r="O82" s="1"/>
      <c r="P82" s="16">
        <f t="shared" si="19"/>
        <v>0</v>
      </c>
      <c r="Q82" s="1"/>
      <c r="R82" s="1"/>
      <c r="S82" s="1"/>
      <c r="T82" s="1"/>
      <c r="U82" s="1"/>
      <c r="V82" s="16">
        <f t="shared" si="20"/>
        <v>0</v>
      </c>
      <c r="W82" s="150">
        <f t="shared" si="21"/>
        <v>0</v>
      </c>
      <c r="X82" s="1"/>
      <c r="Y82" s="1"/>
      <c r="Z82" s="1"/>
      <c r="AA82" s="16">
        <f t="shared" si="22"/>
        <v>0</v>
      </c>
      <c r="AB82" s="1"/>
      <c r="AC82" s="1"/>
      <c r="AD82" s="2"/>
      <c r="AE82" s="16">
        <f t="shared" si="23"/>
        <v>0</v>
      </c>
      <c r="AF82" s="1"/>
      <c r="AG82" s="16">
        <f t="shared" si="24"/>
        <v>0</v>
      </c>
      <c r="AH82" s="150">
        <f t="shared" si="25"/>
        <v>0</v>
      </c>
      <c r="AI82" s="37">
        <f t="shared" si="26"/>
        <v>148.48858856124156</v>
      </c>
      <c r="AJ82" s="13"/>
    </row>
    <row r="83" spans="1:36" ht="15">
      <c r="A83" s="11">
        <v>100</v>
      </c>
      <c r="B83" s="119" t="s">
        <v>1060</v>
      </c>
      <c r="C83" s="8" t="s">
        <v>1158</v>
      </c>
      <c r="D83" s="119" t="s">
        <v>1075</v>
      </c>
      <c r="E83" s="119" t="s">
        <v>1051</v>
      </c>
      <c r="F83" s="119" t="s">
        <v>1076</v>
      </c>
      <c r="G83" s="148">
        <f>VLOOKUP(C83,工作量!D:J,6,FALSE)</f>
        <v>1876.4789999999998</v>
      </c>
      <c r="H83" s="134">
        <f>VLOOKUP(C83,工作量!D:K,8,FALSE)</f>
        <v>100</v>
      </c>
      <c r="I83" s="36">
        <v>88.561000000000007</v>
      </c>
      <c r="J83" s="36">
        <v>89.132000000000005</v>
      </c>
      <c r="K83" s="36">
        <v>88.846500000000006</v>
      </c>
      <c r="L83" s="132">
        <v>82</v>
      </c>
      <c r="M83" s="134">
        <f t="shared" si="18"/>
        <v>52.102803738317768</v>
      </c>
      <c r="N83" s="1">
        <v>145.9</v>
      </c>
      <c r="O83" s="1"/>
      <c r="P83" s="16">
        <f t="shared" si="19"/>
        <v>145.9</v>
      </c>
      <c r="Q83" s="1"/>
      <c r="R83" s="1"/>
      <c r="S83" s="1"/>
      <c r="T83" s="1"/>
      <c r="U83" s="1"/>
      <c r="V83" s="16">
        <f t="shared" si="20"/>
        <v>0</v>
      </c>
      <c r="W83" s="150">
        <f t="shared" si="21"/>
        <v>145.9</v>
      </c>
      <c r="X83" s="1">
        <v>10</v>
      </c>
      <c r="Y83" s="1"/>
      <c r="Z83" s="1"/>
      <c r="AA83" s="16">
        <f t="shared" si="22"/>
        <v>10</v>
      </c>
      <c r="AB83" s="1"/>
      <c r="AC83" s="1">
        <v>30</v>
      </c>
      <c r="AD83" s="2"/>
      <c r="AE83" s="16">
        <f t="shared" si="23"/>
        <v>30</v>
      </c>
      <c r="AF83" s="1"/>
      <c r="AG83" s="16">
        <f t="shared" si="24"/>
        <v>0</v>
      </c>
      <c r="AH83" s="150">
        <f t="shared" si="25"/>
        <v>40</v>
      </c>
      <c r="AI83" s="37">
        <f t="shared" si="26"/>
        <v>338.00280373831777</v>
      </c>
      <c r="AJ83" s="13"/>
    </row>
    <row r="84" spans="1:36" ht="15">
      <c r="A84" s="11">
        <v>45</v>
      </c>
      <c r="B84" s="119" t="s">
        <v>1234</v>
      </c>
      <c r="C84" s="9" t="s">
        <v>1336</v>
      </c>
      <c r="D84" s="119" t="s">
        <v>1050</v>
      </c>
      <c r="E84" s="119" t="s">
        <v>1051</v>
      </c>
      <c r="F84" s="119" t="s">
        <v>1052</v>
      </c>
      <c r="G84" s="148">
        <f>VLOOKUP(C84,工作量!D:J,6,FALSE)</f>
        <v>6.24</v>
      </c>
      <c r="H84" s="134">
        <f>VLOOKUP(C84,工作量!D:K,8,FALSE)</f>
        <v>0.92839497575740493</v>
      </c>
      <c r="I84" s="36">
        <v>88.69</v>
      </c>
      <c r="J84" s="36"/>
      <c r="K84" s="36">
        <v>88.69</v>
      </c>
      <c r="L84" s="132">
        <v>83</v>
      </c>
      <c r="M84" s="134">
        <f t="shared" si="18"/>
        <v>51.518691588785053</v>
      </c>
      <c r="N84" s="1"/>
      <c r="O84" s="1"/>
      <c r="P84" s="16">
        <f t="shared" si="19"/>
        <v>0</v>
      </c>
      <c r="Q84" s="1"/>
      <c r="R84" s="1"/>
      <c r="S84" s="1"/>
      <c r="T84" s="1"/>
      <c r="U84" s="1"/>
      <c r="V84" s="16">
        <f t="shared" si="20"/>
        <v>0</v>
      </c>
      <c r="W84" s="150">
        <f t="shared" si="21"/>
        <v>0</v>
      </c>
      <c r="X84" s="1"/>
      <c r="Y84" s="1"/>
      <c r="Z84" s="1"/>
      <c r="AA84" s="16">
        <f t="shared" si="22"/>
        <v>0</v>
      </c>
      <c r="AB84" s="1"/>
      <c r="AC84" s="1"/>
      <c r="AD84" s="2"/>
      <c r="AE84" s="16">
        <f t="shared" si="23"/>
        <v>0</v>
      </c>
      <c r="AF84" s="1"/>
      <c r="AG84" s="16">
        <f t="shared" si="24"/>
        <v>0</v>
      </c>
      <c r="AH84" s="150">
        <f t="shared" si="25"/>
        <v>0</v>
      </c>
      <c r="AI84" s="37">
        <f t="shared" si="26"/>
        <v>52.44708656454246</v>
      </c>
      <c r="AJ84" s="13"/>
    </row>
    <row r="85" spans="1:36" ht="15" customHeight="1">
      <c r="A85" s="11">
        <v>9</v>
      </c>
      <c r="B85" s="119" t="s">
        <v>652</v>
      </c>
      <c r="C85" s="8" t="s">
        <v>741</v>
      </c>
      <c r="D85" s="119" t="s">
        <v>674</v>
      </c>
      <c r="E85" s="119" t="s">
        <v>662</v>
      </c>
      <c r="F85" s="119" t="s">
        <v>663</v>
      </c>
      <c r="G85" s="148">
        <f>VLOOKUP(C85,工作量!D:J,6,FALSE)</f>
        <v>156.15820000000002</v>
      </c>
      <c r="H85" s="134">
        <f>VLOOKUP(C85,工作量!D:K,8,FALSE)</f>
        <v>23.233411587070513</v>
      </c>
      <c r="I85" s="36"/>
      <c r="J85" s="36">
        <v>88.667000000000002</v>
      </c>
      <c r="K85" s="36">
        <v>88.667000000000002</v>
      </c>
      <c r="L85" s="132">
        <v>84</v>
      </c>
      <c r="M85" s="134">
        <f t="shared" si="18"/>
        <v>50.934579439252346</v>
      </c>
      <c r="N85" s="1"/>
      <c r="O85" s="1"/>
      <c r="P85" s="16">
        <f t="shared" si="19"/>
        <v>0</v>
      </c>
      <c r="Q85" s="1"/>
      <c r="R85" s="1"/>
      <c r="S85" s="1"/>
      <c r="T85" s="1"/>
      <c r="U85" s="1"/>
      <c r="V85" s="16">
        <f t="shared" si="20"/>
        <v>0</v>
      </c>
      <c r="W85" s="150">
        <f t="shared" si="21"/>
        <v>0</v>
      </c>
      <c r="X85" s="1"/>
      <c r="Y85" s="1"/>
      <c r="Z85" s="1"/>
      <c r="AA85" s="16">
        <f t="shared" si="22"/>
        <v>0</v>
      </c>
      <c r="AB85" s="1"/>
      <c r="AC85" s="1"/>
      <c r="AD85" s="4"/>
      <c r="AE85" s="16">
        <f t="shared" si="23"/>
        <v>0</v>
      </c>
      <c r="AF85" s="1"/>
      <c r="AG85" s="16">
        <f t="shared" si="24"/>
        <v>0</v>
      </c>
      <c r="AH85" s="150">
        <f t="shared" si="25"/>
        <v>0</v>
      </c>
      <c r="AI85" s="37">
        <f t="shared" si="26"/>
        <v>74.167991026322852</v>
      </c>
      <c r="AJ85" s="13"/>
    </row>
    <row r="86" spans="1:36" ht="15">
      <c r="A86" s="11">
        <v>111</v>
      </c>
      <c r="B86" s="119" t="s">
        <v>1471</v>
      </c>
      <c r="C86" s="8" t="s">
        <v>670</v>
      </c>
      <c r="D86" s="119" t="s">
        <v>674</v>
      </c>
      <c r="E86" s="119" t="s">
        <v>662</v>
      </c>
      <c r="F86" s="119" t="s">
        <v>663</v>
      </c>
      <c r="G86" s="148">
        <f>VLOOKUP(C86,工作量!D:J,6,FALSE)</f>
        <v>431.12950000000001</v>
      </c>
      <c r="H86" s="134">
        <f>VLOOKUP(C86,工作量!D:K,8,FALSE)</f>
        <v>64.143984246923409</v>
      </c>
      <c r="I86" s="36">
        <v>88.55</v>
      </c>
      <c r="J86" s="36">
        <v>88.745999999999995</v>
      </c>
      <c r="K86" s="36">
        <v>88.647999999999996</v>
      </c>
      <c r="L86" s="132">
        <v>85</v>
      </c>
      <c r="M86" s="134">
        <f t="shared" si="18"/>
        <v>50.350467289719631</v>
      </c>
      <c r="N86" s="1"/>
      <c r="O86" s="1"/>
      <c r="P86" s="16">
        <f t="shared" si="19"/>
        <v>0</v>
      </c>
      <c r="Q86" s="1"/>
      <c r="R86" s="1"/>
      <c r="S86" s="1"/>
      <c r="T86" s="1"/>
      <c r="U86" s="1"/>
      <c r="V86" s="16">
        <f t="shared" si="20"/>
        <v>0</v>
      </c>
      <c r="W86" s="150">
        <f t="shared" si="21"/>
        <v>0</v>
      </c>
      <c r="X86" s="1"/>
      <c r="Y86" s="1"/>
      <c r="Z86" s="1"/>
      <c r="AA86" s="16">
        <f t="shared" si="22"/>
        <v>0</v>
      </c>
      <c r="AB86" s="1"/>
      <c r="AC86" s="1"/>
      <c r="AD86" s="2"/>
      <c r="AE86" s="16">
        <f t="shared" si="23"/>
        <v>0</v>
      </c>
      <c r="AF86" s="1"/>
      <c r="AG86" s="16">
        <f t="shared" si="24"/>
        <v>0</v>
      </c>
      <c r="AH86" s="150">
        <f t="shared" si="25"/>
        <v>0</v>
      </c>
      <c r="AI86" s="37">
        <f t="shared" si="26"/>
        <v>114.49445153664304</v>
      </c>
      <c r="AJ86" s="13"/>
    </row>
    <row r="87" spans="1:36" ht="15">
      <c r="A87" s="11">
        <v>77</v>
      </c>
      <c r="B87" s="119" t="s">
        <v>1403</v>
      </c>
      <c r="C87" s="9" t="s">
        <v>1405</v>
      </c>
      <c r="D87" s="119" t="s">
        <v>378</v>
      </c>
      <c r="E87" s="119" t="s">
        <v>1051</v>
      </c>
      <c r="F87" s="119" t="s">
        <v>1052</v>
      </c>
      <c r="G87" s="148">
        <f>VLOOKUP(C87,工作量!D:J,6,FALSE)</f>
        <v>581.40899999999999</v>
      </c>
      <c r="H87" s="134">
        <f>VLOOKUP(C87,工作量!D:K,8,FALSE)</f>
        <v>86.502755522457846</v>
      </c>
      <c r="I87" s="36">
        <v>89.265000000000001</v>
      </c>
      <c r="J87" s="36">
        <v>87.981999999999999</v>
      </c>
      <c r="K87" s="36">
        <v>88.623500000000007</v>
      </c>
      <c r="L87" s="132">
        <v>86</v>
      </c>
      <c r="M87" s="134">
        <f t="shared" si="18"/>
        <v>49.766355140186924</v>
      </c>
      <c r="N87" s="13"/>
      <c r="O87" s="13"/>
      <c r="P87" s="16">
        <f t="shared" si="19"/>
        <v>0</v>
      </c>
      <c r="Q87" s="13"/>
      <c r="R87" s="13"/>
      <c r="S87" s="13"/>
      <c r="T87" s="13"/>
      <c r="U87" s="13"/>
      <c r="V87" s="16">
        <f t="shared" si="20"/>
        <v>0</v>
      </c>
      <c r="W87" s="150">
        <f t="shared" si="21"/>
        <v>0</v>
      </c>
      <c r="X87" s="13"/>
      <c r="Y87" s="13"/>
      <c r="Z87" s="13"/>
      <c r="AA87" s="16">
        <f t="shared" si="22"/>
        <v>0</v>
      </c>
      <c r="AB87" s="13"/>
      <c r="AC87" s="13"/>
      <c r="AD87" s="13"/>
      <c r="AE87" s="16">
        <f t="shared" si="23"/>
        <v>0</v>
      </c>
      <c r="AF87" s="13"/>
      <c r="AG87" s="16">
        <f t="shared" si="24"/>
        <v>0</v>
      </c>
      <c r="AH87" s="150">
        <f t="shared" si="25"/>
        <v>0</v>
      </c>
      <c r="AI87" s="37">
        <f t="shared" si="26"/>
        <v>136.26911066264478</v>
      </c>
      <c r="AJ87" s="13"/>
    </row>
    <row r="88" spans="1:36" ht="15">
      <c r="A88" s="11">
        <v>79</v>
      </c>
      <c r="B88" s="119" t="s">
        <v>1403</v>
      </c>
      <c r="C88" s="9" t="s">
        <v>39</v>
      </c>
      <c r="D88" s="119" t="s">
        <v>378</v>
      </c>
      <c r="E88" s="119" t="s">
        <v>1051</v>
      </c>
      <c r="F88" s="119" t="s">
        <v>1052</v>
      </c>
      <c r="G88" s="148">
        <f>VLOOKUP(C88,工作量!D:J,6,FALSE)</f>
        <v>413.64319999999998</v>
      </c>
      <c r="H88" s="134">
        <f>VLOOKUP(C88,工作量!D:K,8,FALSE)</f>
        <v>61.542350742983231</v>
      </c>
      <c r="I88" s="36">
        <v>88.555999999999997</v>
      </c>
      <c r="J88" s="36"/>
      <c r="K88" s="36">
        <v>88.555999999999997</v>
      </c>
      <c r="L88" s="132">
        <v>87</v>
      </c>
      <c r="M88" s="134">
        <f t="shared" si="18"/>
        <v>49.18224299065421</v>
      </c>
      <c r="N88" s="13"/>
      <c r="O88" s="13"/>
      <c r="P88" s="16">
        <f t="shared" si="19"/>
        <v>0</v>
      </c>
      <c r="Q88" s="13"/>
      <c r="R88" s="13"/>
      <c r="S88" s="13"/>
      <c r="T88" s="13"/>
      <c r="U88" s="13"/>
      <c r="V88" s="16">
        <f t="shared" si="20"/>
        <v>0</v>
      </c>
      <c r="W88" s="150">
        <f t="shared" si="21"/>
        <v>0</v>
      </c>
      <c r="X88" s="13"/>
      <c r="Y88" s="13"/>
      <c r="Z88" s="13"/>
      <c r="AA88" s="16">
        <f t="shared" si="22"/>
        <v>0</v>
      </c>
      <c r="AB88" s="13"/>
      <c r="AC88" s="13"/>
      <c r="AD88" s="13"/>
      <c r="AE88" s="16">
        <f t="shared" si="23"/>
        <v>0</v>
      </c>
      <c r="AF88" s="13"/>
      <c r="AG88" s="16">
        <f t="shared" si="24"/>
        <v>0</v>
      </c>
      <c r="AH88" s="150">
        <f t="shared" si="25"/>
        <v>0</v>
      </c>
      <c r="AI88" s="37">
        <f t="shared" si="26"/>
        <v>110.72459373363745</v>
      </c>
      <c r="AJ88" s="14"/>
    </row>
    <row r="89" spans="1:36" ht="15">
      <c r="A89" s="11">
        <v>89</v>
      </c>
      <c r="B89" s="119" t="s">
        <v>1403</v>
      </c>
      <c r="C89" s="9" t="s">
        <v>1432</v>
      </c>
      <c r="D89" s="119" t="s">
        <v>1328</v>
      </c>
      <c r="E89" s="119" t="s">
        <v>1051</v>
      </c>
      <c r="F89" s="119" t="s">
        <v>1052</v>
      </c>
      <c r="G89" s="148">
        <f>VLOOKUP(C89,工作量!D:J,6,FALSE)</f>
        <v>105.2</v>
      </c>
      <c r="H89" s="134">
        <f>VLOOKUP(C89,工作量!D:K,8,FALSE)</f>
        <v>15.651787091294713</v>
      </c>
      <c r="I89" s="36">
        <v>88.641000000000005</v>
      </c>
      <c r="J89" s="36">
        <v>88.046999999999997</v>
      </c>
      <c r="K89" s="36">
        <v>88.343999999999994</v>
      </c>
      <c r="L89" s="132">
        <v>88</v>
      </c>
      <c r="M89" s="134">
        <f t="shared" si="18"/>
        <v>48.598130841121502</v>
      </c>
      <c r="N89" s="13"/>
      <c r="O89" s="13"/>
      <c r="P89" s="16">
        <f t="shared" si="19"/>
        <v>0</v>
      </c>
      <c r="Q89" s="13"/>
      <c r="R89" s="13"/>
      <c r="S89" s="13"/>
      <c r="T89" s="13"/>
      <c r="U89" s="13"/>
      <c r="V89" s="16">
        <f t="shared" si="20"/>
        <v>0</v>
      </c>
      <c r="W89" s="150">
        <f t="shared" si="21"/>
        <v>0</v>
      </c>
      <c r="X89" s="13"/>
      <c r="Y89" s="13"/>
      <c r="Z89" s="13"/>
      <c r="AA89" s="16">
        <f t="shared" si="22"/>
        <v>0</v>
      </c>
      <c r="AB89" s="13"/>
      <c r="AC89" s="11"/>
      <c r="AD89" s="13"/>
      <c r="AE89" s="16">
        <f t="shared" si="23"/>
        <v>0</v>
      </c>
      <c r="AF89" s="13"/>
      <c r="AG89" s="16">
        <f t="shared" si="24"/>
        <v>0</v>
      </c>
      <c r="AH89" s="150">
        <f t="shared" si="25"/>
        <v>0</v>
      </c>
      <c r="AI89" s="37">
        <f t="shared" si="26"/>
        <v>64.24991793241621</v>
      </c>
      <c r="AJ89" s="13"/>
    </row>
    <row r="90" spans="1:36" ht="15">
      <c r="A90" s="11">
        <v>14</v>
      </c>
      <c r="B90" s="119" t="s">
        <v>652</v>
      </c>
      <c r="C90" s="8" t="s">
        <v>781</v>
      </c>
      <c r="D90" s="119" t="s">
        <v>674</v>
      </c>
      <c r="E90" s="119" t="s">
        <v>662</v>
      </c>
      <c r="F90" s="119" t="s">
        <v>663</v>
      </c>
      <c r="G90" s="148">
        <f>VLOOKUP(C90,工作量!D:J,6,FALSE)</f>
        <v>132.40115839999999</v>
      </c>
      <c r="H90" s="134">
        <f>VLOOKUP(C90,工作量!D:K,8,FALSE)</f>
        <v>19.698809333817355</v>
      </c>
      <c r="I90" s="36"/>
      <c r="J90" s="36">
        <v>88.341999999999999</v>
      </c>
      <c r="K90" s="36">
        <v>88.341999999999999</v>
      </c>
      <c r="L90" s="132">
        <v>89</v>
      </c>
      <c r="M90" s="134">
        <f t="shared" si="18"/>
        <v>48.014018691588795</v>
      </c>
      <c r="N90" s="1"/>
      <c r="O90" s="1"/>
      <c r="P90" s="16">
        <f t="shared" si="19"/>
        <v>0</v>
      </c>
      <c r="Q90" s="1"/>
      <c r="R90" s="1"/>
      <c r="S90" s="1"/>
      <c r="T90" s="1"/>
      <c r="U90" s="1"/>
      <c r="V90" s="16">
        <f t="shared" si="20"/>
        <v>0</v>
      </c>
      <c r="W90" s="150">
        <f t="shared" si="21"/>
        <v>0</v>
      </c>
      <c r="X90" s="1"/>
      <c r="Y90" s="1"/>
      <c r="Z90" s="1"/>
      <c r="AA90" s="16">
        <f t="shared" si="22"/>
        <v>0</v>
      </c>
      <c r="AB90" s="1"/>
      <c r="AC90" s="1"/>
      <c r="AD90" s="2"/>
      <c r="AE90" s="16">
        <f t="shared" si="23"/>
        <v>0</v>
      </c>
      <c r="AF90" s="1"/>
      <c r="AG90" s="16">
        <f t="shared" si="24"/>
        <v>0</v>
      </c>
      <c r="AH90" s="150">
        <f t="shared" si="25"/>
        <v>0</v>
      </c>
      <c r="AI90" s="37">
        <f t="shared" si="26"/>
        <v>67.712828025406154</v>
      </c>
      <c r="AJ90" s="13"/>
    </row>
    <row r="91" spans="1:36" ht="15">
      <c r="A91" s="11">
        <v>65</v>
      </c>
      <c r="B91" s="119" t="s">
        <v>917</v>
      </c>
      <c r="C91" s="8" t="s">
        <v>988</v>
      </c>
      <c r="D91" s="119" t="s">
        <v>959</v>
      </c>
      <c r="E91" s="119" t="s">
        <v>923</v>
      </c>
      <c r="F91" s="119" t="s">
        <v>949</v>
      </c>
      <c r="G91" s="148">
        <f>VLOOKUP(C91,工作量!D:J,6,FALSE)</f>
        <v>334.846</v>
      </c>
      <c r="H91" s="134">
        <f>VLOOKUP(C91,工作量!D:K,8,FALSE)</f>
        <v>49.818805136612816</v>
      </c>
      <c r="I91" s="36">
        <v>86.506</v>
      </c>
      <c r="J91" s="36">
        <v>89.944999999999993</v>
      </c>
      <c r="K91" s="36">
        <v>88.225499999999997</v>
      </c>
      <c r="L91" s="132">
        <v>90</v>
      </c>
      <c r="M91" s="134">
        <f t="shared" si="18"/>
        <v>47.429906542056081</v>
      </c>
      <c r="N91" s="1"/>
      <c r="O91" s="1"/>
      <c r="P91" s="16">
        <f t="shared" si="19"/>
        <v>0</v>
      </c>
      <c r="Q91" s="1">
        <v>4</v>
      </c>
      <c r="R91" s="1"/>
      <c r="S91" s="1"/>
      <c r="T91" s="1"/>
      <c r="U91" s="1"/>
      <c r="V91" s="16">
        <f t="shared" si="20"/>
        <v>4</v>
      </c>
      <c r="W91" s="150">
        <f t="shared" si="21"/>
        <v>4</v>
      </c>
      <c r="X91" s="1">
        <v>150</v>
      </c>
      <c r="Y91" s="1">
        <v>8</v>
      </c>
      <c r="Z91" s="1"/>
      <c r="AA91" s="16">
        <f t="shared" si="22"/>
        <v>158</v>
      </c>
      <c r="AB91" s="1"/>
      <c r="AC91" s="1"/>
      <c r="AD91" s="2"/>
      <c r="AE91" s="16">
        <f t="shared" si="23"/>
        <v>0</v>
      </c>
      <c r="AF91" s="1"/>
      <c r="AG91" s="16">
        <f t="shared" si="24"/>
        <v>0</v>
      </c>
      <c r="AH91" s="150">
        <f t="shared" si="25"/>
        <v>158</v>
      </c>
      <c r="AI91" s="37">
        <f t="shared" si="26"/>
        <v>259.24871167866888</v>
      </c>
      <c r="AJ91" s="13"/>
    </row>
    <row r="92" spans="1:36" ht="15">
      <c r="A92" s="11">
        <v>113</v>
      </c>
      <c r="B92" s="120"/>
      <c r="C92" s="8" t="s">
        <v>234</v>
      </c>
      <c r="D92" s="119" t="s">
        <v>240</v>
      </c>
      <c r="E92" s="119" t="s">
        <v>624</v>
      </c>
      <c r="F92" s="119" t="s">
        <v>625</v>
      </c>
      <c r="G92" s="148">
        <f>VLOOKUP(C92,工作量!D:J,6,FALSE)</f>
        <v>427.93060000000003</v>
      </c>
      <c r="H92" s="134">
        <f>VLOOKUP(C92,工作量!D:K,8,FALSE)</f>
        <v>63.668047918726238</v>
      </c>
      <c r="I92" s="36">
        <v>86.906000000000006</v>
      </c>
      <c r="J92" s="36">
        <v>88.846999999999994</v>
      </c>
      <c r="K92" s="36">
        <v>87.876499999999993</v>
      </c>
      <c r="L92" s="132">
        <v>91</v>
      </c>
      <c r="M92" s="134">
        <f t="shared" si="18"/>
        <v>46.845794392523374</v>
      </c>
      <c r="N92" s="1"/>
      <c r="O92" s="1"/>
      <c r="P92" s="16">
        <f t="shared" si="19"/>
        <v>0</v>
      </c>
      <c r="Q92" s="1"/>
      <c r="R92" s="1"/>
      <c r="S92" s="1"/>
      <c r="T92" s="1"/>
      <c r="U92" s="1"/>
      <c r="V92" s="16">
        <f t="shared" si="20"/>
        <v>0</v>
      </c>
      <c r="W92" s="150">
        <f t="shared" si="21"/>
        <v>0</v>
      </c>
      <c r="X92" s="1"/>
      <c r="Y92" s="1"/>
      <c r="Z92" s="1"/>
      <c r="AA92" s="16">
        <f t="shared" si="22"/>
        <v>0</v>
      </c>
      <c r="AB92" s="1"/>
      <c r="AC92" s="1"/>
      <c r="AD92" s="2"/>
      <c r="AE92" s="16">
        <f t="shared" si="23"/>
        <v>0</v>
      </c>
      <c r="AF92" s="1"/>
      <c r="AG92" s="16">
        <f t="shared" si="24"/>
        <v>0</v>
      </c>
      <c r="AH92" s="150">
        <f t="shared" si="25"/>
        <v>0</v>
      </c>
      <c r="AI92" s="37">
        <f t="shared" si="26"/>
        <v>110.51384231124962</v>
      </c>
      <c r="AJ92" s="13"/>
    </row>
    <row r="93" spans="1:36" ht="15">
      <c r="A93" s="11">
        <v>86</v>
      </c>
      <c r="B93" s="119" t="s">
        <v>1403</v>
      </c>
      <c r="C93" s="8" t="s">
        <v>1414</v>
      </c>
      <c r="D93" s="119" t="s">
        <v>1103</v>
      </c>
      <c r="E93" s="119" t="s">
        <v>1051</v>
      </c>
      <c r="F93" s="119" t="s">
        <v>1076</v>
      </c>
      <c r="G93" s="148">
        <f>VLOOKUP(C93,工作量!D:J,6,FALSE)</f>
        <v>198.63600000000002</v>
      </c>
      <c r="H93" s="134">
        <f>VLOOKUP(C93,工作量!D:K,8,FALSE)</f>
        <v>29.553311603292933</v>
      </c>
      <c r="I93" s="36">
        <v>87.986999999999995</v>
      </c>
      <c r="J93" s="36">
        <v>87.762</v>
      </c>
      <c r="K93" s="36">
        <v>87.874499999999998</v>
      </c>
      <c r="L93" s="132">
        <v>92</v>
      </c>
      <c r="M93" s="134">
        <f t="shared" si="18"/>
        <v>46.261682242990659</v>
      </c>
      <c r="N93" s="13"/>
      <c r="O93" s="13"/>
      <c r="P93" s="16">
        <f t="shared" si="19"/>
        <v>0</v>
      </c>
      <c r="Q93" s="13"/>
      <c r="R93" s="13"/>
      <c r="S93" s="13"/>
      <c r="T93" s="13"/>
      <c r="U93" s="13"/>
      <c r="V93" s="16">
        <f t="shared" si="20"/>
        <v>0</v>
      </c>
      <c r="W93" s="150">
        <f t="shared" si="21"/>
        <v>0</v>
      </c>
      <c r="X93" s="13"/>
      <c r="Y93" s="13"/>
      <c r="Z93" s="13"/>
      <c r="AA93" s="16">
        <f t="shared" si="22"/>
        <v>0</v>
      </c>
      <c r="AB93" s="13"/>
      <c r="AC93" s="13"/>
      <c r="AD93" s="13"/>
      <c r="AE93" s="16">
        <f t="shared" si="23"/>
        <v>0</v>
      </c>
      <c r="AF93" s="13"/>
      <c r="AG93" s="16">
        <f t="shared" si="24"/>
        <v>0</v>
      </c>
      <c r="AH93" s="150">
        <f t="shared" si="25"/>
        <v>0</v>
      </c>
      <c r="AI93" s="37">
        <f t="shared" si="26"/>
        <v>75.814993846283585</v>
      </c>
      <c r="AJ93" s="13"/>
    </row>
    <row r="94" spans="1:36" ht="15">
      <c r="A94" s="11">
        <v>94</v>
      </c>
      <c r="B94" s="119" t="s">
        <v>1060</v>
      </c>
      <c r="C94" s="9" t="s">
        <v>1109</v>
      </c>
      <c r="D94" s="119" t="s">
        <v>1113</v>
      </c>
      <c r="E94" s="119" t="s">
        <v>1114</v>
      </c>
      <c r="F94" s="119" t="s">
        <v>1115</v>
      </c>
      <c r="G94" s="148">
        <f>VLOOKUP(C94,工作量!D:J,6,FALSE)</f>
        <v>606.19200000000012</v>
      </c>
      <c r="H94" s="134">
        <f>VLOOKUP(C94,工作量!D:K,8,FALSE)</f>
        <v>90.190001144925148</v>
      </c>
      <c r="I94" s="36">
        <v>88.185000000000002</v>
      </c>
      <c r="J94" s="36">
        <v>86.870999999999995</v>
      </c>
      <c r="K94" s="36">
        <v>87.527999999999992</v>
      </c>
      <c r="L94" s="132">
        <v>93</v>
      </c>
      <c r="M94" s="134">
        <f t="shared" si="18"/>
        <v>45.677570093457952</v>
      </c>
      <c r="N94" s="1">
        <v>112.9</v>
      </c>
      <c r="O94" s="1"/>
      <c r="P94" s="16">
        <f t="shared" si="19"/>
        <v>112.9</v>
      </c>
      <c r="Q94" s="1"/>
      <c r="R94" s="1"/>
      <c r="S94" s="1"/>
      <c r="T94" s="1"/>
      <c r="U94" s="1"/>
      <c r="V94" s="16">
        <f t="shared" si="20"/>
        <v>0</v>
      </c>
      <c r="W94" s="150">
        <f t="shared" si="21"/>
        <v>112.9</v>
      </c>
      <c r="X94" s="1"/>
      <c r="Y94" s="1"/>
      <c r="Z94" s="1"/>
      <c r="AA94" s="16">
        <f t="shared" si="22"/>
        <v>0</v>
      </c>
      <c r="AB94" s="1"/>
      <c r="AC94" s="1"/>
      <c r="AD94" s="2"/>
      <c r="AE94" s="16">
        <f t="shared" si="23"/>
        <v>0</v>
      </c>
      <c r="AF94" s="1"/>
      <c r="AG94" s="16">
        <f t="shared" si="24"/>
        <v>0</v>
      </c>
      <c r="AH94" s="150">
        <f t="shared" si="25"/>
        <v>0</v>
      </c>
      <c r="AI94" s="37">
        <f t="shared" si="26"/>
        <v>248.76757123838311</v>
      </c>
      <c r="AJ94" s="13"/>
    </row>
    <row r="95" spans="1:36" ht="15">
      <c r="A95" s="11">
        <v>26</v>
      </c>
      <c r="B95" s="119" t="s">
        <v>652</v>
      </c>
      <c r="C95" s="9" t="s">
        <v>865</v>
      </c>
      <c r="D95" s="119" t="s">
        <v>728</v>
      </c>
      <c r="E95" s="119" t="s">
        <v>662</v>
      </c>
      <c r="F95" s="119" t="s">
        <v>729</v>
      </c>
      <c r="G95" s="148">
        <f>VLOOKUP(C95,工作量!D:J,6,FALSE)</f>
        <v>73.36</v>
      </c>
      <c r="H95" s="134">
        <f>VLOOKUP(C95,工作量!D:K,8,FALSE)</f>
        <v>10.914592214994107</v>
      </c>
      <c r="I95" s="36"/>
      <c r="J95" s="36">
        <v>87.444999999999993</v>
      </c>
      <c r="K95" s="36">
        <v>87.444999999999993</v>
      </c>
      <c r="L95" s="132">
        <v>94</v>
      </c>
      <c r="M95" s="134">
        <f t="shared" si="18"/>
        <v>45.093457943925237</v>
      </c>
      <c r="N95" s="1"/>
      <c r="O95" s="1"/>
      <c r="P95" s="16">
        <f t="shared" si="19"/>
        <v>0</v>
      </c>
      <c r="Q95" s="1"/>
      <c r="R95" s="1"/>
      <c r="S95" s="1"/>
      <c r="T95" s="1"/>
      <c r="U95" s="1"/>
      <c r="V95" s="16">
        <f t="shared" si="20"/>
        <v>0</v>
      </c>
      <c r="W95" s="150">
        <f t="shared" si="21"/>
        <v>0</v>
      </c>
      <c r="X95" s="1"/>
      <c r="Y95" s="1"/>
      <c r="Z95" s="1"/>
      <c r="AA95" s="16">
        <f t="shared" si="22"/>
        <v>0</v>
      </c>
      <c r="AB95" s="1"/>
      <c r="AC95" s="1"/>
      <c r="AD95" s="2"/>
      <c r="AE95" s="16">
        <f t="shared" si="23"/>
        <v>0</v>
      </c>
      <c r="AF95" s="1"/>
      <c r="AG95" s="16">
        <f t="shared" si="24"/>
        <v>0</v>
      </c>
      <c r="AH95" s="150">
        <f t="shared" si="25"/>
        <v>0</v>
      </c>
      <c r="AI95" s="37">
        <f t="shared" si="26"/>
        <v>56.008050158919346</v>
      </c>
      <c r="AJ95" s="13"/>
    </row>
    <row r="96" spans="1:36" ht="15">
      <c r="A96" s="11">
        <v>24</v>
      </c>
      <c r="B96" s="119" t="s">
        <v>652</v>
      </c>
      <c r="C96" s="9" t="s">
        <v>855</v>
      </c>
      <c r="D96" s="119" t="s">
        <v>682</v>
      </c>
      <c r="E96" s="119" t="s">
        <v>662</v>
      </c>
      <c r="F96" s="119" t="s">
        <v>683</v>
      </c>
      <c r="G96" s="148">
        <f>VLOOKUP(C96,工作量!D:J,6,FALSE)</f>
        <v>24</v>
      </c>
      <c r="H96" s="134">
        <f>VLOOKUP(C96,工作量!D:K,8,FALSE)</f>
        <v>3.5707499067592496</v>
      </c>
      <c r="I96" s="36">
        <v>87.135999999999996</v>
      </c>
      <c r="J96" s="36"/>
      <c r="K96" s="36">
        <v>87.135999999999996</v>
      </c>
      <c r="L96" s="132">
        <v>95</v>
      </c>
      <c r="M96" s="134">
        <f t="shared" si="18"/>
        <v>44.50934579439253</v>
      </c>
      <c r="N96" s="16"/>
      <c r="O96" s="16"/>
      <c r="P96" s="16">
        <f t="shared" si="19"/>
        <v>0</v>
      </c>
      <c r="Q96" s="16"/>
      <c r="R96" s="16"/>
      <c r="S96" s="16"/>
      <c r="T96" s="16"/>
      <c r="U96" s="16"/>
      <c r="V96" s="16">
        <f t="shared" si="20"/>
        <v>0</v>
      </c>
      <c r="W96" s="150">
        <f t="shared" si="21"/>
        <v>0</v>
      </c>
      <c r="X96" s="16"/>
      <c r="Y96" s="16"/>
      <c r="Z96" s="16"/>
      <c r="AA96" s="16">
        <f t="shared" si="22"/>
        <v>0</v>
      </c>
      <c r="AB96" s="16"/>
      <c r="AC96" s="16"/>
      <c r="AD96" s="16"/>
      <c r="AE96" s="16">
        <f t="shared" si="23"/>
        <v>0</v>
      </c>
      <c r="AF96" s="16"/>
      <c r="AG96" s="16">
        <f t="shared" si="24"/>
        <v>0</v>
      </c>
      <c r="AH96" s="150">
        <f t="shared" si="25"/>
        <v>0</v>
      </c>
      <c r="AI96" s="37">
        <f t="shared" si="26"/>
        <v>48.080095701151777</v>
      </c>
      <c r="AJ96" s="13"/>
    </row>
    <row r="97" spans="1:36" ht="15">
      <c r="A97" s="11">
        <v>25</v>
      </c>
      <c r="B97" s="119" t="s">
        <v>652</v>
      </c>
      <c r="C97" s="9" t="s">
        <v>860</v>
      </c>
      <c r="D97" s="119" t="s">
        <v>728</v>
      </c>
      <c r="E97" s="119" t="s">
        <v>861</v>
      </c>
      <c r="F97" s="122" t="s">
        <v>862</v>
      </c>
      <c r="G97" s="148">
        <f>VLOOKUP(C97,工作量!D:J,6,FALSE)</f>
        <v>296</v>
      </c>
      <c r="H97" s="134">
        <f>VLOOKUP(C97,工作量!D:K,8,FALSE)</f>
        <v>44.039248850030738</v>
      </c>
      <c r="I97" s="36">
        <v>87.900999999999996</v>
      </c>
      <c r="J97" s="36">
        <v>86.128</v>
      </c>
      <c r="K97" s="36">
        <v>87.014499999999998</v>
      </c>
      <c r="L97" s="132">
        <v>97</v>
      </c>
      <c r="M97" s="134">
        <f t="shared" si="18"/>
        <v>43.341121495327108</v>
      </c>
      <c r="N97" s="1"/>
      <c r="O97" s="1"/>
      <c r="P97" s="16">
        <f t="shared" si="19"/>
        <v>0</v>
      </c>
      <c r="Q97" s="1"/>
      <c r="R97" s="1"/>
      <c r="S97" s="1"/>
      <c r="T97" s="1"/>
      <c r="U97" s="1"/>
      <c r="V97" s="16">
        <f t="shared" si="20"/>
        <v>0</v>
      </c>
      <c r="W97" s="150">
        <f t="shared" si="21"/>
        <v>0</v>
      </c>
      <c r="X97" s="1"/>
      <c r="Y97" s="1"/>
      <c r="Z97" s="1"/>
      <c r="AA97" s="16">
        <f t="shared" si="22"/>
        <v>0</v>
      </c>
      <c r="AB97" s="1"/>
      <c r="AC97" s="1"/>
      <c r="AD97" s="2"/>
      <c r="AE97" s="16">
        <f t="shared" si="23"/>
        <v>0</v>
      </c>
      <c r="AF97" s="1"/>
      <c r="AG97" s="16">
        <f t="shared" si="24"/>
        <v>0</v>
      </c>
      <c r="AH97" s="150">
        <f t="shared" si="25"/>
        <v>0</v>
      </c>
      <c r="AI97" s="37">
        <f t="shared" si="26"/>
        <v>87.380370345357846</v>
      </c>
      <c r="AJ97" s="13"/>
    </row>
    <row r="98" spans="1:36" ht="15">
      <c r="A98" s="11">
        <v>15</v>
      </c>
      <c r="B98" s="119" t="s">
        <v>652</v>
      </c>
      <c r="C98" s="8" t="s">
        <v>793</v>
      </c>
      <c r="D98" s="119" t="s">
        <v>674</v>
      </c>
      <c r="E98" s="119" t="s">
        <v>662</v>
      </c>
      <c r="F98" s="119" t="s">
        <v>663</v>
      </c>
      <c r="G98" s="148">
        <f>VLOOKUP(C98,工作量!D:J,6,FALSE)</f>
        <v>242.82720000000003</v>
      </c>
      <c r="H98" s="134">
        <f>VLOOKUP(C98,工作量!D:K,8,FALSE)</f>
        <v>36.12813340660874</v>
      </c>
      <c r="I98" s="36">
        <v>86.8</v>
      </c>
      <c r="J98" s="36"/>
      <c r="K98" s="36">
        <v>86.8</v>
      </c>
      <c r="L98" s="132">
        <v>98</v>
      </c>
      <c r="M98" s="134">
        <f t="shared" si="18"/>
        <v>42.757009345794401</v>
      </c>
      <c r="N98" s="1"/>
      <c r="O98" s="1"/>
      <c r="P98" s="16">
        <f t="shared" si="19"/>
        <v>0</v>
      </c>
      <c r="Q98" s="1"/>
      <c r="R98" s="1"/>
      <c r="S98" s="1"/>
      <c r="T98" s="1"/>
      <c r="U98" s="1"/>
      <c r="V98" s="16">
        <f t="shared" si="20"/>
        <v>0</v>
      </c>
      <c r="W98" s="150">
        <f t="shared" si="21"/>
        <v>0</v>
      </c>
      <c r="X98" s="1"/>
      <c r="Y98" s="1"/>
      <c r="Z98" s="1"/>
      <c r="AA98" s="16">
        <f t="shared" si="22"/>
        <v>0</v>
      </c>
      <c r="AB98" s="1"/>
      <c r="AC98" s="1"/>
      <c r="AD98" s="2"/>
      <c r="AE98" s="16">
        <f t="shared" si="23"/>
        <v>0</v>
      </c>
      <c r="AF98" s="1"/>
      <c r="AG98" s="16">
        <f t="shared" si="24"/>
        <v>0</v>
      </c>
      <c r="AH98" s="150">
        <f t="shared" si="25"/>
        <v>0</v>
      </c>
      <c r="AI98" s="37">
        <f t="shared" si="26"/>
        <v>78.885142752403141</v>
      </c>
      <c r="AJ98" s="14"/>
    </row>
    <row r="99" spans="1:36" ht="15">
      <c r="A99" s="11">
        <v>108</v>
      </c>
      <c r="B99" s="119" t="s">
        <v>1060</v>
      </c>
      <c r="C99" s="9" t="s">
        <v>1218</v>
      </c>
      <c r="D99" s="119" t="s">
        <v>1113</v>
      </c>
      <c r="E99" s="119" t="s">
        <v>1051</v>
      </c>
      <c r="F99" s="119" t="s">
        <v>1115</v>
      </c>
      <c r="G99" s="148">
        <f>VLOOKUP(C99,工作量!D:J,6,FALSE)</f>
        <v>174.1875</v>
      </c>
      <c r="H99" s="134">
        <f>VLOOKUP(C99,工作量!D:K,8,FALSE)</f>
        <v>25.915833307651116</v>
      </c>
      <c r="I99" s="36"/>
      <c r="J99" s="36">
        <v>86.537000000000006</v>
      </c>
      <c r="K99" s="36">
        <v>86.537000000000006</v>
      </c>
      <c r="L99" s="132">
        <v>99</v>
      </c>
      <c r="M99" s="134">
        <f t="shared" ref="M99:M106" si="27">(1.6-L99/107)*62.5</f>
        <v>42.172897196261687</v>
      </c>
      <c r="N99" s="1"/>
      <c r="O99" s="1"/>
      <c r="P99" s="16">
        <f t="shared" ref="P99:P109" si="28">SUM(N99:O99)</f>
        <v>0</v>
      </c>
      <c r="Q99" s="1"/>
      <c r="R99" s="1"/>
      <c r="S99" s="1"/>
      <c r="T99" s="1"/>
      <c r="U99" s="1"/>
      <c r="V99" s="16">
        <f t="shared" ref="V99:V109" si="29">SUM(Q99:U99)</f>
        <v>0</v>
      </c>
      <c r="W99" s="150">
        <f t="shared" ref="W99:W109" si="30">SUM(P99,V99)</f>
        <v>0</v>
      </c>
      <c r="X99" s="1"/>
      <c r="Y99" s="1"/>
      <c r="Z99" s="1"/>
      <c r="AA99" s="16">
        <f t="shared" ref="AA99:AA109" si="31">SUM(X99:Z99)</f>
        <v>0</v>
      </c>
      <c r="AB99" s="1"/>
      <c r="AC99" s="1"/>
      <c r="AD99" s="2"/>
      <c r="AE99" s="16">
        <f t="shared" ref="AE99:AE109" si="32">SUM(AB99:AD99)</f>
        <v>0</v>
      </c>
      <c r="AF99" s="1"/>
      <c r="AG99" s="16">
        <f t="shared" ref="AG99:AG109" si="33">AF99</f>
        <v>0</v>
      </c>
      <c r="AH99" s="150">
        <f t="shared" ref="AH99:AH109" si="34">SUM(AA99,AE99,AG99)</f>
        <v>0</v>
      </c>
      <c r="AI99" s="37">
        <f t="shared" ref="AI99:AI109" si="35">H99+M99+W99+AH99</f>
        <v>68.088730503912799</v>
      </c>
      <c r="AJ99" s="13"/>
    </row>
    <row r="100" spans="1:36" ht="15">
      <c r="A100" s="11">
        <v>32</v>
      </c>
      <c r="B100" s="119" t="s">
        <v>1234</v>
      </c>
      <c r="C100" s="8" t="s">
        <v>1268</v>
      </c>
      <c r="D100" s="119" t="s">
        <v>1075</v>
      </c>
      <c r="E100" s="119" t="s">
        <v>1051</v>
      </c>
      <c r="F100" s="119" t="s">
        <v>1076</v>
      </c>
      <c r="G100" s="148">
        <f>VLOOKUP(C100,工作量!D:J,6,FALSE)</f>
        <v>1080.8456749999998</v>
      </c>
      <c r="H100" s="134">
        <f>VLOOKUP(C100,工作量!D:K,8,FALSE)</f>
        <v>100</v>
      </c>
      <c r="I100" s="36">
        <v>86.332999999999998</v>
      </c>
      <c r="J100" s="36">
        <v>86.08</v>
      </c>
      <c r="K100" s="36">
        <v>86.206500000000005</v>
      </c>
      <c r="L100" s="132">
        <v>100</v>
      </c>
      <c r="M100" s="134">
        <f t="shared" si="27"/>
        <v>41.588785046728979</v>
      </c>
      <c r="N100" s="1"/>
      <c r="O100" s="1"/>
      <c r="P100" s="16">
        <f t="shared" si="28"/>
        <v>0</v>
      </c>
      <c r="Q100" s="1"/>
      <c r="R100" s="1"/>
      <c r="S100" s="1"/>
      <c r="T100" s="1"/>
      <c r="U100" s="1"/>
      <c r="V100" s="16">
        <f t="shared" si="29"/>
        <v>0</v>
      </c>
      <c r="W100" s="150">
        <f t="shared" si="30"/>
        <v>0</v>
      </c>
      <c r="X100" s="1">
        <v>50</v>
      </c>
      <c r="Y100" s="1"/>
      <c r="Z100" s="1"/>
      <c r="AA100" s="16">
        <f t="shared" si="31"/>
        <v>50</v>
      </c>
      <c r="AB100" s="1"/>
      <c r="AC100" s="1">
        <v>4</v>
      </c>
      <c r="AD100" s="2"/>
      <c r="AE100" s="16">
        <f t="shared" si="32"/>
        <v>4</v>
      </c>
      <c r="AF100" s="1"/>
      <c r="AG100" s="16">
        <f t="shared" si="33"/>
        <v>0</v>
      </c>
      <c r="AH100" s="150">
        <f t="shared" si="34"/>
        <v>54</v>
      </c>
      <c r="AI100" s="37">
        <f t="shared" si="35"/>
        <v>195.58878504672899</v>
      </c>
      <c r="AJ100" s="13"/>
    </row>
    <row r="101" spans="1:36" ht="15">
      <c r="A101" s="11">
        <v>53</v>
      </c>
      <c r="B101" s="119" t="s">
        <v>1344</v>
      </c>
      <c r="C101" s="9" t="s">
        <v>160</v>
      </c>
      <c r="D101" s="119" t="s">
        <v>915</v>
      </c>
      <c r="E101" s="119" t="s">
        <v>1051</v>
      </c>
      <c r="F101" s="119" t="s">
        <v>1365</v>
      </c>
      <c r="G101" s="148">
        <f>VLOOKUP(C101,工作量!D:J,6,FALSE)</f>
        <v>82.96</v>
      </c>
      <c r="H101" s="134">
        <f>VLOOKUP(C101,工作量!D:K,8,FALSE)</f>
        <v>12.342892177697804</v>
      </c>
      <c r="I101" s="36"/>
      <c r="J101" s="36">
        <v>86.16</v>
      </c>
      <c r="K101" s="36">
        <v>86.16</v>
      </c>
      <c r="L101" s="132">
        <v>101</v>
      </c>
      <c r="M101" s="134">
        <f t="shared" si="27"/>
        <v>41.004672897196265</v>
      </c>
      <c r="N101" s="13"/>
      <c r="O101" s="13"/>
      <c r="P101" s="16">
        <f t="shared" si="28"/>
        <v>0</v>
      </c>
      <c r="Q101" s="13"/>
      <c r="R101" s="13"/>
      <c r="S101" s="13"/>
      <c r="T101" s="13"/>
      <c r="U101" s="13"/>
      <c r="V101" s="16">
        <f t="shared" si="29"/>
        <v>0</v>
      </c>
      <c r="W101" s="150">
        <f t="shared" si="30"/>
        <v>0</v>
      </c>
      <c r="X101" s="13">
        <v>6</v>
      </c>
      <c r="Y101" s="13"/>
      <c r="Z101" s="13"/>
      <c r="AA101" s="16">
        <f t="shared" si="31"/>
        <v>6</v>
      </c>
      <c r="AB101" s="13"/>
      <c r="AC101" s="13"/>
      <c r="AD101" s="13"/>
      <c r="AE101" s="16">
        <f t="shared" si="32"/>
        <v>0</v>
      </c>
      <c r="AF101" s="13"/>
      <c r="AG101" s="16">
        <f t="shared" si="33"/>
        <v>0</v>
      </c>
      <c r="AH101" s="150">
        <f t="shared" si="34"/>
        <v>6</v>
      </c>
      <c r="AI101" s="37">
        <f t="shared" si="35"/>
        <v>59.347565074894071</v>
      </c>
      <c r="AJ101" s="13"/>
    </row>
    <row r="102" spans="1:36" ht="15">
      <c r="A102" s="11">
        <v>16</v>
      </c>
      <c r="B102" s="119" t="s">
        <v>1469</v>
      </c>
      <c r="C102" s="9" t="s">
        <v>802</v>
      </c>
      <c r="D102" s="119" t="s">
        <v>728</v>
      </c>
      <c r="E102" s="119" t="s">
        <v>662</v>
      </c>
      <c r="F102" s="119" t="s">
        <v>729</v>
      </c>
      <c r="G102" s="148">
        <f>VLOOKUP(C102,工作量!D:J,6,FALSE)</f>
        <v>309.64</v>
      </c>
      <c r="H102" s="134">
        <f>VLOOKUP(C102,工作量!D:K,8,FALSE)</f>
        <v>46.068625047038914</v>
      </c>
      <c r="I102" s="36">
        <v>83.733000000000004</v>
      </c>
      <c r="J102" s="36">
        <v>87.543000000000006</v>
      </c>
      <c r="K102" s="36">
        <v>85.638000000000005</v>
      </c>
      <c r="L102" s="132">
        <v>103</v>
      </c>
      <c r="M102" s="134">
        <f t="shared" si="27"/>
        <v>39.836448598130843</v>
      </c>
      <c r="N102" s="1"/>
      <c r="O102" s="1"/>
      <c r="P102" s="16">
        <f t="shared" si="28"/>
        <v>0</v>
      </c>
      <c r="Q102" s="1"/>
      <c r="R102" s="1"/>
      <c r="S102" s="1"/>
      <c r="T102" s="1"/>
      <c r="U102" s="1"/>
      <c r="V102" s="16">
        <f t="shared" si="29"/>
        <v>0</v>
      </c>
      <c r="W102" s="150">
        <f t="shared" si="30"/>
        <v>0</v>
      </c>
      <c r="X102" s="1">
        <v>19</v>
      </c>
      <c r="Y102" s="1"/>
      <c r="Z102" s="1"/>
      <c r="AA102" s="16">
        <f t="shared" si="31"/>
        <v>19</v>
      </c>
      <c r="AB102" s="1"/>
      <c r="AC102" s="1"/>
      <c r="AD102" s="2"/>
      <c r="AE102" s="16">
        <f t="shared" si="32"/>
        <v>0</v>
      </c>
      <c r="AF102" s="1">
        <v>20</v>
      </c>
      <c r="AG102" s="16">
        <f t="shared" si="33"/>
        <v>20</v>
      </c>
      <c r="AH102" s="150">
        <f t="shared" si="34"/>
        <v>39</v>
      </c>
      <c r="AI102" s="37">
        <f t="shared" si="35"/>
        <v>124.90507364516975</v>
      </c>
      <c r="AJ102" s="13"/>
    </row>
    <row r="103" spans="1:36" ht="15">
      <c r="A103" s="11">
        <v>21</v>
      </c>
      <c r="B103" s="119" t="s">
        <v>652</v>
      </c>
      <c r="C103" s="9" t="s">
        <v>844</v>
      </c>
      <c r="D103" s="119" t="s">
        <v>728</v>
      </c>
      <c r="E103" s="119" t="s">
        <v>662</v>
      </c>
      <c r="F103" s="119" t="s">
        <v>729</v>
      </c>
      <c r="G103" s="148">
        <f>VLOOKUP(C103,工作量!D:J,6,FALSE)</f>
        <v>467.24800000000005</v>
      </c>
      <c r="H103" s="134">
        <f>VLOOKUP(C103,工作量!D:K,8,FALSE)</f>
        <v>69.517739684726919</v>
      </c>
      <c r="I103" s="36">
        <v>85.585999999999999</v>
      </c>
      <c r="J103" s="36">
        <v>83.643000000000001</v>
      </c>
      <c r="K103" s="36">
        <v>84.614499999999992</v>
      </c>
      <c r="L103" s="132">
        <v>105</v>
      </c>
      <c r="M103" s="134">
        <f t="shared" si="27"/>
        <v>38.668224299065429</v>
      </c>
      <c r="N103" s="1"/>
      <c r="O103" s="1"/>
      <c r="P103" s="16">
        <f t="shared" si="28"/>
        <v>0</v>
      </c>
      <c r="Q103" s="1"/>
      <c r="R103" s="1"/>
      <c r="S103" s="1"/>
      <c r="T103" s="1"/>
      <c r="U103" s="1"/>
      <c r="V103" s="16">
        <f t="shared" si="29"/>
        <v>0</v>
      </c>
      <c r="W103" s="150">
        <f t="shared" si="30"/>
        <v>0</v>
      </c>
      <c r="X103" s="1">
        <v>3</v>
      </c>
      <c r="Y103" s="1"/>
      <c r="Z103" s="1"/>
      <c r="AA103" s="16">
        <f t="shared" si="31"/>
        <v>3</v>
      </c>
      <c r="AB103" s="1"/>
      <c r="AC103" s="1"/>
      <c r="AD103" s="2"/>
      <c r="AE103" s="16">
        <f t="shared" si="32"/>
        <v>0</v>
      </c>
      <c r="AF103" s="1"/>
      <c r="AG103" s="16">
        <f t="shared" si="33"/>
        <v>0</v>
      </c>
      <c r="AH103" s="150">
        <f t="shared" si="34"/>
        <v>3</v>
      </c>
      <c r="AI103" s="37">
        <f t="shared" si="35"/>
        <v>111.18596398379235</v>
      </c>
      <c r="AJ103" s="13"/>
    </row>
    <row r="104" spans="1:36" ht="15">
      <c r="A104" s="11">
        <v>22</v>
      </c>
      <c r="B104" s="119" t="s">
        <v>652</v>
      </c>
      <c r="C104" s="8" t="s">
        <v>849</v>
      </c>
      <c r="D104" s="119" t="s">
        <v>674</v>
      </c>
      <c r="E104" s="119" t="s">
        <v>662</v>
      </c>
      <c r="F104" s="119" t="s">
        <v>663</v>
      </c>
      <c r="G104" s="148">
        <f>VLOOKUP(C104,工作量!D:J,6,FALSE)</f>
        <v>2</v>
      </c>
      <c r="H104" s="134">
        <f>VLOOKUP(C104,工作量!D:K,8,FALSE)</f>
        <v>0.29756249222993747</v>
      </c>
      <c r="I104" s="36">
        <v>84.352000000000004</v>
      </c>
      <c r="J104" s="36">
        <v>84.528999999999996</v>
      </c>
      <c r="K104" s="36">
        <v>84.4405</v>
      </c>
      <c r="L104" s="132">
        <v>106</v>
      </c>
      <c r="M104" s="134">
        <f t="shared" si="27"/>
        <v>38.084112149532714</v>
      </c>
      <c r="N104" s="1"/>
      <c r="O104" s="1"/>
      <c r="P104" s="16">
        <f t="shared" si="28"/>
        <v>0</v>
      </c>
      <c r="Q104" s="1"/>
      <c r="R104" s="1"/>
      <c r="S104" s="1"/>
      <c r="T104" s="1"/>
      <c r="U104" s="1"/>
      <c r="V104" s="16">
        <f t="shared" si="29"/>
        <v>0</v>
      </c>
      <c r="W104" s="150">
        <f t="shared" si="30"/>
        <v>0</v>
      </c>
      <c r="X104" s="1"/>
      <c r="Y104" s="1"/>
      <c r="Z104" s="1"/>
      <c r="AA104" s="16">
        <f t="shared" si="31"/>
        <v>0</v>
      </c>
      <c r="AB104" s="1"/>
      <c r="AC104" s="1"/>
      <c r="AD104" s="2"/>
      <c r="AE104" s="16">
        <f t="shared" si="32"/>
        <v>0</v>
      </c>
      <c r="AF104" s="1"/>
      <c r="AG104" s="16">
        <f t="shared" si="33"/>
        <v>0</v>
      </c>
      <c r="AH104" s="150">
        <f t="shared" si="34"/>
        <v>0</v>
      </c>
      <c r="AI104" s="37">
        <f t="shared" si="35"/>
        <v>38.38167464176265</v>
      </c>
      <c r="AJ104" s="13"/>
    </row>
    <row r="105" spans="1:36" ht="15">
      <c r="A105" s="11">
        <v>7</v>
      </c>
      <c r="B105" s="119" t="s">
        <v>652</v>
      </c>
      <c r="C105" s="9" t="s">
        <v>726</v>
      </c>
      <c r="D105" s="119" t="s">
        <v>728</v>
      </c>
      <c r="E105" s="119" t="s">
        <v>662</v>
      </c>
      <c r="F105" s="119" t="s">
        <v>729</v>
      </c>
      <c r="G105" s="148">
        <f>VLOOKUP(C105,工作量!D:J,6,FALSE)</f>
        <v>184.82400000000001</v>
      </c>
      <c r="H105" s="134">
        <f>VLOOKUP(C105,工作量!D:K,8,FALSE)</f>
        <v>27.498345031952979</v>
      </c>
      <c r="I105" s="36">
        <v>84.103999999999999</v>
      </c>
      <c r="J105" s="36"/>
      <c r="K105" s="36">
        <v>84.103999999999999</v>
      </c>
      <c r="L105" s="132">
        <v>107</v>
      </c>
      <c r="M105" s="134">
        <f t="shared" si="27"/>
        <v>37.500000000000007</v>
      </c>
      <c r="N105" s="1"/>
      <c r="O105" s="1"/>
      <c r="P105" s="16">
        <f t="shared" si="28"/>
        <v>0</v>
      </c>
      <c r="Q105" s="1"/>
      <c r="R105" s="1"/>
      <c r="S105" s="1"/>
      <c r="T105" s="1"/>
      <c r="U105" s="1"/>
      <c r="V105" s="16">
        <f t="shared" si="29"/>
        <v>0</v>
      </c>
      <c r="W105" s="150">
        <f t="shared" si="30"/>
        <v>0</v>
      </c>
      <c r="X105" s="1"/>
      <c r="Y105" s="1"/>
      <c r="Z105" s="1"/>
      <c r="AA105" s="16">
        <f t="shared" si="31"/>
        <v>0</v>
      </c>
      <c r="AB105" s="1"/>
      <c r="AC105" s="1"/>
      <c r="AD105" s="2"/>
      <c r="AE105" s="16">
        <f t="shared" si="32"/>
        <v>0</v>
      </c>
      <c r="AF105" s="1"/>
      <c r="AG105" s="16">
        <f t="shared" si="33"/>
        <v>0</v>
      </c>
      <c r="AH105" s="150">
        <f t="shared" si="34"/>
        <v>0</v>
      </c>
      <c r="AI105" s="37">
        <f t="shared" si="35"/>
        <v>64.998345031952994</v>
      </c>
      <c r="AJ105" s="13"/>
    </row>
    <row r="106" spans="1:36" ht="15">
      <c r="A106" s="11">
        <v>13</v>
      </c>
      <c r="B106" s="119" t="s">
        <v>652</v>
      </c>
      <c r="C106" s="9" t="s">
        <v>773</v>
      </c>
      <c r="D106" s="119" t="s">
        <v>682</v>
      </c>
      <c r="E106" s="119" t="s">
        <v>662</v>
      </c>
      <c r="F106" s="119" t="s">
        <v>683</v>
      </c>
      <c r="G106" s="148">
        <f>VLOOKUP(C106,工作量!D:J,6,FALSE)</f>
        <v>26.240000000000002</v>
      </c>
      <c r="H106" s="134">
        <f>VLOOKUP(C106,工作量!D:K,8,FALSE)</f>
        <v>3.9040198980567795</v>
      </c>
      <c r="I106" s="36">
        <v>82.073999999999998</v>
      </c>
      <c r="J106" s="36"/>
      <c r="K106" s="36">
        <v>82.073999999999998</v>
      </c>
      <c r="L106" s="132">
        <v>108</v>
      </c>
      <c r="M106" s="134">
        <f t="shared" si="27"/>
        <v>36.9158878504673</v>
      </c>
      <c r="N106" s="1"/>
      <c r="O106" s="1"/>
      <c r="P106" s="16">
        <f t="shared" si="28"/>
        <v>0</v>
      </c>
      <c r="Q106" s="1"/>
      <c r="R106" s="1"/>
      <c r="S106" s="1"/>
      <c r="T106" s="1"/>
      <c r="U106" s="1"/>
      <c r="V106" s="16">
        <f t="shared" si="29"/>
        <v>0</v>
      </c>
      <c r="W106" s="150">
        <f t="shared" si="30"/>
        <v>0</v>
      </c>
      <c r="X106" s="1"/>
      <c r="Y106" s="1"/>
      <c r="Z106" s="1"/>
      <c r="AA106" s="16">
        <f t="shared" si="31"/>
        <v>0</v>
      </c>
      <c r="AB106" s="1"/>
      <c r="AC106" s="1"/>
      <c r="AD106" s="2"/>
      <c r="AE106" s="16">
        <f t="shared" si="32"/>
        <v>0</v>
      </c>
      <c r="AF106" s="1"/>
      <c r="AG106" s="16">
        <f t="shared" si="33"/>
        <v>0</v>
      </c>
      <c r="AH106" s="150">
        <f t="shared" si="34"/>
        <v>0</v>
      </c>
      <c r="AI106" s="37">
        <f t="shared" si="35"/>
        <v>40.819907748524081</v>
      </c>
      <c r="AJ106" s="13"/>
    </row>
    <row r="107" spans="1:36" ht="15">
      <c r="A107" s="11">
        <v>27</v>
      </c>
      <c r="B107" s="119" t="s">
        <v>1450</v>
      </c>
      <c r="C107" s="35" t="s">
        <v>62</v>
      </c>
      <c r="D107" s="119" t="s">
        <v>728</v>
      </c>
      <c r="E107" s="119" t="s">
        <v>662</v>
      </c>
      <c r="F107" s="119" t="s">
        <v>729</v>
      </c>
      <c r="G107" s="148">
        <f>VLOOKUP(C107,工作量!D:J,6,FALSE)</f>
        <v>238.20000000000002</v>
      </c>
      <c r="H107" s="134">
        <f>VLOOKUP(C107,工作量!D:K,8,FALSE)</f>
        <v>35.439692824585556</v>
      </c>
      <c r="I107" s="36"/>
      <c r="J107" s="36"/>
      <c r="K107" s="36"/>
      <c r="L107" s="132"/>
      <c r="M107" s="134"/>
      <c r="N107" s="1"/>
      <c r="O107" s="1"/>
      <c r="P107" s="16">
        <f t="shared" si="28"/>
        <v>0</v>
      </c>
      <c r="Q107" s="1"/>
      <c r="R107" s="1"/>
      <c r="S107" s="1"/>
      <c r="T107" s="1"/>
      <c r="U107" s="1"/>
      <c r="V107" s="16">
        <f t="shared" si="29"/>
        <v>0</v>
      </c>
      <c r="W107" s="150">
        <f t="shared" si="30"/>
        <v>0</v>
      </c>
      <c r="X107" s="1"/>
      <c r="Y107" s="1"/>
      <c r="Z107" s="1"/>
      <c r="AA107" s="16">
        <f t="shared" si="31"/>
        <v>0</v>
      </c>
      <c r="AB107" s="1"/>
      <c r="AC107" s="1"/>
      <c r="AD107" s="2"/>
      <c r="AE107" s="16">
        <f t="shared" si="32"/>
        <v>0</v>
      </c>
      <c r="AF107" s="1"/>
      <c r="AG107" s="16">
        <f t="shared" si="33"/>
        <v>0</v>
      </c>
      <c r="AH107" s="150">
        <f t="shared" si="34"/>
        <v>0</v>
      </c>
      <c r="AI107" s="37">
        <f t="shared" si="35"/>
        <v>35.439692824585556</v>
      </c>
      <c r="AJ107" s="13"/>
    </row>
    <row r="108" spans="1:36" ht="15">
      <c r="A108" s="11">
        <v>55</v>
      </c>
      <c r="B108" s="119" t="s">
        <v>917</v>
      </c>
      <c r="C108" s="9" t="s">
        <v>929</v>
      </c>
      <c r="D108" s="119" t="s">
        <v>922</v>
      </c>
      <c r="E108" s="119" t="s">
        <v>923</v>
      </c>
      <c r="F108" s="119" t="s">
        <v>924</v>
      </c>
      <c r="G108" s="148">
        <f>VLOOKUP(C108,工作量!D:J,6,FALSE)</f>
        <v>256.88800000000003</v>
      </c>
      <c r="H108" s="134">
        <f>VLOOKUP(C108,工作量!D:K,8,FALSE)</f>
        <v>38.22011675198209</v>
      </c>
      <c r="I108" s="36"/>
      <c r="J108" s="36"/>
      <c r="K108" s="36"/>
      <c r="L108" s="132"/>
      <c r="M108" s="134"/>
      <c r="N108" s="1"/>
      <c r="O108" s="1"/>
      <c r="P108" s="16">
        <f t="shared" si="28"/>
        <v>0</v>
      </c>
      <c r="Q108" s="1"/>
      <c r="R108" s="1"/>
      <c r="S108" s="1"/>
      <c r="T108" s="1"/>
      <c r="U108" s="1"/>
      <c r="V108" s="16">
        <f t="shared" si="29"/>
        <v>0</v>
      </c>
      <c r="W108" s="150">
        <f t="shared" si="30"/>
        <v>0</v>
      </c>
      <c r="X108" s="1">
        <v>50</v>
      </c>
      <c r="Y108" s="1">
        <v>15</v>
      </c>
      <c r="Z108" s="1"/>
      <c r="AA108" s="16">
        <f t="shared" si="31"/>
        <v>65</v>
      </c>
      <c r="AB108" s="1"/>
      <c r="AC108" s="1"/>
      <c r="AD108" s="2"/>
      <c r="AE108" s="16">
        <f t="shared" si="32"/>
        <v>0</v>
      </c>
      <c r="AF108" s="1"/>
      <c r="AG108" s="16">
        <f t="shared" si="33"/>
        <v>0</v>
      </c>
      <c r="AH108" s="150">
        <f t="shared" si="34"/>
        <v>65</v>
      </c>
      <c r="AI108" s="37">
        <f t="shared" si="35"/>
        <v>103.22011675198209</v>
      </c>
      <c r="AJ108" s="13"/>
    </row>
    <row r="109" spans="1:36" ht="15">
      <c r="A109" s="11">
        <v>97</v>
      </c>
      <c r="B109" s="119" t="s">
        <v>1060</v>
      </c>
      <c r="C109" s="8" t="s">
        <v>1134</v>
      </c>
      <c r="D109" s="119" t="s">
        <v>1075</v>
      </c>
      <c r="E109" s="119" t="s">
        <v>1051</v>
      </c>
      <c r="F109" s="119" t="s">
        <v>1076</v>
      </c>
      <c r="G109" s="148">
        <f>VLOOKUP(C109,工作量!D:J,6,FALSE)</f>
        <v>0</v>
      </c>
      <c r="H109" s="134">
        <f>VLOOKUP(C109,工作量!D:K,8,FALSE)</f>
        <v>0</v>
      </c>
      <c r="I109" s="36"/>
      <c r="J109" s="36"/>
      <c r="K109" s="36"/>
      <c r="L109" s="132"/>
      <c r="M109" s="134"/>
      <c r="N109" s="1"/>
      <c r="O109" s="1"/>
      <c r="P109" s="16">
        <f t="shared" si="28"/>
        <v>0</v>
      </c>
      <c r="Q109" s="1"/>
      <c r="R109" s="1"/>
      <c r="S109" s="1"/>
      <c r="T109" s="1"/>
      <c r="U109" s="1"/>
      <c r="V109" s="16">
        <f t="shared" si="29"/>
        <v>0</v>
      </c>
      <c r="W109" s="150">
        <f t="shared" si="30"/>
        <v>0</v>
      </c>
      <c r="X109" s="1"/>
      <c r="Y109" s="1"/>
      <c r="Z109" s="1"/>
      <c r="AA109" s="16">
        <f t="shared" si="31"/>
        <v>0</v>
      </c>
      <c r="AB109" s="1"/>
      <c r="AC109" s="1"/>
      <c r="AD109" s="2"/>
      <c r="AE109" s="16">
        <f t="shared" si="32"/>
        <v>0</v>
      </c>
      <c r="AF109" s="1"/>
      <c r="AG109" s="16">
        <f t="shared" si="33"/>
        <v>0</v>
      </c>
      <c r="AH109" s="150">
        <f t="shared" si="34"/>
        <v>0</v>
      </c>
      <c r="AI109" s="37">
        <f t="shared" si="35"/>
        <v>0</v>
      </c>
      <c r="AJ109" s="13"/>
    </row>
    <row r="112" spans="1:36">
      <c r="A112" s="11">
        <v>1</v>
      </c>
      <c r="B112" s="119" t="s">
        <v>454</v>
      </c>
      <c r="C112" s="119" t="s">
        <v>510</v>
      </c>
      <c r="D112" s="119" t="s">
        <v>475</v>
      </c>
      <c r="E112" s="119" t="s">
        <v>512</v>
      </c>
      <c r="F112" s="119" t="s">
        <v>477</v>
      </c>
      <c r="G112" s="148">
        <f>VLOOKUP(C112,工作量!D:J,6,FALSE)</f>
        <v>99.791999999999987</v>
      </c>
      <c r="H112" s="36">
        <f>VLOOKUP(C112,工作量!D:K,8,FALSE)</f>
        <v>14.847178112304956</v>
      </c>
      <c r="I112" s="36"/>
      <c r="J112" s="36"/>
      <c r="K112" s="36"/>
      <c r="L112" s="36"/>
      <c r="M112" s="36"/>
      <c r="N112" s="1"/>
      <c r="O112" s="1"/>
      <c r="P112" s="16"/>
      <c r="Q112" s="1"/>
      <c r="R112" s="1"/>
      <c r="S112" s="1"/>
      <c r="T112" s="1"/>
      <c r="U112" s="1"/>
      <c r="V112" s="16"/>
      <c r="W112" s="37"/>
      <c r="X112" s="1"/>
      <c r="Y112" s="1"/>
      <c r="Z112" s="1"/>
      <c r="AA112" s="16"/>
      <c r="AB112" s="1"/>
      <c r="AC112" s="1"/>
      <c r="AD112" s="2"/>
      <c r="AE112" s="16"/>
      <c r="AF112" s="1"/>
      <c r="AG112" s="16"/>
      <c r="AH112" s="37"/>
      <c r="AI112" s="37"/>
      <c r="AJ112" s="200" t="s">
        <v>1472</v>
      </c>
    </row>
    <row r="113" spans="1:36">
      <c r="A113" s="11">
        <v>2</v>
      </c>
      <c r="B113" s="119" t="s">
        <v>454</v>
      </c>
      <c r="C113" s="119" t="s">
        <v>517</v>
      </c>
      <c r="D113" s="119" t="s">
        <v>520</v>
      </c>
      <c r="E113" s="119" t="s">
        <v>521</v>
      </c>
      <c r="F113" s="119" t="s">
        <v>477</v>
      </c>
      <c r="G113" s="148">
        <f>VLOOKUP(C113,工作量!D:J,6,FALSE)</f>
        <v>5</v>
      </c>
      <c r="H113" s="36">
        <f>VLOOKUP(C113,工作量!D:K,8,FALSE)</f>
        <v>0.74390623057484362</v>
      </c>
      <c r="I113" s="36"/>
      <c r="J113" s="36"/>
      <c r="K113" s="36"/>
      <c r="L113" s="36"/>
      <c r="M113" s="36"/>
      <c r="N113" s="1"/>
      <c r="O113" s="1"/>
      <c r="P113" s="16"/>
      <c r="Q113" s="1"/>
      <c r="R113" s="1"/>
      <c r="S113" s="1"/>
      <c r="T113" s="1"/>
      <c r="U113" s="1"/>
      <c r="V113" s="16"/>
      <c r="W113" s="37"/>
      <c r="X113" s="1"/>
      <c r="Y113" s="1"/>
      <c r="Z113" s="1"/>
      <c r="AA113" s="16"/>
      <c r="AB113" s="1"/>
      <c r="AC113" s="1"/>
      <c r="AD113" s="2"/>
      <c r="AE113" s="16"/>
      <c r="AF113" s="1"/>
      <c r="AG113" s="16"/>
      <c r="AH113" s="37"/>
      <c r="AI113" s="37"/>
      <c r="AJ113" s="200"/>
    </row>
    <row r="114" spans="1:36">
      <c r="A114" s="11">
        <v>3</v>
      </c>
      <c r="B114" s="119" t="s">
        <v>546</v>
      </c>
      <c r="C114" s="119" t="s">
        <v>548</v>
      </c>
      <c r="D114" s="119" t="s">
        <v>553</v>
      </c>
      <c r="E114" s="119" t="s">
        <v>554</v>
      </c>
      <c r="F114" s="119" t="s">
        <v>555</v>
      </c>
      <c r="G114" s="148">
        <f>VLOOKUP(C114,工作量!D:J,6,FALSE)</f>
        <v>5</v>
      </c>
      <c r="H114" s="36">
        <f>VLOOKUP(C114,工作量!D:K,8,FALSE)</f>
        <v>0.74390623057484362</v>
      </c>
      <c r="I114" s="36"/>
      <c r="J114" s="36"/>
      <c r="K114" s="36"/>
      <c r="L114" s="36"/>
      <c r="M114" s="36"/>
      <c r="N114" s="1"/>
      <c r="O114" s="1"/>
      <c r="P114" s="16"/>
      <c r="Q114" s="1"/>
      <c r="R114" s="1"/>
      <c r="S114" s="1"/>
      <c r="T114" s="1"/>
      <c r="U114" s="1"/>
      <c r="V114" s="16"/>
      <c r="W114" s="37"/>
      <c r="X114" s="1"/>
      <c r="Y114" s="1"/>
      <c r="Z114" s="1"/>
      <c r="AA114" s="16"/>
      <c r="AB114" s="1"/>
      <c r="AC114" s="1"/>
      <c r="AD114" s="2"/>
      <c r="AE114" s="16"/>
      <c r="AF114" s="1"/>
      <c r="AG114" s="16"/>
      <c r="AH114" s="37"/>
      <c r="AI114" s="37"/>
      <c r="AJ114" s="200"/>
    </row>
    <row r="115" spans="1:36">
      <c r="A115" s="11">
        <v>4</v>
      </c>
      <c r="B115" s="119" t="s">
        <v>563</v>
      </c>
      <c r="C115" s="119" t="s">
        <v>565</v>
      </c>
      <c r="D115" s="119" t="s">
        <v>570</v>
      </c>
      <c r="E115" s="119" t="s">
        <v>571</v>
      </c>
      <c r="F115" s="119" t="s">
        <v>572</v>
      </c>
      <c r="G115" s="148">
        <f>VLOOKUP(C115,工作量!D:J,6,FALSE)</f>
        <v>13.360000000000003</v>
      </c>
      <c r="H115" s="36">
        <f>VLOOKUP(C115,工作量!D:K,8,FALSE)</f>
        <v>1.9877174480959827</v>
      </c>
      <c r="I115" s="36"/>
      <c r="J115" s="36"/>
      <c r="K115" s="36"/>
      <c r="L115" s="36"/>
      <c r="M115" s="36"/>
      <c r="N115" s="1"/>
      <c r="O115" s="1"/>
      <c r="P115" s="16"/>
      <c r="Q115" s="1"/>
      <c r="R115" s="1"/>
      <c r="S115" s="1"/>
      <c r="T115" s="1"/>
      <c r="U115" s="1"/>
      <c r="V115" s="16"/>
      <c r="W115" s="37"/>
      <c r="X115" s="1"/>
      <c r="Y115" s="1"/>
      <c r="Z115" s="1"/>
      <c r="AA115" s="16"/>
      <c r="AB115" s="1"/>
      <c r="AC115" s="1"/>
      <c r="AD115" s="2"/>
      <c r="AE115" s="16"/>
      <c r="AF115" s="1"/>
      <c r="AG115" s="16"/>
      <c r="AH115" s="37"/>
      <c r="AI115" s="37"/>
      <c r="AJ115" s="200"/>
    </row>
    <row r="116" spans="1:36">
      <c r="A116" s="11">
        <v>5</v>
      </c>
      <c r="B116" s="119" t="s">
        <v>579</v>
      </c>
      <c r="C116" s="119" t="s">
        <v>581</v>
      </c>
      <c r="D116" s="119" t="s">
        <v>570</v>
      </c>
      <c r="E116" s="119" t="s">
        <v>571</v>
      </c>
      <c r="F116" s="119" t="s">
        <v>572</v>
      </c>
      <c r="G116" s="148">
        <f>VLOOKUP(C116,工作量!D:J,6,FALSE)</f>
        <v>96.548000000000002</v>
      </c>
      <c r="H116" s="36">
        <f>VLOOKUP(C116,工作量!D:K,8,FALSE)</f>
        <v>14.364531749908002</v>
      </c>
      <c r="I116" s="36"/>
      <c r="J116" s="36"/>
      <c r="K116" s="36"/>
      <c r="L116" s="36"/>
      <c r="M116" s="36"/>
      <c r="N116" s="1"/>
      <c r="O116" s="1"/>
      <c r="P116" s="16"/>
      <c r="Q116" s="1"/>
      <c r="R116" s="1"/>
      <c r="S116" s="1"/>
      <c r="T116" s="1"/>
      <c r="U116" s="1"/>
      <c r="V116" s="16"/>
      <c r="W116" s="37"/>
      <c r="X116" s="1"/>
      <c r="Y116" s="1"/>
      <c r="Z116" s="1"/>
      <c r="AA116" s="16"/>
      <c r="AB116" s="1"/>
      <c r="AC116" s="1"/>
      <c r="AD116" s="2"/>
      <c r="AE116" s="16"/>
      <c r="AF116" s="1"/>
      <c r="AG116" s="16"/>
      <c r="AH116" s="37"/>
      <c r="AI116" s="37"/>
      <c r="AJ116" s="200"/>
    </row>
    <row r="117" spans="1:36">
      <c r="A117" s="11">
        <v>6</v>
      </c>
      <c r="B117" s="119" t="s">
        <v>579</v>
      </c>
      <c r="C117" s="119" t="s">
        <v>591</v>
      </c>
      <c r="D117" s="119" t="s">
        <v>520</v>
      </c>
      <c r="E117" s="119" t="s">
        <v>521</v>
      </c>
      <c r="F117" s="119" t="s">
        <v>594</v>
      </c>
      <c r="G117" s="148">
        <f>VLOOKUP(C117,工作量!D:J,6,FALSE)</f>
        <v>117.488</v>
      </c>
      <c r="H117" s="36">
        <f>VLOOKUP(C117,工作量!D:K,8,FALSE)</f>
        <v>17.480011043555447</v>
      </c>
      <c r="I117" s="36"/>
      <c r="J117" s="36"/>
      <c r="K117" s="36"/>
      <c r="L117" s="36"/>
      <c r="M117" s="36"/>
      <c r="N117" s="1"/>
      <c r="O117" s="1"/>
      <c r="P117" s="16"/>
      <c r="Q117" s="1"/>
      <c r="R117" s="1"/>
      <c r="S117" s="1"/>
      <c r="T117" s="1"/>
      <c r="U117" s="1"/>
      <c r="V117" s="16"/>
      <c r="W117" s="37"/>
      <c r="X117" s="1"/>
      <c r="Y117" s="1"/>
      <c r="Z117" s="1"/>
      <c r="AA117" s="16"/>
      <c r="AB117" s="1"/>
      <c r="AC117" s="1"/>
      <c r="AD117" s="2"/>
      <c r="AE117" s="16"/>
      <c r="AF117" s="1"/>
      <c r="AG117" s="16"/>
      <c r="AH117" s="37"/>
      <c r="AI117" s="37"/>
      <c r="AJ117" s="200"/>
    </row>
    <row r="118" spans="1:36">
      <c r="A118" s="11">
        <v>7</v>
      </c>
      <c r="B118" s="120" t="s">
        <v>600</v>
      </c>
      <c r="C118" s="121" t="s">
        <v>187</v>
      </c>
      <c r="D118" s="120" t="s">
        <v>605</v>
      </c>
      <c r="E118" s="120" t="s">
        <v>606</v>
      </c>
      <c r="F118" s="120" t="s">
        <v>607</v>
      </c>
      <c r="G118" s="148">
        <f>VLOOKUP(C118,工作量!D:J,6,FALSE)</f>
        <v>56.48</v>
      </c>
      <c r="H118" s="36">
        <f>VLOOKUP(C118,工作量!D:K,8,FALSE)</f>
        <v>8.4031647805734337</v>
      </c>
      <c r="I118" s="36"/>
      <c r="J118" s="36"/>
      <c r="K118" s="36"/>
      <c r="L118" s="36"/>
      <c r="M118" s="36"/>
      <c r="N118" s="1"/>
      <c r="O118" s="1"/>
      <c r="P118" s="16"/>
      <c r="Q118" s="1"/>
      <c r="R118" s="1"/>
      <c r="S118" s="1"/>
      <c r="T118" s="1"/>
      <c r="U118" s="1"/>
      <c r="V118" s="16"/>
      <c r="W118" s="37"/>
      <c r="X118" s="1"/>
      <c r="Y118" s="1"/>
      <c r="Z118" s="1"/>
      <c r="AA118" s="16"/>
      <c r="AB118" s="1"/>
      <c r="AC118" s="1"/>
      <c r="AD118" s="2"/>
      <c r="AE118" s="16"/>
      <c r="AF118" s="1"/>
      <c r="AG118" s="16"/>
      <c r="AH118" s="37"/>
      <c r="AI118" s="37"/>
      <c r="AJ118" s="200"/>
    </row>
    <row r="119" spans="1:36">
      <c r="A119" s="11">
        <v>8</v>
      </c>
      <c r="B119" s="120" t="s">
        <v>600</v>
      </c>
      <c r="C119" s="119" t="s">
        <v>610</v>
      </c>
      <c r="D119" s="119" t="s">
        <v>520</v>
      </c>
      <c r="E119" s="120" t="s">
        <v>521</v>
      </c>
      <c r="F119" s="122" t="s">
        <v>594</v>
      </c>
      <c r="G119" s="148">
        <f>VLOOKUP(C119,工作量!D:J,6,FALSE)</f>
        <v>192.374</v>
      </c>
      <c r="H119" s="36">
        <f>VLOOKUP(C119,工作量!D:K,8,FALSE)</f>
        <v>28.621643440120994</v>
      </c>
      <c r="I119" s="36"/>
      <c r="J119" s="36"/>
      <c r="K119" s="36"/>
      <c r="L119" s="36"/>
      <c r="M119" s="36"/>
      <c r="N119" s="1"/>
      <c r="O119" s="1"/>
      <c r="P119" s="16"/>
      <c r="Q119" s="1"/>
      <c r="R119" s="1"/>
      <c r="S119" s="1"/>
      <c r="T119" s="1"/>
      <c r="U119" s="1"/>
      <c r="V119" s="16"/>
      <c r="W119" s="37"/>
      <c r="X119" s="1"/>
      <c r="Y119" s="1"/>
      <c r="Z119" s="1"/>
      <c r="AA119" s="16"/>
      <c r="AB119" s="1"/>
      <c r="AC119" s="1"/>
      <c r="AD119" s="2"/>
      <c r="AE119" s="16"/>
      <c r="AF119" s="1"/>
      <c r="AG119" s="16"/>
      <c r="AH119" s="37"/>
      <c r="AI119" s="37"/>
      <c r="AJ119" s="200"/>
    </row>
    <row r="120" spans="1:36">
      <c r="A120" s="11">
        <v>9</v>
      </c>
      <c r="B120" s="120" t="s">
        <v>438</v>
      </c>
      <c r="C120" s="119" t="s">
        <v>616</v>
      </c>
      <c r="D120" s="119" t="s">
        <v>619</v>
      </c>
      <c r="E120" s="120" t="s">
        <v>521</v>
      </c>
      <c r="F120" s="122" t="s">
        <v>620</v>
      </c>
      <c r="G120" s="148">
        <f>VLOOKUP(C120,工作量!D:J,6,FALSE)</f>
        <v>46.48</v>
      </c>
      <c r="H120" s="36">
        <f>VLOOKUP(C120,工作量!D:K,8,FALSE)</f>
        <v>6.9153523194237456</v>
      </c>
      <c r="I120" s="36"/>
      <c r="J120" s="36"/>
      <c r="K120" s="36"/>
      <c r="L120" s="36"/>
      <c r="M120" s="36"/>
      <c r="N120" s="1"/>
      <c r="O120" s="1"/>
      <c r="P120" s="16"/>
      <c r="Q120" s="1"/>
      <c r="R120" s="1"/>
      <c r="S120" s="1"/>
      <c r="T120" s="1"/>
      <c r="U120" s="1"/>
      <c r="V120" s="16"/>
      <c r="W120" s="37"/>
      <c r="X120" s="1"/>
      <c r="Y120" s="1"/>
      <c r="Z120" s="1"/>
      <c r="AA120" s="16"/>
      <c r="AB120" s="1"/>
      <c r="AC120" s="1"/>
      <c r="AD120" s="2"/>
      <c r="AE120" s="16"/>
      <c r="AF120" s="1"/>
      <c r="AG120" s="16"/>
      <c r="AH120" s="37"/>
      <c r="AI120" s="37"/>
      <c r="AJ120" s="200"/>
    </row>
    <row r="121" spans="1:36">
      <c r="A121" s="11">
        <v>10</v>
      </c>
      <c r="B121" s="120" t="s">
        <v>600</v>
      </c>
      <c r="C121" s="119" t="s">
        <v>641</v>
      </c>
      <c r="D121" s="120" t="s">
        <v>605</v>
      </c>
      <c r="E121" s="120" t="s">
        <v>606</v>
      </c>
      <c r="F121" s="120" t="s">
        <v>607</v>
      </c>
      <c r="G121" s="148">
        <f>VLOOKUP(C121,工作量!D:J,6,FALSE)</f>
        <v>120.17499999999998</v>
      </c>
      <c r="H121" s="36">
        <f>VLOOKUP(C121,工作量!D:K,8,FALSE)</f>
        <v>17.879786251866364</v>
      </c>
      <c r="I121" s="36"/>
      <c r="J121" s="36"/>
      <c r="K121" s="36"/>
      <c r="L121" s="36"/>
      <c r="M121" s="36"/>
      <c r="N121" s="1"/>
      <c r="O121" s="1"/>
      <c r="P121" s="16"/>
      <c r="Q121" s="1"/>
      <c r="R121" s="1"/>
      <c r="S121" s="1"/>
      <c r="T121" s="1"/>
      <c r="U121" s="1"/>
      <c r="V121" s="16"/>
      <c r="W121" s="37"/>
      <c r="X121" s="1"/>
      <c r="Y121" s="1"/>
      <c r="Z121" s="1"/>
      <c r="AA121" s="16"/>
      <c r="AB121" s="1"/>
      <c r="AC121" s="1"/>
      <c r="AD121" s="2"/>
      <c r="AE121" s="16"/>
      <c r="AF121" s="1"/>
      <c r="AG121" s="16"/>
      <c r="AH121" s="37"/>
      <c r="AI121" s="37"/>
      <c r="AJ121" s="200"/>
    </row>
    <row r="122" spans="1:36">
      <c r="A122" s="11">
        <v>11</v>
      </c>
      <c r="B122" s="119" t="s">
        <v>454</v>
      </c>
      <c r="C122" s="119" t="s">
        <v>484</v>
      </c>
      <c r="D122" s="119" t="s">
        <v>487</v>
      </c>
      <c r="E122" s="119" t="s">
        <v>488</v>
      </c>
      <c r="F122" s="119" t="s">
        <v>477</v>
      </c>
      <c r="G122" s="148">
        <f>VLOOKUP(C122,工作量!D:J,6,FALSE)</f>
        <v>5</v>
      </c>
      <c r="H122" s="36">
        <f>VLOOKUP(C122,工作量!D:K,8,FALSE)</f>
        <v>0.74390623057484362</v>
      </c>
      <c r="I122" s="36"/>
      <c r="J122" s="36"/>
      <c r="K122" s="36"/>
      <c r="L122" s="36"/>
      <c r="M122" s="36"/>
      <c r="N122" s="1"/>
      <c r="O122" s="1"/>
      <c r="P122" s="16"/>
      <c r="Q122" s="1"/>
      <c r="R122" s="1"/>
      <c r="S122" s="1"/>
      <c r="T122" s="1"/>
      <c r="U122" s="1"/>
      <c r="V122" s="16"/>
      <c r="W122" s="37"/>
      <c r="X122" s="1"/>
      <c r="Y122" s="1"/>
      <c r="Z122" s="1"/>
      <c r="AA122" s="16"/>
      <c r="AB122" s="1"/>
      <c r="AC122" s="1"/>
      <c r="AD122" s="2"/>
      <c r="AE122" s="16"/>
      <c r="AF122" s="1"/>
      <c r="AG122" s="16"/>
      <c r="AH122" s="37"/>
      <c r="AI122" s="37"/>
      <c r="AJ122" s="200"/>
    </row>
    <row r="123" spans="1:36">
      <c r="A123" s="11">
        <v>12</v>
      </c>
      <c r="B123" s="119" t="s">
        <v>454</v>
      </c>
      <c r="C123" s="119" t="s">
        <v>492</v>
      </c>
      <c r="D123" s="119" t="s">
        <v>475</v>
      </c>
      <c r="E123" s="119" t="s">
        <v>488</v>
      </c>
      <c r="F123" s="119" t="s">
        <v>477</v>
      </c>
      <c r="G123" s="148">
        <f>VLOOKUP(C123,工作量!D:J,6,FALSE)</f>
        <v>5</v>
      </c>
      <c r="H123" s="36">
        <f>VLOOKUP(C123,工作量!D:K,8,FALSE)</f>
        <v>0.74390623057484362</v>
      </c>
      <c r="I123" s="36"/>
      <c r="J123" s="36"/>
      <c r="K123" s="36"/>
      <c r="L123" s="36"/>
      <c r="M123" s="36"/>
      <c r="N123" s="1"/>
      <c r="O123" s="1"/>
      <c r="P123" s="16"/>
      <c r="Q123" s="1"/>
      <c r="R123" s="1"/>
      <c r="S123" s="1"/>
      <c r="T123" s="1"/>
      <c r="U123" s="1"/>
      <c r="V123" s="16"/>
      <c r="W123" s="37"/>
      <c r="X123" s="1"/>
      <c r="Y123" s="1"/>
      <c r="Z123" s="1"/>
      <c r="AA123" s="16"/>
      <c r="AB123" s="1"/>
      <c r="AC123" s="1"/>
      <c r="AD123" s="2"/>
      <c r="AE123" s="16"/>
      <c r="AF123" s="1"/>
      <c r="AG123" s="16"/>
      <c r="AH123" s="37"/>
      <c r="AI123" s="37"/>
      <c r="AJ123" s="200"/>
    </row>
    <row r="124" spans="1:36">
      <c r="A124" s="11">
        <v>13</v>
      </c>
      <c r="B124" s="119" t="s">
        <v>454</v>
      </c>
      <c r="C124" s="119" t="s">
        <v>500</v>
      </c>
      <c r="D124" s="119" t="s">
        <v>487</v>
      </c>
      <c r="E124" s="119" t="s">
        <v>488</v>
      </c>
      <c r="F124" s="119" t="s">
        <v>477</v>
      </c>
      <c r="G124" s="148">
        <f>VLOOKUP(C124,工作量!D:J,6,FALSE)</f>
        <v>27</v>
      </c>
      <c r="H124" s="36">
        <f>VLOOKUP(C124,工作量!D:K,8,FALSE)</f>
        <v>4.0170936451041559</v>
      </c>
      <c r="I124" s="36"/>
      <c r="J124" s="36"/>
      <c r="K124" s="36"/>
      <c r="L124" s="36"/>
      <c r="M124" s="36"/>
      <c r="N124" s="1"/>
      <c r="O124" s="1"/>
      <c r="P124" s="16"/>
      <c r="Q124" s="1"/>
      <c r="R124" s="1"/>
      <c r="S124" s="1"/>
      <c r="T124" s="1"/>
      <c r="U124" s="1"/>
      <c r="V124" s="16"/>
      <c r="W124" s="37"/>
      <c r="X124" s="1"/>
      <c r="Y124" s="1"/>
      <c r="Z124" s="1"/>
      <c r="AA124" s="16"/>
      <c r="AB124" s="1"/>
      <c r="AC124" s="1"/>
      <c r="AD124" s="2"/>
      <c r="AE124" s="16"/>
      <c r="AF124" s="1"/>
      <c r="AG124" s="16"/>
      <c r="AH124" s="37"/>
      <c r="AI124" s="37"/>
      <c r="AJ124" s="200"/>
    </row>
    <row r="125" spans="1:36">
      <c r="A125" s="11">
        <v>14</v>
      </c>
      <c r="B125" s="120" t="s">
        <v>454</v>
      </c>
      <c r="C125" s="119" t="s">
        <v>647</v>
      </c>
      <c r="D125" s="119" t="s">
        <v>487</v>
      </c>
      <c r="E125" s="119" t="s">
        <v>488</v>
      </c>
      <c r="F125" s="119" t="s">
        <v>477</v>
      </c>
      <c r="G125" s="148">
        <f>VLOOKUP(C125,工作量!D:J,6,FALSE)</f>
        <v>0</v>
      </c>
      <c r="H125" s="36">
        <f>VLOOKUP(C125,工作量!D:K,8,FALSE)</f>
        <v>0</v>
      </c>
      <c r="I125" s="36"/>
      <c r="J125" s="36"/>
      <c r="K125" s="36"/>
      <c r="L125" s="36"/>
      <c r="M125" s="36"/>
      <c r="N125" s="1"/>
      <c r="O125" s="1"/>
      <c r="P125" s="16"/>
      <c r="Q125" s="1"/>
      <c r="R125" s="1"/>
      <c r="S125" s="1"/>
      <c r="T125" s="1"/>
      <c r="U125" s="1"/>
      <c r="V125" s="16"/>
      <c r="W125" s="37"/>
      <c r="X125" s="1"/>
      <c r="Y125" s="1"/>
      <c r="Z125" s="1"/>
      <c r="AA125" s="16"/>
      <c r="AB125" s="1"/>
      <c r="AC125" s="1"/>
      <c r="AD125" s="4"/>
      <c r="AE125" s="16"/>
      <c r="AF125" s="1"/>
      <c r="AG125" s="16"/>
      <c r="AH125" s="37"/>
      <c r="AI125" s="37"/>
      <c r="AJ125" s="200"/>
    </row>
    <row r="126" spans="1:36">
      <c r="A126" s="11">
        <v>15</v>
      </c>
      <c r="B126" s="119" t="s">
        <v>454</v>
      </c>
      <c r="C126" s="119" t="s">
        <v>456</v>
      </c>
      <c r="D126" s="119" t="s">
        <v>460</v>
      </c>
      <c r="E126" s="119" t="s">
        <v>461</v>
      </c>
      <c r="F126" s="119" t="s">
        <v>462</v>
      </c>
      <c r="G126" s="148">
        <f>VLOOKUP(C126,工作量!D:J,6,FALSE)</f>
        <v>20</v>
      </c>
      <c r="H126" s="36">
        <f>VLOOKUP(C126,工作量!D:K,8,FALSE)</f>
        <v>2.9756249222993745</v>
      </c>
      <c r="I126" s="36"/>
      <c r="J126" s="36"/>
      <c r="K126" s="36"/>
      <c r="L126" s="36"/>
      <c r="M126" s="36"/>
      <c r="N126" s="1"/>
      <c r="O126" s="1"/>
      <c r="P126" s="16"/>
      <c r="Q126" s="1"/>
      <c r="R126" s="1"/>
      <c r="S126" s="1"/>
      <c r="T126" s="1"/>
      <c r="U126" s="1"/>
      <c r="V126" s="16"/>
      <c r="W126" s="37"/>
      <c r="X126" s="1"/>
      <c r="Y126" s="1"/>
      <c r="Z126" s="1"/>
      <c r="AA126" s="16"/>
      <c r="AB126" s="1"/>
      <c r="AC126" s="1"/>
      <c r="AD126" s="2"/>
      <c r="AE126" s="16"/>
      <c r="AF126" s="1"/>
      <c r="AG126" s="16"/>
      <c r="AH126" s="37"/>
      <c r="AI126" s="37"/>
      <c r="AJ126" s="200"/>
    </row>
    <row r="127" spans="1:36">
      <c r="A127" s="11">
        <v>16</v>
      </c>
      <c r="B127" s="119" t="s">
        <v>454</v>
      </c>
      <c r="C127" s="119" t="s">
        <v>469</v>
      </c>
      <c r="D127" s="119" t="s">
        <v>475</v>
      </c>
      <c r="E127" s="119" t="s">
        <v>476</v>
      </c>
      <c r="F127" s="119" t="s">
        <v>477</v>
      </c>
      <c r="G127" s="148">
        <f>VLOOKUP(C127,工作量!D:J,6,FALSE)</f>
        <v>5</v>
      </c>
      <c r="H127" s="36">
        <f>VLOOKUP(C127,工作量!D:K,8,FALSE)</f>
        <v>0.74390623057484362</v>
      </c>
      <c r="I127" s="36"/>
      <c r="J127" s="36"/>
      <c r="K127" s="36"/>
      <c r="L127" s="36"/>
      <c r="M127" s="36"/>
      <c r="N127" s="1"/>
      <c r="O127" s="1"/>
      <c r="P127" s="16"/>
      <c r="Q127" s="1"/>
      <c r="R127" s="1"/>
      <c r="S127" s="1"/>
      <c r="T127" s="1"/>
      <c r="U127" s="1"/>
      <c r="V127" s="16"/>
      <c r="W127" s="37"/>
      <c r="X127" s="1"/>
      <c r="Y127" s="1"/>
      <c r="Z127" s="1"/>
      <c r="AA127" s="16"/>
      <c r="AB127" s="1"/>
      <c r="AC127" s="1"/>
      <c r="AD127" s="2"/>
      <c r="AE127" s="16"/>
      <c r="AF127" s="1"/>
      <c r="AG127" s="16"/>
      <c r="AH127" s="37"/>
      <c r="AI127" s="37"/>
      <c r="AJ127" s="200"/>
    </row>
    <row r="128" spans="1:36">
      <c r="A128" s="11">
        <v>17</v>
      </c>
      <c r="B128" s="119" t="s">
        <v>528</v>
      </c>
      <c r="C128" s="119" t="s">
        <v>530</v>
      </c>
      <c r="D128" s="119" t="s">
        <v>536</v>
      </c>
      <c r="E128" s="120" t="s">
        <v>606</v>
      </c>
      <c r="F128" s="119" t="s">
        <v>538</v>
      </c>
      <c r="G128" s="148">
        <f>VLOOKUP(C128,工作量!D:J,6,FALSE)</f>
        <v>131.72800000000001</v>
      </c>
      <c r="H128" s="36">
        <f>VLOOKUP(C128,工作量!D:K,8,FALSE)</f>
        <v>19.598655988232601</v>
      </c>
      <c r="I128" s="36"/>
      <c r="J128" s="36"/>
      <c r="K128" s="36"/>
      <c r="L128" s="36"/>
      <c r="M128" s="36"/>
      <c r="N128" s="1"/>
      <c r="O128" s="1"/>
      <c r="P128" s="16"/>
      <c r="Q128" s="1"/>
      <c r="R128" s="1"/>
      <c r="S128" s="1"/>
      <c r="T128" s="1"/>
      <c r="U128" s="1"/>
      <c r="V128" s="16"/>
      <c r="W128" s="37"/>
      <c r="X128" s="1"/>
      <c r="Y128" s="1"/>
      <c r="Z128" s="1"/>
      <c r="AA128" s="16"/>
      <c r="AB128" s="1"/>
      <c r="AC128" s="1"/>
      <c r="AD128" s="4"/>
      <c r="AE128" s="16"/>
      <c r="AF128" s="1"/>
      <c r="AG128" s="16"/>
      <c r="AH128" s="37"/>
      <c r="AI128" s="37"/>
      <c r="AJ128" s="200"/>
    </row>
    <row r="129" spans="1:36">
      <c r="A129" s="11">
        <v>18</v>
      </c>
      <c r="B129" s="119" t="s">
        <v>1450</v>
      </c>
      <c r="C129" s="119" t="s">
        <v>883</v>
      </c>
      <c r="D129" s="119" t="s">
        <v>682</v>
      </c>
      <c r="E129" s="119" t="s">
        <v>662</v>
      </c>
      <c r="F129" s="123" t="s">
        <v>683</v>
      </c>
      <c r="G129" s="148">
        <f>VLOOKUP(C129,工作量!D:J,6,FALSE)</f>
        <v>6.24</v>
      </c>
      <c r="H129" s="36">
        <f>VLOOKUP(C129,工作量!D:K,8,FALSE)</f>
        <v>0.92839497575740493</v>
      </c>
      <c r="I129" s="36"/>
      <c r="J129" s="36"/>
      <c r="K129" s="36"/>
      <c r="L129" s="36"/>
      <c r="M129" s="36"/>
      <c r="N129" s="1"/>
      <c r="O129" s="1"/>
      <c r="P129" s="16"/>
      <c r="Q129" s="1"/>
      <c r="R129" s="1"/>
      <c r="S129" s="1"/>
      <c r="T129" s="1"/>
      <c r="U129" s="1"/>
      <c r="V129" s="16"/>
      <c r="W129" s="37"/>
      <c r="X129" s="1"/>
      <c r="Y129" s="1"/>
      <c r="Z129" s="1"/>
      <c r="AA129" s="16"/>
      <c r="AB129" s="1"/>
      <c r="AC129" s="1"/>
      <c r="AD129" s="2"/>
      <c r="AE129" s="16"/>
      <c r="AF129" s="1"/>
      <c r="AG129" s="16"/>
      <c r="AH129" s="37"/>
      <c r="AI129" s="37"/>
      <c r="AJ129" s="201" t="s">
        <v>1476</v>
      </c>
    </row>
    <row r="130" spans="1:36">
      <c r="A130" s="11">
        <v>19</v>
      </c>
      <c r="B130" s="119" t="s">
        <v>652</v>
      </c>
      <c r="C130" s="119" t="s">
        <v>901</v>
      </c>
      <c r="D130" s="119" t="s">
        <v>682</v>
      </c>
      <c r="E130" s="119" t="s">
        <v>662</v>
      </c>
      <c r="F130" s="123" t="s">
        <v>683</v>
      </c>
      <c r="G130" s="148" t="e">
        <f>VLOOKUP(C130,工作量!D:J,6,FALSE)</f>
        <v>#N/A</v>
      </c>
      <c r="H130" s="36" t="e">
        <f>VLOOKUP(C130,工作量!D:K,8,FALSE)</f>
        <v>#N/A</v>
      </c>
      <c r="I130" s="36"/>
      <c r="J130" s="36"/>
      <c r="K130" s="36"/>
      <c r="L130" s="36"/>
      <c r="M130" s="36"/>
      <c r="N130" s="1"/>
      <c r="O130" s="1"/>
      <c r="P130" s="16"/>
      <c r="Q130" s="1"/>
      <c r="R130" s="1"/>
      <c r="S130" s="1"/>
      <c r="T130" s="1"/>
      <c r="U130" s="1"/>
      <c r="V130" s="16"/>
      <c r="W130" s="37"/>
      <c r="X130" s="1"/>
      <c r="Y130" s="1"/>
      <c r="Z130" s="1"/>
      <c r="AA130" s="16"/>
      <c r="AB130" s="1"/>
      <c r="AC130" s="1"/>
      <c r="AD130" s="2"/>
      <c r="AE130" s="16"/>
      <c r="AF130" s="1"/>
      <c r="AG130" s="16"/>
      <c r="AH130" s="37"/>
      <c r="AI130" s="37"/>
      <c r="AJ130" s="202"/>
    </row>
    <row r="131" spans="1:36">
      <c r="A131" s="11">
        <v>20</v>
      </c>
      <c r="B131" s="119" t="s">
        <v>907</v>
      </c>
      <c r="C131" s="119" t="s">
        <v>908</v>
      </c>
      <c r="D131" s="124"/>
      <c r="E131" s="119" t="s">
        <v>914</v>
      </c>
      <c r="F131" s="123" t="s">
        <v>915</v>
      </c>
      <c r="G131" s="148" t="e">
        <f>VLOOKUP(C131,工作量!D:J,6,FALSE)</f>
        <v>#N/A</v>
      </c>
      <c r="H131" s="36" t="e">
        <f>VLOOKUP(C131,工作量!D:K,8,FALSE)</f>
        <v>#N/A</v>
      </c>
      <c r="I131" s="36"/>
      <c r="J131" s="36"/>
      <c r="K131" s="36"/>
      <c r="L131" s="36"/>
      <c r="M131" s="36"/>
      <c r="N131" s="1"/>
      <c r="O131" s="1"/>
      <c r="P131" s="16"/>
      <c r="Q131" s="1"/>
      <c r="R131" s="1"/>
      <c r="S131" s="1"/>
      <c r="T131" s="1"/>
      <c r="U131" s="1"/>
      <c r="V131" s="16"/>
      <c r="W131" s="37"/>
      <c r="X131" s="1"/>
      <c r="Y131" s="1"/>
      <c r="Z131" s="1"/>
      <c r="AA131" s="16"/>
      <c r="AB131" s="1"/>
      <c r="AC131" s="1"/>
      <c r="AD131" s="2"/>
      <c r="AE131" s="16"/>
      <c r="AF131" s="1"/>
      <c r="AG131" s="16"/>
      <c r="AH131" s="37"/>
      <c r="AI131" s="37"/>
      <c r="AJ131" s="202"/>
    </row>
    <row r="132" spans="1:36">
      <c r="A132" s="11">
        <v>21</v>
      </c>
      <c r="B132" s="119" t="s">
        <v>1060</v>
      </c>
      <c r="C132" s="119" t="s">
        <v>1231</v>
      </c>
      <c r="D132" s="124"/>
      <c r="E132" s="119" t="s">
        <v>1051</v>
      </c>
      <c r="F132" s="125" t="s">
        <v>1076</v>
      </c>
      <c r="G132" s="148">
        <f>VLOOKUP(C132,工作量!D:J,6,FALSE)</f>
        <v>0</v>
      </c>
      <c r="H132" s="36">
        <f>VLOOKUP(C132,工作量!D:K,8,FALSE)</f>
        <v>0</v>
      </c>
      <c r="I132" s="36"/>
      <c r="J132" s="36"/>
      <c r="K132" s="36"/>
      <c r="L132" s="36"/>
      <c r="M132" s="36"/>
      <c r="N132" s="1"/>
      <c r="O132" s="1"/>
      <c r="P132" s="16"/>
      <c r="Q132" s="1"/>
      <c r="R132" s="1"/>
      <c r="S132" s="1"/>
      <c r="T132" s="1"/>
      <c r="U132" s="1"/>
      <c r="V132" s="16"/>
      <c r="W132" s="37"/>
      <c r="X132" s="1"/>
      <c r="Y132" s="1"/>
      <c r="Z132" s="1"/>
      <c r="AA132" s="16"/>
      <c r="AB132" s="1"/>
      <c r="AC132" s="1"/>
      <c r="AD132" s="2"/>
      <c r="AE132" s="16"/>
      <c r="AF132" s="1"/>
      <c r="AG132" s="16"/>
      <c r="AH132" s="37"/>
      <c r="AI132" s="37"/>
      <c r="AJ132" s="202"/>
    </row>
    <row r="133" spans="1:36">
      <c r="A133" s="11">
        <v>22</v>
      </c>
      <c r="B133" s="119" t="s">
        <v>1060</v>
      </c>
      <c r="C133" s="119" t="s">
        <v>1233</v>
      </c>
      <c r="D133" s="124"/>
      <c r="E133" s="119" t="s">
        <v>1051</v>
      </c>
      <c r="F133" s="125" t="s">
        <v>1076</v>
      </c>
      <c r="G133" s="148">
        <f>VLOOKUP(C133,工作量!D:J,6,FALSE)</f>
        <v>0</v>
      </c>
      <c r="H133" s="36">
        <f>VLOOKUP(C133,工作量!D:K,8,FALSE)</f>
        <v>0</v>
      </c>
      <c r="I133" s="36"/>
      <c r="J133" s="36"/>
      <c r="K133" s="36"/>
      <c r="L133" s="36"/>
      <c r="M133" s="36"/>
      <c r="N133" s="1"/>
      <c r="O133" s="1"/>
      <c r="P133" s="16"/>
      <c r="Q133" s="1"/>
      <c r="R133" s="1"/>
      <c r="S133" s="1"/>
      <c r="T133" s="1"/>
      <c r="U133" s="1"/>
      <c r="V133" s="16"/>
      <c r="W133" s="37"/>
      <c r="X133" s="1"/>
      <c r="Y133" s="1"/>
      <c r="Z133" s="1"/>
      <c r="AA133" s="16"/>
      <c r="AB133" s="1"/>
      <c r="AC133" s="1"/>
      <c r="AD133" s="2"/>
      <c r="AE133" s="16"/>
      <c r="AF133" s="1"/>
      <c r="AG133" s="16"/>
      <c r="AH133" s="37"/>
      <c r="AI133" s="37"/>
      <c r="AJ133" s="202"/>
    </row>
    <row r="134" spans="1:36">
      <c r="A134" s="11">
        <v>23</v>
      </c>
      <c r="B134" s="119" t="s">
        <v>1234</v>
      </c>
      <c r="C134" s="119" t="s">
        <v>1241</v>
      </c>
      <c r="D134" s="119" t="s">
        <v>1075</v>
      </c>
      <c r="E134" s="119" t="s">
        <v>1051</v>
      </c>
      <c r="F134" s="119" t="s">
        <v>1076</v>
      </c>
      <c r="G134" s="148">
        <f>VLOOKUP(C134,工作量!D:J,6,FALSE)</f>
        <v>0</v>
      </c>
      <c r="H134" s="36">
        <f>VLOOKUP(C134,工作量!D:K,8,FALSE)</f>
        <v>0</v>
      </c>
      <c r="I134" s="36"/>
      <c r="J134" s="36"/>
      <c r="K134" s="36"/>
      <c r="L134" s="36"/>
      <c r="M134" s="36"/>
      <c r="N134" s="1"/>
      <c r="O134" s="1"/>
      <c r="P134" s="16"/>
      <c r="Q134" s="1"/>
      <c r="R134" s="1"/>
      <c r="S134" s="1"/>
      <c r="T134" s="1"/>
      <c r="U134" s="1"/>
      <c r="V134" s="16"/>
      <c r="W134" s="37"/>
      <c r="X134" s="1"/>
      <c r="Y134" s="1"/>
      <c r="Z134" s="1"/>
      <c r="AA134" s="16"/>
      <c r="AB134" s="1"/>
      <c r="AC134" s="1"/>
      <c r="AD134" s="2"/>
      <c r="AE134" s="16"/>
      <c r="AF134" s="1"/>
      <c r="AG134" s="16"/>
      <c r="AH134" s="37"/>
      <c r="AI134" s="37"/>
      <c r="AJ134" s="119" t="s">
        <v>1473</v>
      </c>
    </row>
    <row r="135" spans="1:36">
      <c r="A135" s="11">
        <v>24</v>
      </c>
      <c r="B135" s="119" t="s">
        <v>652</v>
      </c>
      <c r="C135" s="119" t="s">
        <v>824</v>
      </c>
      <c r="D135" s="119" t="s">
        <v>674</v>
      </c>
      <c r="E135" s="119" t="s">
        <v>662</v>
      </c>
      <c r="F135" s="119" t="s">
        <v>663</v>
      </c>
      <c r="G135" s="148">
        <f>VLOOKUP(C135,工作量!D:J,6,FALSE)</f>
        <v>242.82490000000001</v>
      </c>
      <c r="H135" s="36">
        <f>VLOOKUP(C135,工作量!D:K,8,FALSE)</f>
        <v>36.127791209742675</v>
      </c>
      <c r="I135" s="36"/>
      <c r="J135" s="36"/>
      <c r="K135" s="36"/>
      <c r="L135" s="36"/>
      <c r="M135" s="36"/>
      <c r="N135" s="1"/>
      <c r="O135" s="1"/>
      <c r="P135" s="16"/>
      <c r="Q135" s="1"/>
      <c r="R135" s="1"/>
      <c r="S135" s="1"/>
      <c r="T135" s="1"/>
      <c r="U135" s="1"/>
      <c r="V135" s="16"/>
      <c r="W135" s="37"/>
      <c r="X135" s="1"/>
      <c r="Y135" s="1"/>
      <c r="Z135" s="1"/>
      <c r="AA135" s="16"/>
      <c r="AB135" s="1"/>
      <c r="AC135" s="1"/>
      <c r="AD135" s="2"/>
      <c r="AE135" s="16"/>
      <c r="AF135" s="1"/>
      <c r="AG135" s="16"/>
      <c r="AH135" s="37"/>
      <c r="AI135" s="37"/>
      <c r="AJ135" s="190" t="s">
        <v>1475</v>
      </c>
    </row>
    <row r="136" spans="1:36">
      <c r="A136" s="11">
        <v>25</v>
      </c>
      <c r="B136" s="119" t="s">
        <v>652</v>
      </c>
      <c r="C136" s="119" t="s">
        <v>809</v>
      </c>
      <c r="D136" s="119" t="s">
        <v>674</v>
      </c>
      <c r="E136" s="119" t="s">
        <v>662</v>
      </c>
      <c r="F136" s="119" t="s">
        <v>663</v>
      </c>
      <c r="G136" s="148">
        <f>VLOOKUP(C136,工作量!D:J,6,FALSE)</f>
        <v>292.99374999999992</v>
      </c>
      <c r="H136" s="36">
        <f>VLOOKUP(C136,工作量!D:K,8,FALSE)</f>
        <v>43.591975228897603</v>
      </c>
      <c r="I136" s="36"/>
      <c r="J136" s="36"/>
      <c r="K136" s="36"/>
      <c r="L136" s="36"/>
      <c r="M136" s="36"/>
      <c r="N136" s="1"/>
      <c r="O136" s="1"/>
      <c r="P136" s="16"/>
      <c r="Q136" s="1"/>
      <c r="R136" s="1"/>
      <c r="S136" s="1"/>
      <c r="T136" s="1"/>
      <c r="U136" s="1"/>
      <c r="V136" s="16"/>
      <c r="W136" s="37"/>
      <c r="X136" s="1"/>
      <c r="Y136" s="1"/>
      <c r="Z136" s="1"/>
      <c r="AA136" s="16"/>
      <c r="AB136" s="1"/>
      <c r="AC136" s="1"/>
      <c r="AD136" s="2"/>
      <c r="AE136" s="16"/>
      <c r="AF136" s="1"/>
      <c r="AG136" s="16"/>
      <c r="AH136" s="37"/>
      <c r="AI136" s="37"/>
      <c r="AJ136" s="191"/>
    </row>
    <row r="137" spans="1:36">
      <c r="A137" s="11">
        <v>26</v>
      </c>
      <c r="B137" s="119" t="s">
        <v>1060</v>
      </c>
      <c r="C137" s="119" t="s">
        <v>1173</v>
      </c>
      <c r="D137" s="119" t="s">
        <v>1075</v>
      </c>
      <c r="E137" s="119" t="s">
        <v>1051</v>
      </c>
      <c r="F137" s="119" t="s">
        <v>1076</v>
      </c>
      <c r="G137" s="148">
        <f>VLOOKUP(C137,工作量!D:J,6,FALSE)</f>
        <v>153.744</v>
      </c>
      <c r="H137" s="36">
        <f>VLOOKUP(C137,工作量!D:K,8,FALSE)</f>
        <v>22.874223902699754</v>
      </c>
      <c r="I137" s="36"/>
      <c r="J137" s="36"/>
      <c r="K137" s="36"/>
      <c r="L137" s="36"/>
      <c r="M137" s="36"/>
      <c r="N137" s="1"/>
      <c r="O137" s="1"/>
      <c r="P137" s="16"/>
      <c r="Q137" s="1"/>
      <c r="R137" s="1"/>
      <c r="S137" s="1"/>
      <c r="T137" s="1"/>
      <c r="U137" s="1"/>
      <c r="V137" s="16"/>
      <c r="W137" s="37"/>
      <c r="X137" s="1"/>
      <c r="Y137" s="1"/>
      <c r="Z137" s="1"/>
      <c r="AA137" s="16"/>
      <c r="AB137" s="1"/>
      <c r="AC137" s="1"/>
      <c r="AD137" s="2"/>
      <c r="AE137" s="16"/>
      <c r="AF137" s="1"/>
      <c r="AG137" s="16"/>
      <c r="AH137" s="37"/>
      <c r="AI137" s="37"/>
      <c r="AJ137" s="191"/>
    </row>
    <row r="138" spans="1:36" ht="15">
      <c r="A138" s="11">
        <v>27</v>
      </c>
      <c r="B138" s="119" t="s">
        <v>652</v>
      </c>
      <c r="C138" s="153" t="s">
        <v>714</v>
      </c>
      <c r="D138" s="119" t="s">
        <v>661</v>
      </c>
      <c r="E138" s="119" t="s">
        <v>662</v>
      </c>
      <c r="F138" s="119" t="s">
        <v>663</v>
      </c>
      <c r="G138" s="148">
        <f>VLOOKUP(C138,工作量!D:J,6,FALSE)</f>
        <v>92.4</v>
      </c>
      <c r="H138" s="36">
        <f>VLOOKUP(C138,工作量!D:K,8,FALSE)</f>
        <v>13.747387141023111</v>
      </c>
      <c r="I138" s="36"/>
      <c r="J138" s="36"/>
      <c r="K138" s="36"/>
      <c r="L138" s="132"/>
      <c r="M138" s="36"/>
      <c r="N138" s="1"/>
      <c r="O138" s="1"/>
      <c r="P138" s="16"/>
      <c r="Q138" s="1"/>
      <c r="R138" s="1"/>
      <c r="S138" s="1"/>
      <c r="T138" s="1"/>
      <c r="U138" s="1"/>
      <c r="V138" s="16"/>
      <c r="W138" s="37"/>
      <c r="X138" s="1"/>
      <c r="Y138" s="1"/>
      <c r="Z138" s="1"/>
      <c r="AA138" s="16"/>
      <c r="AB138" s="1"/>
      <c r="AC138" s="1"/>
      <c r="AD138" s="2"/>
      <c r="AE138" s="16"/>
      <c r="AF138" s="1"/>
      <c r="AG138" s="16"/>
      <c r="AH138" s="37"/>
      <c r="AI138" s="37"/>
      <c r="AJ138" s="190" t="s">
        <v>1566</v>
      </c>
    </row>
    <row r="139" spans="1:36" ht="15">
      <c r="A139" s="11">
        <v>28</v>
      </c>
      <c r="B139" s="119" t="s">
        <v>652</v>
      </c>
      <c r="C139" s="153" t="s">
        <v>767</v>
      </c>
      <c r="D139" s="119" t="s">
        <v>661</v>
      </c>
      <c r="E139" s="119" t="s">
        <v>662</v>
      </c>
      <c r="F139" s="119" t="s">
        <v>663</v>
      </c>
      <c r="G139" s="148">
        <f>VLOOKUP(C139,工作量!D:J,6,FALSE)</f>
        <v>48</v>
      </c>
      <c r="H139" s="36">
        <f>VLOOKUP(C139,工作量!D:K,8,FALSE)</f>
        <v>7.1414998135184993</v>
      </c>
      <c r="I139" s="36"/>
      <c r="J139" s="36"/>
      <c r="K139" s="36"/>
      <c r="L139" s="132"/>
      <c r="M139" s="36"/>
      <c r="N139" s="1"/>
      <c r="O139" s="1"/>
      <c r="P139" s="16"/>
      <c r="Q139" s="1"/>
      <c r="R139" s="1"/>
      <c r="S139" s="1"/>
      <c r="T139" s="1"/>
      <c r="U139" s="1"/>
      <c r="V139" s="16"/>
      <c r="W139" s="37"/>
      <c r="X139" s="1"/>
      <c r="Y139" s="1"/>
      <c r="Z139" s="1"/>
      <c r="AA139" s="16"/>
      <c r="AB139" s="1"/>
      <c r="AC139" s="1"/>
      <c r="AD139" s="4"/>
      <c r="AE139" s="16"/>
      <c r="AF139" s="1"/>
      <c r="AG139" s="16"/>
      <c r="AH139" s="37"/>
      <c r="AI139" s="37"/>
      <c r="AJ139" s="191"/>
    </row>
    <row r="140" spans="1:36" ht="15">
      <c r="A140" s="11">
        <v>29</v>
      </c>
      <c r="B140" s="119" t="s">
        <v>652</v>
      </c>
      <c r="C140" s="153" t="s">
        <v>788</v>
      </c>
      <c r="D140" s="119" t="s">
        <v>661</v>
      </c>
      <c r="E140" s="119" t="s">
        <v>662</v>
      </c>
      <c r="F140" s="119" t="s">
        <v>663</v>
      </c>
      <c r="G140" s="148">
        <f>VLOOKUP(C140,工作量!D:J,6,FALSE)</f>
        <v>0</v>
      </c>
      <c r="H140" s="36">
        <f>VLOOKUP(C140,工作量!D:K,8,FALSE)</f>
        <v>0</v>
      </c>
      <c r="I140" s="36"/>
      <c r="J140" s="36"/>
      <c r="K140" s="36"/>
      <c r="L140" s="132"/>
      <c r="M140" s="36"/>
      <c r="N140" s="1"/>
      <c r="O140" s="1"/>
      <c r="P140" s="16"/>
      <c r="Q140" s="1"/>
      <c r="R140" s="1"/>
      <c r="S140" s="1"/>
      <c r="T140" s="1"/>
      <c r="U140" s="1"/>
      <c r="V140" s="16"/>
      <c r="W140" s="37"/>
      <c r="X140" s="1"/>
      <c r="Y140" s="1"/>
      <c r="Z140" s="1"/>
      <c r="AA140" s="16"/>
      <c r="AB140" s="1"/>
      <c r="AC140" s="1"/>
      <c r="AD140" s="2"/>
      <c r="AE140" s="16"/>
      <c r="AF140" s="1"/>
      <c r="AG140" s="16"/>
      <c r="AH140" s="37"/>
      <c r="AI140" s="37"/>
      <c r="AJ140" s="191"/>
    </row>
    <row r="141" spans="1:36" ht="15">
      <c r="A141" s="11">
        <v>30</v>
      </c>
      <c r="B141" s="119" t="s">
        <v>652</v>
      </c>
      <c r="C141" s="153" t="s">
        <v>820</v>
      </c>
      <c r="D141" s="119" t="s">
        <v>710</v>
      </c>
      <c r="E141" s="119" t="s">
        <v>662</v>
      </c>
      <c r="F141" s="119" t="s">
        <v>683</v>
      </c>
      <c r="G141" s="148">
        <f>VLOOKUP(C141,工作量!D:J,6,FALSE)</f>
        <v>6.6000000000000005</v>
      </c>
      <c r="H141" s="36">
        <f>VLOOKUP(C141,工作量!D:K,8,FALSE)</f>
        <v>0.98195622435879382</v>
      </c>
      <c r="I141" s="36"/>
      <c r="J141" s="36"/>
      <c r="K141" s="36"/>
      <c r="L141" s="132"/>
      <c r="M141" s="36"/>
      <c r="N141" s="1"/>
      <c r="O141" s="1"/>
      <c r="P141" s="16"/>
      <c r="Q141" s="1"/>
      <c r="R141" s="1"/>
      <c r="S141" s="1"/>
      <c r="T141" s="1"/>
      <c r="U141" s="1"/>
      <c r="V141" s="16"/>
      <c r="W141" s="37"/>
      <c r="X141" s="1"/>
      <c r="Y141" s="1"/>
      <c r="Z141" s="1"/>
      <c r="AA141" s="16"/>
      <c r="AB141" s="1"/>
      <c r="AC141" s="1"/>
      <c r="AD141" s="2"/>
      <c r="AE141" s="16"/>
      <c r="AF141" s="1"/>
      <c r="AG141" s="16"/>
      <c r="AH141" s="37"/>
      <c r="AI141" s="37"/>
      <c r="AJ141" s="191"/>
    </row>
    <row r="142" spans="1:36" ht="15">
      <c r="A142" s="11">
        <v>31</v>
      </c>
      <c r="B142" s="119" t="s">
        <v>1234</v>
      </c>
      <c r="C142" s="153" t="s">
        <v>1324</v>
      </c>
      <c r="D142" s="119" t="s">
        <v>1328</v>
      </c>
      <c r="E142" s="119" t="s">
        <v>1051</v>
      </c>
      <c r="F142" s="119" t="s">
        <v>1052</v>
      </c>
      <c r="G142" s="148">
        <f>VLOOKUP(C142,工作量!D:J,6,FALSE)</f>
        <v>0</v>
      </c>
      <c r="H142" s="36">
        <f>VLOOKUP(C142,工作量!D:K,8,FALSE)</f>
        <v>0</v>
      </c>
      <c r="I142" s="36"/>
      <c r="J142" s="36"/>
      <c r="K142" s="36"/>
      <c r="L142" s="132"/>
      <c r="M142" s="36"/>
      <c r="N142" s="1"/>
      <c r="O142" s="1"/>
      <c r="P142" s="16"/>
      <c r="Q142" s="1"/>
      <c r="R142" s="1"/>
      <c r="S142" s="1"/>
      <c r="T142" s="1"/>
      <c r="U142" s="1"/>
      <c r="V142" s="16"/>
      <c r="W142" s="37"/>
      <c r="X142" s="1"/>
      <c r="Y142" s="1"/>
      <c r="Z142" s="1"/>
      <c r="AA142" s="16"/>
      <c r="AB142" s="1"/>
      <c r="AC142" s="1"/>
      <c r="AD142" s="2"/>
      <c r="AE142" s="16"/>
      <c r="AF142" s="1"/>
      <c r="AG142" s="16"/>
      <c r="AH142" s="37"/>
      <c r="AI142" s="37"/>
      <c r="AJ142" s="191"/>
    </row>
    <row r="143" spans="1:36" ht="15">
      <c r="A143" s="11">
        <v>32</v>
      </c>
      <c r="B143" s="119" t="s">
        <v>1344</v>
      </c>
      <c r="C143" s="153" t="s">
        <v>1346</v>
      </c>
      <c r="D143" s="119" t="s">
        <v>1351</v>
      </c>
      <c r="E143" s="119" t="s">
        <v>914</v>
      </c>
      <c r="F143" s="119" t="s">
        <v>1352</v>
      </c>
      <c r="G143" s="148">
        <f>VLOOKUP(C143,工作量!D:J,6,FALSE)</f>
        <v>0</v>
      </c>
      <c r="H143" s="36">
        <f>VLOOKUP(C143,工作量!D:K,8,FALSE)</f>
        <v>0</v>
      </c>
      <c r="I143" s="36"/>
      <c r="J143" s="36"/>
      <c r="K143" s="36"/>
      <c r="L143" s="132"/>
      <c r="M143" s="36"/>
      <c r="N143" s="1"/>
      <c r="O143" s="1"/>
      <c r="P143" s="16"/>
      <c r="Q143" s="1"/>
      <c r="R143" s="1"/>
      <c r="S143" s="1"/>
      <c r="T143" s="1"/>
      <c r="U143" s="1"/>
      <c r="V143" s="16"/>
      <c r="W143" s="37"/>
      <c r="X143" s="1"/>
      <c r="Y143" s="1"/>
      <c r="Z143" s="1"/>
      <c r="AA143" s="16"/>
      <c r="AB143" s="1"/>
      <c r="AC143" s="1"/>
      <c r="AD143" s="2"/>
      <c r="AE143" s="16"/>
      <c r="AF143" s="1"/>
      <c r="AG143" s="16"/>
      <c r="AH143" s="37"/>
      <c r="AI143" s="37"/>
      <c r="AJ143" s="191"/>
    </row>
    <row r="144" spans="1:36" ht="15">
      <c r="A144" s="11">
        <v>33</v>
      </c>
      <c r="B144" s="119" t="s">
        <v>1344</v>
      </c>
      <c r="C144" s="153" t="s">
        <v>1356</v>
      </c>
      <c r="D144" s="119" t="s">
        <v>1359</v>
      </c>
      <c r="E144" s="119" t="s">
        <v>914</v>
      </c>
      <c r="F144" s="119" t="s">
        <v>1360</v>
      </c>
      <c r="G144" s="148">
        <f>VLOOKUP(C144,工作量!D:J,6,FALSE)</f>
        <v>172.232</v>
      </c>
      <c r="H144" s="36">
        <f>VLOOKUP(C144,工作量!D:K,8,FALSE)</f>
        <v>25.624891580873292</v>
      </c>
      <c r="I144" s="36"/>
      <c r="J144" s="36"/>
      <c r="K144" s="36"/>
      <c r="L144" s="132"/>
      <c r="M144" s="36"/>
      <c r="N144" s="1"/>
      <c r="O144" s="1"/>
      <c r="P144" s="16"/>
      <c r="Q144" s="1"/>
      <c r="R144" s="1"/>
      <c r="S144" s="1"/>
      <c r="T144" s="1"/>
      <c r="U144" s="1"/>
      <c r="V144" s="16"/>
      <c r="W144" s="37"/>
      <c r="X144" s="1"/>
      <c r="Y144" s="1"/>
      <c r="Z144" s="1"/>
      <c r="AA144" s="16"/>
      <c r="AB144" s="1"/>
      <c r="AC144" s="1"/>
      <c r="AD144" s="2"/>
      <c r="AE144" s="16"/>
      <c r="AF144" s="1"/>
      <c r="AG144" s="16"/>
      <c r="AH144" s="37"/>
      <c r="AI144" s="37"/>
      <c r="AJ144" s="191"/>
    </row>
    <row r="145" spans="1:36" ht="15">
      <c r="A145" s="11">
        <v>34</v>
      </c>
      <c r="B145" s="119" t="s">
        <v>1060</v>
      </c>
      <c r="C145" s="153" t="s">
        <v>1100</v>
      </c>
      <c r="D145" s="119" t="s">
        <v>1103</v>
      </c>
      <c r="E145" s="119" t="s">
        <v>1051</v>
      </c>
      <c r="F145" s="119" t="s">
        <v>1076</v>
      </c>
      <c r="G145" s="148">
        <f>VLOOKUP(C145,工作量!D:J,6,FALSE)</f>
        <v>0</v>
      </c>
      <c r="H145" s="36">
        <f>VLOOKUP(C145,工作量!D:K,8,FALSE)</f>
        <v>0</v>
      </c>
      <c r="I145" s="36"/>
      <c r="J145" s="36"/>
      <c r="K145" s="36"/>
      <c r="L145" s="132"/>
      <c r="M145" s="36"/>
      <c r="N145" s="1"/>
      <c r="O145" s="1"/>
      <c r="P145" s="16"/>
      <c r="Q145" s="1"/>
      <c r="R145" s="1"/>
      <c r="S145" s="1"/>
      <c r="T145" s="1"/>
      <c r="U145" s="1"/>
      <c r="V145" s="16"/>
      <c r="W145" s="37"/>
      <c r="X145" s="1"/>
      <c r="Y145" s="1"/>
      <c r="Z145" s="1"/>
      <c r="AA145" s="16"/>
      <c r="AB145" s="1"/>
      <c r="AC145" s="1"/>
      <c r="AD145" s="3"/>
      <c r="AE145" s="16"/>
      <c r="AF145" s="1"/>
      <c r="AG145" s="16"/>
      <c r="AH145" s="37"/>
      <c r="AI145" s="37"/>
      <c r="AJ145" s="191"/>
    </row>
    <row r="146" spans="1:36" ht="15">
      <c r="A146" s="11">
        <v>35</v>
      </c>
      <c r="B146" s="119" t="s">
        <v>1344</v>
      </c>
      <c r="C146" s="8" t="s">
        <v>4</v>
      </c>
      <c r="D146" s="119" t="s">
        <v>1390</v>
      </c>
      <c r="E146" s="119" t="s">
        <v>1391</v>
      </c>
      <c r="F146" s="119" t="s">
        <v>1352</v>
      </c>
      <c r="G146" s="148">
        <f>VLOOKUP(C146,工作量!D:J,6,FALSE)</f>
        <v>52.800000000000004</v>
      </c>
      <c r="H146" s="36">
        <f>VLOOKUP(C146,工作量!D:K,8,FALSE)</f>
        <v>7.8556497948703505</v>
      </c>
      <c r="I146" s="36"/>
      <c r="J146" s="36"/>
      <c r="K146" s="36"/>
      <c r="L146" s="132"/>
      <c r="M146" s="36"/>
      <c r="N146" s="13"/>
      <c r="O146" s="13"/>
      <c r="P146" s="16"/>
      <c r="Q146" s="13"/>
      <c r="R146" s="13"/>
      <c r="S146" s="13"/>
      <c r="T146" s="13"/>
      <c r="U146" s="13"/>
      <c r="V146" s="16"/>
      <c r="W146" s="37"/>
      <c r="X146" s="13"/>
      <c r="Y146" s="13"/>
      <c r="Z146" s="13"/>
      <c r="AA146" s="16"/>
      <c r="AB146" s="13"/>
      <c r="AC146" s="13"/>
      <c r="AD146" s="13"/>
      <c r="AE146" s="16"/>
      <c r="AF146" s="13"/>
      <c r="AG146" s="16"/>
      <c r="AH146" s="37"/>
      <c r="AI146" s="37"/>
      <c r="AJ146" s="191"/>
    </row>
    <row r="147" spans="1:36" ht="15">
      <c r="A147" s="11">
        <v>36</v>
      </c>
      <c r="B147" s="119" t="s">
        <v>1234</v>
      </c>
      <c r="C147" s="8" t="s">
        <v>1256</v>
      </c>
      <c r="D147" s="119" t="s">
        <v>1259</v>
      </c>
      <c r="E147" s="119" t="s">
        <v>1051</v>
      </c>
      <c r="F147" s="119" t="s">
        <v>1052</v>
      </c>
      <c r="G147" s="148">
        <f>VLOOKUP(C147,工作量!D:J,6,FALSE)</f>
        <v>0</v>
      </c>
      <c r="H147" s="36">
        <f>VLOOKUP(C147,工作量!D:K,8,FALSE)</f>
        <v>0</v>
      </c>
      <c r="I147" s="11"/>
      <c r="J147" s="11"/>
      <c r="K147" s="11"/>
      <c r="L147" s="132"/>
      <c r="M147" s="11"/>
      <c r="N147" s="1"/>
      <c r="O147" s="1"/>
      <c r="P147" s="16"/>
      <c r="Q147" s="1"/>
      <c r="R147" s="1"/>
      <c r="S147" s="1"/>
      <c r="T147" s="1"/>
      <c r="U147" s="1"/>
      <c r="V147" s="16"/>
      <c r="W147" s="37"/>
      <c r="X147" s="1"/>
      <c r="Y147" s="1"/>
      <c r="Z147" s="1"/>
      <c r="AA147" s="16"/>
      <c r="AB147" s="1"/>
      <c r="AC147" s="1"/>
      <c r="AD147" s="2"/>
      <c r="AE147" s="16"/>
      <c r="AF147" s="1"/>
      <c r="AG147" s="16"/>
      <c r="AH147" s="37"/>
      <c r="AI147" s="37"/>
      <c r="AJ147" s="191"/>
    </row>
    <row r="148" spans="1:36" ht="15">
      <c r="A148" s="11">
        <v>114</v>
      </c>
      <c r="B148" s="119" t="s">
        <v>1060</v>
      </c>
      <c r="C148" s="8" t="s">
        <v>1091</v>
      </c>
      <c r="D148" s="119" t="s">
        <v>1075</v>
      </c>
      <c r="E148" s="119" t="s">
        <v>1051</v>
      </c>
      <c r="F148" s="119" t="s">
        <v>1076</v>
      </c>
      <c r="G148" s="148">
        <f>VLOOKUP(C148,工作量!D:J,6,FALSE)</f>
        <v>122.11199999999999</v>
      </c>
      <c r="H148" s="134">
        <f>VLOOKUP(C148,工作量!D:K,8,FALSE)</f>
        <v>18.167975525591061</v>
      </c>
      <c r="I148" s="36"/>
      <c r="J148" s="36"/>
      <c r="K148" s="36"/>
      <c r="L148" s="132"/>
      <c r="M148" s="134"/>
      <c r="N148" s="1"/>
      <c r="O148" s="1"/>
      <c r="P148" s="16">
        <f t="shared" ref="P148:P155" si="36">SUM(N148:O148)</f>
        <v>0</v>
      </c>
      <c r="Q148" s="1"/>
      <c r="R148" s="1"/>
      <c r="S148" s="1"/>
      <c r="T148" s="1"/>
      <c r="U148" s="1"/>
      <c r="V148" s="16">
        <f t="shared" ref="V148:V155" si="37">SUM(Q148:U148)</f>
        <v>0</v>
      </c>
      <c r="W148" s="150">
        <f t="shared" ref="W148:W155" si="38">SUM(P148,V148)</f>
        <v>0</v>
      </c>
      <c r="X148" s="1"/>
      <c r="Y148" s="1"/>
      <c r="Z148" s="1"/>
      <c r="AA148" s="16">
        <f t="shared" ref="AA148:AA155" si="39">SUM(X148:Z148)</f>
        <v>0</v>
      </c>
      <c r="AB148" s="1"/>
      <c r="AC148" s="1"/>
      <c r="AD148" s="2"/>
      <c r="AE148" s="16">
        <f t="shared" ref="AE148:AE155" si="40">SUM(AB148:AD148)</f>
        <v>0</v>
      </c>
      <c r="AF148" s="1"/>
      <c r="AG148" s="16">
        <f t="shared" ref="AG148:AG155" si="41">AF148</f>
        <v>0</v>
      </c>
      <c r="AH148" s="150">
        <f t="shared" ref="AH148:AH155" si="42">SUM(AA148,AE148,AG148)</f>
        <v>0</v>
      </c>
      <c r="AI148" s="37">
        <f>H148+M148+AJ148+AH148</f>
        <v>18.167975525591061</v>
      </c>
      <c r="AJ148" s="13"/>
    </row>
    <row r="149" spans="1:36" ht="15">
      <c r="A149" s="11">
        <v>115</v>
      </c>
      <c r="B149" s="119" t="s">
        <v>652</v>
      </c>
      <c r="C149" s="8" t="s">
        <v>679</v>
      </c>
      <c r="D149" s="119" t="s">
        <v>682</v>
      </c>
      <c r="E149" s="119" t="s">
        <v>662</v>
      </c>
      <c r="F149" s="152" t="s">
        <v>1575</v>
      </c>
      <c r="G149" s="148">
        <f>VLOOKUP(C149,工作量!D:J,6,FALSE)</f>
        <v>396.72800000000007</v>
      </c>
      <c r="H149" s="134">
        <f>VLOOKUP(C149,工作量!D:K,8,FALSE)</f>
        <v>59.025686208699327</v>
      </c>
      <c r="I149" s="36"/>
      <c r="J149" s="36"/>
      <c r="K149" s="36"/>
      <c r="L149" s="132"/>
      <c r="M149" s="134"/>
      <c r="N149" s="1"/>
      <c r="O149" s="1"/>
      <c r="P149" s="16">
        <f t="shared" si="36"/>
        <v>0</v>
      </c>
      <c r="Q149" s="1"/>
      <c r="R149" s="1"/>
      <c r="S149" s="1"/>
      <c r="T149" s="1"/>
      <c r="U149" s="1"/>
      <c r="V149" s="16">
        <f t="shared" si="37"/>
        <v>0</v>
      </c>
      <c r="W149" s="150">
        <f t="shared" si="38"/>
        <v>0</v>
      </c>
      <c r="X149" s="1"/>
      <c r="Y149" s="1"/>
      <c r="Z149" s="1"/>
      <c r="AA149" s="16">
        <f t="shared" si="39"/>
        <v>0</v>
      </c>
      <c r="AB149" s="1"/>
      <c r="AC149" s="1"/>
      <c r="AD149" s="2"/>
      <c r="AE149" s="16">
        <f t="shared" si="40"/>
        <v>0</v>
      </c>
      <c r="AF149" s="1"/>
      <c r="AG149" s="16">
        <f t="shared" si="41"/>
        <v>0</v>
      </c>
      <c r="AH149" s="150">
        <f t="shared" si="42"/>
        <v>0</v>
      </c>
      <c r="AI149" s="37">
        <f>H149+M149+AJ149+AH149</f>
        <v>59.025686208699327</v>
      </c>
      <c r="AJ149" s="13"/>
    </row>
    <row r="150" spans="1:36" ht="15">
      <c r="A150" s="11">
        <v>2</v>
      </c>
      <c r="B150" s="119" t="s">
        <v>652</v>
      </c>
      <c r="C150" s="8" t="s">
        <v>654</v>
      </c>
      <c r="D150" s="119" t="s">
        <v>661</v>
      </c>
      <c r="E150" s="119" t="s">
        <v>662</v>
      </c>
      <c r="F150" s="119" t="s">
        <v>663</v>
      </c>
      <c r="G150" s="148">
        <f>VLOOKUP(C150,工作量!D:J,6,FALSE)</f>
        <v>472.80160000000001</v>
      </c>
      <c r="H150" s="134">
        <f>VLOOKUP(C150,工作量!D:K,8,FALSE)</f>
        <v>70.344011213151006</v>
      </c>
      <c r="I150" s="36">
        <v>82.805999999999997</v>
      </c>
      <c r="J150" s="36">
        <v>88.328000000000003</v>
      </c>
      <c r="K150" s="36">
        <v>85.567000000000007</v>
      </c>
      <c r="L150" s="132">
        <v>104</v>
      </c>
      <c r="M150" s="134">
        <f>(1.6-L150/107)*62.5</f>
        <v>39.252336448598136</v>
      </c>
      <c r="N150" s="1"/>
      <c r="O150" s="1"/>
      <c r="P150" s="16">
        <f t="shared" si="36"/>
        <v>0</v>
      </c>
      <c r="Q150" s="1"/>
      <c r="R150" s="1"/>
      <c r="S150" s="1"/>
      <c r="T150" s="1"/>
      <c r="U150" s="1"/>
      <c r="V150" s="16">
        <f t="shared" si="37"/>
        <v>0</v>
      </c>
      <c r="W150" s="150">
        <f t="shared" si="38"/>
        <v>0</v>
      </c>
      <c r="X150" s="1"/>
      <c r="Y150" s="1"/>
      <c r="Z150" s="1"/>
      <c r="AA150" s="16">
        <f t="shared" si="39"/>
        <v>0</v>
      </c>
      <c r="AB150" s="1"/>
      <c r="AC150" s="1"/>
      <c r="AD150" s="2"/>
      <c r="AE150" s="16">
        <f t="shared" si="40"/>
        <v>0</v>
      </c>
      <c r="AF150" s="1"/>
      <c r="AG150" s="16">
        <f t="shared" si="41"/>
        <v>0</v>
      </c>
      <c r="AH150" s="150">
        <f t="shared" si="42"/>
        <v>0</v>
      </c>
      <c r="AI150" s="37">
        <f t="shared" ref="AI150:AI155" si="43">H150+M150+W150+AH150</f>
        <v>109.59634766174915</v>
      </c>
      <c r="AJ150" s="171" t="s">
        <v>1583</v>
      </c>
    </row>
    <row r="151" spans="1:36" ht="15">
      <c r="A151" s="11">
        <v>70</v>
      </c>
      <c r="B151" s="119" t="s">
        <v>917</v>
      </c>
      <c r="C151" s="8" t="s">
        <v>1008</v>
      </c>
      <c r="D151" s="119" t="s">
        <v>959</v>
      </c>
      <c r="E151" s="119" t="s">
        <v>923</v>
      </c>
      <c r="F151" s="119" t="s">
        <v>949</v>
      </c>
      <c r="G151" s="148">
        <f>VLOOKUP(C151,工作量!D:J,6,FALSE)</f>
        <v>501.9495</v>
      </c>
      <c r="H151" s="134">
        <f>VLOOKUP(C151,工作量!D:K,8,FALSE)</f>
        <v>74.6806720967855</v>
      </c>
      <c r="I151" s="36">
        <v>88.097999999999999</v>
      </c>
      <c r="J151" s="36">
        <v>83.391999999999996</v>
      </c>
      <c r="K151" s="36">
        <v>85.745000000000005</v>
      </c>
      <c r="L151" s="132">
        <v>102</v>
      </c>
      <c r="M151" s="134">
        <f>(1.6-L151/107)*62.5</f>
        <v>40.420560747663558</v>
      </c>
      <c r="N151" s="1"/>
      <c r="O151" s="1"/>
      <c r="P151" s="16">
        <f t="shared" si="36"/>
        <v>0</v>
      </c>
      <c r="Q151" s="1"/>
      <c r="R151" s="1"/>
      <c r="S151" s="1"/>
      <c r="T151" s="1"/>
      <c r="U151" s="1"/>
      <c r="V151" s="16">
        <f t="shared" si="37"/>
        <v>0</v>
      </c>
      <c r="W151" s="150">
        <f t="shared" si="38"/>
        <v>0</v>
      </c>
      <c r="X151" s="1"/>
      <c r="Y151" s="1">
        <v>2</v>
      </c>
      <c r="Z151" s="1"/>
      <c r="AA151" s="16">
        <f t="shared" si="39"/>
        <v>2</v>
      </c>
      <c r="AB151" s="1"/>
      <c r="AC151" s="1"/>
      <c r="AD151" s="2"/>
      <c r="AE151" s="16">
        <f t="shared" si="40"/>
        <v>0</v>
      </c>
      <c r="AF151" s="1"/>
      <c r="AG151" s="16">
        <f t="shared" si="41"/>
        <v>0</v>
      </c>
      <c r="AH151" s="150">
        <f t="shared" si="42"/>
        <v>2</v>
      </c>
      <c r="AI151" s="37">
        <f t="shared" si="43"/>
        <v>117.10123284444906</v>
      </c>
      <c r="AJ151" s="171" t="s">
        <v>1584</v>
      </c>
    </row>
    <row r="152" spans="1:36" ht="15">
      <c r="A152" s="11">
        <v>34</v>
      </c>
      <c r="B152" s="119" t="s">
        <v>1234</v>
      </c>
      <c r="C152" s="8" t="s">
        <v>1279</v>
      </c>
      <c r="D152" s="119" t="s">
        <v>1282</v>
      </c>
      <c r="E152" s="119" t="s">
        <v>1114</v>
      </c>
      <c r="F152" s="119" t="s">
        <v>1076</v>
      </c>
      <c r="G152" s="148">
        <f>VLOOKUP(C152,工作量!D:J,6,FALSE)</f>
        <v>310.39999999999998</v>
      </c>
      <c r="H152" s="134">
        <f>VLOOKUP(C152,工作量!D:K,8,FALSE)</f>
        <v>46.181698794086294</v>
      </c>
      <c r="I152" s="36">
        <v>87.046999999999997</v>
      </c>
      <c r="J152" s="36"/>
      <c r="K152" s="36">
        <v>87.046999999999997</v>
      </c>
      <c r="L152" s="132">
        <v>96</v>
      </c>
      <c r="M152" s="134">
        <f>(1.6-L152/107)*62.5</f>
        <v>43.925233644859823</v>
      </c>
      <c r="N152" s="1"/>
      <c r="O152" s="1"/>
      <c r="P152" s="16">
        <f t="shared" si="36"/>
        <v>0</v>
      </c>
      <c r="Q152" s="1"/>
      <c r="R152" s="1"/>
      <c r="S152" s="1"/>
      <c r="T152" s="1"/>
      <c r="U152" s="1"/>
      <c r="V152" s="16">
        <f t="shared" si="37"/>
        <v>0</v>
      </c>
      <c r="W152" s="150">
        <f t="shared" si="38"/>
        <v>0</v>
      </c>
      <c r="X152" s="1"/>
      <c r="Y152" s="1"/>
      <c r="Z152" s="1"/>
      <c r="AA152" s="16">
        <f t="shared" si="39"/>
        <v>0</v>
      </c>
      <c r="AB152" s="1"/>
      <c r="AC152" s="1"/>
      <c r="AD152" s="2"/>
      <c r="AE152" s="16">
        <f t="shared" si="40"/>
        <v>0</v>
      </c>
      <c r="AF152" s="1"/>
      <c r="AG152" s="16">
        <f t="shared" si="41"/>
        <v>0</v>
      </c>
      <c r="AH152" s="150">
        <f t="shared" si="42"/>
        <v>0</v>
      </c>
      <c r="AI152" s="37">
        <f t="shared" si="43"/>
        <v>90.106932438946117</v>
      </c>
      <c r="AJ152" s="13"/>
    </row>
    <row r="153" spans="1:36" ht="15">
      <c r="A153" s="11">
        <v>12</v>
      </c>
      <c r="B153" s="119" t="s">
        <v>652</v>
      </c>
      <c r="C153" s="9" t="s">
        <v>758</v>
      </c>
      <c r="D153" s="119" t="s">
        <v>728</v>
      </c>
      <c r="E153" s="119" t="s">
        <v>662</v>
      </c>
      <c r="F153" s="119" t="s">
        <v>729</v>
      </c>
      <c r="G153" s="148">
        <f>VLOOKUP(C153,工作量!D:J,6,FALSE)</f>
        <v>0</v>
      </c>
      <c r="H153" s="134">
        <f>VLOOKUP(C153,工作量!D:K,8,FALSE)</f>
        <v>0</v>
      </c>
      <c r="I153" s="36"/>
      <c r="J153" s="36"/>
      <c r="K153" s="36"/>
      <c r="L153" s="132"/>
      <c r="M153" s="134"/>
      <c r="N153" s="1"/>
      <c r="O153" s="1"/>
      <c r="P153" s="16">
        <f t="shared" si="36"/>
        <v>0</v>
      </c>
      <c r="Q153" s="1"/>
      <c r="R153" s="1"/>
      <c r="S153" s="1"/>
      <c r="T153" s="1"/>
      <c r="U153" s="1"/>
      <c r="V153" s="16">
        <f t="shared" si="37"/>
        <v>0</v>
      </c>
      <c r="W153" s="150">
        <f t="shared" si="38"/>
        <v>0</v>
      </c>
      <c r="X153" s="1"/>
      <c r="Y153" s="1"/>
      <c r="Z153" s="1"/>
      <c r="AA153" s="16">
        <f t="shared" si="39"/>
        <v>0</v>
      </c>
      <c r="AB153" s="1"/>
      <c r="AC153" s="1"/>
      <c r="AD153" s="2"/>
      <c r="AE153" s="16">
        <f t="shared" si="40"/>
        <v>0</v>
      </c>
      <c r="AF153" s="1"/>
      <c r="AG153" s="16">
        <f t="shared" si="41"/>
        <v>0</v>
      </c>
      <c r="AH153" s="150">
        <f t="shared" si="42"/>
        <v>0</v>
      </c>
      <c r="AI153" s="37">
        <f t="shared" si="43"/>
        <v>0</v>
      </c>
      <c r="AJ153" s="172" t="s">
        <v>1475</v>
      </c>
    </row>
    <row r="154" spans="1:36" ht="15">
      <c r="A154" s="11">
        <v>107</v>
      </c>
      <c r="B154" s="119" t="s">
        <v>1060</v>
      </c>
      <c r="C154" s="35" t="s">
        <v>1214</v>
      </c>
      <c r="D154" s="119" t="s">
        <v>1113</v>
      </c>
      <c r="E154" s="119" t="s">
        <v>1051</v>
      </c>
      <c r="F154" s="119" t="s">
        <v>1115</v>
      </c>
      <c r="G154" s="148">
        <f>VLOOKUP(C154,工作量!D:J,6,FALSE)</f>
        <v>251.8</v>
      </c>
      <c r="H154" s="134">
        <f>VLOOKUP(C154,工作量!D:K,8,FALSE)</f>
        <v>37.463117771749133</v>
      </c>
      <c r="I154" s="36"/>
      <c r="J154" s="36"/>
      <c r="K154" s="36"/>
      <c r="L154" s="132"/>
      <c r="M154" s="134"/>
      <c r="N154" s="1"/>
      <c r="O154" s="1"/>
      <c r="P154" s="16">
        <f t="shared" si="36"/>
        <v>0</v>
      </c>
      <c r="Q154" s="1"/>
      <c r="R154" s="1"/>
      <c r="S154" s="1"/>
      <c r="T154" s="1"/>
      <c r="U154" s="1"/>
      <c r="V154" s="16">
        <f t="shared" si="37"/>
        <v>0</v>
      </c>
      <c r="W154" s="150">
        <f t="shared" si="38"/>
        <v>0</v>
      </c>
      <c r="X154" s="1">
        <v>15</v>
      </c>
      <c r="Y154" s="1"/>
      <c r="Z154" s="1"/>
      <c r="AA154" s="16">
        <f t="shared" si="39"/>
        <v>15</v>
      </c>
      <c r="AB154" s="1"/>
      <c r="AC154" s="1"/>
      <c r="AD154" s="2"/>
      <c r="AE154" s="16">
        <f t="shared" si="40"/>
        <v>0</v>
      </c>
      <c r="AF154" s="1"/>
      <c r="AG154" s="16">
        <f t="shared" si="41"/>
        <v>0</v>
      </c>
      <c r="AH154" s="150">
        <f t="shared" si="42"/>
        <v>15</v>
      </c>
      <c r="AI154" s="37">
        <f t="shared" si="43"/>
        <v>52.463117771749133</v>
      </c>
      <c r="AJ154" s="13"/>
    </row>
    <row r="155" spans="1:36" ht="15">
      <c r="A155" s="11">
        <v>42</v>
      </c>
      <c r="B155" s="119" t="s">
        <v>1234</v>
      </c>
      <c r="C155" s="9" t="s">
        <v>1320</v>
      </c>
      <c r="D155" s="119" t="s">
        <v>1113</v>
      </c>
      <c r="E155" s="119" t="s">
        <v>1051</v>
      </c>
      <c r="F155" s="119" t="s">
        <v>1115</v>
      </c>
      <c r="G155" s="148">
        <f>VLOOKUP(C155,工作量!D:J,6,FALSE)</f>
        <v>50.512</v>
      </c>
      <c r="H155" s="134">
        <f>VLOOKUP(C155,工作量!D:K,8,FALSE)</f>
        <v>7.5152383037593005</v>
      </c>
      <c r="I155" s="36"/>
      <c r="J155" s="36">
        <v>89.76</v>
      </c>
      <c r="K155" s="36">
        <v>89.76</v>
      </c>
      <c r="L155" s="132">
        <v>55</v>
      </c>
      <c r="M155" s="134">
        <f>(1.6-L155/107)*62.5</f>
        <v>67.87383177570095</v>
      </c>
      <c r="N155" s="1"/>
      <c r="O155" s="1"/>
      <c r="P155" s="16">
        <f t="shared" si="36"/>
        <v>0</v>
      </c>
      <c r="Q155" s="1"/>
      <c r="R155" s="1"/>
      <c r="S155" s="1"/>
      <c r="T155" s="1"/>
      <c r="U155" s="1"/>
      <c r="V155" s="16">
        <f t="shared" si="37"/>
        <v>0</v>
      </c>
      <c r="W155" s="150">
        <f t="shared" si="38"/>
        <v>0</v>
      </c>
      <c r="X155" s="1"/>
      <c r="Y155" s="1"/>
      <c r="Z155" s="1"/>
      <c r="AA155" s="16">
        <f t="shared" si="39"/>
        <v>0</v>
      </c>
      <c r="AB155" s="1"/>
      <c r="AC155" s="1"/>
      <c r="AD155" s="2"/>
      <c r="AE155" s="16">
        <f t="shared" si="40"/>
        <v>0</v>
      </c>
      <c r="AF155" s="1"/>
      <c r="AG155" s="16">
        <f t="shared" si="41"/>
        <v>0</v>
      </c>
      <c r="AH155" s="150">
        <f t="shared" si="42"/>
        <v>0</v>
      </c>
      <c r="AI155" s="37">
        <f t="shared" si="43"/>
        <v>75.389070079460254</v>
      </c>
      <c r="AJ155" s="173" t="s">
        <v>1475</v>
      </c>
    </row>
  </sheetData>
  <mergeCells count="15">
    <mergeCell ref="F1:F2"/>
    <mergeCell ref="E1:E2"/>
    <mergeCell ref="D1:D2"/>
    <mergeCell ref="C1:C2"/>
    <mergeCell ref="B1:B2"/>
    <mergeCell ref="AJ1:AJ2"/>
    <mergeCell ref="I1:M1"/>
    <mergeCell ref="AJ138:AJ147"/>
    <mergeCell ref="AI1:AI2"/>
    <mergeCell ref="G1:H1"/>
    <mergeCell ref="X1:AH1"/>
    <mergeCell ref="AJ112:AJ128"/>
    <mergeCell ref="AJ129:AJ133"/>
    <mergeCell ref="AJ135:AJ137"/>
    <mergeCell ref="N1:W1"/>
  </mergeCells>
  <phoneticPr fontId="3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7"/>
  <sheetViews>
    <sheetView zoomScaleNormal="100" workbookViewId="0">
      <selection activeCell="B7" sqref="B7"/>
    </sheetView>
  </sheetViews>
  <sheetFormatPr defaultColWidth="9" defaultRowHeight="14"/>
  <cols>
    <col min="1" max="1" width="11" style="42" bestFit="1" customWidth="1"/>
    <col min="2" max="2" width="9" style="42" bestFit="1" customWidth="1"/>
    <col min="3" max="3" width="9" style="42" customWidth="1"/>
    <col min="4" max="4" width="9" style="42" hidden="1" customWidth="1"/>
    <col min="5" max="5" width="32.75" style="42" hidden="1" customWidth="1"/>
    <col min="6" max="7" width="5.25" style="42" hidden="1" customWidth="1"/>
    <col min="8" max="8" width="9" style="42" hidden="1" customWidth="1"/>
    <col min="9" max="9" width="7.08203125" style="42" hidden="1" customWidth="1"/>
    <col min="10" max="10" width="11.58203125" style="42" hidden="1" customWidth="1"/>
    <col min="11" max="11" width="13" style="42" customWidth="1"/>
    <col min="12" max="12" width="11" style="42" bestFit="1" customWidth="1"/>
    <col min="13" max="13" width="9" style="42" bestFit="1" customWidth="1"/>
    <col min="14" max="14" width="29.58203125" style="42" customWidth="1"/>
    <col min="15" max="15" width="19.25" style="42" customWidth="1"/>
    <col min="16" max="16" width="7.08203125" style="42" customWidth="1"/>
    <col min="17" max="17" width="23.5" style="42" customWidth="1"/>
    <col min="18" max="18" width="11.58203125" style="42" customWidth="1"/>
    <col min="19" max="19" width="11" style="42" customWidth="1"/>
    <col min="20" max="21" width="9.5" style="42" customWidth="1"/>
    <col min="22" max="22" width="30.25" style="42" customWidth="1"/>
    <col min="23" max="23" width="65.08203125" style="42" customWidth="1"/>
    <col min="24" max="24" width="27.25" style="42" customWidth="1"/>
    <col min="25" max="25" width="20.5" style="42" customWidth="1"/>
    <col min="26" max="26" width="62.25" style="42" customWidth="1"/>
    <col min="27" max="27" width="36.33203125" style="42" customWidth="1"/>
    <col min="28" max="28" width="7.5" style="42" customWidth="1"/>
    <col min="29" max="29" width="7.08203125" style="42" customWidth="1"/>
    <col min="30" max="30" width="9" style="42" customWidth="1"/>
    <col min="31" max="16384" width="9" style="42"/>
  </cols>
  <sheetData>
    <row r="1" spans="1:28">
      <c r="A1" s="42">
        <v>2015</v>
      </c>
    </row>
    <row r="2" spans="1:28">
      <c r="A2" s="44" t="s">
        <v>414</v>
      </c>
      <c r="B2" s="44" t="s">
        <v>415</v>
      </c>
      <c r="C2" s="44" t="s">
        <v>416</v>
      </c>
      <c r="D2" s="44" t="s">
        <v>1467</v>
      </c>
      <c r="E2" s="44" t="s">
        <v>417</v>
      </c>
      <c r="F2" s="44" t="s">
        <v>418</v>
      </c>
      <c r="G2" s="44" t="s">
        <v>419</v>
      </c>
      <c r="H2" s="44" t="s">
        <v>420</v>
      </c>
      <c r="I2" s="44" t="s">
        <v>421</v>
      </c>
      <c r="J2" s="44" t="s">
        <v>422</v>
      </c>
      <c r="K2" s="44" t="s">
        <v>423</v>
      </c>
      <c r="L2" s="44" t="s">
        <v>424</v>
      </c>
      <c r="M2" s="44" t="s">
        <v>1468</v>
      </c>
      <c r="N2" s="44" t="s">
        <v>425</v>
      </c>
      <c r="O2" s="44" t="s">
        <v>426</v>
      </c>
      <c r="P2" s="44" t="s">
        <v>427</v>
      </c>
      <c r="Q2" s="44" t="s">
        <v>428</v>
      </c>
      <c r="R2" s="44" t="s">
        <v>429</v>
      </c>
      <c r="S2" s="44" t="s">
        <v>430</v>
      </c>
      <c r="T2" s="44" t="s">
        <v>431</v>
      </c>
      <c r="U2" s="44" t="s">
        <v>432</v>
      </c>
      <c r="V2" s="44" t="s">
        <v>433</v>
      </c>
      <c r="W2" s="44" t="s">
        <v>434</v>
      </c>
      <c r="X2" s="44" t="s">
        <v>435</v>
      </c>
      <c r="Y2" s="44" t="s">
        <v>436</v>
      </c>
      <c r="Z2" s="44" t="s">
        <v>437</v>
      </c>
    </row>
    <row r="3" spans="1:28">
      <c r="A3" s="44" t="s">
        <v>438</v>
      </c>
      <c r="B3" s="44" t="s">
        <v>439</v>
      </c>
      <c r="C3" s="44" t="s">
        <v>440</v>
      </c>
      <c r="D3" s="44"/>
      <c r="E3" s="44"/>
      <c r="F3" s="44" t="s">
        <v>441</v>
      </c>
      <c r="G3" s="44" t="s">
        <v>442</v>
      </c>
      <c r="H3" s="44" t="s">
        <v>443</v>
      </c>
      <c r="I3" s="44" t="s">
        <v>444</v>
      </c>
      <c r="J3" s="44" t="s">
        <v>445</v>
      </c>
      <c r="K3" s="44" t="s">
        <v>446</v>
      </c>
      <c r="L3" s="44" t="s">
        <v>447</v>
      </c>
      <c r="M3" s="44" t="s">
        <v>448</v>
      </c>
      <c r="N3" s="44" t="s">
        <v>449</v>
      </c>
      <c r="O3" s="44" t="s">
        <v>450</v>
      </c>
      <c r="P3" s="44" t="s">
        <v>450</v>
      </c>
      <c r="Q3" s="44">
        <v>198607</v>
      </c>
      <c r="R3" s="44">
        <v>200606</v>
      </c>
      <c r="S3" s="44"/>
      <c r="T3" s="44">
        <v>86919080</v>
      </c>
      <c r="U3" s="44"/>
      <c r="V3" s="44">
        <v>13067787010</v>
      </c>
      <c r="W3" s="44" t="s">
        <v>451</v>
      </c>
      <c r="X3" s="44" t="s">
        <v>452</v>
      </c>
      <c r="Y3" s="44">
        <v>310004</v>
      </c>
      <c r="Z3" s="44" t="s">
        <v>453</v>
      </c>
    </row>
    <row r="4" spans="1:28">
      <c r="A4" s="44" t="s">
        <v>454</v>
      </c>
      <c r="B4" s="44" t="s">
        <v>455</v>
      </c>
      <c r="C4" s="44" t="s">
        <v>456</v>
      </c>
      <c r="D4" s="44"/>
      <c r="E4" s="44"/>
      <c r="F4" s="44" t="s">
        <v>457</v>
      </c>
      <c r="G4" s="44" t="s">
        <v>442</v>
      </c>
      <c r="H4" s="44" t="s">
        <v>443</v>
      </c>
      <c r="I4" s="44" t="s">
        <v>458</v>
      </c>
      <c r="J4" s="44" t="s">
        <v>459</v>
      </c>
      <c r="K4" s="44" t="s">
        <v>460</v>
      </c>
      <c r="L4" s="44" t="s">
        <v>461</v>
      </c>
      <c r="M4" s="44" t="s">
        <v>462</v>
      </c>
      <c r="N4" s="44" t="s">
        <v>463</v>
      </c>
      <c r="O4" s="44" t="s">
        <v>450</v>
      </c>
      <c r="P4" s="44" t="s">
        <v>450</v>
      </c>
      <c r="Q4" s="44">
        <v>200004</v>
      </c>
      <c r="R4" s="44">
        <v>200004</v>
      </c>
      <c r="S4" s="44" t="s">
        <v>464</v>
      </c>
      <c r="T4" s="44">
        <v>86919135</v>
      </c>
      <c r="U4" s="44"/>
      <c r="V4" s="44">
        <v>13083955078</v>
      </c>
      <c r="W4" s="44" t="s">
        <v>465</v>
      </c>
      <c r="X4" s="44" t="s">
        <v>466</v>
      </c>
      <c r="Y4" s="44">
        <v>310018</v>
      </c>
      <c r="Z4" s="44" t="s">
        <v>467</v>
      </c>
    </row>
    <row r="5" spans="1:28">
      <c r="A5" s="44" t="s">
        <v>454</v>
      </c>
      <c r="B5" s="44" t="s">
        <v>468</v>
      </c>
      <c r="C5" s="44" t="s">
        <v>469</v>
      </c>
      <c r="D5" s="44"/>
      <c r="E5" s="44"/>
      <c r="F5" s="44" t="s">
        <v>470</v>
      </c>
      <c r="G5" s="44" t="s">
        <v>471</v>
      </c>
      <c r="H5" s="44" t="s">
        <v>472</v>
      </c>
      <c r="I5" s="44" t="s">
        <v>473</v>
      </c>
      <c r="J5" s="44" t="s">
        <v>474</v>
      </c>
      <c r="K5" s="44" t="s">
        <v>475</v>
      </c>
      <c r="L5" s="44" t="s">
        <v>476</v>
      </c>
      <c r="M5" s="44" t="s">
        <v>477</v>
      </c>
      <c r="N5" s="44" t="s">
        <v>478</v>
      </c>
      <c r="O5" s="44" t="s">
        <v>450</v>
      </c>
      <c r="P5" s="44" t="s">
        <v>450</v>
      </c>
      <c r="Q5" s="44">
        <v>200108</v>
      </c>
      <c r="R5" s="44">
        <v>200108</v>
      </c>
      <c r="S5" s="44" t="s">
        <v>479</v>
      </c>
      <c r="T5" s="44">
        <v>86878618</v>
      </c>
      <c r="U5" s="44"/>
      <c r="V5" s="44">
        <v>13064761449</v>
      </c>
      <c r="W5" s="44" t="s">
        <v>480</v>
      </c>
      <c r="X5" s="44" t="s">
        <v>481</v>
      </c>
      <c r="Y5" s="44">
        <v>310018</v>
      </c>
      <c r="Z5" s="44" t="s">
        <v>482</v>
      </c>
    </row>
    <row r="6" spans="1:28">
      <c r="A6" s="44" t="s">
        <v>454</v>
      </c>
      <c r="B6" s="44" t="s">
        <v>483</v>
      </c>
      <c r="C6" s="44" t="s">
        <v>484</v>
      </c>
      <c r="D6" s="44"/>
      <c r="E6" s="44"/>
      <c r="F6" s="44" t="s">
        <v>470</v>
      </c>
      <c r="G6" s="44" t="s">
        <v>471</v>
      </c>
      <c r="H6" s="44" t="s">
        <v>472</v>
      </c>
      <c r="I6" s="44" t="s">
        <v>485</v>
      </c>
      <c r="J6" s="44" t="s">
        <v>486</v>
      </c>
      <c r="K6" s="44" t="s">
        <v>487</v>
      </c>
      <c r="L6" s="44" t="s">
        <v>488</v>
      </c>
      <c r="M6" s="44" t="s">
        <v>477</v>
      </c>
      <c r="N6" s="44" t="s">
        <v>489</v>
      </c>
      <c r="O6" s="44" t="s">
        <v>450</v>
      </c>
      <c r="P6" s="44" t="s">
        <v>450</v>
      </c>
      <c r="Q6" s="44">
        <v>200604</v>
      </c>
      <c r="R6" s="44">
        <v>200604</v>
      </c>
      <c r="S6" s="44"/>
      <c r="T6" s="44">
        <v>86919135</v>
      </c>
      <c r="U6" s="44"/>
      <c r="V6" s="44">
        <v>13858128506</v>
      </c>
      <c r="W6" s="44" t="s">
        <v>490</v>
      </c>
      <c r="X6" s="44" t="s">
        <v>491</v>
      </c>
      <c r="Y6" s="44">
        <v>310018</v>
      </c>
      <c r="Z6" s="44" t="s">
        <v>1437</v>
      </c>
    </row>
    <row r="7" spans="1:28">
      <c r="A7" s="44" t="s">
        <v>454</v>
      </c>
      <c r="B7" s="44">
        <v>5007</v>
      </c>
      <c r="C7" s="44" t="s">
        <v>492</v>
      </c>
      <c r="D7" s="44"/>
      <c r="E7" s="44"/>
      <c r="F7" s="44" t="s">
        <v>470</v>
      </c>
      <c r="G7" s="44" t="s">
        <v>471</v>
      </c>
      <c r="H7" s="44" t="s">
        <v>472</v>
      </c>
      <c r="I7" s="44" t="s">
        <v>473</v>
      </c>
      <c r="J7" s="44" t="s">
        <v>493</v>
      </c>
      <c r="K7" s="44" t="s">
        <v>475</v>
      </c>
      <c r="L7" s="44" t="s">
        <v>488</v>
      </c>
      <c r="M7" s="44" t="s">
        <v>477</v>
      </c>
      <c r="N7" s="44" t="s">
        <v>478</v>
      </c>
      <c r="O7" s="44" t="s">
        <v>494</v>
      </c>
      <c r="P7" s="44" t="s">
        <v>450</v>
      </c>
      <c r="Q7" s="44">
        <v>200008</v>
      </c>
      <c r="R7" s="44">
        <v>200008</v>
      </c>
      <c r="S7" s="44" t="s">
        <v>495</v>
      </c>
      <c r="T7" s="44">
        <v>86878593</v>
      </c>
      <c r="U7" s="44"/>
      <c r="V7" s="44">
        <v>13732261226</v>
      </c>
      <c r="W7" s="44" t="s">
        <v>496</v>
      </c>
      <c r="X7" s="44" t="s">
        <v>497</v>
      </c>
      <c r="Y7" s="44">
        <v>310018</v>
      </c>
      <c r="Z7" s="44" t="s">
        <v>498</v>
      </c>
    </row>
    <row r="8" spans="1:28">
      <c r="A8" s="44" t="s">
        <v>454</v>
      </c>
      <c r="B8" s="44" t="s">
        <v>499</v>
      </c>
      <c r="C8" s="44" t="s">
        <v>500</v>
      </c>
      <c r="D8" s="44"/>
      <c r="E8" s="44"/>
      <c r="F8" s="44" t="s">
        <v>470</v>
      </c>
      <c r="G8" s="44" t="s">
        <v>471</v>
      </c>
      <c r="H8" s="44" t="s">
        <v>501</v>
      </c>
      <c r="I8" s="44" t="s">
        <v>502</v>
      </c>
      <c r="J8" s="44" t="s">
        <v>503</v>
      </c>
      <c r="K8" s="44" t="s">
        <v>487</v>
      </c>
      <c r="L8" s="44" t="s">
        <v>488</v>
      </c>
      <c r="M8" s="44" t="s">
        <v>477</v>
      </c>
      <c r="N8" s="44" t="s">
        <v>504</v>
      </c>
      <c r="O8" s="44" t="s">
        <v>450</v>
      </c>
      <c r="P8" s="44" t="s">
        <v>450</v>
      </c>
      <c r="Q8" s="44">
        <v>200709</v>
      </c>
      <c r="R8" s="44">
        <v>200709</v>
      </c>
      <c r="S8" s="44" t="s">
        <v>505</v>
      </c>
      <c r="T8" s="44"/>
      <c r="U8" s="44">
        <v>86919083</v>
      </c>
      <c r="V8" s="44">
        <v>13958193578</v>
      </c>
      <c r="W8" s="44" t="s">
        <v>506</v>
      </c>
      <c r="X8" s="44" t="s">
        <v>507</v>
      </c>
      <c r="Y8" s="44">
        <v>310000</v>
      </c>
      <c r="Z8" s="44" t="s">
        <v>508</v>
      </c>
    </row>
    <row r="9" spans="1:28">
      <c r="A9" s="44" t="s">
        <v>454</v>
      </c>
      <c r="B9" s="44" t="s">
        <v>509</v>
      </c>
      <c r="C9" s="44" t="s">
        <v>510</v>
      </c>
      <c r="D9" s="44"/>
      <c r="E9" s="44"/>
      <c r="F9" s="44" t="s">
        <v>470</v>
      </c>
      <c r="G9" s="44" t="s">
        <v>471</v>
      </c>
      <c r="H9" s="44" t="s">
        <v>472</v>
      </c>
      <c r="I9" s="44" t="s">
        <v>502</v>
      </c>
      <c r="J9" s="44" t="s">
        <v>511</v>
      </c>
      <c r="K9" s="44" t="s">
        <v>475</v>
      </c>
      <c r="L9" s="44" t="s">
        <v>512</v>
      </c>
      <c r="M9" s="44" t="s">
        <v>477</v>
      </c>
      <c r="N9" s="44" t="s">
        <v>489</v>
      </c>
      <c r="O9" s="44" t="s">
        <v>450</v>
      </c>
      <c r="P9" s="44" t="s">
        <v>450</v>
      </c>
      <c r="Q9" s="44">
        <v>200907</v>
      </c>
      <c r="R9" s="44">
        <v>201211</v>
      </c>
      <c r="S9" s="44"/>
      <c r="T9" s="44">
        <v>86873836</v>
      </c>
      <c r="U9" s="44"/>
      <c r="V9" s="44">
        <v>13486182364</v>
      </c>
      <c r="W9" s="44" t="s">
        <v>513</v>
      </c>
      <c r="X9" s="44" t="s">
        <v>514</v>
      </c>
      <c r="Y9" s="44">
        <v>310018</v>
      </c>
      <c r="Z9" s="44" t="s">
        <v>515</v>
      </c>
    </row>
    <row r="10" spans="1:28">
      <c r="A10" s="44" t="s">
        <v>454</v>
      </c>
      <c r="B10" s="44" t="s">
        <v>516</v>
      </c>
      <c r="C10" s="44" t="s">
        <v>517</v>
      </c>
      <c r="D10" s="44"/>
      <c r="E10" s="44"/>
      <c r="F10" s="44" t="s">
        <v>470</v>
      </c>
      <c r="G10" s="44" t="s">
        <v>471</v>
      </c>
      <c r="H10" s="44" t="s">
        <v>472</v>
      </c>
      <c r="I10" s="44" t="s">
        <v>518</v>
      </c>
      <c r="J10" s="44" t="s">
        <v>519</v>
      </c>
      <c r="K10" s="44" t="s">
        <v>520</v>
      </c>
      <c r="L10" s="44" t="s">
        <v>521</v>
      </c>
      <c r="M10" s="44" t="s">
        <v>477</v>
      </c>
      <c r="N10" s="44" t="s">
        <v>522</v>
      </c>
      <c r="O10" s="44" t="s">
        <v>523</v>
      </c>
      <c r="P10" s="44" t="s">
        <v>524</v>
      </c>
      <c r="Q10" s="44">
        <v>201108</v>
      </c>
      <c r="R10" s="44">
        <v>201108</v>
      </c>
      <c r="S10" s="44"/>
      <c r="T10" s="44">
        <v>86878565</v>
      </c>
      <c r="U10" s="44"/>
      <c r="V10" s="44">
        <v>15068893003</v>
      </c>
      <c r="W10" s="44" t="s">
        <v>525</v>
      </c>
      <c r="X10" s="44" t="s">
        <v>526</v>
      </c>
      <c r="Y10" s="44">
        <v>310030</v>
      </c>
      <c r="Z10" s="44" t="s">
        <v>527</v>
      </c>
    </row>
    <row r="11" spans="1:28">
      <c r="A11" s="44" t="s">
        <v>528</v>
      </c>
      <c r="B11" s="44" t="s">
        <v>529</v>
      </c>
      <c r="C11" s="44" t="s">
        <v>530</v>
      </c>
      <c r="D11" s="44"/>
      <c r="E11" s="44"/>
      <c r="F11" s="44" t="s">
        <v>531</v>
      </c>
      <c r="G11" s="44" t="s">
        <v>532</v>
      </c>
      <c r="H11" s="44" t="s">
        <v>533</v>
      </c>
      <c r="I11" s="44" t="s">
        <v>534</v>
      </c>
      <c r="J11" s="44" t="s">
        <v>535</v>
      </c>
      <c r="K11" s="44" t="s">
        <v>536</v>
      </c>
      <c r="L11" s="44" t="s">
        <v>537</v>
      </c>
      <c r="M11" s="44" t="s">
        <v>538</v>
      </c>
      <c r="N11" s="44" t="s">
        <v>539</v>
      </c>
      <c r="O11" s="44" t="s">
        <v>540</v>
      </c>
      <c r="P11" s="44" t="s">
        <v>541</v>
      </c>
      <c r="Q11" s="44">
        <v>199504</v>
      </c>
      <c r="R11" s="44">
        <v>199504</v>
      </c>
      <c r="S11" s="44" t="s">
        <v>542</v>
      </c>
      <c r="T11" s="44">
        <v>86915127</v>
      </c>
      <c r="U11" s="44"/>
      <c r="V11" s="44">
        <v>13395815859</v>
      </c>
      <c r="W11" s="44" t="s">
        <v>543</v>
      </c>
      <c r="X11" s="44" t="s">
        <v>544</v>
      </c>
      <c r="Y11" s="44">
        <v>310012</v>
      </c>
      <c r="Z11" s="44" t="s">
        <v>545</v>
      </c>
      <c r="AB11" s="42">
        <v>310012</v>
      </c>
    </row>
    <row r="12" spans="1:28">
      <c r="A12" s="44" t="s">
        <v>546</v>
      </c>
      <c r="B12" s="44" t="s">
        <v>547</v>
      </c>
      <c r="C12" s="44" t="s">
        <v>548</v>
      </c>
      <c r="D12" s="44"/>
      <c r="E12" s="44"/>
      <c r="F12" s="44" t="s">
        <v>531</v>
      </c>
      <c r="G12" s="44" t="s">
        <v>549</v>
      </c>
      <c r="H12" s="44" t="s">
        <v>550</v>
      </c>
      <c r="I12" s="44" t="s">
        <v>551</v>
      </c>
      <c r="J12" s="44" t="s">
        <v>552</v>
      </c>
      <c r="K12" s="44" t="s">
        <v>553</v>
      </c>
      <c r="L12" s="44" t="s">
        <v>554</v>
      </c>
      <c r="M12" s="44" t="s">
        <v>555</v>
      </c>
      <c r="N12" s="44" t="s">
        <v>556</v>
      </c>
      <c r="O12" s="44" t="s">
        <v>557</v>
      </c>
      <c r="P12" s="44" t="s">
        <v>558</v>
      </c>
      <c r="Q12" s="44">
        <v>199908</v>
      </c>
      <c r="R12" s="44">
        <v>200108</v>
      </c>
      <c r="S12" s="44" t="s">
        <v>559</v>
      </c>
      <c r="T12" s="44">
        <v>86919136</v>
      </c>
      <c r="U12" s="44"/>
      <c r="V12" s="44">
        <v>13588084651</v>
      </c>
      <c r="W12" s="44" t="s">
        <v>560</v>
      </c>
      <c r="X12" s="44" t="s">
        <v>561</v>
      </c>
      <c r="Y12" s="44">
        <v>310018</v>
      </c>
      <c r="Z12" s="44" t="s">
        <v>562</v>
      </c>
    </row>
    <row r="13" spans="1:28">
      <c r="A13" s="44" t="s">
        <v>563</v>
      </c>
      <c r="B13" s="44" t="s">
        <v>564</v>
      </c>
      <c r="C13" s="44" t="s">
        <v>565</v>
      </c>
      <c r="D13" s="44"/>
      <c r="E13" s="44"/>
      <c r="F13" s="44" t="s">
        <v>566</v>
      </c>
      <c r="G13" s="44" t="s">
        <v>549</v>
      </c>
      <c r="H13" s="44" t="s">
        <v>567</v>
      </c>
      <c r="I13" s="44" t="s">
        <v>568</v>
      </c>
      <c r="J13" s="44" t="s">
        <v>569</v>
      </c>
      <c r="K13" s="44" t="s">
        <v>570</v>
      </c>
      <c r="L13" s="44" t="s">
        <v>571</v>
      </c>
      <c r="M13" s="44" t="s">
        <v>572</v>
      </c>
      <c r="N13" s="44" t="s">
        <v>573</v>
      </c>
      <c r="O13" s="44" t="s">
        <v>574</v>
      </c>
      <c r="P13" s="44" t="s">
        <v>541</v>
      </c>
      <c r="Q13" s="44">
        <v>200108</v>
      </c>
      <c r="R13" s="44">
        <v>200108</v>
      </c>
      <c r="S13" s="44" t="s">
        <v>575</v>
      </c>
      <c r="T13" s="44">
        <v>86915127</v>
      </c>
      <c r="U13" s="44"/>
      <c r="V13" s="44">
        <v>13777868178</v>
      </c>
      <c r="W13" s="44" t="s">
        <v>576</v>
      </c>
      <c r="X13" s="44" t="s">
        <v>577</v>
      </c>
      <c r="Y13" s="44">
        <v>310018</v>
      </c>
      <c r="Z13" s="44" t="s">
        <v>578</v>
      </c>
    </row>
    <row r="14" spans="1:28">
      <c r="A14" s="44" t="s">
        <v>579</v>
      </c>
      <c r="B14" s="44" t="s">
        <v>580</v>
      </c>
      <c r="C14" s="44" t="s">
        <v>581</v>
      </c>
      <c r="D14" s="44"/>
      <c r="E14" s="44"/>
      <c r="F14" s="44" t="s">
        <v>566</v>
      </c>
      <c r="G14" s="44" t="s">
        <v>582</v>
      </c>
      <c r="H14" s="44" t="s">
        <v>567</v>
      </c>
      <c r="I14" s="44" t="s">
        <v>583</v>
      </c>
      <c r="J14" s="44" t="s">
        <v>584</v>
      </c>
      <c r="K14" s="44" t="s">
        <v>570</v>
      </c>
      <c r="L14" s="44" t="s">
        <v>571</v>
      </c>
      <c r="M14" s="44" t="s">
        <v>572</v>
      </c>
      <c r="N14" s="44" t="s">
        <v>585</v>
      </c>
      <c r="O14" s="44" t="s">
        <v>574</v>
      </c>
      <c r="P14" s="44" t="s">
        <v>541</v>
      </c>
      <c r="Q14" s="44">
        <v>200209</v>
      </c>
      <c r="R14" s="44">
        <v>200210</v>
      </c>
      <c r="S14" s="44" t="s">
        <v>586</v>
      </c>
      <c r="T14" s="44">
        <v>86919084</v>
      </c>
      <c r="U14" s="44"/>
      <c r="V14" s="44">
        <v>13588045138</v>
      </c>
      <c r="W14" s="44" t="s">
        <v>587</v>
      </c>
      <c r="X14" s="44" t="s">
        <v>588</v>
      </c>
      <c r="Y14" s="44">
        <v>310018</v>
      </c>
      <c r="Z14" s="44" t="s">
        <v>589</v>
      </c>
    </row>
    <row r="15" spans="1:28">
      <c r="A15" s="44" t="s">
        <v>579</v>
      </c>
      <c r="B15" s="44" t="s">
        <v>590</v>
      </c>
      <c r="C15" s="44" t="s">
        <v>591</v>
      </c>
      <c r="D15" s="44"/>
      <c r="E15" s="44"/>
      <c r="F15" s="44" t="s">
        <v>441</v>
      </c>
      <c r="G15" s="44" t="s">
        <v>592</v>
      </c>
      <c r="H15" s="44" t="s">
        <v>443</v>
      </c>
      <c r="I15" s="44" t="s">
        <v>458</v>
      </c>
      <c r="J15" s="44" t="s">
        <v>593</v>
      </c>
      <c r="K15" s="44" t="s">
        <v>520</v>
      </c>
      <c r="L15" s="44" t="s">
        <v>521</v>
      </c>
      <c r="M15" s="44" t="s">
        <v>594</v>
      </c>
      <c r="N15" s="44" t="s">
        <v>595</v>
      </c>
      <c r="O15" s="44" t="s">
        <v>596</v>
      </c>
      <c r="P15" s="44" t="s">
        <v>596</v>
      </c>
      <c r="Q15" s="44">
        <v>199609</v>
      </c>
      <c r="R15" s="44">
        <v>200707</v>
      </c>
      <c r="S15" s="44"/>
      <c r="T15" s="44">
        <v>86873836</v>
      </c>
      <c r="U15" s="44"/>
      <c r="V15" s="44">
        <v>13588006826</v>
      </c>
      <c r="W15" s="44" t="s">
        <v>597</v>
      </c>
      <c r="X15" s="44" t="s">
        <v>598</v>
      </c>
      <c r="Y15" s="44">
        <v>310019</v>
      </c>
      <c r="Z15" s="44" t="s">
        <v>599</v>
      </c>
    </row>
    <row r="16" spans="1:28" s="43" customFormat="1">
      <c r="A16" s="45" t="s">
        <v>600</v>
      </c>
      <c r="B16" s="45" t="s">
        <v>230</v>
      </c>
      <c r="C16" s="68" t="s">
        <v>187</v>
      </c>
      <c r="D16" s="68"/>
      <c r="E16" s="68"/>
      <c r="F16" s="45" t="s">
        <v>601</v>
      </c>
      <c r="G16" s="45" t="s">
        <v>602</v>
      </c>
      <c r="H16" s="45" t="s">
        <v>603</v>
      </c>
      <c r="I16" s="46" t="s">
        <v>235</v>
      </c>
      <c r="J16" s="47" t="s">
        <v>604</v>
      </c>
      <c r="K16" s="45" t="s">
        <v>605</v>
      </c>
      <c r="L16" s="45" t="s">
        <v>606</v>
      </c>
      <c r="M16" s="45" t="s">
        <v>607</v>
      </c>
      <c r="N16" s="45" t="s">
        <v>608</v>
      </c>
      <c r="O16" s="45" t="s">
        <v>236</v>
      </c>
      <c r="P16" s="45" t="s">
        <v>523</v>
      </c>
      <c r="Q16" s="45">
        <v>200808</v>
      </c>
      <c r="R16" s="45">
        <v>200808</v>
      </c>
      <c r="S16" s="45"/>
      <c r="T16" s="45">
        <v>86873837</v>
      </c>
      <c r="U16" s="45"/>
      <c r="V16" s="45">
        <v>13516878820</v>
      </c>
      <c r="W16" s="44" t="s">
        <v>609</v>
      </c>
      <c r="X16" s="45"/>
      <c r="Y16" s="45"/>
      <c r="Z16" s="45"/>
    </row>
    <row r="17" spans="1:27">
      <c r="A17" s="45" t="s">
        <v>600</v>
      </c>
      <c r="B17" s="44">
        <v>41278</v>
      </c>
      <c r="C17" s="44" t="s">
        <v>610</v>
      </c>
      <c r="D17" s="44"/>
      <c r="E17" s="44"/>
      <c r="F17" s="44" t="s">
        <v>441</v>
      </c>
      <c r="G17" s="44" t="s">
        <v>442</v>
      </c>
      <c r="H17" s="44" t="s">
        <v>443</v>
      </c>
      <c r="I17" s="48" t="s">
        <v>611</v>
      </c>
      <c r="J17" s="49" t="s">
        <v>612</v>
      </c>
      <c r="K17" s="44" t="s">
        <v>520</v>
      </c>
      <c r="L17" s="45" t="s">
        <v>521</v>
      </c>
      <c r="M17" s="50" t="s">
        <v>594</v>
      </c>
      <c r="N17" s="50" t="s">
        <v>613</v>
      </c>
      <c r="O17" s="44" t="s">
        <v>524</v>
      </c>
      <c r="P17" s="44" t="s">
        <v>524</v>
      </c>
      <c r="Q17" s="44">
        <v>201107</v>
      </c>
      <c r="R17" s="44">
        <v>201107</v>
      </c>
      <c r="S17" s="44"/>
      <c r="T17" s="44">
        <v>86919084</v>
      </c>
      <c r="U17" s="44"/>
      <c r="V17" s="44">
        <v>18814875989</v>
      </c>
      <c r="W17" s="44" t="s">
        <v>614</v>
      </c>
      <c r="X17" s="44" t="s">
        <v>615</v>
      </c>
      <c r="Y17" s="44"/>
      <c r="Z17" s="44"/>
    </row>
    <row r="18" spans="1:27">
      <c r="A18" s="45" t="s">
        <v>438</v>
      </c>
      <c r="B18" s="44">
        <v>41483</v>
      </c>
      <c r="C18" s="44" t="s">
        <v>616</v>
      </c>
      <c r="D18" s="44"/>
      <c r="E18" s="44"/>
      <c r="F18" s="44" t="s">
        <v>470</v>
      </c>
      <c r="G18" s="44" t="s">
        <v>471</v>
      </c>
      <c r="H18" s="44" t="s">
        <v>472</v>
      </c>
      <c r="I18" s="48" t="s">
        <v>617</v>
      </c>
      <c r="J18" s="48" t="s">
        <v>618</v>
      </c>
      <c r="K18" s="44" t="s">
        <v>619</v>
      </c>
      <c r="L18" s="45" t="s">
        <v>521</v>
      </c>
      <c r="M18" s="50" t="s">
        <v>620</v>
      </c>
      <c r="N18" s="50" t="s">
        <v>621</v>
      </c>
      <c r="O18" s="44" t="s">
        <v>523</v>
      </c>
      <c r="P18" s="44" t="s">
        <v>523</v>
      </c>
      <c r="Q18" s="44">
        <v>201307</v>
      </c>
      <c r="R18" s="44">
        <v>201307</v>
      </c>
      <c r="S18" s="44"/>
      <c r="T18" s="44">
        <v>86873837</v>
      </c>
      <c r="U18" s="44"/>
      <c r="V18" s="44">
        <v>13588481221</v>
      </c>
      <c r="W18" s="44" t="s">
        <v>1438</v>
      </c>
      <c r="X18" s="51" t="s">
        <v>622</v>
      </c>
      <c r="Y18" s="44"/>
      <c r="Z18" s="44"/>
    </row>
    <row r="19" spans="1:27" s="67" customFormat="1">
      <c r="A19" s="45" t="s">
        <v>600</v>
      </c>
      <c r="B19" s="44" t="s">
        <v>5</v>
      </c>
      <c r="C19" s="68" t="s">
        <v>6</v>
      </c>
      <c r="D19" s="68"/>
      <c r="E19" s="68"/>
      <c r="F19" s="44" t="s">
        <v>237</v>
      </c>
      <c r="G19" s="44" t="s">
        <v>602</v>
      </c>
      <c r="H19" s="44" t="s">
        <v>623</v>
      </c>
      <c r="I19" s="69" t="s">
        <v>238</v>
      </c>
      <c r="J19" s="70" t="s">
        <v>239</v>
      </c>
      <c r="K19" s="44" t="s">
        <v>240</v>
      </c>
      <c r="L19" s="44" t="s">
        <v>624</v>
      </c>
      <c r="M19" s="44" t="s">
        <v>625</v>
      </c>
      <c r="N19" s="44" t="s">
        <v>626</v>
      </c>
      <c r="O19" s="44" t="s">
        <v>236</v>
      </c>
      <c r="P19" s="44" t="s">
        <v>523</v>
      </c>
      <c r="Q19" s="44">
        <v>198308</v>
      </c>
      <c r="R19" s="44">
        <v>199004</v>
      </c>
      <c r="S19" s="44"/>
      <c r="T19" s="44"/>
      <c r="U19" s="44"/>
      <c r="V19" s="44">
        <v>13588087966</v>
      </c>
      <c r="W19" s="44" t="s">
        <v>627</v>
      </c>
      <c r="X19" s="44"/>
      <c r="Y19" s="44"/>
      <c r="Z19" s="44"/>
    </row>
    <row r="20" spans="1:27">
      <c r="A20" s="45" t="s">
        <v>600</v>
      </c>
      <c r="B20" s="44" t="s">
        <v>628</v>
      </c>
      <c r="C20" s="44" t="s">
        <v>629</v>
      </c>
      <c r="D20" s="44"/>
      <c r="E20" s="44"/>
      <c r="F20" s="44" t="s">
        <v>601</v>
      </c>
      <c r="G20" s="44" t="s">
        <v>602</v>
      </c>
      <c r="H20" s="44" t="s">
        <v>603</v>
      </c>
      <c r="I20" s="44" t="s">
        <v>630</v>
      </c>
      <c r="J20" s="44" t="s">
        <v>631</v>
      </c>
      <c r="K20" s="44" t="s">
        <v>632</v>
      </c>
      <c r="L20" s="44" t="s">
        <v>624</v>
      </c>
      <c r="M20" s="44" t="s">
        <v>633</v>
      </c>
      <c r="N20" s="44" t="s">
        <v>634</v>
      </c>
      <c r="O20" s="44" t="s">
        <v>635</v>
      </c>
      <c r="P20" s="44" t="s">
        <v>635</v>
      </c>
      <c r="Q20" s="44">
        <v>198607</v>
      </c>
      <c r="R20" s="44">
        <v>200606</v>
      </c>
      <c r="S20" s="44" t="s">
        <v>636</v>
      </c>
      <c r="T20" s="44">
        <v>86919165</v>
      </c>
      <c r="U20" s="44"/>
      <c r="V20" s="44">
        <v>13157192089</v>
      </c>
      <c r="W20" s="44" t="s">
        <v>637</v>
      </c>
      <c r="X20" s="44" t="s">
        <v>638</v>
      </c>
      <c r="Y20" s="44">
        <v>310018</v>
      </c>
      <c r="Z20" s="44" t="s">
        <v>639</v>
      </c>
    </row>
    <row r="21" spans="1:27">
      <c r="A21" s="45" t="s">
        <v>600</v>
      </c>
      <c r="B21" s="48" t="s">
        <v>640</v>
      </c>
      <c r="C21" s="44" t="s">
        <v>641</v>
      </c>
      <c r="D21" s="44"/>
      <c r="E21" s="44"/>
      <c r="F21" s="44" t="s">
        <v>601</v>
      </c>
      <c r="G21" s="44" t="s">
        <v>642</v>
      </c>
      <c r="H21" s="44" t="s">
        <v>603</v>
      </c>
      <c r="I21" s="48" t="s">
        <v>643</v>
      </c>
      <c r="J21" s="53">
        <v>31556</v>
      </c>
      <c r="K21" s="45" t="s">
        <v>605</v>
      </c>
      <c r="L21" s="45" t="s">
        <v>606</v>
      </c>
      <c r="M21" s="45" t="s">
        <v>607</v>
      </c>
      <c r="N21" s="44" t="s">
        <v>644</v>
      </c>
      <c r="O21" s="44" t="s">
        <v>236</v>
      </c>
      <c r="P21" s="44" t="s">
        <v>523</v>
      </c>
      <c r="Q21" s="44">
        <v>201207</v>
      </c>
      <c r="R21" s="44">
        <v>201207</v>
      </c>
      <c r="S21" s="44"/>
      <c r="T21" s="44"/>
      <c r="U21" s="44"/>
      <c r="V21" s="44">
        <v>13588191446</v>
      </c>
      <c r="W21" s="54" t="s">
        <v>645</v>
      </c>
      <c r="X21" s="44">
        <v>3.3028219860524602E+17</v>
      </c>
      <c r="Y21" s="44"/>
      <c r="Z21" s="44"/>
    </row>
    <row r="22" spans="1:27">
      <c r="A22" s="45" t="s">
        <v>454</v>
      </c>
      <c r="B22" s="71" t="s">
        <v>646</v>
      </c>
      <c r="C22" s="44" t="s">
        <v>647</v>
      </c>
      <c r="D22" s="44"/>
      <c r="E22" s="44"/>
      <c r="F22" s="44" t="s">
        <v>470</v>
      </c>
      <c r="G22" s="44" t="s">
        <v>648</v>
      </c>
      <c r="H22" s="44" t="s">
        <v>472</v>
      </c>
      <c r="I22" s="48" t="s">
        <v>649</v>
      </c>
      <c r="J22" s="72" t="s">
        <v>650</v>
      </c>
      <c r="K22" s="44" t="s">
        <v>487</v>
      </c>
      <c r="L22" s="44" t="s">
        <v>488</v>
      </c>
      <c r="M22" s="44" t="s">
        <v>477</v>
      </c>
      <c r="N22" s="44"/>
      <c r="O22" s="44" t="s">
        <v>236</v>
      </c>
      <c r="P22" s="44" t="s">
        <v>450</v>
      </c>
      <c r="Q22" s="44"/>
      <c r="R22" s="44"/>
      <c r="S22" s="44"/>
      <c r="T22" s="44">
        <v>86878618</v>
      </c>
      <c r="U22" s="44"/>
      <c r="V22" s="44">
        <v>17764591531</v>
      </c>
      <c r="W22" s="44" t="s">
        <v>651</v>
      </c>
      <c r="X22" s="44"/>
      <c r="Y22" s="44"/>
      <c r="Z22" s="44"/>
    </row>
    <row r="23" spans="1:27">
      <c r="A23" s="44" t="s">
        <v>652</v>
      </c>
      <c r="B23" s="44" t="s">
        <v>653</v>
      </c>
      <c r="C23" s="44" t="s">
        <v>654</v>
      </c>
      <c r="D23" s="44"/>
      <c r="E23" s="44" t="s">
        <v>655</v>
      </c>
      <c r="F23" s="44" t="s">
        <v>656</v>
      </c>
      <c r="G23" s="44" t="s">
        <v>657</v>
      </c>
      <c r="H23" s="44" t="s">
        <v>658</v>
      </c>
      <c r="I23" s="44" t="s">
        <v>659</v>
      </c>
      <c r="J23" s="44" t="s">
        <v>660</v>
      </c>
      <c r="K23" s="44" t="s">
        <v>661</v>
      </c>
      <c r="L23" s="44" t="s">
        <v>662</v>
      </c>
      <c r="M23" s="44" t="s">
        <v>663</v>
      </c>
      <c r="N23" s="44" t="s">
        <v>664</v>
      </c>
      <c r="O23" s="44" t="s">
        <v>665</v>
      </c>
      <c r="P23" s="44" t="s">
        <v>665</v>
      </c>
      <c r="Q23" s="44">
        <v>199801</v>
      </c>
      <c r="R23" s="44">
        <v>200304</v>
      </c>
      <c r="S23" s="44" t="s">
        <v>666</v>
      </c>
      <c r="T23" s="44">
        <v>86919165</v>
      </c>
      <c r="U23" s="44"/>
      <c r="V23" s="44">
        <v>13868139686</v>
      </c>
      <c r="W23" s="56" t="s">
        <v>667</v>
      </c>
      <c r="X23" s="73" t="s">
        <v>241</v>
      </c>
      <c r="Y23" s="73">
        <v>310018</v>
      </c>
      <c r="Z23" s="73" t="s">
        <v>668</v>
      </c>
      <c r="AA23" s="42" t="s">
        <v>654</v>
      </c>
    </row>
    <row r="24" spans="1:27">
      <c r="A24" s="44" t="s">
        <v>652</v>
      </c>
      <c r="B24" s="44" t="s">
        <v>669</v>
      </c>
      <c r="C24" s="44" t="s">
        <v>670</v>
      </c>
      <c r="D24" s="44"/>
      <c r="E24" s="44"/>
      <c r="F24" s="44" t="s">
        <v>656</v>
      </c>
      <c r="G24" s="44" t="s">
        <v>657</v>
      </c>
      <c r="H24" s="44" t="s">
        <v>671</v>
      </c>
      <c r="I24" s="44" t="s">
        <v>672</v>
      </c>
      <c r="J24" s="44" t="s">
        <v>673</v>
      </c>
      <c r="K24" s="44" t="s">
        <v>674</v>
      </c>
      <c r="L24" s="44" t="s">
        <v>662</v>
      </c>
      <c r="M24" s="44" t="s">
        <v>663</v>
      </c>
      <c r="N24" s="44" t="s">
        <v>675</v>
      </c>
      <c r="O24" s="44" t="s">
        <v>665</v>
      </c>
      <c r="P24" s="44" t="s">
        <v>665</v>
      </c>
      <c r="Q24" s="44">
        <v>200408</v>
      </c>
      <c r="R24" s="44">
        <v>200408</v>
      </c>
      <c r="S24" s="44" t="s">
        <v>676</v>
      </c>
      <c r="T24" s="44">
        <v>86919165</v>
      </c>
      <c r="U24" s="44"/>
      <c r="V24" s="44">
        <v>13175075306</v>
      </c>
      <c r="W24" s="56" t="s">
        <v>677</v>
      </c>
      <c r="X24" s="73" t="s">
        <v>242</v>
      </c>
      <c r="Y24" s="73">
        <v>310012</v>
      </c>
      <c r="Z24" s="73" t="s">
        <v>243</v>
      </c>
      <c r="AA24" s="42" t="s">
        <v>670</v>
      </c>
    </row>
    <row r="25" spans="1:27">
      <c r="A25" s="44" t="s">
        <v>652</v>
      </c>
      <c r="B25" s="44" t="s">
        <v>678</v>
      </c>
      <c r="C25" s="44" t="s">
        <v>679</v>
      </c>
      <c r="D25" s="44"/>
      <c r="E25" s="44"/>
      <c r="F25" s="44" t="s">
        <v>656</v>
      </c>
      <c r="G25" s="44" t="s">
        <v>657</v>
      </c>
      <c r="H25" s="44" t="s">
        <v>658</v>
      </c>
      <c r="I25" s="44" t="s">
        <v>680</v>
      </c>
      <c r="J25" s="44" t="s">
        <v>681</v>
      </c>
      <c r="K25" s="44" t="s">
        <v>682</v>
      </c>
      <c r="L25" s="44" t="s">
        <v>662</v>
      </c>
      <c r="M25" s="44" t="s">
        <v>683</v>
      </c>
      <c r="N25" s="44" t="s">
        <v>664</v>
      </c>
      <c r="O25" s="44" t="s">
        <v>665</v>
      </c>
      <c r="P25" s="44" t="s">
        <v>665</v>
      </c>
      <c r="Q25" s="44">
        <v>200406</v>
      </c>
      <c r="R25" s="44">
        <v>200406</v>
      </c>
      <c r="S25" s="44" t="s">
        <v>684</v>
      </c>
      <c r="T25" s="44">
        <v>86919163</v>
      </c>
      <c r="U25" s="44"/>
      <c r="V25" s="44">
        <v>13588081952</v>
      </c>
      <c r="W25" s="56" t="s">
        <v>685</v>
      </c>
      <c r="X25" s="57" t="s">
        <v>686</v>
      </c>
      <c r="Y25" s="57">
        <v>310018</v>
      </c>
      <c r="Z25" s="57" t="s">
        <v>687</v>
      </c>
      <c r="AA25" s="42" t="s">
        <v>679</v>
      </c>
    </row>
    <row r="26" spans="1:27">
      <c r="A26" s="44" t="s">
        <v>652</v>
      </c>
      <c r="B26" s="44" t="s">
        <v>688</v>
      </c>
      <c r="C26" s="44" t="s">
        <v>689</v>
      </c>
      <c r="D26" s="44"/>
      <c r="E26" s="44" t="s">
        <v>690</v>
      </c>
      <c r="F26" s="44" t="s">
        <v>656</v>
      </c>
      <c r="G26" s="44" t="s">
        <v>691</v>
      </c>
      <c r="H26" s="44" t="s">
        <v>658</v>
      </c>
      <c r="I26" s="44" t="s">
        <v>692</v>
      </c>
      <c r="J26" s="44" t="s">
        <v>693</v>
      </c>
      <c r="K26" s="44" t="s">
        <v>674</v>
      </c>
      <c r="L26" s="44" t="s">
        <v>662</v>
      </c>
      <c r="M26" s="44" t="s">
        <v>663</v>
      </c>
      <c r="N26" s="44" t="s">
        <v>694</v>
      </c>
      <c r="O26" s="44" t="s">
        <v>665</v>
      </c>
      <c r="P26" s="44" t="s">
        <v>665</v>
      </c>
      <c r="Q26" s="44">
        <v>199509</v>
      </c>
      <c r="R26" s="44">
        <v>200510</v>
      </c>
      <c r="S26" s="44" t="s">
        <v>676</v>
      </c>
      <c r="T26" s="44">
        <v>86919163</v>
      </c>
      <c r="U26" s="44"/>
      <c r="V26" s="44">
        <v>18605811117</v>
      </c>
      <c r="W26" s="56" t="s">
        <v>695</v>
      </c>
      <c r="X26" s="57" t="s">
        <v>696</v>
      </c>
      <c r="Y26" s="57">
        <v>310012</v>
      </c>
      <c r="Z26" s="57" t="s">
        <v>1439</v>
      </c>
      <c r="AA26" s="42" t="s">
        <v>689</v>
      </c>
    </row>
    <row r="27" spans="1:27">
      <c r="A27" s="44" t="s">
        <v>652</v>
      </c>
      <c r="B27" s="44" t="s">
        <v>697</v>
      </c>
      <c r="C27" s="44" t="s">
        <v>698</v>
      </c>
      <c r="D27" s="44"/>
      <c r="E27" s="44"/>
      <c r="F27" s="44" t="s">
        <v>656</v>
      </c>
      <c r="G27" s="44" t="s">
        <v>657</v>
      </c>
      <c r="H27" s="44" t="s">
        <v>671</v>
      </c>
      <c r="I27" s="44" t="s">
        <v>699</v>
      </c>
      <c r="J27" s="44" t="s">
        <v>700</v>
      </c>
      <c r="K27" s="44" t="s">
        <v>674</v>
      </c>
      <c r="L27" s="44" t="s">
        <v>662</v>
      </c>
      <c r="M27" s="44" t="s">
        <v>663</v>
      </c>
      <c r="N27" s="44" t="s">
        <v>701</v>
      </c>
      <c r="O27" s="44" t="s">
        <v>702</v>
      </c>
      <c r="P27" s="44" t="s">
        <v>702</v>
      </c>
      <c r="Q27" s="44">
        <v>200505</v>
      </c>
      <c r="R27" s="44">
        <v>200505</v>
      </c>
      <c r="S27" s="44" t="s">
        <v>703</v>
      </c>
      <c r="T27" s="44">
        <v>86919165</v>
      </c>
      <c r="U27" s="44"/>
      <c r="V27" s="44">
        <v>18667116868</v>
      </c>
      <c r="W27" s="56" t="s">
        <v>704</v>
      </c>
      <c r="X27" s="73" t="s">
        <v>244</v>
      </c>
      <c r="Y27" s="73">
        <v>310018</v>
      </c>
      <c r="Z27" s="73" t="s">
        <v>705</v>
      </c>
      <c r="AA27" s="42" t="s">
        <v>698</v>
      </c>
    </row>
    <row r="28" spans="1:27">
      <c r="A28" s="44" t="s">
        <v>652</v>
      </c>
      <c r="B28" s="44" t="s">
        <v>706</v>
      </c>
      <c r="C28" s="44" t="s">
        <v>707</v>
      </c>
      <c r="D28" s="44"/>
      <c r="E28" s="44"/>
      <c r="F28" s="44" t="s">
        <v>656</v>
      </c>
      <c r="G28" s="44" t="s">
        <v>657</v>
      </c>
      <c r="H28" s="44" t="s">
        <v>658</v>
      </c>
      <c r="I28" s="44" t="s">
        <v>708</v>
      </c>
      <c r="J28" s="44" t="s">
        <v>709</v>
      </c>
      <c r="K28" s="44" t="s">
        <v>710</v>
      </c>
      <c r="L28" s="44" t="s">
        <v>662</v>
      </c>
      <c r="M28" s="44" t="s">
        <v>683</v>
      </c>
      <c r="N28" s="44" t="s">
        <v>664</v>
      </c>
      <c r="O28" s="44" t="s">
        <v>665</v>
      </c>
      <c r="P28" s="44" t="s">
        <v>665</v>
      </c>
      <c r="Q28" s="44">
        <v>199008</v>
      </c>
      <c r="R28" s="44">
        <v>200009</v>
      </c>
      <c r="S28" s="44" t="s">
        <v>684</v>
      </c>
      <c r="T28" s="44">
        <v>86919163</v>
      </c>
      <c r="U28" s="44"/>
      <c r="V28" s="44">
        <v>13957154746</v>
      </c>
      <c r="W28" s="56" t="s">
        <v>711</v>
      </c>
      <c r="X28" s="73" t="s">
        <v>245</v>
      </c>
      <c r="Y28" s="73">
        <v>310012</v>
      </c>
      <c r="Z28" s="73" t="s">
        <v>712</v>
      </c>
      <c r="AA28" s="42" t="s">
        <v>707</v>
      </c>
    </row>
    <row r="29" spans="1:27">
      <c r="A29" s="44" t="s">
        <v>652</v>
      </c>
      <c r="B29" s="44" t="s">
        <v>713</v>
      </c>
      <c r="C29" s="44" t="s">
        <v>714</v>
      </c>
      <c r="D29" s="44"/>
      <c r="E29" s="44" t="s">
        <v>655</v>
      </c>
      <c r="F29" s="44" t="s">
        <v>656</v>
      </c>
      <c r="G29" s="44" t="s">
        <v>657</v>
      </c>
      <c r="H29" s="44" t="s">
        <v>671</v>
      </c>
      <c r="I29" s="44" t="s">
        <v>672</v>
      </c>
      <c r="J29" s="44" t="s">
        <v>715</v>
      </c>
      <c r="K29" s="44" t="s">
        <v>661</v>
      </c>
      <c r="L29" s="44" t="s">
        <v>662</v>
      </c>
      <c r="M29" s="44" t="s">
        <v>663</v>
      </c>
      <c r="N29" s="44" t="s">
        <v>701</v>
      </c>
      <c r="O29" s="44" t="s">
        <v>702</v>
      </c>
      <c r="P29" s="44" t="s">
        <v>702</v>
      </c>
      <c r="Q29" s="44">
        <v>200109</v>
      </c>
      <c r="R29" s="44">
        <v>200109</v>
      </c>
      <c r="S29" s="44" t="s">
        <v>716</v>
      </c>
      <c r="T29" s="44">
        <v>86919165</v>
      </c>
      <c r="U29" s="44"/>
      <c r="V29" s="44">
        <v>13989897895</v>
      </c>
      <c r="W29" s="56" t="s">
        <v>717</v>
      </c>
      <c r="X29" s="73" t="s">
        <v>246</v>
      </c>
      <c r="Y29" s="73" t="s">
        <v>246</v>
      </c>
      <c r="Z29" s="73" t="s">
        <v>246</v>
      </c>
      <c r="AA29" s="42" t="s">
        <v>714</v>
      </c>
    </row>
    <row r="30" spans="1:27">
      <c r="A30" s="44" t="s">
        <v>652</v>
      </c>
      <c r="B30" s="44" t="s">
        <v>718</v>
      </c>
      <c r="C30" s="44" t="s">
        <v>719</v>
      </c>
      <c r="D30" s="44"/>
      <c r="E30" s="44" t="s">
        <v>655</v>
      </c>
      <c r="F30" s="44" t="s">
        <v>656</v>
      </c>
      <c r="G30" s="44" t="s">
        <v>657</v>
      </c>
      <c r="H30" s="44" t="s">
        <v>671</v>
      </c>
      <c r="I30" s="44" t="s">
        <v>720</v>
      </c>
      <c r="J30" s="44" t="s">
        <v>721</v>
      </c>
      <c r="K30" s="44" t="s">
        <v>674</v>
      </c>
      <c r="L30" s="44" t="s">
        <v>662</v>
      </c>
      <c r="M30" s="44" t="s">
        <v>663</v>
      </c>
      <c r="N30" s="44" t="s">
        <v>664</v>
      </c>
      <c r="O30" s="44" t="s">
        <v>665</v>
      </c>
      <c r="P30" s="44" t="s">
        <v>665</v>
      </c>
      <c r="Q30" s="44">
        <v>200506</v>
      </c>
      <c r="R30" s="44">
        <v>200506</v>
      </c>
      <c r="S30" s="44" t="s">
        <v>722</v>
      </c>
      <c r="T30" s="44">
        <v>86919163</v>
      </c>
      <c r="U30" s="44"/>
      <c r="V30" s="44">
        <v>18957104947</v>
      </c>
      <c r="W30" s="56" t="s">
        <v>723</v>
      </c>
      <c r="X30" s="73" t="s">
        <v>247</v>
      </c>
      <c r="Y30" s="73">
        <v>310012</v>
      </c>
      <c r="Z30" s="73" t="s">
        <v>724</v>
      </c>
      <c r="AA30" s="42" t="s">
        <v>719</v>
      </c>
    </row>
    <row r="31" spans="1:27">
      <c r="A31" s="44" t="s">
        <v>652</v>
      </c>
      <c r="B31" s="44" t="s">
        <v>725</v>
      </c>
      <c r="C31" s="44" t="s">
        <v>726</v>
      </c>
      <c r="D31" s="44"/>
      <c r="E31" s="44" t="s">
        <v>1440</v>
      </c>
      <c r="F31" s="44" t="s">
        <v>656</v>
      </c>
      <c r="G31" s="44" t="s">
        <v>691</v>
      </c>
      <c r="H31" s="44" t="s">
        <v>671</v>
      </c>
      <c r="I31" s="44" t="s">
        <v>680</v>
      </c>
      <c r="J31" s="44" t="s">
        <v>727</v>
      </c>
      <c r="K31" s="44" t="s">
        <v>728</v>
      </c>
      <c r="L31" s="44" t="s">
        <v>662</v>
      </c>
      <c r="M31" s="44" t="s">
        <v>729</v>
      </c>
      <c r="N31" s="44" t="s">
        <v>664</v>
      </c>
      <c r="O31" s="44" t="s">
        <v>665</v>
      </c>
      <c r="P31" s="44" t="s">
        <v>665</v>
      </c>
      <c r="Q31" s="44">
        <v>199809</v>
      </c>
      <c r="R31" s="44">
        <v>200404</v>
      </c>
      <c r="S31" s="44" t="s">
        <v>730</v>
      </c>
      <c r="T31" s="44">
        <v>86919163</v>
      </c>
      <c r="U31" s="44"/>
      <c r="V31" s="44">
        <v>13185001577</v>
      </c>
      <c r="W31" s="56" t="s">
        <v>731</v>
      </c>
      <c r="X31" s="57" t="s">
        <v>732</v>
      </c>
      <c r="Y31" s="57">
        <v>310012</v>
      </c>
      <c r="Z31" s="57" t="s">
        <v>733</v>
      </c>
      <c r="AA31" s="42" t="s">
        <v>726</v>
      </c>
    </row>
    <row r="32" spans="1:27">
      <c r="A32" s="44" t="s">
        <v>652</v>
      </c>
      <c r="B32" s="44" t="s">
        <v>734</v>
      </c>
      <c r="C32" s="44" t="s">
        <v>735</v>
      </c>
      <c r="D32" s="44"/>
      <c r="E32" s="44" t="s">
        <v>655</v>
      </c>
      <c r="F32" s="44" t="s">
        <v>656</v>
      </c>
      <c r="G32" s="44" t="s">
        <v>657</v>
      </c>
      <c r="H32" s="44" t="s">
        <v>658</v>
      </c>
      <c r="I32" s="44" t="s">
        <v>736</v>
      </c>
      <c r="J32" s="44" t="s">
        <v>737</v>
      </c>
      <c r="K32" s="44" t="s">
        <v>674</v>
      </c>
      <c r="L32" s="44" t="s">
        <v>662</v>
      </c>
      <c r="M32" s="44" t="s">
        <v>663</v>
      </c>
      <c r="N32" s="44" t="s">
        <v>664</v>
      </c>
      <c r="O32" s="44" t="s">
        <v>665</v>
      </c>
      <c r="P32" s="44" t="s">
        <v>665</v>
      </c>
      <c r="Q32" s="44">
        <v>199508</v>
      </c>
      <c r="R32" s="44">
        <v>200506</v>
      </c>
      <c r="S32" s="44" t="s">
        <v>676</v>
      </c>
      <c r="T32" s="44">
        <v>86919163</v>
      </c>
      <c r="U32" s="44"/>
      <c r="V32" s="44">
        <v>13868080672</v>
      </c>
      <c r="W32" s="56" t="s">
        <v>738</v>
      </c>
      <c r="X32" s="75">
        <v>330726701128331</v>
      </c>
      <c r="Y32" s="73">
        <v>310012</v>
      </c>
      <c r="Z32" s="73" t="s">
        <v>739</v>
      </c>
      <c r="AA32" s="42" t="s">
        <v>735</v>
      </c>
    </row>
    <row r="33" spans="1:29">
      <c r="A33" s="44" t="s">
        <v>652</v>
      </c>
      <c r="B33" s="44" t="s">
        <v>740</v>
      </c>
      <c r="C33" s="44" t="s">
        <v>741</v>
      </c>
      <c r="D33" s="44"/>
      <c r="E33" s="44" t="s">
        <v>655</v>
      </c>
      <c r="F33" s="44" t="s">
        <v>656</v>
      </c>
      <c r="G33" s="44" t="s">
        <v>657</v>
      </c>
      <c r="H33" s="44" t="s">
        <v>658</v>
      </c>
      <c r="I33" s="44" t="s">
        <v>659</v>
      </c>
      <c r="J33" s="44" t="s">
        <v>742</v>
      </c>
      <c r="K33" s="44" t="s">
        <v>674</v>
      </c>
      <c r="L33" s="44" t="s">
        <v>662</v>
      </c>
      <c r="M33" s="44" t="s">
        <v>663</v>
      </c>
      <c r="N33" s="44" t="s">
        <v>664</v>
      </c>
      <c r="O33" s="44" t="s">
        <v>665</v>
      </c>
      <c r="P33" s="44" t="s">
        <v>665</v>
      </c>
      <c r="Q33" s="44">
        <v>200604</v>
      </c>
      <c r="R33" s="44">
        <v>200612</v>
      </c>
      <c r="S33" s="44" t="s">
        <v>722</v>
      </c>
      <c r="T33" s="44"/>
      <c r="U33" s="44"/>
      <c r="V33" s="44">
        <v>13186989660</v>
      </c>
      <c r="W33" s="56" t="s">
        <v>743</v>
      </c>
      <c r="X33" s="57" t="s">
        <v>744</v>
      </c>
      <c r="Y33" s="57">
        <v>310012</v>
      </c>
      <c r="Z33" s="57" t="s">
        <v>745</v>
      </c>
      <c r="AA33" s="42" t="s">
        <v>741</v>
      </c>
    </row>
    <row r="34" spans="1:29">
      <c r="A34" s="44" t="s">
        <v>652</v>
      </c>
      <c r="B34" s="44" t="s">
        <v>746</v>
      </c>
      <c r="C34" s="44" t="s">
        <v>747</v>
      </c>
      <c r="D34" s="44"/>
      <c r="E34" s="44" t="s">
        <v>655</v>
      </c>
      <c r="F34" s="44" t="s">
        <v>656</v>
      </c>
      <c r="G34" s="44" t="s">
        <v>657</v>
      </c>
      <c r="H34" s="44" t="s">
        <v>658</v>
      </c>
      <c r="I34" s="44" t="s">
        <v>720</v>
      </c>
      <c r="J34" s="44" t="s">
        <v>748</v>
      </c>
      <c r="K34" s="44" t="s">
        <v>674</v>
      </c>
      <c r="L34" s="44" t="s">
        <v>662</v>
      </c>
      <c r="M34" s="44" t="s">
        <v>663</v>
      </c>
      <c r="N34" s="44" t="s">
        <v>664</v>
      </c>
      <c r="O34" s="44" t="s">
        <v>665</v>
      </c>
      <c r="P34" s="44" t="s">
        <v>665</v>
      </c>
      <c r="Q34" s="44">
        <v>200707</v>
      </c>
      <c r="R34" s="44">
        <v>200707</v>
      </c>
      <c r="S34" s="44" t="s">
        <v>666</v>
      </c>
      <c r="T34" s="44">
        <v>86919163</v>
      </c>
      <c r="U34" s="44"/>
      <c r="V34" s="44">
        <v>13116788170</v>
      </c>
      <c r="W34" s="56" t="s">
        <v>749</v>
      </c>
      <c r="X34" s="57"/>
      <c r="Y34" s="57" t="s">
        <v>750</v>
      </c>
      <c r="Z34" s="57">
        <v>310019</v>
      </c>
      <c r="AA34" s="42" t="s">
        <v>747</v>
      </c>
    </row>
    <row r="35" spans="1:29">
      <c r="A35" s="44" t="s">
        <v>652</v>
      </c>
      <c r="B35" s="44" t="s">
        <v>751</v>
      </c>
      <c r="C35" s="44" t="s">
        <v>752</v>
      </c>
      <c r="D35" s="44"/>
      <c r="E35" s="44"/>
      <c r="F35" s="44" t="s">
        <v>656</v>
      </c>
      <c r="G35" s="44" t="s">
        <v>657</v>
      </c>
      <c r="H35" s="44" t="s">
        <v>671</v>
      </c>
      <c r="I35" s="44" t="s">
        <v>753</v>
      </c>
      <c r="J35" s="44" t="s">
        <v>754</v>
      </c>
      <c r="K35" s="44" t="s">
        <v>674</v>
      </c>
      <c r="L35" s="44" t="s">
        <v>662</v>
      </c>
      <c r="M35" s="44" t="s">
        <v>663</v>
      </c>
      <c r="N35" s="44" t="s">
        <v>664</v>
      </c>
      <c r="O35" s="44" t="s">
        <v>665</v>
      </c>
      <c r="P35" s="44" t="s">
        <v>665</v>
      </c>
      <c r="Q35" s="44">
        <v>200709</v>
      </c>
      <c r="R35" s="44">
        <v>200709</v>
      </c>
      <c r="S35" s="44" t="s">
        <v>666</v>
      </c>
      <c r="T35" s="44"/>
      <c r="U35" s="44"/>
      <c r="V35" s="44">
        <v>13093714656</v>
      </c>
      <c r="W35" s="56" t="s">
        <v>755</v>
      </c>
      <c r="X35" s="73" t="s">
        <v>248</v>
      </c>
      <c r="Y35" s="73">
        <v>310016</v>
      </c>
      <c r="Z35" s="73" t="s">
        <v>756</v>
      </c>
      <c r="AA35" s="42" t="s">
        <v>752</v>
      </c>
    </row>
    <row r="36" spans="1:29">
      <c r="A36" s="44" t="s">
        <v>652</v>
      </c>
      <c r="B36" s="44" t="s">
        <v>757</v>
      </c>
      <c r="C36" s="44" t="s">
        <v>758</v>
      </c>
      <c r="D36" s="44"/>
      <c r="E36" s="44" t="s">
        <v>759</v>
      </c>
      <c r="F36" s="44" t="s">
        <v>656</v>
      </c>
      <c r="G36" s="44" t="s">
        <v>691</v>
      </c>
      <c r="H36" s="44" t="s">
        <v>658</v>
      </c>
      <c r="I36" s="44" t="s">
        <v>760</v>
      </c>
      <c r="J36" s="44" t="s">
        <v>761</v>
      </c>
      <c r="K36" s="44" t="s">
        <v>728</v>
      </c>
      <c r="L36" s="44" t="s">
        <v>662</v>
      </c>
      <c r="M36" s="44" t="s">
        <v>729</v>
      </c>
      <c r="N36" s="44" t="s">
        <v>762</v>
      </c>
      <c r="O36" s="44" t="s">
        <v>665</v>
      </c>
      <c r="P36" s="44" t="s">
        <v>665</v>
      </c>
      <c r="Q36" s="44">
        <v>199608</v>
      </c>
      <c r="R36" s="44">
        <v>200710</v>
      </c>
      <c r="S36" s="44" t="s">
        <v>763</v>
      </c>
      <c r="T36" s="44">
        <v>86919163</v>
      </c>
      <c r="U36" s="44"/>
      <c r="V36" s="44">
        <v>13645716806</v>
      </c>
      <c r="W36" s="56" t="s">
        <v>764</v>
      </c>
      <c r="X36" s="73" t="s">
        <v>249</v>
      </c>
      <c r="Y36" s="73">
        <v>311122</v>
      </c>
      <c r="Z36" s="73" t="s">
        <v>765</v>
      </c>
      <c r="AA36" s="42" t="s">
        <v>758</v>
      </c>
    </row>
    <row r="37" spans="1:29">
      <c r="A37" s="44" t="s">
        <v>652</v>
      </c>
      <c r="B37" s="44" t="s">
        <v>766</v>
      </c>
      <c r="C37" s="44" t="s">
        <v>767</v>
      </c>
      <c r="D37" s="44"/>
      <c r="E37" s="44" t="s">
        <v>759</v>
      </c>
      <c r="F37" s="44" t="s">
        <v>656</v>
      </c>
      <c r="G37" s="44" t="s">
        <v>657</v>
      </c>
      <c r="H37" s="44" t="s">
        <v>658</v>
      </c>
      <c r="I37" s="44" t="s">
        <v>680</v>
      </c>
      <c r="J37" s="44" t="s">
        <v>768</v>
      </c>
      <c r="K37" s="44" t="s">
        <v>661</v>
      </c>
      <c r="L37" s="44" t="s">
        <v>662</v>
      </c>
      <c r="M37" s="44" t="s">
        <v>663</v>
      </c>
      <c r="N37" s="44" t="s">
        <v>769</v>
      </c>
      <c r="O37" s="44" t="s">
        <v>665</v>
      </c>
      <c r="P37" s="44" t="s">
        <v>665</v>
      </c>
      <c r="Q37" s="44">
        <v>200808</v>
      </c>
      <c r="R37" s="44">
        <v>200808</v>
      </c>
      <c r="S37" s="44" t="s">
        <v>0</v>
      </c>
      <c r="T37" s="44">
        <v>86919163</v>
      </c>
      <c r="U37" s="44"/>
      <c r="V37" s="44">
        <v>18668160167</v>
      </c>
      <c r="W37" s="56" t="s">
        <v>770</v>
      </c>
      <c r="X37" s="73" t="s">
        <v>250</v>
      </c>
      <c r="Y37" s="73">
        <v>310018</v>
      </c>
      <c r="Z37" s="73" t="s">
        <v>771</v>
      </c>
      <c r="AA37" s="42" t="s">
        <v>767</v>
      </c>
    </row>
    <row r="38" spans="1:29">
      <c r="A38" s="44" t="s">
        <v>652</v>
      </c>
      <c r="B38" s="44" t="s">
        <v>772</v>
      </c>
      <c r="C38" s="44" t="s">
        <v>773</v>
      </c>
      <c r="D38" s="44" t="s">
        <v>1466</v>
      </c>
      <c r="E38" s="44" t="s">
        <v>759</v>
      </c>
      <c r="F38" s="44" t="s">
        <v>656</v>
      </c>
      <c r="G38" s="44" t="s">
        <v>657</v>
      </c>
      <c r="H38" s="44" t="s">
        <v>658</v>
      </c>
      <c r="I38" s="44" t="s">
        <v>775</v>
      </c>
      <c r="J38" s="44" t="s">
        <v>776</v>
      </c>
      <c r="K38" s="44" t="s">
        <v>682</v>
      </c>
      <c r="L38" s="44" t="s">
        <v>662</v>
      </c>
      <c r="M38" s="44" t="s">
        <v>683</v>
      </c>
      <c r="N38" s="44" t="s">
        <v>777</v>
      </c>
      <c r="O38" s="44" t="s">
        <v>665</v>
      </c>
      <c r="P38" s="44" t="s">
        <v>665</v>
      </c>
      <c r="Q38" s="44">
        <v>199207</v>
      </c>
      <c r="R38" s="44">
        <v>200902</v>
      </c>
      <c r="S38" s="44" t="s">
        <v>778</v>
      </c>
      <c r="T38" s="44">
        <v>86915145</v>
      </c>
      <c r="U38" s="44"/>
      <c r="V38" s="44" t="s">
        <v>1441</v>
      </c>
      <c r="W38" s="56" t="s">
        <v>779</v>
      </c>
      <c r="X38" s="57"/>
      <c r="Y38" s="57"/>
      <c r="Z38" s="57"/>
      <c r="AA38" s="42" t="s">
        <v>773</v>
      </c>
    </row>
    <row r="39" spans="1:29">
      <c r="A39" s="44" t="s">
        <v>652</v>
      </c>
      <c r="B39" s="44" t="s">
        <v>780</v>
      </c>
      <c r="C39" s="44" t="s">
        <v>781</v>
      </c>
      <c r="D39" s="44"/>
      <c r="E39" s="44" t="s">
        <v>655</v>
      </c>
      <c r="F39" s="44" t="s">
        <v>656</v>
      </c>
      <c r="G39" s="44" t="s">
        <v>657</v>
      </c>
      <c r="H39" s="44" t="s">
        <v>671</v>
      </c>
      <c r="I39" s="44" t="s">
        <v>782</v>
      </c>
      <c r="J39" s="44" t="s">
        <v>783</v>
      </c>
      <c r="K39" s="44" t="s">
        <v>674</v>
      </c>
      <c r="L39" s="44" t="s">
        <v>662</v>
      </c>
      <c r="M39" s="44" t="s">
        <v>663</v>
      </c>
      <c r="N39" s="44" t="s">
        <v>784</v>
      </c>
      <c r="O39" s="44" t="s">
        <v>665</v>
      </c>
      <c r="P39" s="44" t="s">
        <v>665</v>
      </c>
      <c r="Q39" s="44">
        <v>200907</v>
      </c>
      <c r="R39" s="44">
        <v>200907</v>
      </c>
      <c r="S39" s="44" t="s">
        <v>785</v>
      </c>
      <c r="T39" s="44">
        <v>86919078</v>
      </c>
      <c r="U39" s="44"/>
      <c r="V39" s="44">
        <v>15068726897</v>
      </c>
      <c r="W39" s="56" t="s">
        <v>786</v>
      </c>
      <c r="X39" s="73" t="s">
        <v>251</v>
      </c>
      <c r="Y39" s="73">
        <v>310018</v>
      </c>
      <c r="Z39" s="73" t="s">
        <v>252</v>
      </c>
      <c r="AA39" s="42" t="s">
        <v>781</v>
      </c>
    </row>
    <row r="40" spans="1:29">
      <c r="A40" s="44" t="s">
        <v>652</v>
      </c>
      <c r="B40" s="44" t="s">
        <v>787</v>
      </c>
      <c r="C40" s="44" t="s">
        <v>788</v>
      </c>
      <c r="D40" s="44"/>
      <c r="E40" s="44"/>
      <c r="F40" s="44" t="s">
        <v>656</v>
      </c>
      <c r="G40" s="44" t="s">
        <v>691</v>
      </c>
      <c r="H40" s="44" t="s">
        <v>671</v>
      </c>
      <c r="I40" s="44" t="s">
        <v>782</v>
      </c>
      <c r="J40" s="44" t="s">
        <v>789</v>
      </c>
      <c r="K40" s="44" t="s">
        <v>661</v>
      </c>
      <c r="L40" s="44" t="s">
        <v>662</v>
      </c>
      <c r="M40" s="44" t="s">
        <v>663</v>
      </c>
      <c r="N40" s="44" t="s">
        <v>664</v>
      </c>
      <c r="O40" s="44" t="s">
        <v>665</v>
      </c>
      <c r="P40" s="44" t="s">
        <v>665</v>
      </c>
      <c r="Q40" s="44">
        <v>200808</v>
      </c>
      <c r="R40" s="44">
        <v>200808</v>
      </c>
      <c r="S40" s="44" t="s">
        <v>722</v>
      </c>
      <c r="T40" s="44">
        <v>86878671</v>
      </c>
      <c r="U40" s="44"/>
      <c r="V40" s="44">
        <v>13634188483</v>
      </c>
      <c r="W40" s="56" t="s">
        <v>790</v>
      </c>
      <c r="X40" s="57"/>
      <c r="Y40" s="57" t="s">
        <v>791</v>
      </c>
      <c r="Z40" s="57">
        <v>310018</v>
      </c>
      <c r="AA40" s="42" t="s">
        <v>788</v>
      </c>
    </row>
    <row r="41" spans="1:29">
      <c r="A41" s="44" t="s">
        <v>652</v>
      </c>
      <c r="B41" s="44" t="s">
        <v>792</v>
      </c>
      <c r="C41" s="44" t="s">
        <v>793</v>
      </c>
      <c r="D41" s="44"/>
      <c r="E41" s="44" t="s">
        <v>794</v>
      </c>
      <c r="F41" s="44" t="s">
        <v>656</v>
      </c>
      <c r="G41" s="44" t="s">
        <v>657</v>
      </c>
      <c r="H41" s="44" t="s">
        <v>658</v>
      </c>
      <c r="I41" s="44" t="s">
        <v>795</v>
      </c>
      <c r="J41" s="44" t="s">
        <v>796</v>
      </c>
      <c r="K41" s="44" t="s">
        <v>674</v>
      </c>
      <c r="L41" s="44" t="s">
        <v>662</v>
      </c>
      <c r="M41" s="44" t="s">
        <v>663</v>
      </c>
      <c r="N41" s="44" t="s">
        <v>797</v>
      </c>
      <c r="O41" s="44" t="s">
        <v>665</v>
      </c>
      <c r="P41" s="44" t="s">
        <v>665</v>
      </c>
      <c r="Q41" s="44">
        <v>199207</v>
      </c>
      <c r="R41" s="44">
        <v>201003</v>
      </c>
      <c r="S41" s="44" t="s">
        <v>798</v>
      </c>
      <c r="T41" s="44">
        <v>86919078</v>
      </c>
      <c r="U41" s="44"/>
      <c r="V41" s="44">
        <v>18658158650</v>
      </c>
      <c r="W41" s="56" t="s">
        <v>799</v>
      </c>
      <c r="X41" s="73" t="s">
        <v>253</v>
      </c>
      <c r="Y41" s="73">
        <v>310018</v>
      </c>
      <c r="Z41" s="73" t="s">
        <v>800</v>
      </c>
      <c r="AA41" s="42" t="s">
        <v>793</v>
      </c>
    </row>
    <row r="42" spans="1:29">
      <c r="A42" s="44" t="s">
        <v>652</v>
      </c>
      <c r="B42" s="44" t="s">
        <v>801</v>
      </c>
      <c r="C42" s="44" t="s">
        <v>802</v>
      </c>
      <c r="D42" s="44"/>
      <c r="E42" s="44"/>
      <c r="F42" s="44" t="s">
        <v>656</v>
      </c>
      <c r="G42" s="44" t="s">
        <v>657</v>
      </c>
      <c r="H42" s="44" t="s">
        <v>671</v>
      </c>
      <c r="I42" s="44" t="s">
        <v>720</v>
      </c>
      <c r="J42" s="44" t="s">
        <v>803</v>
      </c>
      <c r="K42" s="44" t="s">
        <v>728</v>
      </c>
      <c r="L42" s="44" t="s">
        <v>662</v>
      </c>
      <c r="M42" s="44" t="s">
        <v>729</v>
      </c>
      <c r="N42" s="44" t="s">
        <v>804</v>
      </c>
      <c r="O42" s="44" t="s">
        <v>665</v>
      </c>
      <c r="P42" s="44" t="s">
        <v>665</v>
      </c>
      <c r="Q42" s="44">
        <v>200112</v>
      </c>
      <c r="R42" s="44">
        <v>201004</v>
      </c>
      <c r="S42" s="44" t="s">
        <v>0</v>
      </c>
      <c r="T42" s="44">
        <v>86915145</v>
      </c>
      <c r="U42" s="44"/>
      <c r="V42" s="44">
        <v>18758198006</v>
      </c>
      <c r="W42" s="56" t="s">
        <v>805</v>
      </c>
      <c r="X42" s="73" t="s">
        <v>254</v>
      </c>
      <c r="Y42" s="73">
        <v>310018</v>
      </c>
      <c r="Z42" s="73" t="s">
        <v>806</v>
      </c>
      <c r="AA42" s="42" t="s">
        <v>802</v>
      </c>
    </row>
    <row r="43" spans="1:29" ht="14.5">
      <c r="A43" s="44" t="s">
        <v>807</v>
      </c>
      <c r="B43" s="44" t="s">
        <v>808</v>
      </c>
      <c r="C43" s="44" t="s">
        <v>809</v>
      </c>
      <c r="D43" s="44"/>
      <c r="E43" s="44" t="s">
        <v>810</v>
      </c>
      <c r="F43" s="44" t="s">
        <v>656</v>
      </c>
      <c r="G43" s="44" t="s">
        <v>691</v>
      </c>
      <c r="H43" s="44" t="s">
        <v>658</v>
      </c>
      <c r="I43" s="44" t="s">
        <v>782</v>
      </c>
      <c r="J43" s="44" t="s">
        <v>811</v>
      </c>
      <c r="K43" s="44" t="s">
        <v>674</v>
      </c>
      <c r="L43" s="44" t="s">
        <v>662</v>
      </c>
      <c r="M43" s="44" t="s">
        <v>663</v>
      </c>
      <c r="N43" s="44" t="s">
        <v>255</v>
      </c>
      <c r="O43" s="44" t="s">
        <v>665</v>
      </c>
      <c r="P43" s="44" t="s">
        <v>665</v>
      </c>
      <c r="Q43" s="76">
        <v>200906</v>
      </c>
      <c r="R43" s="76">
        <v>200906</v>
      </c>
      <c r="S43" s="76" t="s">
        <v>0</v>
      </c>
      <c r="T43" s="77">
        <v>86915094</v>
      </c>
      <c r="U43" s="77"/>
      <c r="V43" s="57">
        <v>15088691800</v>
      </c>
      <c r="W43" s="78" t="s">
        <v>256</v>
      </c>
      <c r="X43" s="73" t="s">
        <v>257</v>
      </c>
      <c r="Y43" s="73">
        <v>310018</v>
      </c>
      <c r="Z43" s="73" t="s">
        <v>812</v>
      </c>
      <c r="AA43" s="42" t="s">
        <v>809</v>
      </c>
      <c r="AC43" s="55"/>
    </row>
    <row r="44" spans="1:29">
      <c r="A44" s="44" t="s">
        <v>652</v>
      </c>
      <c r="B44" s="44" t="s">
        <v>813</v>
      </c>
      <c r="C44" s="44" t="s">
        <v>814</v>
      </c>
      <c r="D44" s="44"/>
      <c r="E44" s="44"/>
      <c r="F44" s="44" t="s">
        <v>815</v>
      </c>
      <c r="G44" s="44" t="s">
        <v>657</v>
      </c>
      <c r="H44" s="44" t="s">
        <v>658</v>
      </c>
      <c r="I44" s="44" t="s">
        <v>753</v>
      </c>
      <c r="J44" s="44" t="s">
        <v>816</v>
      </c>
      <c r="K44" s="44" t="s">
        <v>728</v>
      </c>
      <c r="L44" s="44" t="s">
        <v>662</v>
      </c>
      <c r="M44" s="44" t="s">
        <v>729</v>
      </c>
      <c r="N44" s="44" t="s">
        <v>664</v>
      </c>
      <c r="O44" s="44" t="s">
        <v>665</v>
      </c>
      <c r="P44" s="44" t="s">
        <v>665</v>
      </c>
      <c r="Q44" s="44">
        <v>200304</v>
      </c>
      <c r="R44" s="44">
        <v>201006</v>
      </c>
      <c r="S44" s="44" t="s">
        <v>0</v>
      </c>
      <c r="T44" s="44"/>
      <c r="U44" s="44"/>
      <c r="V44" s="44">
        <v>15067188599</v>
      </c>
      <c r="W44" s="56" t="s">
        <v>817</v>
      </c>
      <c r="X44" s="57" t="s">
        <v>818</v>
      </c>
      <c r="Y44" s="57">
        <v>310004</v>
      </c>
      <c r="Z44" s="57" t="s">
        <v>819</v>
      </c>
      <c r="AA44" s="42" t="s">
        <v>814</v>
      </c>
    </row>
    <row r="45" spans="1:29">
      <c r="A45" s="44" t="s">
        <v>652</v>
      </c>
      <c r="B45" s="44">
        <v>41220</v>
      </c>
      <c r="C45" s="44" t="s">
        <v>820</v>
      </c>
      <c r="D45" s="44"/>
      <c r="E45" s="44"/>
      <c r="F45" s="44" t="s">
        <v>656</v>
      </c>
      <c r="G45" s="44" t="s">
        <v>657</v>
      </c>
      <c r="H45" s="44" t="s">
        <v>658</v>
      </c>
      <c r="I45" s="44" t="s">
        <v>760</v>
      </c>
      <c r="J45" s="44" t="s">
        <v>821</v>
      </c>
      <c r="K45" s="44" t="s">
        <v>710</v>
      </c>
      <c r="L45" s="44" t="s">
        <v>662</v>
      </c>
      <c r="M45" s="44" t="s">
        <v>683</v>
      </c>
      <c r="N45" s="44" t="s">
        <v>822</v>
      </c>
      <c r="O45" s="44" t="s">
        <v>665</v>
      </c>
      <c r="P45" s="44" t="s">
        <v>665</v>
      </c>
      <c r="Q45" s="44">
        <v>201101</v>
      </c>
      <c r="R45" s="44">
        <v>201101</v>
      </c>
      <c r="S45" s="44"/>
      <c r="T45" s="44"/>
      <c r="U45" s="44"/>
      <c r="V45" s="44">
        <v>18952525353</v>
      </c>
      <c r="W45" s="56" t="s">
        <v>823</v>
      </c>
      <c r="X45" s="57"/>
      <c r="Y45" s="57"/>
      <c r="Z45" s="57"/>
      <c r="AA45" s="42" t="s">
        <v>820</v>
      </c>
    </row>
    <row r="46" spans="1:29">
      <c r="A46" s="44" t="s">
        <v>652</v>
      </c>
      <c r="B46" s="44">
        <v>41260</v>
      </c>
      <c r="C46" s="44" t="s">
        <v>824</v>
      </c>
      <c r="D46" s="44"/>
      <c r="E46" s="44" t="s">
        <v>655</v>
      </c>
      <c r="F46" s="44" t="s">
        <v>656</v>
      </c>
      <c r="G46" s="44" t="s">
        <v>657</v>
      </c>
      <c r="H46" s="44" t="s">
        <v>671</v>
      </c>
      <c r="I46" s="44" t="s">
        <v>825</v>
      </c>
      <c r="J46" s="44" t="s">
        <v>826</v>
      </c>
      <c r="K46" s="44" t="s">
        <v>674</v>
      </c>
      <c r="L46" s="44" t="s">
        <v>662</v>
      </c>
      <c r="M46" s="44" t="s">
        <v>663</v>
      </c>
      <c r="N46" s="44" t="s">
        <v>664</v>
      </c>
      <c r="O46" s="44" t="s">
        <v>665</v>
      </c>
      <c r="P46" s="44" t="s">
        <v>665</v>
      </c>
      <c r="Q46" s="44">
        <v>201106</v>
      </c>
      <c r="R46" s="44">
        <v>201106</v>
      </c>
      <c r="S46" s="44"/>
      <c r="T46" s="44"/>
      <c r="U46" s="44"/>
      <c r="V46" s="44">
        <v>13600537179</v>
      </c>
      <c r="W46" s="56" t="s">
        <v>827</v>
      </c>
      <c r="X46" s="73" t="s">
        <v>258</v>
      </c>
      <c r="Y46" s="73">
        <v>310053</v>
      </c>
      <c r="Z46" s="73" t="s">
        <v>828</v>
      </c>
      <c r="AA46" s="42" t="s">
        <v>824</v>
      </c>
    </row>
    <row r="47" spans="1:29">
      <c r="A47" s="44" t="s">
        <v>652</v>
      </c>
      <c r="B47" s="44" t="s">
        <v>829</v>
      </c>
      <c r="C47" s="44" t="s">
        <v>830</v>
      </c>
      <c r="D47" s="44"/>
      <c r="E47" s="44" t="s">
        <v>831</v>
      </c>
      <c r="F47" s="44" t="s">
        <v>656</v>
      </c>
      <c r="G47" s="44" t="s">
        <v>657</v>
      </c>
      <c r="H47" s="44" t="s">
        <v>658</v>
      </c>
      <c r="I47" s="44" t="s">
        <v>825</v>
      </c>
      <c r="J47" s="48" t="s">
        <v>832</v>
      </c>
      <c r="K47" s="44" t="s">
        <v>674</v>
      </c>
      <c r="L47" s="44" t="s">
        <v>662</v>
      </c>
      <c r="M47" s="44" t="s">
        <v>663</v>
      </c>
      <c r="N47" s="44" t="s">
        <v>833</v>
      </c>
      <c r="O47" s="44" t="s">
        <v>665</v>
      </c>
      <c r="P47" s="44" t="s">
        <v>665</v>
      </c>
      <c r="Q47" s="44">
        <v>201112</v>
      </c>
      <c r="R47" s="44">
        <v>201112</v>
      </c>
      <c r="S47" s="44"/>
      <c r="T47" s="44">
        <v>86919165</v>
      </c>
      <c r="U47" s="44"/>
      <c r="V47" s="44">
        <v>18668080926</v>
      </c>
      <c r="W47" s="56" t="s">
        <v>834</v>
      </c>
      <c r="X47" s="73" t="s">
        <v>259</v>
      </c>
      <c r="Y47" s="73">
        <v>310023</v>
      </c>
      <c r="Z47" s="73" t="s">
        <v>835</v>
      </c>
      <c r="AA47" s="42" t="s">
        <v>830</v>
      </c>
    </row>
    <row r="48" spans="1:29">
      <c r="A48" s="44" t="s">
        <v>652</v>
      </c>
      <c r="B48" s="44">
        <v>41356</v>
      </c>
      <c r="C48" s="44" t="s">
        <v>836</v>
      </c>
      <c r="D48" s="44"/>
      <c r="E48" s="44"/>
      <c r="F48" s="44" t="s">
        <v>656</v>
      </c>
      <c r="G48" s="44" t="s">
        <v>657</v>
      </c>
      <c r="H48" s="44" t="s">
        <v>658</v>
      </c>
      <c r="I48" s="44" t="s">
        <v>837</v>
      </c>
      <c r="J48" s="48" t="s">
        <v>838</v>
      </c>
      <c r="K48" s="44" t="s">
        <v>728</v>
      </c>
      <c r="L48" s="44" t="s">
        <v>662</v>
      </c>
      <c r="M48" s="44" t="s">
        <v>729</v>
      </c>
      <c r="N48" s="44" t="s">
        <v>664</v>
      </c>
      <c r="O48" s="44" t="s">
        <v>665</v>
      </c>
      <c r="P48" s="44" t="s">
        <v>665</v>
      </c>
      <c r="Q48" s="44">
        <v>201206</v>
      </c>
      <c r="R48" s="44">
        <v>201206</v>
      </c>
      <c r="S48" s="44"/>
      <c r="T48" s="44">
        <v>86919165</v>
      </c>
      <c r="U48" s="44"/>
      <c r="V48" s="44">
        <v>13777845206</v>
      </c>
      <c r="W48" s="56" t="s">
        <v>839</v>
      </c>
      <c r="X48" s="44" t="s">
        <v>840</v>
      </c>
      <c r="Y48" s="44">
        <v>310000</v>
      </c>
      <c r="Z48" s="44" t="s">
        <v>841</v>
      </c>
      <c r="AA48" s="42" t="s">
        <v>836</v>
      </c>
    </row>
    <row r="49" spans="1:27">
      <c r="A49" s="44" t="s">
        <v>652</v>
      </c>
      <c r="B49" s="44">
        <v>41469</v>
      </c>
      <c r="C49" s="44" t="s">
        <v>842</v>
      </c>
      <c r="D49" s="44"/>
      <c r="E49" s="44" t="s">
        <v>810</v>
      </c>
      <c r="F49" s="44" t="s">
        <v>656</v>
      </c>
      <c r="G49" s="44" t="s">
        <v>657</v>
      </c>
      <c r="H49" s="44" t="s">
        <v>671</v>
      </c>
      <c r="I49" s="44">
        <v>1985</v>
      </c>
      <c r="J49" s="49" t="s">
        <v>1442</v>
      </c>
      <c r="K49" s="44" t="s">
        <v>674</v>
      </c>
      <c r="L49" s="44" t="s">
        <v>662</v>
      </c>
      <c r="M49" s="44" t="s">
        <v>663</v>
      </c>
      <c r="N49" s="44" t="s">
        <v>664</v>
      </c>
      <c r="O49" s="44" t="s">
        <v>665</v>
      </c>
      <c r="P49" s="44" t="s">
        <v>665</v>
      </c>
      <c r="Q49" s="44">
        <v>201306</v>
      </c>
      <c r="R49" s="44">
        <v>201306</v>
      </c>
      <c r="S49" s="44"/>
      <c r="T49" s="44">
        <v>86919163</v>
      </c>
      <c r="U49" s="44"/>
      <c r="V49" s="44">
        <v>13735804255</v>
      </c>
      <c r="W49" s="56" t="s">
        <v>843</v>
      </c>
      <c r="X49" s="44"/>
      <c r="Y49" s="44"/>
      <c r="Z49" s="44"/>
      <c r="AA49" s="42" t="s">
        <v>842</v>
      </c>
    </row>
    <row r="50" spans="1:27">
      <c r="A50" s="44" t="s">
        <v>652</v>
      </c>
      <c r="B50" s="44">
        <v>41514</v>
      </c>
      <c r="C50" s="44" t="s">
        <v>844</v>
      </c>
      <c r="D50" s="44"/>
      <c r="E50" s="44" t="s">
        <v>845</v>
      </c>
      <c r="F50" s="44" t="s">
        <v>656</v>
      </c>
      <c r="G50" s="44" t="s">
        <v>657</v>
      </c>
      <c r="H50" s="44" t="s">
        <v>671</v>
      </c>
      <c r="I50" s="44">
        <v>1983</v>
      </c>
      <c r="J50" s="48" t="s">
        <v>846</v>
      </c>
      <c r="K50" s="44" t="s">
        <v>728</v>
      </c>
      <c r="L50" s="44" t="s">
        <v>662</v>
      </c>
      <c r="M50" s="44" t="s">
        <v>729</v>
      </c>
      <c r="N50" s="44" t="s">
        <v>847</v>
      </c>
      <c r="O50" s="44" t="s">
        <v>665</v>
      </c>
      <c r="P50" s="44" t="s">
        <v>665</v>
      </c>
      <c r="Q50" s="44">
        <v>201309</v>
      </c>
      <c r="R50" s="44">
        <v>201309</v>
      </c>
      <c r="S50" s="44"/>
      <c r="T50" s="44">
        <v>86919165</v>
      </c>
      <c r="U50" s="44"/>
      <c r="V50" s="44">
        <v>18257166516</v>
      </c>
      <c r="W50" s="56" t="s">
        <v>848</v>
      </c>
      <c r="X50" s="44"/>
      <c r="Y50" s="44"/>
      <c r="Z50" s="44"/>
      <c r="AA50" s="42" t="s">
        <v>844</v>
      </c>
    </row>
    <row r="51" spans="1:27">
      <c r="A51" s="44" t="s">
        <v>652</v>
      </c>
      <c r="B51" s="44">
        <v>41505</v>
      </c>
      <c r="C51" s="44" t="s">
        <v>849</v>
      </c>
      <c r="D51" s="44"/>
      <c r="E51" s="44" t="s">
        <v>850</v>
      </c>
      <c r="F51" s="44" t="s">
        <v>656</v>
      </c>
      <c r="G51" s="44" t="s">
        <v>657</v>
      </c>
      <c r="H51" s="44" t="s">
        <v>658</v>
      </c>
      <c r="I51" s="44">
        <v>1986</v>
      </c>
      <c r="J51" s="44" t="s">
        <v>851</v>
      </c>
      <c r="K51" s="44" t="s">
        <v>674</v>
      </c>
      <c r="L51" s="44" t="s">
        <v>662</v>
      </c>
      <c r="M51" s="44" t="s">
        <v>663</v>
      </c>
      <c r="N51" s="44" t="s">
        <v>664</v>
      </c>
      <c r="O51" s="44" t="s">
        <v>665</v>
      </c>
      <c r="P51" s="44" t="s">
        <v>665</v>
      </c>
      <c r="Q51" s="44">
        <v>201308</v>
      </c>
      <c r="R51" s="44">
        <v>201308</v>
      </c>
      <c r="S51" s="44"/>
      <c r="T51" s="44">
        <v>86919163</v>
      </c>
      <c r="U51" s="44"/>
      <c r="V51" s="44">
        <v>15088687701</v>
      </c>
      <c r="W51" s="79" t="s">
        <v>852</v>
      </c>
      <c r="X51" s="44"/>
      <c r="Y51" s="44"/>
      <c r="Z51" s="44"/>
      <c r="AA51" s="42" t="s">
        <v>849</v>
      </c>
    </row>
    <row r="52" spans="1:27">
      <c r="A52" s="44" t="s">
        <v>652</v>
      </c>
      <c r="B52" s="44">
        <v>41547</v>
      </c>
      <c r="C52" s="44" t="s">
        <v>853</v>
      </c>
      <c r="D52" s="44"/>
      <c r="E52" s="44"/>
      <c r="F52" s="44" t="s">
        <v>656</v>
      </c>
      <c r="G52" s="44" t="s">
        <v>657</v>
      </c>
      <c r="H52" s="44" t="s">
        <v>671</v>
      </c>
      <c r="I52" s="44">
        <v>1984</v>
      </c>
      <c r="J52" s="49" t="s">
        <v>1443</v>
      </c>
      <c r="K52" s="44" t="s">
        <v>728</v>
      </c>
      <c r="L52" s="44" t="s">
        <v>662</v>
      </c>
      <c r="M52" s="44" t="s">
        <v>729</v>
      </c>
      <c r="N52" s="44" t="s">
        <v>854</v>
      </c>
      <c r="O52" s="44" t="s">
        <v>665</v>
      </c>
      <c r="P52" s="44" t="s">
        <v>665</v>
      </c>
      <c r="Q52" s="44">
        <v>201312</v>
      </c>
      <c r="R52" s="44">
        <v>201312</v>
      </c>
      <c r="S52" s="44"/>
      <c r="T52" s="44">
        <v>86878610</v>
      </c>
      <c r="U52" s="44"/>
      <c r="V52" s="44">
        <v>13735583649</v>
      </c>
      <c r="W52" s="56"/>
      <c r="X52" s="44"/>
      <c r="Y52" s="44"/>
      <c r="Z52" s="44"/>
      <c r="AA52" s="42" t="s">
        <v>853</v>
      </c>
    </row>
    <row r="53" spans="1:27">
      <c r="A53" s="44" t="s">
        <v>652</v>
      </c>
      <c r="B53" s="44">
        <v>41535</v>
      </c>
      <c r="C53" s="44" t="s">
        <v>855</v>
      </c>
      <c r="D53" s="44" t="s">
        <v>774</v>
      </c>
      <c r="E53" s="44" t="s">
        <v>850</v>
      </c>
      <c r="F53" s="44" t="s">
        <v>656</v>
      </c>
      <c r="G53" s="44" t="s">
        <v>657</v>
      </c>
      <c r="H53" s="44" t="s">
        <v>658</v>
      </c>
      <c r="I53" s="48" t="s">
        <v>856</v>
      </c>
      <c r="J53" s="48" t="s">
        <v>857</v>
      </c>
      <c r="K53" s="44" t="s">
        <v>682</v>
      </c>
      <c r="L53" s="44" t="s">
        <v>662</v>
      </c>
      <c r="M53" s="44" t="s">
        <v>683</v>
      </c>
      <c r="N53" s="44" t="s">
        <v>858</v>
      </c>
      <c r="O53" s="44" t="s">
        <v>665</v>
      </c>
      <c r="P53" s="44" t="s">
        <v>665</v>
      </c>
      <c r="Q53" s="44">
        <v>198307</v>
      </c>
      <c r="R53" s="44">
        <v>201311</v>
      </c>
      <c r="S53" s="44"/>
      <c r="T53" s="44">
        <v>86878610</v>
      </c>
      <c r="U53" s="44"/>
      <c r="V53" s="44">
        <v>15257126679</v>
      </c>
      <c r="W53" s="56" t="s">
        <v>859</v>
      </c>
      <c r="X53" s="44"/>
      <c r="Y53" s="44"/>
      <c r="Z53" s="44"/>
      <c r="AA53" s="42" t="s">
        <v>855</v>
      </c>
    </row>
    <row r="54" spans="1:27">
      <c r="A54" s="44" t="s">
        <v>652</v>
      </c>
      <c r="B54" s="48">
        <v>41586</v>
      </c>
      <c r="C54" s="44" t="s">
        <v>860</v>
      </c>
      <c r="D54" s="44"/>
      <c r="E54" s="44"/>
      <c r="F54" s="44" t="s">
        <v>656</v>
      </c>
      <c r="G54" s="44" t="s">
        <v>691</v>
      </c>
      <c r="H54" s="80" t="s">
        <v>671</v>
      </c>
      <c r="I54" s="58" t="s">
        <v>782</v>
      </c>
      <c r="J54" s="49" t="s">
        <v>1444</v>
      </c>
      <c r="K54" s="44" t="s">
        <v>728</v>
      </c>
      <c r="L54" s="44" t="s">
        <v>861</v>
      </c>
      <c r="M54" s="50" t="s">
        <v>862</v>
      </c>
      <c r="N54" s="50" t="s">
        <v>863</v>
      </c>
      <c r="O54" s="44" t="s">
        <v>702</v>
      </c>
      <c r="P54" s="44" t="s">
        <v>702</v>
      </c>
      <c r="Q54" s="44">
        <v>200408</v>
      </c>
      <c r="R54" s="44">
        <v>201404</v>
      </c>
      <c r="S54" s="44"/>
      <c r="T54" s="44"/>
      <c r="U54" s="44"/>
      <c r="V54" s="44">
        <v>13386527217</v>
      </c>
      <c r="W54" s="81" t="s">
        <v>864</v>
      </c>
      <c r="X54" s="44"/>
      <c r="Y54" s="44"/>
      <c r="Z54" s="44"/>
      <c r="AA54" s="42" t="s">
        <v>860</v>
      </c>
    </row>
    <row r="55" spans="1:27">
      <c r="A55" s="44" t="s">
        <v>652</v>
      </c>
      <c r="B55" s="44">
        <v>41600</v>
      </c>
      <c r="C55" s="44" t="s">
        <v>865</v>
      </c>
      <c r="D55" s="44"/>
      <c r="E55" s="44"/>
      <c r="F55" s="44" t="s">
        <v>656</v>
      </c>
      <c r="G55" s="44" t="s">
        <v>657</v>
      </c>
      <c r="H55" s="44" t="s">
        <v>658</v>
      </c>
      <c r="I55" s="44">
        <v>1983</v>
      </c>
      <c r="J55" s="49" t="s">
        <v>1445</v>
      </c>
      <c r="K55" s="44" t="s">
        <v>728</v>
      </c>
      <c r="L55" s="44" t="s">
        <v>662</v>
      </c>
      <c r="M55" s="44" t="s">
        <v>729</v>
      </c>
      <c r="N55" s="44" t="s">
        <v>866</v>
      </c>
      <c r="O55" s="44" t="s">
        <v>665</v>
      </c>
      <c r="P55" s="44" t="s">
        <v>665</v>
      </c>
      <c r="Q55" s="44">
        <v>201405</v>
      </c>
      <c r="R55" s="44">
        <v>201405</v>
      </c>
      <c r="S55" s="44"/>
      <c r="T55" s="44">
        <v>86878610</v>
      </c>
      <c r="U55" s="44"/>
      <c r="V55" s="44">
        <v>13936444970</v>
      </c>
      <c r="W55" s="79" t="s">
        <v>1446</v>
      </c>
      <c r="X55" s="44"/>
      <c r="Y55" s="44"/>
      <c r="Z55" s="44"/>
      <c r="AA55" s="42" t="s">
        <v>865</v>
      </c>
    </row>
    <row r="56" spans="1:27" s="84" customFormat="1">
      <c r="A56" s="44" t="s">
        <v>652</v>
      </c>
      <c r="B56" s="44">
        <v>41661</v>
      </c>
      <c r="C56" s="44" t="s">
        <v>867</v>
      </c>
      <c r="D56" s="44"/>
      <c r="E56" s="44" t="s">
        <v>850</v>
      </c>
      <c r="F56" s="44" t="s">
        <v>656</v>
      </c>
      <c r="G56" s="44" t="s">
        <v>691</v>
      </c>
      <c r="H56" s="44" t="s">
        <v>671</v>
      </c>
      <c r="I56" s="48" t="s">
        <v>868</v>
      </c>
      <c r="J56" s="53">
        <v>31763</v>
      </c>
      <c r="K56" s="44" t="s">
        <v>728</v>
      </c>
      <c r="L56" s="44" t="s">
        <v>662</v>
      </c>
      <c r="M56" s="59" t="s">
        <v>729</v>
      </c>
      <c r="N56" s="59" t="s">
        <v>869</v>
      </c>
      <c r="O56" s="44" t="s">
        <v>665</v>
      </c>
      <c r="P56" s="44" t="s">
        <v>665</v>
      </c>
      <c r="Q56" s="82">
        <v>201406</v>
      </c>
      <c r="R56" s="82">
        <v>201406</v>
      </c>
      <c r="S56" s="82"/>
      <c r="T56" s="44">
        <v>86878610</v>
      </c>
      <c r="U56" s="82"/>
      <c r="V56" s="44">
        <v>18251126015</v>
      </c>
      <c r="W56" s="83" t="s">
        <v>870</v>
      </c>
      <c r="X56" s="82"/>
      <c r="Y56" s="82"/>
      <c r="Z56" s="82"/>
      <c r="AA56" s="42" t="s">
        <v>867</v>
      </c>
    </row>
    <row r="57" spans="1:27" s="84" customFormat="1">
      <c r="A57" s="44" t="s">
        <v>652</v>
      </c>
      <c r="B57" s="44">
        <v>41684</v>
      </c>
      <c r="C57" s="44" t="s">
        <v>871</v>
      </c>
      <c r="D57" s="44"/>
      <c r="E57" s="44" t="s">
        <v>850</v>
      </c>
      <c r="F57" s="44" t="s">
        <v>656</v>
      </c>
      <c r="G57" s="44" t="s">
        <v>657</v>
      </c>
      <c r="H57" s="44" t="s">
        <v>671</v>
      </c>
      <c r="I57" s="48" t="s">
        <v>872</v>
      </c>
      <c r="J57" s="49" t="s">
        <v>1447</v>
      </c>
      <c r="K57" s="44" t="s">
        <v>873</v>
      </c>
      <c r="L57" s="44" t="s">
        <v>662</v>
      </c>
      <c r="M57" s="59" t="s">
        <v>663</v>
      </c>
      <c r="N57" s="59" t="s">
        <v>874</v>
      </c>
      <c r="O57" s="44" t="s">
        <v>665</v>
      </c>
      <c r="P57" s="44" t="s">
        <v>665</v>
      </c>
      <c r="Q57" s="82">
        <v>201408</v>
      </c>
      <c r="R57" s="59">
        <v>201408</v>
      </c>
      <c r="S57" s="82"/>
      <c r="T57" s="44">
        <v>86878610</v>
      </c>
      <c r="U57" s="82"/>
      <c r="V57" s="44">
        <v>18868402233</v>
      </c>
      <c r="W57" s="83" t="s">
        <v>875</v>
      </c>
      <c r="X57" s="82">
        <v>3.3062119870723302E+17</v>
      </c>
      <c r="Y57" s="82"/>
      <c r="Z57" s="82"/>
      <c r="AA57" s="42" t="s">
        <v>871</v>
      </c>
    </row>
    <row r="58" spans="1:27" s="86" customFormat="1">
      <c r="A58" s="44" t="s">
        <v>652</v>
      </c>
      <c r="B58" s="44">
        <v>41701</v>
      </c>
      <c r="C58" s="44" t="s">
        <v>876</v>
      </c>
      <c r="D58" s="44"/>
      <c r="E58" s="44"/>
      <c r="F58" s="44" t="s">
        <v>656</v>
      </c>
      <c r="G58" s="44" t="s">
        <v>657</v>
      </c>
      <c r="H58" s="44" t="s">
        <v>671</v>
      </c>
      <c r="I58" s="48" t="s">
        <v>837</v>
      </c>
      <c r="J58" s="49" t="s">
        <v>1448</v>
      </c>
      <c r="K58" s="44" t="s">
        <v>728</v>
      </c>
      <c r="L58" s="44" t="s">
        <v>662</v>
      </c>
      <c r="M58" s="59" t="s">
        <v>729</v>
      </c>
      <c r="N58" s="59"/>
      <c r="O58" s="60" t="s">
        <v>374</v>
      </c>
      <c r="P58" s="60" t="s">
        <v>374</v>
      </c>
      <c r="Q58" s="82"/>
      <c r="R58" s="61" t="s">
        <v>1449</v>
      </c>
      <c r="S58" s="85"/>
      <c r="T58" s="44"/>
      <c r="U58" s="85"/>
      <c r="V58" s="44">
        <v>15858121606</v>
      </c>
      <c r="W58" s="83" t="s">
        <v>877</v>
      </c>
      <c r="X58" s="82">
        <v>4.11524198402144E+17</v>
      </c>
      <c r="Y58" s="85"/>
      <c r="Z58" s="85"/>
      <c r="AA58" s="42" t="s">
        <v>876</v>
      </c>
    </row>
    <row r="59" spans="1:27" s="86" customFormat="1">
      <c r="A59" s="44" t="s">
        <v>1450</v>
      </c>
      <c r="B59" s="44">
        <v>41703</v>
      </c>
      <c r="C59" s="44" t="s">
        <v>878</v>
      </c>
      <c r="D59" s="44"/>
      <c r="E59" s="44" t="s">
        <v>850</v>
      </c>
      <c r="F59" s="44" t="s">
        <v>656</v>
      </c>
      <c r="G59" s="44" t="s">
        <v>657</v>
      </c>
      <c r="H59" s="44" t="s">
        <v>658</v>
      </c>
      <c r="I59" s="48" t="s">
        <v>825</v>
      </c>
      <c r="J59" s="49" t="s">
        <v>1451</v>
      </c>
      <c r="K59" s="44" t="s">
        <v>728</v>
      </c>
      <c r="L59" s="44" t="s">
        <v>662</v>
      </c>
      <c r="M59" s="59" t="s">
        <v>729</v>
      </c>
      <c r="N59" s="59"/>
      <c r="O59" s="60" t="s">
        <v>374</v>
      </c>
      <c r="P59" s="60" t="s">
        <v>374</v>
      </c>
      <c r="Q59" s="85"/>
      <c r="R59" s="85">
        <v>2014.11</v>
      </c>
      <c r="S59" s="85"/>
      <c r="T59" s="44">
        <v>86878610</v>
      </c>
      <c r="U59" s="85"/>
      <c r="V59" s="44">
        <v>13567161617</v>
      </c>
      <c r="W59" s="83" t="s">
        <v>879</v>
      </c>
      <c r="X59" s="82">
        <v>3.3010219831109101E+17</v>
      </c>
      <c r="Y59" s="85"/>
      <c r="Z59" s="85"/>
      <c r="AA59" s="42" t="s">
        <v>878</v>
      </c>
    </row>
    <row r="60" spans="1:27">
      <c r="A60" s="44" t="s">
        <v>1450</v>
      </c>
      <c r="B60" s="44" t="s">
        <v>61</v>
      </c>
      <c r="C60" s="68" t="s">
        <v>62</v>
      </c>
      <c r="D60" s="68"/>
      <c r="E60" s="68"/>
      <c r="F60" s="44" t="s">
        <v>237</v>
      </c>
      <c r="G60" s="44" t="s">
        <v>691</v>
      </c>
      <c r="H60" s="44" t="s">
        <v>658</v>
      </c>
      <c r="I60" s="69" t="s">
        <v>260</v>
      </c>
      <c r="J60" s="70" t="s">
        <v>261</v>
      </c>
      <c r="K60" s="44" t="s">
        <v>728</v>
      </c>
      <c r="L60" s="44" t="s">
        <v>662</v>
      </c>
      <c r="M60" s="44" t="s">
        <v>729</v>
      </c>
      <c r="N60" s="44" t="s">
        <v>664</v>
      </c>
      <c r="O60" s="44" t="s">
        <v>236</v>
      </c>
      <c r="P60" s="44" t="s">
        <v>702</v>
      </c>
      <c r="Q60" s="44">
        <v>200403</v>
      </c>
      <c r="R60" s="44">
        <v>200403</v>
      </c>
      <c r="S60" s="44"/>
      <c r="T60" s="44"/>
      <c r="U60" s="44"/>
      <c r="V60" s="87">
        <v>13158020358</v>
      </c>
      <c r="W60" s="88" t="s">
        <v>880</v>
      </c>
      <c r="X60" s="44"/>
      <c r="Y60" s="44"/>
      <c r="Z60" s="44"/>
      <c r="AA60" s="89" t="s">
        <v>62</v>
      </c>
    </row>
    <row r="61" spans="1:27" s="86" customFormat="1">
      <c r="A61" s="44" t="s">
        <v>1450</v>
      </c>
      <c r="B61" s="44">
        <v>41731</v>
      </c>
      <c r="C61" s="44" t="s">
        <v>881</v>
      </c>
      <c r="D61" s="44"/>
      <c r="E61" s="44" t="s">
        <v>850</v>
      </c>
      <c r="F61" s="44" t="s">
        <v>656</v>
      </c>
      <c r="G61" s="44" t="s">
        <v>657</v>
      </c>
      <c r="H61" s="44" t="s">
        <v>671</v>
      </c>
      <c r="I61" s="48" t="s">
        <v>872</v>
      </c>
      <c r="J61" s="53">
        <v>32060</v>
      </c>
      <c r="K61" s="44" t="s">
        <v>873</v>
      </c>
      <c r="L61" s="44" t="s">
        <v>662</v>
      </c>
      <c r="M61" s="59" t="s">
        <v>663</v>
      </c>
      <c r="N61" s="59" t="s">
        <v>882</v>
      </c>
      <c r="O61" s="44" t="s">
        <v>665</v>
      </c>
      <c r="P61" s="44" t="s">
        <v>665</v>
      </c>
      <c r="Q61" s="82">
        <v>201504</v>
      </c>
      <c r="R61" s="82">
        <v>201504</v>
      </c>
      <c r="S61" s="85"/>
      <c r="T61" s="85"/>
      <c r="U61" s="85"/>
      <c r="V61" s="44">
        <v>15700161616</v>
      </c>
      <c r="W61" s="90" t="s">
        <v>262</v>
      </c>
      <c r="X61" s="82">
        <v>3.6232219871009997E+17</v>
      </c>
      <c r="Y61" s="85"/>
      <c r="Z61" s="85"/>
      <c r="AA61" s="42" t="s">
        <v>881</v>
      </c>
    </row>
    <row r="62" spans="1:27" s="86" customFormat="1">
      <c r="A62" s="44" t="s">
        <v>1450</v>
      </c>
      <c r="B62" s="44">
        <v>41723</v>
      </c>
      <c r="C62" s="44" t="s">
        <v>883</v>
      </c>
      <c r="D62" s="44" t="s">
        <v>774</v>
      </c>
      <c r="E62" s="85"/>
      <c r="F62" s="44" t="s">
        <v>656</v>
      </c>
      <c r="G62" s="44" t="s">
        <v>657</v>
      </c>
      <c r="H62" s="44" t="s">
        <v>658</v>
      </c>
      <c r="I62" s="62" t="s">
        <v>884</v>
      </c>
      <c r="J62" s="53">
        <v>23059</v>
      </c>
      <c r="K62" s="44" t="s">
        <v>682</v>
      </c>
      <c r="L62" s="44" t="s">
        <v>662</v>
      </c>
      <c r="M62" s="59" t="s">
        <v>683</v>
      </c>
      <c r="N62" s="85"/>
      <c r="O62" s="44" t="s">
        <v>665</v>
      </c>
      <c r="P62" s="44" t="s">
        <v>665</v>
      </c>
      <c r="Q62" s="85"/>
      <c r="R62" s="85"/>
      <c r="S62" s="85"/>
      <c r="T62" s="85"/>
      <c r="U62" s="85"/>
      <c r="V62" s="63" t="s">
        <v>1452</v>
      </c>
      <c r="W62" s="64" t="s">
        <v>885</v>
      </c>
      <c r="X62" s="85"/>
      <c r="Y62" s="85"/>
      <c r="Z62" s="85"/>
      <c r="AA62" s="42" t="s">
        <v>883</v>
      </c>
    </row>
    <row r="63" spans="1:27" s="86" customFormat="1">
      <c r="A63" s="44" t="s">
        <v>1450</v>
      </c>
      <c r="B63" s="44">
        <v>41735</v>
      </c>
      <c r="C63" s="44" t="s">
        <v>886</v>
      </c>
      <c r="D63" s="44"/>
      <c r="E63" s="85"/>
      <c r="F63" s="44" t="s">
        <v>656</v>
      </c>
      <c r="G63" s="44" t="s">
        <v>657</v>
      </c>
      <c r="H63" s="44" t="s">
        <v>671</v>
      </c>
      <c r="I63" s="48" t="s">
        <v>825</v>
      </c>
      <c r="J63" s="53">
        <v>30622</v>
      </c>
      <c r="K63" s="85"/>
      <c r="L63" s="44" t="s">
        <v>662</v>
      </c>
      <c r="M63" s="44" t="s">
        <v>729</v>
      </c>
      <c r="N63" s="85"/>
      <c r="O63" s="44" t="s">
        <v>665</v>
      </c>
      <c r="P63" s="44" t="s">
        <v>665</v>
      </c>
      <c r="Q63" s="85">
        <v>201312</v>
      </c>
      <c r="R63" s="85">
        <v>201505</v>
      </c>
      <c r="S63" s="85"/>
      <c r="T63" s="85"/>
      <c r="U63" s="85"/>
      <c r="V63" s="44">
        <v>18757140759</v>
      </c>
      <c r="W63" s="83" t="s">
        <v>887</v>
      </c>
      <c r="X63" s="82">
        <v>6.1032619831102106E+17</v>
      </c>
      <c r="Y63" s="85"/>
      <c r="Z63" s="85"/>
      <c r="AA63" s="42" t="s">
        <v>886</v>
      </c>
    </row>
    <row r="64" spans="1:27" s="86" customFormat="1">
      <c r="A64" s="44" t="s">
        <v>1450</v>
      </c>
      <c r="B64" s="44">
        <v>41739</v>
      </c>
      <c r="C64" s="44" t="s">
        <v>888</v>
      </c>
      <c r="D64" s="44"/>
      <c r="E64" s="63" t="s">
        <v>889</v>
      </c>
      <c r="F64" s="44" t="s">
        <v>656</v>
      </c>
      <c r="G64" s="44" t="s">
        <v>657</v>
      </c>
      <c r="H64" s="44" t="s">
        <v>671</v>
      </c>
      <c r="I64" s="48" t="s">
        <v>868</v>
      </c>
      <c r="J64" s="53">
        <v>31575</v>
      </c>
      <c r="K64" s="44" t="s">
        <v>873</v>
      </c>
      <c r="L64" s="44" t="s">
        <v>662</v>
      </c>
      <c r="M64" s="59" t="s">
        <v>663</v>
      </c>
      <c r="N64" s="63" t="s">
        <v>890</v>
      </c>
      <c r="O64" s="44" t="s">
        <v>665</v>
      </c>
      <c r="P64" s="44" t="s">
        <v>665</v>
      </c>
      <c r="Q64" s="85">
        <v>2014</v>
      </c>
      <c r="R64" s="85">
        <v>201506</v>
      </c>
      <c r="S64" s="85"/>
      <c r="T64" s="85"/>
      <c r="U64" s="85"/>
      <c r="V64" s="44">
        <v>15068803279</v>
      </c>
      <c r="W64" s="83" t="s">
        <v>891</v>
      </c>
      <c r="X64" s="82">
        <v>6.1030319860611994E+17</v>
      </c>
      <c r="Y64" s="85"/>
      <c r="Z64" s="85"/>
      <c r="AA64" s="42" t="s">
        <v>888</v>
      </c>
    </row>
    <row r="65" spans="1:29" s="86" customFormat="1">
      <c r="A65" s="44" t="s">
        <v>1450</v>
      </c>
      <c r="B65" s="65" t="s">
        <v>892</v>
      </c>
      <c r="C65" s="44" t="s">
        <v>893</v>
      </c>
      <c r="D65" s="44"/>
      <c r="E65" s="63" t="s">
        <v>894</v>
      </c>
      <c r="F65" s="44" t="s">
        <v>656</v>
      </c>
      <c r="G65" s="44" t="s">
        <v>657</v>
      </c>
      <c r="H65" s="44" t="s">
        <v>671</v>
      </c>
      <c r="I65" s="48" t="s">
        <v>872</v>
      </c>
      <c r="J65" s="48" t="s">
        <v>895</v>
      </c>
      <c r="K65" s="44" t="s">
        <v>873</v>
      </c>
      <c r="L65" s="44" t="s">
        <v>662</v>
      </c>
      <c r="M65" s="59" t="s">
        <v>663</v>
      </c>
      <c r="N65" s="63" t="s">
        <v>664</v>
      </c>
      <c r="O65" s="44" t="s">
        <v>665</v>
      </c>
      <c r="P65" s="44" t="s">
        <v>665</v>
      </c>
      <c r="Q65" s="85">
        <v>201508</v>
      </c>
      <c r="R65" s="85">
        <v>201406</v>
      </c>
      <c r="S65" s="85"/>
      <c r="T65" s="85"/>
      <c r="U65" s="85"/>
      <c r="V65" s="44">
        <v>13732264988</v>
      </c>
      <c r="W65" s="83" t="s">
        <v>896</v>
      </c>
      <c r="X65" s="82">
        <v>3.6242419870930598E+17</v>
      </c>
      <c r="Y65" s="85"/>
      <c r="Z65" s="85"/>
      <c r="AA65" s="42" t="s">
        <v>893</v>
      </c>
    </row>
    <row r="66" spans="1:29" s="86" customFormat="1">
      <c r="A66" s="44" t="s">
        <v>652</v>
      </c>
      <c r="B66" s="65" t="s">
        <v>897</v>
      </c>
      <c r="C66" s="44" t="s">
        <v>898</v>
      </c>
      <c r="D66" s="44"/>
      <c r="E66" s="85"/>
      <c r="F66" s="44" t="s">
        <v>656</v>
      </c>
      <c r="G66" s="44" t="s">
        <v>657</v>
      </c>
      <c r="H66" s="44" t="s">
        <v>671</v>
      </c>
      <c r="I66" s="48" t="s">
        <v>868</v>
      </c>
      <c r="J66" s="53">
        <v>31607</v>
      </c>
      <c r="K66" s="85"/>
      <c r="L66" s="44" t="s">
        <v>662</v>
      </c>
      <c r="M66" s="44" t="s">
        <v>729</v>
      </c>
      <c r="N66" s="63" t="s">
        <v>899</v>
      </c>
      <c r="O66" s="44" t="s">
        <v>665</v>
      </c>
      <c r="P66" s="44" t="s">
        <v>665</v>
      </c>
      <c r="Q66" s="85">
        <v>201506</v>
      </c>
      <c r="R66" s="85">
        <v>201506</v>
      </c>
      <c r="S66" s="85"/>
      <c r="T66" s="85"/>
      <c r="U66" s="85"/>
      <c r="V66" s="44">
        <v>18858196238</v>
      </c>
      <c r="W66" s="83" t="s">
        <v>900</v>
      </c>
      <c r="X66" s="82">
        <v>3.3068119860714598E+17</v>
      </c>
      <c r="Y66" s="85"/>
      <c r="Z66" s="85"/>
      <c r="AA66" s="42" t="s">
        <v>898</v>
      </c>
    </row>
    <row r="67" spans="1:29" s="86" customFormat="1">
      <c r="A67" s="44" t="s">
        <v>652</v>
      </c>
      <c r="B67" s="91">
        <v>41809</v>
      </c>
      <c r="C67" s="44" t="s">
        <v>901</v>
      </c>
      <c r="D67" s="85"/>
      <c r="E67" s="85"/>
      <c r="F67" s="44" t="s">
        <v>902</v>
      </c>
      <c r="G67" s="44" t="s">
        <v>657</v>
      </c>
      <c r="H67" s="44" t="s">
        <v>671</v>
      </c>
      <c r="I67" s="48" t="s">
        <v>672</v>
      </c>
      <c r="J67" s="92" t="s">
        <v>903</v>
      </c>
      <c r="K67" s="44" t="s">
        <v>682</v>
      </c>
      <c r="L67" s="44" t="s">
        <v>662</v>
      </c>
      <c r="M67" s="59" t="s">
        <v>683</v>
      </c>
      <c r="N67" s="92" t="s">
        <v>904</v>
      </c>
      <c r="O67" s="44" t="s">
        <v>905</v>
      </c>
      <c r="P67" s="44" t="s">
        <v>905</v>
      </c>
      <c r="Q67" s="85"/>
      <c r="R67" s="85"/>
      <c r="S67" s="85"/>
      <c r="T67" s="85"/>
      <c r="U67" s="85"/>
      <c r="V67" s="44">
        <v>18845769657</v>
      </c>
      <c r="W67" s="93"/>
      <c r="X67" s="82">
        <v>2.10624197711192E+17</v>
      </c>
      <c r="Y67" s="85"/>
      <c r="Z67" s="85"/>
      <c r="AA67" s="42" t="s">
        <v>906</v>
      </c>
    </row>
    <row r="68" spans="1:29" s="86" customFormat="1">
      <c r="A68" s="44" t="s">
        <v>907</v>
      </c>
      <c r="B68" s="91">
        <v>41808</v>
      </c>
      <c r="C68" s="44" t="s">
        <v>908</v>
      </c>
      <c r="D68" s="85"/>
      <c r="E68" s="85"/>
      <c r="F68" s="44" t="s">
        <v>909</v>
      </c>
      <c r="G68" s="44" t="s">
        <v>910</v>
      </c>
      <c r="H68" s="44" t="s">
        <v>911</v>
      </c>
      <c r="I68" s="48" t="s">
        <v>912</v>
      </c>
      <c r="J68" s="92" t="s">
        <v>913</v>
      </c>
      <c r="K68" s="85"/>
      <c r="L68" s="44" t="s">
        <v>914</v>
      </c>
      <c r="M68" s="59" t="s">
        <v>915</v>
      </c>
      <c r="N68" s="92" t="s">
        <v>916</v>
      </c>
      <c r="O68" s="44" t="s">
        <v>905</v>
      </c>
      <c r="P68" s="44" t="s">
        <v>905</v>
      </c>
      <c r="Q68" s="85"/>
      <c r="R68" s="85"/>
      <c r="S68" s="85"/>
      <c r="T68" s="85"/>
      <c r="U68" s="85"/>
      <c r="V68" s="44">
        <v>13009870597</v>
      </c>
      <c r="W68" s="93"/>
      <c r="X68" s="82">
        <v>2.1032119821231002E+17</v>
      </c>
      <c r="Y68" s="85"/>
      <c r="Z68" s="85"/>
      <c r="AA68" s="42" t="s">
        <v>908</v>
      </c>
    </row>
    <row r="69" spans="1:29" ht="14.5">
      <c r="A69" s="44" t="s">
        <v>917</v>
      </c>
      <c r="B69" s="44" t="s">
        <v>918</v>
      </c>
      <c r="C69" s="44" t="s">
        <v>919</v>
      </c>
      <c r="D69" s="44"/>
      <c r="E69" s="44"/>
      <c r="F69" s="44" t="s">
        <v>566</v>
      </c>
      <c r="G69" s="44" t="s">
        <v>582</v>
      </c>
      <c r="H69" s="44" t="s">
        <v>567</v>
      </c>
      <c r="I69" s="44" t="s">
        <v>920</v>
      </c>
      <c r="J69" s="44" t="s">
        <v>921</v>
      </c>
      <c r="K69" s="44" t="s">
        <v>922</v>
      </c>
      <c r="L69" s="44" t="s">
        <v>923</v>
      </c>
      <c r="M69" s="44" t="s">
        <v>924</v>
      </c>
      <c r="N69" s="44" t="s">
        <v>925</v>
      </c>
      <c r="O69" s="44" t="s">
        <v>926</v>
      </c>
      <c r="P69" s="44" t="s">
        <v>926</v>
      </c>
      <c r="Q69" s="76">
        <v>197502</v>
      </c>
      <c r="R69" s="76">
        <v>200310</v>
      </c>
      <c r="S69" s="76" t="s">
        <v>263</v>
      </c>
      <c r="T69" s="77">
        <v>86915104</v>
      </c>
      <c r="U69" s="77"/>
      <c r="V69" s="57">
        <v>13706518256</v>
      </c>
      <c r="W69" s="99" t="s">
        <v>264</v>
      </c>
      <c r="X69" s="73" t="s">
        <v>265</v>
      </c>
      <c r="Y69" s="73">
        <v>310018</v>
      </c>
      <c r="Z69" s="73" t="s">
        <v>927</v>
      </c>
      <c r="AC69" s="42" t="s">
        <v>919</v>
      </c>
    </row>
    <row r="70" spans="1:29" ht="14.5">
      <c r="A70" s="44" t="s">
        <v>917</v>
      </c>
      <c r="B70" s="44" t="s">
        <v>928</v>
      </c>
      <c r="C70" s="44" t="s">
        <v>929</v>
      </c>
      <c r="D70" s="44"/>
      <c r="E70" s="44"/>
      <c r="F70" s="44" t="s">
        <v>566</v>
      </c>
      <c r="G70" s="44" t="s">
        <v>582</v>
      </c>
      <c r="H70" s="44" t="s">
        <v>930</v>
      </c>
      <c r="I70" s="44" t="s">
        <v>931</v>
      </c>
      <c r="J70" s="44" t="s">
        <v>932</v>
      </c>
      <c r="K70" s="44" t="s">
        <v>922</v>
      </c>
      <c r="L70" s="44" t="s">
        <v>923</v>
      </c>
      <c r="M70" s="44" t="s">
        <v>924</v>
      </c>
      <c r="N70" s="44" t="s">
        <v>933</v>
      </c>
      <c r="O70" s="44" t="s">
        <v>926</v>
      </c>
      <c r="P70" s="44" t="s">
        <v>926</v>
      </c>
      <c r="Q70" s="76">
        <v>199208</v>
      </c>
      <c r="R70" s="76">
        <v>199208</v>
      </c>
      <c r="S70" s="76" t="s">
        <v>266</v>
      </c>
      <c r="T70" s="77">
        <v>86915104</v>
      </c>
      <c r="U70" s="77"/>
      <c r="V70" s="57">
        <v>13093751985</v>
      </c>
      <c r="W70" s="99" t="s">
        <v>267</v>
      </c>
      <c r="X70" s="73" t="s">
        <v>268</v>
      </c>
      <c r="Y70" s="73">
        <v>310018</v>
      </c>
      <c r="Z70" s="73" t="s">
        <v>934</v>
      </c>
      <c r="AC70" s="42" t="s">
        <v>929</v>
      </c>
    </row>
    <row r="71" spans="1:29" ht="14.5">
      <c r="A71" s="44" t="s">
        <v>917</v>
      </c>
      <c r="B71" s="44" t="s">
        <v>935</v>
      </c>
      <c r="C71" s="44" t="s">
        <v>936</v>
      </c>
      <c r="D71" s="44"/>
      <c r="E71" s="44"/>
      <c r="F71" s="44" t="s">
        <v>566</v>
      </c>
      <c r="G71" s="44" t="s">
        <v>549</v>
      </c>
      <c r="H71" s="44" t="s">
        <v>930</v>
      </c>
      <c r="I71" s="44" t="s">
        <v>937</v>
      </c>
      <c r="J71" s="44" t="s">
        <v>938</v>
      </c>
      <c r="K71" s="44" t="s">
        <v>939</v>
      </c>
      <c r="L71" s="44" t="s">
        <v>940</v>
      </c>
      <c r="M71" s="44" t="s">
        <v>572</v>
      </c>
      <c r="N71" s="44" t="s">
        <v>941</v>
      </c>
      <c r="O71" s="44" t="s">
        <v>942</v>
      </c>
      <c r="P71" s="44"/>
      <c r="Q71" s="76">
        <v>198012</v>
      </c>
      <c r="R71" s="76">
        <v>198108</v>
      </c>
      <c r="S71" s="76" t="s">
        <v>269</v>
      </c>
      <c r="T71" s="77"/>
      <c r="U71" s="77"/>
      <c r="V71" s="57">
        <v>13505817530</v>
      </c>
      <c r="W71" s="99" t="s">
        <v>270</v>
      </c>
      <c r="X71" s="73" t="s">
        <v>271</v>
      </c>
      <c r="Y71" s="73">
        <v>310012</v>
      </c>
      <c r="Z71" s="73" t="s">
        <v>943</v>
      </c>
      <c r="AC71" s="42" t="s">
        <v>936</v>
      </c>
    </row>
    <row r="72" spans="1:29" ht="14.5">
      <c r="A72" s="44" t="s">
        <v>917</v>
      </c>
      <c r="B72" s="44" t="s">
        <v>944</v>
      </c>
      <c r="C72" s="44" t="s">
        <v>945</v>
      </c>
      <c r="D72" s="44"/>
      <c r="E72" s="44"/>
      <c r="F72" s="44" t="s">
        <v>566</v>
      </c>
      <c r="G72" s="44" t="s">
        <v>582</v>
      </c>
      <c r="H72" s="44" t="s">
        <v>930</v>
      </c>
      <c r="I72" s="44" t="s">
        <v>946</v>
      </c>
      <c r="J72" s="44" t="s">
        <v>947</v>
      </c>
      <c r="K72" s="44" t="s">
        <v>948</v>
      </c>
      <c r="L72" s="44" t="s">
        <v>923</v>
      </c>
      <c r="M72" s="44" t="s">
        <v>949</v>
      </c>
      <c r="N72" s="44" t="s">
        <v>933</v>
      </c>
      <c r="O72" s="44" t="s">
        <v>574</v>
      </c>
      <c r="P72" s="44" t="s">
        <v>541</v>
      </c>
      <c r="Q72" s="76">
        <v>199411</v>
      </c>
      <c r="R72" s="76">
        <v>199411</v>
      </c>
      <c r="S72" s="76" t="s">
        <v>272</v>
      </c>
      <c r="T72" s="77">
        <v>86915094</v>
      </c>
      <c r="U72" s="77"/>
      <c r="V72" s="57">
        <v>15355402270</v>
      </c>
      <c r="W72" s="99" t="s">
        <v>273</v>
      </c>
      <c r="X72" s="73" t="s">
        <v>274</v>
      </c>
      <c r="Y72" s="73">
        <v>310011</v>
      </c>
      <c r="Z72" s="73" t="s">
        <v>950</v>
      </c>
      <c r="AC72" s="42" t="s">
        <v>945</v>
      </c>
    </row>
    <row r="73" spans="1:29" ht="14.5">
      <c r="A73" s="44" t="s">
        <v>917</v>
      </c>
      <c r="B73" s="44" t="s">
        <v>951</v>
      </c>
      <c r="C73" s="44" t="s">
        <v>952</v>
      </c>
      <c r="D73" s="44"/>
      <c r="E73" s="44" t="s">
        <v>1453</v>
      </c>
      <c r="F73" s="44" t="s">
        <v>566</v>
      </c>
      <c r="G73" s="44" t="s">
        <v>582</v>
      </c>
      <c r="H73" s="44" t="s">
        <v>567</v>
      </c>
      <c r="I73" s="44" t="s">
        <v>953</v>
      </c>
      <c r="J73" s="44" t="s">
        <v>954</v>
      </c>
      <c r="K73" s="44" t="s">
        <v>570</v>
      </c>
      <c r="L73" s="44" t="s">
        <v>923</v>
      </c>
      <c r="M73" s="44" t="s">
        <v>572</v>
      </c>
      <c r="N73" s="44" t="s">
        <v>933</v>
      </c>
      <c r="O73" s="44" t="s">
        <v>926</v>
      </c>
      <c r="P73" s="44" t="s">
        <v>926</v>
      </c>
      <c r="Q73" s="76">
        <v>200403</v>
      </c>
      <c r="R73" s="76">
        <v>200403</v>
      </c>
      <c r="S73" s="76" t="s">
        <v>275</v>
      </c>
      <c r="T73" s="77">
        <v>86915094</v>
      </c>
      <c r="U73" s="77"/>
      <c r="V73" s="57">
        <v>13034203097</v>
      </c>
      <c r="W73" s="99" t="s">
        <v>276</v>
      </c>
      <c r="X73" s="73" t="s">
        <v>277</v>
      </c>
      <c r="Y73" s="73">
        <v>310012</v>
      </c>
      <c r="Z73" s="73" t="s">
        <v>955</v>
      </c>
      <c r="AA73" s="55"/>
      <c r="AB73" s="55"/>
      <c r="AC73" s="42" t="s">
        <v>952</v>
      </c>
    </row>
    <row r="74" spans="1:29" ht="14.5">
      <c r="A74" s="44" t="s">
        <v>917</v>
      </c>
      <c r="B74" s="44" t="s">
        <v>956</v>
      </c>
      <c r="C74" s="44" t="s">
        <v>957</v>
      </c>
      <c r="D74" s="44"/>
      <c r="E74" s="44" t="s">
        <v>1454</v>
      </c>
      <c r="F74" s="44" t="s">
        <v>566</v>
      </c>
      <c r="G74" s="44" t="s">
        <v>549</v>
      </c>
      <c r="H74" s="44" t="s">
        <v>567</v>
      </c>
      <c r="I74" s="44" t="s">
        <v>568</v>
      </c>
      <c r="J74" s="44" t="s">
        <v>958</v>
      </c>
      <c r="K74" s="44" t="s">
        <v>959</v>
      </c>
      <c r="L74" s="44" t="s">
        <v>923</v>
      </c>
      <c r="M74" s="44" t="s">
        <v>949</v>
      </c>
      <c r="N74" s="44" t="s">
        <v>933</v>
      </c>
      <c r="O74" s="44" t="s">
        <v>926</v>
      </c>
      <c r="P74" s="44" t="s">
        <v>926</v>
      </c>
      <c r="Q74" s="76">
        <v>200403</v>
      </c>
      <c r="R74" s="76">
        <v>200403</v>
      </c>
      <c r="S74" s="76" t="s">
        <v>275</v>
      </c>
      <c r="T74" s="77">
        <v>86915094</v>
      </c>
      <c r="U74" s="77"/>
      <c r="V74" s="57">
        <v>13516808155</v>
      </c>
      <c r="W74" s="99" t="s">
        <v>278</v>
      </c>
      <c r="X74" s="73" t="s">
        <v>279</v>
      </c>
      <c r="Y74" s="73">
        <v>310012</v>
      </c>
      <c r="Z74" s="73" t="s">
        <v>960</v>
      </c>
      <c r="AA74" s="55"/>
      <c r="AB74" s="55"/>
      <c r="AC74" s="42" t="s">
        <v>957</v>
      </c>
    </row>
    <row r="75" spans="1:29" ht="14.5">
      <c r="A75" s="44" t="s">
        <v>917</v>
      </c>
      <c r="B75" s="44" t="s">
        <v>961</v>
      </c>
      <c r="C75" s="44" t="s">
        <v>962</v>
      </c>
      <c r="D75" s="44"/>
      <c r="E75" s="44"/>
      <c r="F75" s="44" t="s">
        <v>566</v>
      </c>
      <c r="G75" s="44" t="s">
        <v>582</v>
      </c>
      <c r="H75" s="44" t="s">
        <v>567</v>
      </c>
      <c r="I75" s="44" t="s">
        <v>963</v>
      </c>
      <c r="J75" s="44" t="s">
        <v>964</v>
      </c>
      <c r="K75" s="44" t="s">
        <v>570</v>
      </c>
      <c r="L75" s="44" t="s">
        <v>923</v>
      </c>
      <c r="M75" s="44" t="s">
        <v>572</v>
      </c>
      <c r="N75" s="44" t="s">
        <v>585</v>
      </c>
      <c r="O75" s="44" t="s">
        <v>541</v>
      </c>
      <c r="P75" s="44" t="s">
        <v>541</v>
      </c>
      <c r="Q75" s="76">
        <v>200505</v>
      </c>
      <c r="R75" s="76">
        <v>200505</v>
      </c>
      <c r="S75" s="76" t="s">
        <v>280</v>
      </c>
      <c r="T75" s="77">
        <v>86915094</v>
      </c>
      <c r="U75" s="77"/>
      <c r="V75" s="57">
        <v>13805765052</v>
      </c>
      <c r="W75" s="99" t="s">
        <v>281</v>
      </c>
      <c r="X75" s="73" t="s">
        <v>282</v>
      </c>
      <c r="Y75" s="73">
        <v>310011</v>
      </c>
      <c r="Z75" s="73" t="s">
        <v>965</v>
      </c>
      <c r="AA75" s="55"/>
      <c r="AB75" s="55"/>
      <c r="AC75" s="42" t="s">
        <v>962</v>
      </c>
    </row>
    <row r="76" spans="1:29" ht="14.5">
      <c r="A76" s="44" t="s">
        <v>917</v>
      </c>
      <c r="B76" s="44" t="s">
        <v>966</v>
      </c>
      <c r="C76" s="44" t="s">
        <v>967</v>
      </c>
      <c r="D76" s="44"/>
      <c r="E76" s="44"/>
      <c r="F76" s="44" t="s">
        <v>566</v>
      </c>
      <c r="G76" s="44" t="s">
        <v>582</v>
      </c>
      <c r="H76" s="44" t="s">
        <v>567</v>
      </c>
      <c r="I76" s="44" t="s">
        <v>583</v>
      </c>
      <c r="J76" s="44" t="s">
        <v>968</v>
      </c>
      <c r="K76" s="44" t="s">
        <v>959</v>
      </c>
      <c r="L76" s="44" t="s">
        <v>923</v>
      </c>
      <c r="M76" s="44" t="s">
        <v>949</v>
      </c>
      <c r="N76" s="44" t="s">
        <v>585</v>
      </c>
      <c r="O76" s="44" t="s">
        <v>541</v>
      </c>
      <c r="P76" s="44" t="s">
        <v>541</v>
      </c>
      <c r="Q76" s="73">
        <v>200406</v>
      </c>
      <c r="R76" s="73">
        <v>200406</v>
      </c>
      <c r="S76" s="73"/>
      <c r="T76" s="77">
        <v>86915094</v>
      </c>
      <c r="U76" s="77"/>
      <c r="V76" s="57">
        <v>13588724346</v>
      </c>
      <c r="W76" s="99" t="s">
        <v>283</v>
      </c>
      <c r="X76" s="73" t="s">
        <v>284</v>
      </c>
      <c r="Y76" s="73">
        <v>310018</v>
      </c>
      <c r="Z76" s="73" t="s">
        <v>969</v>
      </c>
      <c r="AA76" s="55"/>
      <c r="AB76" s="55"/>
      <c r="AC76" s="42" t="s">
        <v>967</v>
      </c>
    </row>
    <row r="77" spans="1:29" ht="14.5">
      <c r="A77" s="44" t="s">
        <v>917</v>
      </c>
      <c r="B77" s="44" t="s">
        <v>970</v>
      </c>
      <c r="C77" s="44" t="s">
        <v>971</v>
      </c>
      <c r="D77" s="44"/>
      <c r="E77" s="44"/>
      <c r="F77" s="44" t="s">
        <v>566</v>
      </c>
      <c r="G77" s="44" t="s">
        <v>582</v>
      </c>
      <c r="H77" s="44" t="s">
        <v>567</v>
      </c>
      <c r="I77" s="44" t="s">
        <v>972</v>
      </c>
      <c r="J77" s="44" t="s">
        <v>973</v>
      </c>
      <c r="K77" s="44" t="s">
        <v>974</v>
      </c>
      <c r="L77" s="44" t="s">
        <v>940</v>
      </c>
      <c r="M77" s="44" t="s">
        <v>949</v>
      </c>
      <c r="N77" s="44" t="s">
        <v>975</v>
      </c>
      <c r="O77" s="44" t="s">
        <v>541</v>
      </c>
      <c r="P77" s="44" t="s">
        <v>541</v>
      </c>
      <c r="Q77" s="76">
        <v>199708</v>
      </c>
      <c r="R77" s="76">
        <v>200406</v>
      </c>
      <c r="S77" s="76" t="s">
        <v>285</v>
      </c>
      <c r="T77" s="77">
        <v>86915094</v>
      </c>
      <c r="U77" s="77"/>
      <c r="V77" s="57">
        <v>13989483722</v>
      </c>
      <c r="W77" s="99" t="s">
        <v>286</v>
      </c>
      <c r="X77" s="73" t="s">
        <v>287</v>
      </c>
      <c r="Y77" s="73">
        <v>310018</v>
      </c>
      <c r="Z77" s="73" t="s">
        <v>976</v>
      </c>
      <c r="AA77" s="55"/>
      <c r="AB77" s="55"/>
      <c r="AC77" s="42" t="s">
        <v>971</v>
      </c>
    </row>
    <row r="78" spans="1:29" ht="14.5">
      <c r="A78" s="44" t="s">
        <v>917</v>
      </c>
      <c r="B78" s="44" t="s">
        <v>977</v>
      </c>
      <c r="C78" s="44" t="s">
        <v>978</v>
      </c>
      <c r="D78" s="44"/>
      <c r="E78" s="44"/>
      <c r="F78" s="44" t="s">
        <v>566</v>
      </c>
      <c r="G78" s="44" t="s">
        <v>549</v>
      </c>
      <c r="H78" s="44" t="s">
        <v>567</v>
      </c>
      <c r="I78" s="44" t="s">
        <v>568</v>
      </c>
      <c r="J78" s="44" t="s">
        <v>979</v>
      </c>
      <c r="K78" s="44" t="s">
        <v>939</v>
      </c>
      <c r="L78" s="44" t="s">
        <v>940</v>
      </c>
      <c r="M78" s="44" t="s">
        <v>572</v>
      </c>
      <c r="N78" s="44" t="s">
        <v>980</v>
      </c>
      <c r="O78" s="44" t="s">
        <v>541</v>
      </c>
      <c r="P78" s="44" t="s">
        <v>541</v>
      </c>
      <c r="Q78" s="76">
        <v>200404</v>
      </c>
      <c r="R78" s="76">
        <v>200404</v>
      </c>
      <c r="S78" s="76" t="s">
        <v>275</v>
      </c>
      <c r="T78" s="77">
        <v>86915094</v>
      </c>
      <c r="U78" s="77"/>
      <c r="V78" s="57">
        <v>13857136741</v>
      </c>
      <c r="W78" s="99" t="s">
        <v>288</v>
      </c>
      <c r="X78" s="73" t="s">
        <v>289</v>
      </c>
      <c r="Y78" s="73">
        <v>310018</v>
      </c>
      <c r="Z78" s="73" t="s">
        <v>981</v>
      </c>
      <c r="AA78" s="55"/>
      <c r="AB78" s="55"/>
      <c r="AC78" s="42" t="s">
        <v>978</v>
      </c>
    </row>
    <row r="79" spans="1:29" ht="14.5">
      <c r="A79" s="44" t="s">
        <v>917</v>
      </c>
      <c r="B79" s="44" t="s">
        <v>982</v>
      </c>
      <c r="C79" s="44" t="s">
        <v>983</v>
      </c>
      <c r="D79" s="44"/>
      <c r="E79" s="44" t="s">
        <v>1455</v>
      </c>
      <c r="F79" s="44" t="s">
        <v>566</v>
      </c>
      <c r="G79" s="44" t="s">
        <v>549</v>
      </c>
      <c r="H79" s="44" t="s">
        <v>567</v>
      </c>
      <c r="I79" s="44" t="s">
        <v>953</v>
      </c>
      <c r="J79" s="44" t="s">
        <v>984</v>
      </c>
      <c r="K79" s="44" t="s">
        <v>974</v>
      </c>
      <c r="L79" s="44" t="s">
        <v>940</v>
      </c>
      <c r="M79" s="44" t="s">
        <v>949</v>
      </c>
      <c r="N79" s="44" t="s">
        <v>985</v>
      </c>
      <c r="O79" s="44" t="s">
        <v>926</v>
      </c>
      <c r="P79" s="44" t="s">
        <v>926</v>
      </c>
      <c r="Q79" s="76">
        <v>199808</v>
      </c>
      <c r="R79" s="76">
        <v>200709</v>
      </c>
      <c r="S79" s="76" t="s">
        <v>290</v>
      </c>
      <c r="T79" s="77">
        <v>86915094</v>
      </c>
      <c r="U79" s="77"/>
      <c r="V79" s="57">
        <v>15869019798</v>
      </c>
      <c r="W79" s="99" t="s">
        <v>291</v>
      </c>
      <c r="X79" s="73" t="s">
        <v>292</v>
      </c>
      <c r="Y79" s="73">
        <v>310012</v>
      </c>
      <c r="Z79" s="73" t="s">
        <v>986</v>
      </c>
      <c r="AA79" s="55"/>
      <c r="AB79" s="55"/>
      <c r="AC79" s="42" t="s">
        <v>983</v>
      </c>
    </row>
    <row r="80" spans="1:29" ht="14.5">
      <c r="A80" s="44" t="s">
        <v>917</v>
      </c>
      <c r="B80" s="44" t="s">
        <v>987</v>
      </c>
      <c r="C80" s="44" t="s">
        <v>988</v>
      </c>
      <c r="D80" s="44"/>
      <c r="E80" s="44"/>
      <c r="F80" s="44" t="s">
        <v>566</v>
      </c>
      <c r="G80" s="44" t="s">
        <v>549</v>
      </c>
      <c r="H80" s="44" t="s">
        <v>567</v>
      </c>
      <c r="I80" s="44" t="s">
        <v>568</v>
      </c>
      <c r="J80" s="44" t="s">
        <v>989</v>
      </c>
      <c r="K80" s="44" t="s">
        <v>959</v>
      </c>
      <c r="L80" s="44" t="s">
        <v>923</v>
      </c>
      <c r="M80" s="44" t="s">
        <v>949</v>
      </c>
      <c r="N80" s="44" t="s">
        <v>990</v>
      </c>
      <c r="O80" s="44" t="s">
        <v>926</v>
      </c>
      <c r="P80" s="44" t="s">
        <v>926</v>
      </c>
      <c r="Q80" s="44">
        <v>200007</v>
      </c>
      <c r="R80" s="44">
        <v>200907</v>
      </c>
      <c r="S80" s="44"/>
      <c r="T80" s="77">
        <v>86915094</v>
      </c>
      <c r="U80" s="77"/>
      <c r="V80" s="57">
        <v>15824482396</v>
      </c>
      <c r="W80" s="99" t="s">
        <v>293</v>
      </c>
      <c r="X80" s="73" t="s">
        <v>294</v>
      </c>
      <c r="Y80" s="73">
        <v>310000</v>
      </c>
      <c r="Z80" s="73" t="s">
        <v>991</v>
      </c>
      <c r="AA80" s="55"/>
      <c r="AB80" s="55"/>
      <c r="AC80" s="42" t="s">
        <v>988</v>
      </c>
    </row>
    <row r="81" spans="1:29" ht="14.5">
      <c r="A81" s="44" t="s">
        <v>917</v>
      </c>
      <c r="B81" s="44">
        <v>41306</v>
      </c>
      <c r="C81" s="44" t="s">
        <v>992</v>
      </c>
      <c r="D81" s="44"/>
      <c r="E81" s="44"/>
      <c r="F81" s="44" t="s">
        <v>566</v>
      </c>
      <c r="G81" s="44" t="s">
        <v>582</v>
      </c>
      <c r="H81" s="44" t="s">
        <v>567</v>
      </c>
      <c r="I81" s="44" t="s">
        <v>963</v>
      </c>
      <c r="J81" s="44" t="s">
        <v>993</v>
      </c>
      <c r="K81" s="44" t="s">
        <v>570</v>
      </c>
      <c r="L81" s="44" t="s">
        <v>923</v>
      </c>
      <c r="M81" s="44" t="s">
        <v>572</v>
      </c>
      <c r="N81" s="44" t="s">
        <v>933</v>
      </c>
      <c r="O81" s="44" t="s">
        <v>926</v>
      </c>
      <c r="P81" s="44" t="s">
        <v>926</v>
      </c>
      <c r="Q81" s="44">
        <v>200209</v>
      </c>
      <c r="R81" s="44">
        <v>201109</v>
      </c>
      <c r="S81" s="44"/>
      <c r="T81" s="77">
        <v>86915094</v>
      </c>
      <c r="U81" s="77"/>
      <c r="V81" s="57">
        <v>13516810425</v>
      </c>
      <c r="W81" s="99" t="s">
        <v>295</v>
      </c>
      <c r="X81" s="73" t="s">
        <v>296</v>
      </c>
      <c r="Y81" s="73">
        <v>310018</v>
      </c>
      <c r="Z81" s="73" t="s">
        <v>994</v>
      </c>
      <c r="AA81" s="55"/>
      <c r="AB81" s="55"/>
      <c r="AC81" s="42" t="s">
        <v>992</v>
      </c>
    </row>
    <row r="82" spans="1:29" ht="14.5">
      <c r="A82" s="44" t="s">
        <v>917</v>
      </c>
      <c r="B82" s="44">
        <v>41338</v>
      </c>
      <c r="C82" s="44" t="s">
        <v>995</v>
      </c>
      <c r="D82" s="44"/>
      <c r="E82" s="44"/>
      <c r="F82" s="44" t="s">
        <v>566</v>
      </c>
      <c r="G82" s="44" t="s">
        <v>582</v>
      </c>
      <c r="H82" s="44" t="s">
        <v>567</v>
      </c>
      <c r="I82" s="44" t="s">
        <v>996</v>
      </c>
      <c r="J82" s="44" t="s">
        <v>997</v>
      </c>
      <c r="K82" s="44" t="s">
        <v>998</v>
      </c>
      <c r="L82" s="44" t="s">
        <v>999</v>
      </c>
      <c r="M82" s="44" t="s">
        <v>1000</v>
      </c>
      <c r="N82" s="44" t="s">
        <v>1001</v>
      </c>
      <c r="O82" s="44" t="s">
        <v>541</v>
      </c>
      <c r="P82" s="44" t="s">
        <v>541</v>
      </c>
      <c r="Q82" s="44">
        <v>201207</v>
      </c>
      <c r="R82" s="44">
        <v>201207</v>
      </c>
      <c r="S82" s="44"/>
      <c r="T82" s="77">
        <v>86915094</v>
      </c>
      <c r="U82" s="77"/>
      <c r="V82" s="57">
        <v>15088621965</v>
      </c>
      <c r="W82" s="99" t="s">
        <v>297</v>
      </c>
      <c r="X82" s="100" t="s">
        <v>298</v>
      </c>
      <c r="Y82" s="73">
        <v>310018</v>
      </c>
      <c r="Z82" s="101" t="s">
        <v>299</v>
      </c>
      <c r="AA82" s="55"/>
      <c r="AB82" s="55"/>
      <c r="AC82" s="42" t="s">
        <v>995</v>
      </c>
    </row>
    <row r="83" spans="1:29">
      <c r="A83" s="44" t="s">
        <v>917</v>
      </c>
      <c r="B83" s="44">
        <v>41423</v>
      </c>
      <c r="C83" s="44" t="s">
        <v>1002</v>
      </c>
      <c r="D83" s="44"/>
      <c r="E83" s="44"/>
      <c r="F83" s="44" t="s">
        <v>566</v>
      </c>
      <c r="G83" s="44" t="s">
        <v>582</v>
      </c>
      <c r="H83" s="44" t="s">
        <v>567</v>
      </c>
      <c r="I83" s="44" t="s">
        <v>583</v>
      </c>
      <c r="J83" s="48" t="s">
        <v>1003</v>
      </c>
      <c r="K83" s="44" t="s">
        <v>998</v>
      </c>
      <c r="L83" s="44" t="s">
        <v>999</v>
      </c>
      <c r="M83" s="44" t="s">
        <v>1000</v>
      </c>
      <c r="N83" s="44" t="s">
        <v>1004</v>
      </c>
      <c r="O83" s="44" t="s">
        <v>541</v>
      </c>
      <c r="P83" s="44" t="s">
        <v>541</v>
      </c>
      <c r="Q83" s="44">
        <v>201212</v>
      </c>
      <c r="R83" s="44">
        <v>201212</v>
      </c>
      <c r="S83" s="44"/>
      <c r="T83" s="77">
        <v>86915094</v>
      </c>
      <c r="U83" s="77"/>
      <c r="V83" s="57">
        <v>13857168487</v>
      </c>
      <c r="W83" s="99" t="s">
        <v>300</v>
      </c>
      <c r="X83" s="57"/>
      <c r="Y83" s="57"/>
      <c r="Z83" s="57"/>
      <c r="AA83" s="55"/>
      <c r="AB83" s="55"/>
      <c r="AC83" s="42" t="s">
        <v>1002</v>
      </c>
    </row>
    <row r="84" spans="1:29">
      <c r="A84" s="44" t="s">
        <v>917</v>
      </c>
      <c r="B84" s="44">
        <v>41431</v>
      </c>
      <c r="C84" s="44" t="s">
        <v>1005</v>
      </c>
      <c r="D84" s="44"/>
      <c r="E84" s="44"/>
      <c r="F84" s="44" t="s">
        <v>566</v>
      </c>
      <c r="G84" s="44" t="s">
        <v>582</v>
      </c>
      <c r="H84" s="44" t="s">
        <v>567</v>
      </c>
      <c r="I84" s="44">
        <v>1984</v>
      </c>
      <c r="J84" s="48" t="s">
        <v>1006</v>
      </c>
      <c r="K84" s="44" t="s">
        <v>998</v>
      </c>
      <c r="L84" s="44" t="s">
        <v>999</v>
      </c>
      <c r="M84" s="44" t="s">
        <v>1000</v>
      </c>
      <c r="N84" s="44" t="s">
        <v>1007</v>
      </c>
      <c r="O84" s="44" t="s">
        <v>541</v>
      </c>
      <c r="P84" s="44" t="s">
        <v>541</v>
      </c>
      <c r="Q84" s="44">
        <v>201104</v>
      </c>
      <c r="R84" s="44">
        <v>201302</v>
      </c>
      <c r="S84" s="44"/>
      <c r="T84" s="77">
        <v>86915094</v>
      </c>
      <c r="U84" s="77"/>
      <c r="V84" s="57">
        <v>13989897425</v>
      </c>
      <c r="W84" s="99" t="s">
        <v>301</v>
      </c>
      <c r="X84" s="57"/>
      <c r="Y84" s="57"/>
      <c r="Z84" s="57"/>
      <c r="AA84" s="55"/>
      <c r="AB84" s="55"/>
      <c r="AC84" s="42" t="s">
        <v>1005</v>
      </c>
    </row>
    <row r="85" spans="1:29">
      <c r="A85" s="44" t="s">
        <v>917</v>
      </c>
      <c r="B85" s="44">
        <v>41442</v>
      </c>
      <c r="C85" s="44" t="s">
        <v>1008</v>
      </c>
      <c r="D85" s="44"/>
      <c r="E85" s="44" t="s">
        <v>1009</v>
      </c>
      <c r="F85" s="44" t="s">
        <v>566</v>
      </c>
      <c r="G85" s="44" t="s">
        <v>549</v>
      </c>
      <c r="H85" s="44" t="s">
        <v>567</v>
      </c>
      <c r="I85" s="44" t="s">
        <v>1010</v>
      </c>
      <c r="J85" s="44" t="s">
        <v>1011</v>
      </c>
      <c r="K85" s="44" t="s">
        <v>959</v>
      </c>
      <c r="L85" s="44" t="s">
        <v>923</v>
      </c>
      <c r="M85" s="44" t="s">
        <v>949</v>
      </c>
      <c r="N85" s="44" t="s">
        <v>1012</v>
      </c>
      <c r="O85" s="44" t="s">
        <v>926</v>
      </c>
      <c r="P85" s="44" t="s">
        <v>926</v>
      </c>
      <c r="Q85" s="44">
        <v>200503</v>
      </c>
      <c r="R85" s="44">
        <v>201303</v>
      </c>
      <c r="S85" s="44"/>
      <c r="T85" s="77">
        <v>86915094</v>
      </c>
      <c r="U85" s="77"/>
      <c r="V85" s="57">
        <v>18258852697</v>
      </c>
      <c r="W85" s="99" t="s">
        <v>302</v>
      </c>
      <c r="X85" s="57"/>
      <c r="Y85" s="57"/>
      <c r="Z85" s="57"/>
      <c r="AA85" s="55"/>
      <c r="AB85" s="55"/>
      <c r="AC85" s="42" t="s">
        <v>1008</v>
      </c>
    </row>
    <row r="86" spans="1:29" ht="14.5">
      <c r="A86" s="44" t="s">
        <v>917</v>
      </c>
      <c r="B86" s="44" t="s">
        <v>1013</v>
      </c>
      <c r="C86" s="44" t="s">
        <v>1014</v>
      </c>
      <c r="D86" s="44"/>
      <c r="E86" s="44"/>
      <c r="F86" s="44" t="s">
        <v>566</v>
      </c>
      <c r="G86" s="44" t="s">
        <v>582</v>
      </c>
      <c r="H86" s="44" t="s">
        <v>930</v>
      </c>
      <c r="I86" s="44" t="s">
        <v>1015</v>
      </c>
      <c r="J86" s="44" t="s">
        <v>1016</v>
      </c>
      <c r="K86" s="44" t="s">
        <v>570</v>
      </c>
      <c r="L86" s="44" t="s">
        <v>940</v>
      </c>
      <c r="M86" s="44" t="s">
        <v>572</v>
      </c>
      <c r="N86" s="44" t="s">
        <v>1017</v>
      </c>
      <c r="O86" s="44" t="s">
        <v>541</v>
      </c>
      <c r="P86" s="44" t="s">
        <v>541</v>
      </c>
      <c r="Q86" s="44">
        <v>198504</v>
      </c>
      <c r="R86" s="44">
        <v>198504</v>
      </c>
      <c r="S86" s="44"/>
      <c r="T86" s="77">
        <v>86915094</v>
      </c>
      <c r="U86" s="77"/>
      <c r="V86" s="102">
        <v>13336067985</v>
      </c>
      <c r="W86" s="99" t="s">
        <v>303</v>
      </c>
      <c r="X86" s="73" t="s">
        <v>304</v>
      </c>
      <c r="Y86" s="73">
        <v>310018</v>
      </c>
      <c r="Z86" s="73" t="s">
        <v>1018</v>
      </c>
      <c r="AA86" s="55"/>
      <c r="AB86" s="55"/>
      <c r="AC86" s="42" t="s">
        <v>1014</v>
      </c>
    </row>
    <row r="87" spans="1:29">
      <c r="A87" s="44" t="s">
        <v>917</v>
      </c>
      <c r="B87" s="44" t="s">
        <v>1019</v>
      </c>
      <c r="C87" s="44" t="s">
        <v>1020</v>
      </c>
      <c r="D87" s="44"/>
      <c r="E87" s="44"/>
      <c r="F87" s="44" t="s">
        <v>566</v>
      </c>
      <c r="G87" s="44" t="s">
        <v>549</v>
      </c>
      <c r="H87" s="44" t="s">
        <v>567</v>
      </c>
      <c r="I87" s="44" t="s">
        <v>963</v>
      </c>
      <c r="J87" s="44" t="s">
        <v>1021</v>
      </c>
      <c r="K87" s="44" t="s">
        <v>1022</v>
      </c>
      <c r="L87" s="44" t="s">
        <v>999</v>
      </c>
      <c r="M87" s="44" t="s">
        <v>572</v>
      </c>
      <c r="N87" s="44" t="s">
        <v>1023</v>
      </c>
      <c r="O87" s="44" t="s">
        <v>541</v>
      </c>
      <c r="P87" s="44" t="s">
        <v>541</v>
      </c>
      <c r="Q87" s="44">
        <v>200607</v>
      </c>
      <c r="R87" s="44">
        <v>200607</v>
      </c>
      <c r="S87" s="44" t="s">
        <v>1024</v>
      </c>
      <c r="T87" s="44">
        <v>86919083</v>
      </c>
      <c r="U87" s="44"/>
      <c r="V87" s="44">
        <v>18805712631</v>
      </c>
      <c r="W87" s="57" t="s">
        <v>1025</v>
      </c>
      <c r="X87" s="57" t="s">
        <v>1026</v>
      </c>
      <c r="Y87" s="57">
        <v>310008</v>
      </c>
      <c r="Z87" s="57" t="s">
        <v>1027</v>
      </c>
      <c r="AA87" s="55"/>
      <c r="AB87" s="55"/>
      <c r="AC87" s="42" t="s">
        <v>1020</v>
      </c>
    </row>
    <row r="88" spans="1:29" s="67" customFormat="1">
      <c r="A88" s="44" t="s">
        <v>917</v>
      </c>
      <c r="B88" s="44" t="s">
        <v>18</v>
      </c>
      <c r="C88" s="68" t="s">
        <v>19</v>
      </c>
      <c r="D88" s="68"/>
      <c r="E88" s="68"/>
      <c r="F88" s="44" t="s">
        <v>237</v>
      </c>
      <c r="G88" s="44" t="s">
        <v>582</v>
      </c>
      <c r="H88" s="44" t="s">
        <v>567</v>
      </c>
      <c r="I88" s="69" t="s">
        <v>305</v>
      </c>
      <c r="J88" s="70" t="s">
        <v>306</v>
      </c>
      <c r="K88" s="44" t="s">
        <v>570</v>
      </c>
      <c r="L88" s="44" t="s">
        <v>923</v>
      </c>
      <c r="M88" s="44" t="s">
        <v>572</v>
      </c>
      <c r="N88" s="44" t="s">
        <v>933</v>
      </c>
      <c r="O88" s="44" t="s">
        <v>574</v>
      </c>
      <c r="P88" s="44" t="s">
        <v>541</v>
      </c>
      <c r="Q88" s="44">
        <v>199608</v>
      </c>
      <c r="R88" s="44">
        <v>200012</v>
      </c>
      <c r="S88" s="44"/>
      <c r="T88" s="44"/>
      <c r="U88" s="44"/>
      <c r="V88" s="44">
        <v>13291880181</v>
      </c>
      <c r="W88" s="103" t="s">
        <v>1028</v>
      </c>
      <c r="X88" s="44"/>
      <c r="Y88" s="44"/>
      <c r="Z88" s="44"/>
      <c r="AC88" s="89" t="s">
        <v>19</v>
      </c>
    </row>
    <row r="89" spans="1:29" s="94" customFormat="1">
      <c r="A89" s="44" t="s">
        <v>917</v>
      </c>
      <c r="B89" s="44">
        <v>61608</v>
      </c>
      <c r="C89" s="44" t="s">
        <v>1029</v>
      </c>
      <c r="D89" s="44"/>
      <c r="E89" s="44" t="s">
        <v>1030</v>
      </c>
      <c r="F89" s="44" t="s">
        <v>566</v>
      </c>
      <c r="G89" s="44" t="s">
        <v>549</v>
      </c>
      <c r="H89" s="44" t="s">
        <v>930</v>
      </c>
      <c r="I89" s="48" t="s">
        <v>1031</v>
      </c>
      <c r="J89" s="48" t="s">
        <v>1032</v>
      </c>
      <c r="K89" s="44" t="s">
        <v>570</v>
      </c>
      <c r="L89" s="44" t="s">
        <v>923</v>
      </c>
      <c r="M89" s="44" t="s">
        <v>572</v>
      </c>
      <c r="N89" s="44" t="s">
        <v>1033</v>
      </c>
      <c r="O89" s="44" t="s">
        <v>926</v>
      </c>
      <c r="P89" s="44" t="s">
        <v>926</v>
      </c>
      <c r="Q89" s="82">
        <v>201405</v>
      </c>
      <c r="R89" s="82">
        <v>201405</v>
      </c>
      <c r="S89" s="82"/>
      <c r="T89" s="82"/>
      <c r="U89" s="82"/>
      <c r="V89" s="44">
        <v>15267079088</v>
      </c>
      <c r="W89" s="104" t="s">
        <v>1034</v>
      </c>
      <c r="X89" s="82"/>
      <c r="Y89" s="82"/>
      <c r="Z89" s="82"/>
      <c r="AC89" s="42" t="s">
        <v>1029</v>
      </c>
    </row>
    <row r="90" spans="1:29" s="94" customFormat="1">
      <c r="A90" s="44" t="s">
        <v>917</v>
      </c>
      <c r="B90" s="44">
        <v>41643</v>
      </c>
      <c r="C90" s="44" t="s">
        <v>1035</v>
      </c>
      <c r="D90" s="44"/>
      <c r="E90" s="44"/>
      <c r="F90" s="44" t="s">
        <v>566</v>
      </c>
      <c r="G90" s="44" t="s">
        <v>582</v>
      </c>
      <c r="H90" s="44" t="s">
        <v>930</v>
      </c>
      <c r="I90" s="105" t="s">
        <v>568</v>
      </c>
      <c r="J90" s="49" t="s">
        <v>1456</v>
      </c>
      <c r="K90" s="44" t="s">
        <v>1036</v>
      </c>
      <c r="L90" s="44" t="s">
        <v>923</v>
      </c>
      <c r="M90" s="44" t="s">
        <v>949</v>
      </c>
      <c r="N90" s="44" t="s">
        <v>1037</v>
      </c>
      <c r="O90" s="44" t="s">
        <v>926</v>
      </c>
      <c r="P90" s="44" t="s">
        <v>926</v>
      </c>
      <c r="Q90" s="82">
        <v>200009</v>
      </c>
      <c r="R90" s="82">
        <v>201406</v>
      </c>
      <c r="S90" s="82"/>
      <c r="T90" s="82"/>
      <c r="U90" s="82"/>
      <c r="V90" s="44">
        <v>18257169980</v>
      </c>
      <c r="W90" s="104" t="s">
        <v>307</v>
      </c>
      <c r="X90" s="82"/>
      <c r="Y90" s="82"/>
      <c r="Z90" s="82"/>
      <c r="AC90" s="42" t="s">
        <v>1035</v>
      </c>
    </row>
    <row r="91" spans="1:29" ht="14.5">
      <c r="A91" s="44" t="s">
        <v>917</v>
      </c>
      <c r="B91" s="44" t="s">
        <v>1038</v>
      </c>
      <c r="C91" s="44" t="s">
        <v>1039</v>
      </c>
      <c r="D91" s="44"/>
      <c r="E91" s="44" t="s">
        <v>1457</v>
      </c>
      <c r="F91" s="44" t="s">
        <v>566</v>
      </c>
      <c r="G91" s="44" t="s">
        <v>549</v>
      </c>
      <c r="H91" s="44" t="s">
        <v>930</v>
      </c>
      <c r="I91" s="44" t="s">
        <v>953</v>
      </c>
      <c r="J91" s="44" t="s">
        <v>1040</v>
      </c>
      <c r="K91" s="44" t="s">
        <v>570</v>
      </c>
      <c r="L91" s="44" t="s">
        <v>940</v>
      </c>
      <c r="M91" s="44" t="s">
        <v>572</v>
      </c>
      <c r="N91" s="44" t="s">
        <v>933</v>
      </c>
      <c r="O91" s="44" t="s">
        <v>926</v>
      </c>
      <c r="P91" s="44" t="s">
        <v>926</v>
      </c>
      <c r="Q91" s="76">
        <v>199807</v>
      </c>
      <c r="R91" s="76">
        <v>200403</v>
      </c>
      <c r="S91" s="76" t="s">
        <v>310</v>
      </c>
      <c r="T91" s="77">
        <v>86919153</v>
      </c>
      <c r="U91" s="77"/>
      <c r="V91" s="57">
        <v>13291890183</v>
      </c>
      <c r="W91" s="99" t="s">
        <v>311</v>
      </c>
      <c r="X91" s="73" t="s">
        <v>312</v>
      </c>
      <c r="Y91" s="73">
        <v>310018</v>
      </c>
      <c r="Z91" s="73" t="s">
        <v>1041</v>
      </c>
      <c r="AA91" s="55"/>
      <c r="AB91" s="55"/>
      <c r="AC91" s="42" t="s">
        <v>1039</v>
      </c>
    </row>
    <row r="92" spans="1:29">
      <c r="A92" s="45" t="s">
        <v>1042</v>
      </c>
      <c r="B92" s="44" t="s">
        <v>1043</v>
      </c>
      <c r="C92" s="44" t="s">
        <v>1044</v>
      </c>
      <c r="D92" s="44"/>
      <c r="E92" s="44"/>
      <c r="F92" s="44" t="s">
        <v>1045</v>
      </c>
      <c r="G92" s="44" t="s">
        <v>1046</v>
      </c>
      <c r="H92" s="44" t="s">
        <v>1047</v>
      </c>
      <c r="I92" s="44" t="s">
        <v>1048</v>
      </c>
      <c r="J92" s="44" t="s">
        <v>1049</v>
      </c>
      <c r="K92" s="44" t="s">
        <v>1050</v>
      </c>
      <c r="L92" s="44" t="s">
        <v>1051</v>
      </c>
      <c r="M92" s="44" t="s">
        <v>1052</v>
      </c>
      <c r="N92" s="44" t="s">
        <v>1053</v>
      </c>
      <c r="O92" s="44" t="s">
        <v>1054</v>
      </c>
      <c r="P92" s="44" t="s">
        <v>1055</v>
      </c>
      <c r="Q92" s="44">
        <v>198607</v>
      </c>
      <c r="R92" s="44">
        <v>200102</v>
      </c>
      <c r="S92" s="44" t="s">
        <v>1056</v>
      </c>
      <c r="T92" s="44">
        <v>86919161</v>
      </c>
      <c r="U92" s="44"/>
      <c r="V92" s="44">
        <v>13805747836</v>
      </c>
      <c r="W92" s="44" t="s">
        <v>1057</v>
      </c>
      <c r="X92" s="44" t="s">
        <v>1058</v>
      </c>
      <c r="Y92" s="44">
        <v>310018</v>
      </c>
      <c r="Z92" s="44" t="s">
        <v>1059</v>
      </c>
    </row>
    <row r="93" spans="1:29">
      <c r="A93" s="44" t="s">
        <v>1060</v>
      </c>
      <c r="B93" s="44" t="s">
        <v>1061</v>
      </c>
      <c r="C93" s="44" t="s">
        <v>1062</v>
      </c>
      <c r="D93" s="44"/>
      <c r="E93" s="44"/>
      <c r="F93" s="44" t="s">
        <v>1045</v>
      </c>
      <c r="G93" s="44" t="s">
        <v>1046</v>
      </c>
      <c r="H93" s="44" t="s">
        <v>1047</v>
      </c>
      <c r="I93" s="44" t="s">
        <v>1063</v>
      </c>
      <c r="J93" s="44" t="s">
        <v>1064</v>
      </c>
      <c r="K93" s="44" t="s">
        <v>1050</v>
      </c>
      <c r="L93" s="44" t="s">
        <v>1051</v>
      </c>
      <c r="M93" s="44" t="s">
        <v>1052</v>
      </c>
      <c r="N93" s="44" t="s">
        <v>1065</v>
      </c>
      <c r="O93" s="44" t="s">
        <v>1055</v>
      </c>
      <c r="P93" s="44" t="s">
        <v>1066</v>
      </c>
      <c r="Q93" s="44">
        <v>198107</v>
      </c>
      <c r="R93" s="44">
        <v>200108</v>
      </c>
      <c r="S93" s="44" t="s">
        <v>1067</v>
      </c>
      <c r="T93" s="44">
        <v>86919153</v>
      </c>
      <c r="U93" s="44"/>
      <c r="V93" s="44">
        <v>13386510408</v>
      </c>
      <c r="W93" s="44" t="s">
        <v>1068</v>
      </c>
      <c r="X93" s="44" t="s">
        <v>1069</v>
      </c>
      <c r="Y93" s="44">
        <v>310018</v>
      </c>
      <c r="Z93" s="44" t="s">
        <v>1070</v>
      </c>
      <c r="AC93" s="42" t="s">
        <v>1062</v>
      </c>
    </row>
    <row r="94" spans="1:29">
      <c r="A94" s="44" t="s">
        <v>1060</v>
      </c>
      <c r="B94" s="44" t="s">
        <v>1071</v>
      </c>
      <c r="C94" s="44" t="s">
        <v>1072</v>
      </c>
      <c r="D94" s="44"/>
      <c r="E94" s="44"/>
      <c r="F94" s="44" t="s">
        <v>1045</v>
      </c>
      <c r="G94" s="44" t="s">
        <v>1046</v>
      </c>
      <c r="H94" s="44" t="s">
        <v>1047</v>
      </c>
      <c r="I94" s="44" t="s">
        <v>1073</v>
      </c>
      <c r="J94" s="44" t="s">
        <v>1074</v>
      </c>
      <c r="K94" s="44" t="s">
        <v>1075</v>
      </c>
      <c r="L94" s="44" t="s">
        <v>1051</v>
      </c>
      <c r="M94" s="44" t="s">
        <v>1076</v>
      </c>
      <c r="N94" s="44" t="s">
        <v>1077</v>
      </c>
      <c r="O94" s="44" t="s">
        <v>1055</v>
      </c>
      <c r="P94" s="44" t="s">
        <v>1055</v>
      </c>
      <c r="Q94" s="44">
        <v>198607</v>
      </c>
      <c r="R94" s="44">
        <v>198607</v>
      </c>
      <c r="S94" s="44" t="s">
        <v>1078</v>
      </c>
      <c r="T94" s="44">
        <v>86919151</v>
      </c>
      <c r="U94" s="44"/>
      <c r="V94" s="44">
        <v>13957120047</v>
      </c>
      <c r="W94" s="44" t="s">
        <v>1079</v>
      </c>
      <c r="X94" s="44" t="s">
        <v>1080</v>
      </c>
      <c r="Y94" s="44">
        <v>310018</v>
      </c>
      <c r="Z94" s="44" t="s">
        <v>1081</v>
      </c>
      <c r="AC94" s="42" t="s">
        <v>1072</v>
      </c>
    </row>
    <row r="95" spans="1:29">
      <c r="A95" s="44" t="s">
        <v>1060</v>
      </c>
      <c r="B95" s="44" t="s">
        <v>1082</v>
      </c>
      <c r="C95" s="44" t="s">
        <v>1083</v>
      </c>
      <c r="D95" s="44"/>
      <c r="E95" s="44"/>
      <c r="F95" s="44" t="s">
        <v>1045</v>
      </c>
      <c r="G95" s="44" t="s">
        <v>1046</v>
      </c>
      <c r="H95" s="44" t="s">
        <v>1047</v>
      </c>
      <c r="I95" s="44" t="s">
        <v>1084</v>
      </c>
      <c r="J95" s="44" t="s">
        <v>1085</v>
      </c>
      <c r="K95" s="44" t="s">
        <v>1075</v>
      </c>
      <c r="L95" s="44" t="s">
        <v>1051</v>
      </c>
      <c r="M95" s="44" t="s">
        <v>1076</v>
      </c>
      <c r="N95" s="44" t="s">
        <v>1077</v>
      </c>
      <c r="O95" s="44" t="s">
        <v>1055</v>
      </c>
      <c r="P95" s="44" t="s">
        <v>1055</v>
      </c>
      <c r="Q95" s="44">
        <v>199707</v>
      </c>
      <c r="R95" s="44">
        <v>200211</v>
      </c>
      <c r="S95" s="44" t="s">
        <v>1086</v>
      </c>
      <c r="T95" s="44">
        <v>86919153</v>
      </c>
      <c r="U95" s="44"/>
      <c r="V95" s="44">
        <v>15356638142</v>
      </c>
      <c r="W95" s="44" t="s">
        <v>1087</v>
      </c>
      <c r="X95" s="44" t="s">
        <v>1088</v>
      </c>
      <c r="Y95" s="44">
        <v>310016</v>
      </c>
      <c r="Z95" s="44" t="s">
        <v>1089</v>
      </c>
      <c r="AC95" s="42" t="s">
        <v>1083</v>
      </c>
    </row>
    <row r="96" spans="1:29">
      <c r="A96" s="44" t="s">
        <v>1060</v>
      </c>
      <c r="B96" s="44" t="s">
        <v>1090</v>
      </c>
      <c r="C96" s="44" t="s">
        <v>1091</v>
      </c>
      <c r="D96" s="44"/>
      <c r="E96" s="44" t="s">
        <v>1092</v>
      </c>
      <c r="F96" s="44" t="s">
        <v>1045</v>
      </c>
      <c r="G96" s="44" t="s">
        <v>1046</v>
      </c>
      <c r="H96" s="44" t="s">
        <v>1047</v>
      </c>
      <c r="I96" s="44" t="s">
        <v>1093</v>
      </c>
      <c r="J96" s="44" t="s">
        <v>1094</v>
      </c>
      <c r="K96" s="44" t="s">
        <v>1075</v>
      </c>
      <c r="L96" s="44" t="s">
        <v>1051</v>
      </c>
      <c r="M96" s="44" t="s">
        <v>1076</v>
      </c>
      <c r="N96" s="44" t="s">
        <v>1077</v>
      </c>
      <c r="O96" s="44" t="s">
        <v>1055</v>
      </c>
      <c r="P96" s="44" t="s">
        <v>1055</v>
      </c>
      <c r="Q96" s="44">
        <v>200304</v>
      </c>
      <c r="R96" s="44">
        <v>200304</v>
      </c>
      <c r="S96" s="44" t="s">
        <v>1095</v>
      </c>
      <c r="T96" s="44">
        <v>86919161</v>
      </c>
      <c r="U96" s="44"/>
      <c r="V96" s="44">
        <v>13805783770</v>
      </c>
      <c r="W96" s="44" t="s">
        <v>1096</v>
      </c>
      <c r="X96" s="44" t="s">
        <v>1097</v>
      </c>
      <c r="Y96" s="44">
        <v>310018</v>
      </c>
      <c r="Z96" s="44" t="s">
        <v>1098</v>
      </c>
      <c r="AC96" s="42" t="s">
        <v>1091</v>
      </c>
    </row>
    <row r="97" spans="1:29">
      <c r="A97" s="44" t="s">
        <v>1060</v>
      </c>
      <c r="B97" s="44" t="s">
        <v>1099</v>
      </c>
      <c r="C97" s="44" t="s">
        <v>1100</v>
      </c>
      <c r="D97" s="44"/>
      <c r="E97" s="44"/>
      <c r="F97" s="44" t="s">
        <v>1045</v>
      </c>
      <c r="G97" s="44" t="s">
        <v>1046</v>
      </c>
      <c r="H97" s="44" t="s">
        <v>1047</v>
      </c>
      <c r="I97" s="44" t="s">
        <v>1101</v>
      </c>
      <c r="J97" s="44" t="s">
        <v>1102</v>
      </c>
      <c r="K97" s="44" t="s">
        <v>1103</v>
      </c>
      <c r="L97" s="44" t="s">
        <v>1051</v>
      </c>
      <c r="M97" s="44" t="s">
        <v>1076</v>
      </c>
      <c r="N97" s="44" t="s">
        <v>1104</v>
      </c>
      <c r="O97" s="44" t="s">
        <v>1066</v>
      </c>
      <c r="P97" s="44" t="s">
        <v>1066</v>
      </c>
      <c r="Q97" s="44">
        <v>200108</v>
      </c>
      <c r="R97" s="44">
        <v>200605</v>
      </c>
      <c r="S97" s="44" t="s">
        <v>1056</v>
      </c>
      <c r="T97" s="44"/>
      <c r="U97" s="44"/>
      <c r="V97" s="44">
        <v>13928281959</v>
      </c>
      <c r="W97" s="44" t="s">
        <v>1105</v>
      </c>
      <c r="X97" s="44" t="s">
        <v>1106</v>
      </c>
      <c r="Y97" s="44">
        <v>310018</v>
      </c>
      <c r="Z97" s="44" t="s">
        <v>1107</v>
      </c>
      <c r="AC97" s="42" t="s">
        <v>1100</v>
      </c>
    </row>
    <row r="98" spans="1:29">
      <c r="A98" s="44" t="s">
        <v>1060</v>
      </c>
      <c r="B98" s="44" t="s">
        <v>1108</v>
      </c>
      <c r="C98" s="44" t="s">
        <v>1109</v>
      </c>
      <c r="D98" s="44"/>
      <c r="E98" s="44"/>
      <c r="F98" s="44" t="s">
        <v>1045</v>
      </c>
      <c r="G98" s="44" t="s">
        <v>1046</v>
      </c>
      <c r="H98" s="44" t="s">
        <v>1110</v>
      </c>
      <c r="I98" s="44" t="s">
        <v>1111</v>
      </c>
      <c r="J98" s="44" t="s">
        <v>1112</v>
      </c>
      <c r="K98" s="44" t="s">
        <v>1113</v>
      </c>
      <c r="L98" s="44" t="s">
        <v>1114</v>
      </c>
      <c r="M98" s="44" t="s">
        <v>1115</v>
      </c>
      <c r="N98" s="44" t="s">
        <v>1116</v>
      </c>
      <c r="O98" s="44" t="s">
        <v>1054</v>
      </c>
      <c r="P98" s="44" t="s">
        <v>1117</v>
      </c>
      <c r="Q98" s="44">
        <v>200108</v>
      </c>
      <c r="R98" s="44">
        <v>200108</v>
      </c>
      <c r="S98" s="44" t="s">
        <v>1086</v>
      </c>
      <c r="T98" s="44">
        <v>86919153</v>
      </c>
      <c r="U98" s="44"/>
      <c r="V98" s="44">
        <v>13968023946</v>
      </c>
      <c r="W98" s="44" t="s">
        <v>1118</v>
      </c>
      <c r="X98" s="44" t="s">
        <v>1080</v>
      </c>
      <c r="Y98" s="44">
        <v>310018</v>
      </c>
      <c r="Z98" s="44" t="s">
        <v>1081</v>
      </c>
      <c r="AC98" s="42" t="s">
        <v>1109</v>
      </c>
    </row>
    <row r="99" spans="1:29">
      <c r="A99" s="44" t="s">
        <v>1060</v>
      </c>
      <c r="B99" s="44" t="s">
        <v>1119</v>
      </c>
      <c r="C99" s="44" t="s">
        <v>1120</v>
      </c>
      <c r="D99" s="44"/>
      <c r="E99" s="44"/>
      <c r="F99" s="44" t="s">
        <v>1045</v>
      </c>
      <c r="G99" s="44" t="s">
        <v>1121</v>
      </c>
      <c r="H99" s="44" t="s">
        <v>1047</v>
      </c>
      <c r="I99" s="44" t="s">
        <v>1093</v>
      </c>
      <c r="J99" s="44" t="s">
        <v>1122</v>
      </c>
      <c r="K99" s="44" t="s">
        <v>1075</v>
      </c>
      <c r="L99" s="44" t="s">
        <v>1051</v>
      </c>
      <c r="M99" s="44" t="s">
        <v>1076</v>
      </c>
      <c r="N99" s="44" t="s">
        <v>1077</v>
      </c>
      <c r="O99" s="44" t="s">
        <v>1055</v>
      </c>
      <c r="P99" s="44" t="s">
        <v>1055</v>
      </c>
      <c r="Q99" s="44">
        <v>200403</v>
      </c>
      <c r="R99" s="44">
        <v>200403</v>
      </c>
      <c r="S99" s="44" t="s">
        <v>1123</v>
      </c>
      <c r="T99" s="44">
        <v>86919161</v>
      </c>
      <c r="U99" s="44"/>
      <c r="V99" s="44">
        <v>13666618431</v>
      </c>
      <c r="W99" s="44" t="s">
        <v>1124</v>
      </c>
      <c r="X99" s="44" t="s">
        <v>1125</v>
      </c>
      <c r="Y99" s="44">
        <v>310018</v>
      </c>
      <c r="Z99" s="44" t="s">
        <v>1126</v>
      </c>
      <c r="AC99" s="42" t="s">
        <v>1120</v>
      </c>
    </row>
    <row r="100" spans="1:29">
      <c r="A100" s="44" t="s">
        <v>1060</v>
      </c>
      <c r="B100" s="44" t="s">
        <v>1127</v>
      </c>
      <c r="C100" s="44" t="s">
        <v>1128</v>
      </c>
      <c r="D100" s="44"/>
      <c r="E100" s="44"/>
      <c r="F100" s="44" t="s">
        <v>1045</v>
      </c>
      <c r="G100" s="44" t="s">
        <v>1121</v>
      </c>
      <c r="H100" s="44" t="s">
        <v>1110</v>
      </c>
      <c r="I100" s="44" t="s">
        <v>1048</v>
      </c>
      <c r="J100" s="44" t="s">
        <v>1129</v>
      </c>
      <c r="K100" s="44" t="s">
        <v>1075</v>
      </c>
      <c r="L100" s="44" t="s">
        <v>1051</v>
      </c>
      <c r="M100" s="44" t="s">
        <v>1076</v>
      </c>
      <c r="N100" s="44" t="s">
        <v>1053</v>
      </c>
      <c r="O100" s="44" t="s">
        <v>1054</v>
      </c>
      <c r="P100" s="44" t="s">
        <v>1055</v>
      </c>
      <c r="Q100" s="44">
        <v>198607</v>
      </c>
      <c r="R100" s="44">
        <v>200103</v>
      </c>
      <c r="S100" s="44" t="s">
        <v>1130</v>
      </c>
      <c r="T100" s="44">
        <v>86919161</v>
      </c>
      <c r="U100" s="44"/>
      <c r="V100" s="44">
        <v>13588451992</v>
      </c>
      <c r="W100" s="44" t="s">
        <v>1131</v>
      </c>
      <c r="X100" s="44" t="s">
        <v>1132</v>
      </c>
      <c r="Y100" s="44">
        <v>310018</v>
      </c>
      <c r="Z100" s="44" t="s">
        <v>1458</v>
      </c>
      <c r="AC100" s="42" t="s">
        <v>1128</v>
      </c>
    </row>
    <row r="101" spans="1:29">
      <c r="A101" s="44" t="s">
        <v>1060</v>
      </c>
      <c r="B101" s="44" t="s">
        <v>1133</v>
      </c>
      <c r="C101" s="44" t="s">
        <v>1134</v>
      </c>
      <c r="D101" s="44"/>
      <c r="E101" s="44"/>
      <c r="F101" s="44" t="s">
        <v>1045</v>
      </c>
      <c r="G101" s="44" t="s">
        <v>1046</v>
      </c>
      <c r="H101" s="44" t="s">
        <v>1110</v>
      </c>
      <c r="I101" s="44" t="s">
        <v>1135</v>
      </c>
      <c r="J101" s="44" t="s">
        <v>1136</v>
      </c>
      <c r="K101" s="44" t="s">
        <v>1075</v>
      </c>
      <c r="L101" s="44" t="s">
        <v>1051</v>
      </c>
      <c r="M101" s="44" t="s">
        <v>1076</v>
      </c>
      <c r="N101" s="44" t="s">
        <v>1137</v>
      </c>
      <c r="O101" s="44" t="s">
        <v>1066</v>
      </c>
      <c r="P101" s="44" t="s">
        <v>1066</v>
      </c>
      <c r="Q101" s="44">
        <v>200107</v>
      </c>
      <c r="R101" s="44">
        <v>200206</v>
      </c>
      <c r="S101" s="44" t="s">
        <v>1138</v>
      </c>
      <c r="T101" s="44"/>
      <c r="U101" s="44"/>
      <c r="V101" s="44">
        <v>13093725207</v>
      </c>
      <c r="W101" s="44" t="s">
        <v>1139</v>
      </c>
      <c r="X101" s="44" t="s">
        <v>1140</v>
      </c>
      <c r="Y101" s="44">
        <v>310018</v>
      </c>
      <c r="Z101" s="44" t="s">
        <v>1141</v>
      </c>
      <c r="AC101" s="42" t="s">
        <v>1134</v>
      </c>
    </row>
    <row r="102" spans="1:29">
      <c r="A102" s="44" t="s">
        <v>1060</v>
      </c>
      <c r="B102" s="44" t="s">
        <v>1142</v>
      </c>
      <c r="C102" s="44" t="s">
        <v>1143</v>
      </c>
      <c r="D102" s="44"/>
      <c r="E102" s="44"/>
      <c r="F102" s="44" t="s">
        <v>1045</v>
      </c>
      <c r="G102" s="44" t="s">
        <v>1046</v>
      </c>
      <c r="H102" s="44" t="s">
        <v>1110</v>
      </c>
      <c r="I102" s="44" t="s">
        <v>1093</v>
      </c>
      <c r="J102" s="44" t="s">
        <v>1144</v>
      </c>
      <c r="K102" s="44" t="s">
        <v>1075</v>
      </c>
      <c r="L102" s="44" t="s">
        <v>1051</v>
      </c>
      <c r="M102" s="44" t="s">
        <v>1076</v>
      </c>
      <c r="N102" s="44" t="s">
        <v>1145</v>
      </c>
      <c r="O102" s="44" t="s">
        <v>1055</v>
      </c>
      <c r="P102" s="44" t="s">
        <v>1055</v>
      </c>
      <c r="Q102" s="44">
        <v>200308</v>
      </c>
      <c r="R102" s="44">
        <v>200308</v>
      </c>
      <c r="S102" s="44" t="s">
        <v>1138</v>
      </c>
      <c r="T102" s="44">
        <v>86919161</v>
      </c>
      <c r="U102" s="44"/>
      <c r="V102" s="44">
        <v>13067944675</v>
      </c>
      <c r="W102" s="44" t="s">
        <v>1146</v>
      </c>
      <c r="X102" s="44" t="s">
        <v>1147</v>
      </c>
      <c r="Y102" s="44">
        <v>310018</v>
      </c>
      <c r="Z102" s="44" t="s">
        <v>1148</v>
      </c>
      <c r="AC102" s="42" t="s">
        <v>1143</v>
      </c>
    </row>
    <row r="103" spans="1:29">
      <c r="A103" s="44" t="s">
        <v>1060</v>
      </c>
      <c r="B103" s="44" t="s">
        <v>1149</v>
      </c>
      <c r="C103" s="44" t="s">
        <v>1150</v>
      </c>
      <c r="D103" s="44"/>
      <c r="E103" s="44"/>
      <c r="F103" s="44" t="s">
        <v>1045</v>
      </c>
      <c r="G103" s="44" t="s">
        <v>1121</v>
      </c>
      <c r="H103" s="44" t="s">
        <v>1047</v>
      </c>
      <c r="I103" s="44" t="s">
        <v>1111</v>
      </c>
      <c r="J103" s="44" t="s">
        <v>1151</v>
      </c>
      <c r="K103" s="44" t="s">
        <v>1113</v>
      </c>
      <c r="L103" s="44" t="s">
        <v>1051</v>
      </c>
      <c r="M103" s="44" t="s">
        <v>1115</v>
      </c>
      <c r="N103" s="44" t="s">
        <v>1152</v>
      </c>
      <c r="O103" s="44" t="s">
        <v>1054</v>
      </c>
      <c r="P103" s="44" t="s">
        <v>1055</v>
      </c>
      <c r="Q103" s="44">
        <v>200208</v>
      </c>
      <c r="R103" s="44">
        <v>200208</v>
      </c>
      <c r="S103" s="44" t="s">
        <v>1153</v>
      </c>
      <c r="T103" s="44">
        <v>86919161</v>
      </c>
      <c r="U103" s="44"/>
      <c r="V103" s="44">
        <v>13588155405</v>
      </c>
      <c r="W103" s="44" t="s">
        <v>1154</v>
      </c>
      <c r="X103" s="44" t="s">
        <v>1155</v>
      </c>
      <c r="Y103" s="44">
        <v>310012</v>
      </c>
      <c r="Z103" s="44" t="s">
        <v>1156</v>
      </c>
      <c r="AC103" s="42" t="s">
        <v>1150</v>
      </c>
    </row>
    <row r="104" spans="1:29">
      <c r="A104" s="44" t="s">
        <v>1060</v>
      </c>
      <c r="B104" s="44" t="s">
        <v>1157</v>
      </c>
      <c r="C104" s="44" t="s">
        <v>1158</v>
      </c>
      <c r="D104" s="44"/>
      <c r="E104" s="44"/>
      <c r="F104" s="44" t="s">
        <v>1045</v>
      </c>
      <c r="G104" s="44" t="s">
        <v>1046</v>
      </c>
      <c r="H104" s="44" t="s">
        <v>1110</v>
      </c>
      <c r="I104" s="44" t="s">
        <v>1093</v>
      </c>
      <c r="J104" s="44" t="s">
        <v>1159</v>
      </c>
      <c r="K104" s="44" t="s">
        <v>1075</v>
      </c>
      <c r="L104" s="44" t="s">
        <v>1051</v>
      </c>
      <c r="M104" s="44" t="s">
        <v>1076</v>
      </c>
      <c r="N104" s="44" t="s">
        <v>1160</v>
      </c>
      <c r="O104" s="44" t="s">
        <v>1054</v>
      </c>
      <c r="P104" s="44" t="s">
        <v>1055</v>
      </c>
      <c r="Q104" s="44">
        <v>200108</v>
      </c>
      <c r="R104" s="44">
        <v>200108</v>
      </c>
      <c r="S104" s="44" t="s">
        <v>1153</v>
      </c>
      <c r="T104" s="44">
        <v>86919153</v>
      </c>
      <c r="U104" s="44"/>
      <c r="V104" s="44">
        <v>13136153069</v>
      </c>
      <c r="W104" s="44" t="s">
        <v>1161</v>
      </c>
      <c r="X104" s="44" t="s">
        <v>1162</v>
      </c>
      <c r="Y104" s="44">
        <v>310018</v>
      </c>
      <c r="Z104" s="44" t="s">
        <v>1163</v>
      </c>
      <c r="AC104" s="42" t="s">
        <v>1158</v>
      </c>
    </row>
    <row r="105" spans="1:29">
      <c r="A105" s="44" t="s">
        <v>1060</v>
      </c>
      <c r="B105" s="44" t="s">
        <v>1164</v>
      </c>
      <c r="C105" s="44" t="s">
        <v>1165</v>
      </c>
      <c r="D105" s="44"/>
      <c r="E105" s="44"/>
      <c r="F105" s="44" t="s">
        <v>1045</v>
      </c>
      <c r="G105" s="44" t="s">
        <v>1046</v>
      </c>
      <c r="H105" s="44" t="s">
        <v>1110</v>
      </c>
      <c r="I105" s="44" t="s">
        <v>1166</v>
      </c>
      <c r="J105" s="44" t="s">
        <v>1167</v>
      </c>
      <c r="K105" s="44" t="s">
        <v>1113</v>
      </c>
      <c r="L105" s="44" t="s">
        <v>1051</v>
      </c>
      <c r="M105" s="44" t="s">
        <v>1115</v>
      </c>
      <c r="N105" s="44" t="s">
        <v>1077</v>
      </c>
      <c r="O105" s="44" t="s">
        <v>1066</v>
      </c>
      <c r="P105" s="44" t="s">
        <v>1066</v>
      </c>
      <c r="Q105" s="44">
        <v>199308</v>
      </c>
      <c r="R105" s="44">
        <v>200611</v>
      </c>
      <c r="S105" s="44" t="s">
        <v>1168</v>
      </c>
      <c r="T105" s="44">
        <v>86919161</v>
      </c>
      <c r="U105" s="44"/>
      <c r="V105" s="44">
        <v>13335713231</v>
      </c>
      <c r="W105" s="44" t="s">
        <v>1169</v>
      </c>
      <c r="X105" s="44" t="s">
        <v>1170</v>
      </c>
      <c r="Y105" s="44">
        <v>310018</v>
      </c>
      <c r="Z105" s="44" t="s">
        <v>1171</v>
      </c>
      <c r="AC105" s="42" t="s">
        <v>1165</v>
      </c>
    </row>
    <row r="106" spans="1:29">
      <c r="A106" s="44" t="s">
        <v>1060</v>
      </c>
      <c r="B106" s="44" t="s">
        <v>1172</v>
      </c>
      <c r="C106" s="44" t="s">
        <v>1173</v>
      </c>
      <c r="D106" s="44"/>
      <c r="E106" s="44"/>
      <c r="F106" s="44" t="s">
        <v>1045</v>
      </c>
      <c r="G106" s="44" t="s">
        <v>1046</v>
      </c>
      <c r="H106" s="44" t="s">
        <v>1047</v>
      </c>
      <c r="I106" s="44" t="s">
        <v>1111</v>
      </c>
      <c r="J106" s="44" t="s">
        <v>1174</v>
      </c>
      <c r="K106" s="44" t="s">
        <v>1075</v>
      </c>
      <c r="L106" s="44" t="s">
        <v>1051</v>
      </c>
      <c r="M106" s="44" t="s">
        <v>1076</v>
      </c>
      <c r="N106" s="44" t="s">
        <v>1077</v>
      </c>
      <c r="O106" s="44" t="s">
        <v>1066</v>
      </c>
      <c r="P106" s="44" t="s">
        <v>1066</v>
      </c>
      <c r="Q106" s="44">
        <v>200707</v>
      </c>
      <c r="R106" s="44">
        <v>200707</v>
      </c>
      <c r="S106" s="44" t="s">
        <v>1175</v>
      </c>
      <c r="T106" s="44">
        <v>86919161</v>
      </c>
      <c r="U106" s="44"/>
      <c r="V106" s="44">
        <v>13858001682</v>
      </c>
      <c r="W106" s="44" t="s">
        <v>1176</v>
      </c>
      <c r="X106" s="44" t="s">
        <v>1177</v>
      </c>
      <c r="Y106" s="44">
        <v>310019</v>
      </c>
      <c r="Z106" s="44" t="s">
        <v>1178</v>
      </c>
      <c r="AC106" s="42" t="s">
        <v>1173</v>
      </c>
    </row>
    <row r="107" spans="1:29">
      <c r="A107" s="44" t="s">
        <v>1060</v>
      </c>
      <c r="B107" s="44" t="s">
        <v>1179</v>
      </c>
      <c r="C107" s="44" t="s">
        <v>1180</v>
      </c>
      <c r="D107" s="44"/>
      <c r="E107" s="44"/>
      <c r="F107" s="44" t="s">
        <v>1045</v>
      </c>
      <c r="G107" s="44" t="s">
        <v>1046</v>
      </c>
      <c r="H107" s="44" t="s">
        <v>1047</v>
      </c>
      <c r="I107" s="44" t="s">
        <v>1111</v>
      </c>
      <c r="J107" s="44" t="s">
        <v>1181</v>
      </c>
      <c r="K107" s="44" t="s">
        <v>1075</v>
      </c>
      <c r="L107" s="44" t="s">
        <v>1051</v>
      </c>
      <c r="M107" s="44" t="s">
        <v>1076</v>
      </c>
      <c r="N107" s="44" t="s">
        <v>1077</v>
      </c>
      <c r="O107" s="44" t="s">
        <v>1066</v>
      </c>
      <c r="P107" s="44" t="s">
        <v>1066</v>
      </c>
      <c r="Q107" s="44">
        <v>200709</v>
      </c>
      <c r="R107" s="44">
        <v>200709</v>
      </c>
      <c r="S107" s="44" t="s">
        <v>1175</v>
      </c>
      <c r="T107" s="44">
        <v>86919161</v>
      </c>
      <c r="U107" s="44"/>
      <c r="V107" s="44">
        <v>13505817562</v>
      </c>
      <c r="W107" s="44" t="s">
        <v>1182</v>
      </c>
      <c r="X107" s="44" t="s">
        <v>1183</v>
      </c>
      <c r="Y107" s="44">
        <v>310018</v>
      </c>
      <c r="Z107" s="44" t="s">
        <v>1184</v>
      </c>
      <c r="AC107" s="42" t="s">
        <v>1180</v>
      </c>
    </row>
    <row r="108" spans="1:29">
      <c r="A108" s="44" t="s">
        <v>1060</v>
      </c>
      <c r="B108" s="44" t="s">
        <v>1185</v>
      </c>
      <c r="C108" s="44" t="s">
        <v>1186</v>
      </c>
      <c r="D108" s="44"/>
      <c r="E108" s="44"/>
      <c r="F108" s="44" t="s">
        <v>1045</v>
      </c>
      <c r="G108" s="44" t="s">
        <v>1046</v>
      </c>
      <c r="H108" s="44" t="s">
        <v>1047</v>
      </c>
      <c r="I108" s="44" t="s">
        <v>1111</v>
      </c>
      <c r="J108" s="44" t="s">
        <v>1187</v>
      </c>
      <c r="K108" s="44" t="s">
        <v>1075</v>
      </c>
      <c r="L108" s="44" t="s">
        <v>1051</v>
      </c>
      <c r="M108" s="44" t="s">
        <v>1076</v>
      </c>
      <c r="N108" s="44" t="s">
        <v>1077</v>
      </c>
      <c r="O108" s="44" t="s">
        <v>1066</v>
      </c>
      <c r="P108" s="44" t="s">
        <v>1066</v>
      </c>
      <c r="Q108" s="44">
        <v>200912</v>
      </c>
      <c r="R108" s="44">
        <v>200912</v>
      </c>
      <c r="S108" s="44">
        <v>2009.12</v>
      </c>
      <c r="T108" s="44">
        <v>86919153</v>
      </c>
      <c r="U108" s="44"/>
      <c r="V108" s="44">
        <v>15657129696</v>
      </c>
      <c r="W108" s="44" t="s">
        <v>1188</v>
      </c>
      <c r="X108" s="44" t="s">
        <v>1189</v>
      </c>
      <c r="Y108" s="44">
        <v>310018</v>
      </c>
      <c r="Z108" s="44" t="s">
        <v>1190</v>
      </c>
      <c r="AC108" s="42" t="s">
        <v>1186</v>
      </c>
    </row>
    <row r="109" spans="1:29">
      <c r="A109" s="44" t="s">
        <v>1060</v>
      </c>
      <c r="B109" s="44" t="s">
        <v>1191</v>
      </c>
      <c r="C109" s="44" t="s">
        <v>1192</v>
      </c>
      <c r="D109" s="44"/>
      <c r="E109" s="44" t="s">
        <v>1193</v>
      </c>
      <c r="F109" s="44" t="s">
        <v>1045</v>
      </c>
      <c r="G109" s="44" t="s">
        <v>1046</v>
      </c>
      <c r="H109" s="44" t="s">
        <v>1047</v>
      </c>
      <c r="I109" s="44" t="s">
        <v>1111</v>
      </c>
      <c r="J109" s="44" t="s">
        <v>1194</v>
      </c>
      <c r="K109" s="44" t="s">
        <v>1050</v>
      </c>
      <c r="L109" s="44" t="s">
        <v>1051</v>
      </c>
      <c r="M109" s="44" t="s">
        <v>1052</v>
      </c>
      <c r="N109" s="44" t="s">
        <v>1077</v>
      </c>
      <c r="O109" s="44" t="s">
        <v>1066</v>
      </c>
      <c r="P109" s="44" t="s">
        <v>1066</v>
      </c>
      <c r="Q109" s="44">
        <v>200606</v>
      </c>
      <c r="R109" s="44">
        <v>200606</v>
      </c>
      <c r="S109" s="44" t="s">
        <v>1086</v>
      </c>
      <c r="T109" s="44">
        <v>86919153</v>
      </c>
      <c r="U109" s="44"/>
      <c r="V109" s="44">
        <v>13515814378</v>
      </c>
      <c r="W109" s="44" t="s">
        <v>1195</v>
      </c>
      <c r="X109" s="44" t="s">
        <v>1196</v>
      </c>
      <c r="Y109" s="44">
        <v>310018</v>
      </c>
      <c r="Z109" s="44" t="s">
        <v>1126</v>
      </c>
      <c r="AC109" s="42" t="s">
        <v>1192</v>
      </c>
    </row>
    <row r="110" spans="1:29">
      <c r="A110" s="44" t="s">
        <v>1060</v>
      </c>
      <c r="B110" s="44">
        <v>41395</v>
      </c>
      <c r="C110" s="44" t="s">
        <v>1197</v>
      </c>
      <c r="D110" s="44"/>
      <c r="E110" s="44" t="s">
        <v>1198</v>
      </c>
      <c r="F110" s="44" t="s">
        <v>1045</v>
      </c>
      <c r="G110" s="44" t="s">
        <v>1046</v>
      </c>
      <c r="H110" s="44" t="s">
        <v>1110</v>
      </c>
      <c r="I110" s="44" t="s">
        <v>1199</v>
      </c>
      <c r="J110" s="44" t="s">
        <v>1200</v>
      </c>
      <c r="K110" s="44" t="s">
        <v>1113</v>
      </c>
      <c r="L110" s="44" t="s">
        <v>1051</v>
      </c>
      <c r="M110" s="44" t="s">
        <v>1115</v>
      </c>
      <c r="N110" s="44" t="s">
        <v>1201</v>
      </c>
      <c r="O110" s="44" t="s">
        <v>1066</v>
      </c>
      <c r="P110" s="44" t="s">
        <v>1066</v>
      </c>
      <c r="Q110" s="44">
        <v>201208</v>
      </c>
      <c r="R110" s="44">
        <v>201208</v>
      </c>
      <c r="S110" s="44"/>
      <c r="T110" s="44">
        <v>86919161</v>
      </c>
      <c r="U110" s="44"/>
      <c r="V110" s="44">
        <v>15158880028</v>
      </c>
      <c r="W110" s="44" t="s">
        <v>1202</v>
      </c>
      <c r="X110" s="44" t="s">
        <v>1203</v>
      </c>
      <c r="Y110" s="44" t="s">
        <v>1204</v>
      </c>
      <c r="Z110" s="44" t="s">
        <v>1205</v>
      </c>
      <c r="AC110" s="42" t="s">
        <v>1197</v>
      </c>
    </row>
    <row r="111" spans="1:29">
      <c r="A111" s="44" t="s">
        <v>1060</v>
      </c>
      <c r="B111" s="44">
        <v>41459</v>
      </c>
      <c r="C111" s="44" t="s">
        <v>1206</v>
      </c>
      <c r="D111" s="44"/>
      <c r="E111" s="44"/>
      <c r="F111" s="44" t="s">
        <v>1045</v>
      </c>
      <c r="G111" s="44" t="s">
        <v>1046</v>
      </c>
      <c r="H111" s="44" t="s">
        <v>1047</v>
      </c>
      <c r="I111" s="44">
        <v>1987</v>
      </c>
      <c r="J111" s="48" t="s">
        <v>1207</v>
      </c>
      <c r="K111" s="44" t="s">
        <v>1113</v>
      </c>
      <c r="L111" s="44" t="s">
        <v>1051</v>
      </c>
      <c r="M111" s="44" t="s">
        <v>1115</v>
      </c>
      <c r="N111" s="44" t="s">
        <v>1208</v>
      </c>
      <c r="O111" s="44" t="s">
        <v>1066</v>
      </c>
      <c r="P111" s="44" t="s">
        <v>1066</v>
      </c>
      <c r="Q111" s="44">
        <v>201306</v>
      </c>
      <c r="R111" s="44">
        <v>201306</v>
      </c>
      <c r="S111" s="44"/>
      <c r="T111" s="44">
        <v>86919153</v>
      </c>
      <c r="U111" s="44"/>
      <c r="V111" s="44">
        <v>13958010336</v>
      </c>
      <c r="W111" s="44" t="s">
        <v>1209</v>
      </c>
      <c r="X111" s="44"/>
      <c r="Y111" s="44"/>
      <c r="Z111" s="44"/>
      <c r="AC111" s="42" t="s">
        <v>1206</v>
      </c>
    </row>
    <row r="112" spans="1:29">
      <c r="A112" s="44" t="s">
        <v>1060</v>
      </c>
      <c r="B112" s="44">
        <v>41501</v>
      </c>
      <c r="C112" s="44" t="s">
        <v>1210</v>
      </c>
      <c r="D112" s="44"/>
      <c r="E112" s="44"/>
      <c r="F112" s="44" t="s">
        <v>1045</v>
      </c>
      <c r="G112" s="44" t="s">
        <v>1046</v>
      </c>
      <c r="H112" s="44" t="s">
        <v>1110</v>
      </c>
      <c r="I112" s="48" t="s">
        <v>1211</v>
      </c>
      <c r="J112" s="48" t="s">
        <v>1212</v>
      </c>
      <c r="K112" s="44" t="s">
        <v>1113</v>
      </c>
      <c r="L112" s="44" t="s">
        <v>1051</v>
      </c>
      <c r="M112" s="44" t="s">
        <v>1115</v>
      </c>
      <c r="N112" s="44" t="s">
        <v>1145</v>
      </c>
      <c r="O112" s="44" t="s">
        <v>1066</v>
      </c>
      <c r="P112" s="44" t="s">
        <v>1066</v>
      </c>
      <c r="Q112" s="44">
        <v>201307</v>
      </c>
      <c r="R112" s="44">
        <v>201307</v>
      </c>
      <c r="S112" s="44"/>
      <c r="T112" s="44">
        <v>86919153</v>
      </c>
      <c r="U112" s="44"/>
      <c r="V112" s="44">
        <v>18658882163</v>
      </c>
      <c r="W112" s="44" t="s">
        <v>1213</v>
      </c>
      <c r="X112" s="44"/>
      <c r="Y112" s="44"/>
      <c r="Z112" s="44"/>
      <c r="AC112" s="42" t="s">
        <v>1210</v>
      </c>
    </row>
    <row r="113" spans="1:29" ht="14.5">
      <c r="A113" s="44" t="s">
        <v>1060</v>
      </c>
      <c r="B113" s="44">
        <v>41368</v>
      </c>
      <c r="C113" s="44" t="s">
        <v>1214</v>
      </c>
      <c r="D113" s="44"/>
      <c r="E113" s="44"/>
      <c r="F113" s="44" t="s">
        <v>1045</v>
      </c>
      <c r="G113" s="44" t="s">
        <v>1121</v>
      </c>
      <c r="H113" s="44" t="s">
        <v>1047</v>
      </c>
      <c r="I113" s="44" t="s">
        <v>1215</v>
      </c>
      <c r="J113" s="44" t="s">
        <v>1216</v>
      </c>
      <c r="K113" s="44" t="s">
        <v>1113</v>
      </c>
      <c r="L113" s="44" t="s">
        <v>1051</v>
      </c>
      <c r="M113" s="44" t="s">
        <v>1115</v>
      </c>
      <c r="N113" s="44" t="s">
        <v>1145</v>
      </c>
      <c r="O113" s="44" t="s">
        <v>1066</v>
      </c>
      <c r="P113" s="44" t="s">
        <v>1066</v>
      </c>
      <c r="Q113" s="44">
        <v>201207</v>
      </c>
      <c r="R113" s="44">
        <v>201207</v>
      </c>
      <c r="S113" s="44"/>
      <c r="T113" s="77">
        <v>86919161</v>
      </c>
      <c r="U113" s="77"/>
      <c r="V113" s="77">
        <v>15267431028</v>
      </c>
      <c r="W113" s="95" t="s">
        <v>1217</v>
      </c>
      <c r="X113" s="73" t="s">
        <v>308</v>
      </c>
      <c r="Y113" s="73">
        <v>310018</v>
      </c>
      <c r="Z113" s="73" t="s">
        <v>309</v>
      </c>
      <c r="AC113" s="42" t="s">
        <v>1214</v>
      </c>
    </row>
    <row r="114" spans="1:29">
      <c r="A114" s="44" t="s">
        <v>1060</v>
      </c>
      <c r="B114" s="44">
        <v>41694</v>
      </c>
      <c r="C114" s="44" t="s">
        <v>1218</v>
      </c>
      <c r="D114" s="44"/>
      <c r="E114" s="44"/>
      <c r="F114" s="44" t="s">
        <v>1045</v>
      </c>
      <c r="G114" s="44" t="s">
        <v>1046</v>
      </c>
      <c r="H114" s="44" t="s">
        <v>1047</v>
      </c>
      <c r="I114" s="48" t="s">
        <v>1219</v>
      </c>
      <c r="J114" s="49" t="s">
        <v>1459</v>
      </c>
      <c r="K114" s="44" t="s">
        <v>1113</v>
      </c>
      <c r="L114" s="44" t="s">
        <v>1051</v>
      </c>
      <c r="M114" s="44" t="s">
        <v>1115</v>
      </c>
      <c r="N114" s="44" t="s">
        <v>1077</v>
      </c>
      <c r="O114" s="44" t="s">
        <v>1066</v>
      </c>
      <c r="P114" s="44" t="s">
        <v>1066</v>
      </c>
      <c r="Q114" s="44">
        <v>201409</v>
      </c>
      <c r="R114" s="44">
        <v>201409</v>
      </c>
      <c r="S114" s="44"/>
      <c r="T114" s="44"/>
      <c r="U114" s="44"/>
      <c r="V114" s="44">
        <v>13567112680</v>
      </c>
      <c r="W114" s="103" t="s">
        <v>1220</v>
      </c>
      <c r="X114" s="44">
        <v>3.3068319860617997E+17</v>
      </c>
      <c r="Y114" s="44"/>
      <c r="Z114" s="44"/>
      <c r="AC114" s="42" t="s">
        <v>1218</v>
      </c>
    </row>
    <row r="115" spans="1:29">
      <c r="A115" s="44" t="s">
        <v>1060</v>
      </c>
      <c r="B115" s="44">
        <v>41737</v>
      </c>
      <c r="C115" s="44" t="s">
        <v>1221</v>
      </c>
      <c r="D115" s="44"/>
      <c r="E115" s="44" t="s">
        <v>1222</v>
      </c>
      <c r="F115" s="44" t="s">
        <v>1045</v>
      </c>
      <c r="G115" s="44" t="s">
        <v>1046</v>
      </c>
      <c r="H115" s="44" t="s">
        <v>1110</v>
      </c>
      <c r="I115" s="48" t="s">
        <v>1199</v>
      </c>
      <c r="J115" s="53">
        <v>29745</v>
      </c>
      <c r="K115" s="44" t="s">
        <v>1223</v>
      </c>
      <c r="L115" s="44" t="s">
        <v>1051</v>
      </c>
      <c r="M115" s="44" t="s">
        <v>1076</v>
      </c>
      <c r="N115" s="44" t="s">
        <v>1224</v>
      </c>
      <c r="O115" s="44" t="s">
        <v>1066</v>
      </c>
      <c r="P115" s="44" t="s">
        <v>1225</v>
      </c>
      <c r="Q115" s="44" t="s">
        <v>1226</v>
      </c>
      <c r="R115" s="44">
        <v>201506</v>
      </c>
      <c r="S115" s="44"/>
      <c r="T115" s="44"/>
      <c r="U115" s="44"/>
      <c r="V115" s="44">
        <v>15906621094</v>
      </c>
      <c r="W115" s="103" t="s">
        <v>1227</v>
      </c>
      <c r="X115" s="44">
        <v>1.30202198106082E+17</v>
      </c>
      <c r="Y115" s="44"/>
      <c r="Z115" s="44"/>
      <c r="AC115" s="42" t="s">
        <v>1221</v>
      </c>
    </row>
    <row r="116" spans="1:29">
      <c r="A116" s="44" t="s">
        <v>1060</v>
      </c>
      <c r="B116" s="48" t="s">
        <v>1228</v>
      </c>
      <c r="C116" s="44" t="s">
        <v>1229</v>
      </c>
      <c r="D116" s="44"/>
      <c r="E116" s="44"/>
      <c r="F116" s="44" t="s">
        <v>1045</v>
      </c>
      <c r="G116" s="44" t="s">
        <v>1046</v>
      </c>
      <c r="H116" s="44" t="s">
        <v>1047</v>
      </c>
      <c r="I116" s="48" t="s">
        <v>1199</v>
      </c>
      <c r="J116" s="53">
        <v>29931</v>
      </c>
      <c r="K116" s="44" t="s">
        <v>1113</v>
      </c>
      <c r="L116" s="44" t="s">
        <v>1051</v>
      </c>
      <c r="M116" s="44" t="s">
        <v>1115</v>
      </c>
      <c r="N116" s="44" t="s">
        <v>1077</v>
      </c>
      <c r="O116" s="44" t="s">
        <v>1066</v>
      </c>
      <c r="P116" s="44" t="s">
        <v>1066</v>
      </c>
      <c r="Q116" s="44">
        <v>200704</v>
      </c>
      <c r="R116" s="44">
        <v>201506</v>
      </c>
      <c r="S116" s="44"/>
      <c r="T116" s="44"/>
      <c r="U116" s="44"/>
      <c r="V116" s="44">
        <v>15906697876</v>
      </c>
      <c r="W116" s="103" t="s">
        <v>1230</v>
      </c>
      <c r="X116" s="44" t="s">
        <v>1460</v>
      </c>
      <c r="Y116" s="44"/>
      <c r="Z116" s="44"/>
      <c r="AC116" s="42" t="s">
        <v>1229</v>
      </c>
    </row>
    <row r="117" spans="1:29" s="96" customFormat="1">
      <c r="A117" s="44" t="s">
        <v>1060</v>
      </c>
      <c r="B117" s="44">
        <v>41788</v>
      </c>
      <c r="C117" s="44" t="s">
        <v>1231</v>
      </c>
      <c r="D117" s="44"/>
      <c r="E117" s="85"/>
      <c r="F117" s="44" t="s">
        <v>1045</v>
      </c>
      <c r="G117" s="44" t="s">
        <v>1046</v>
      </c>
      <c r="H117" s="44" t="s">
        <v>1047</v>
      </c>
      <c r="I117" s="48" t="s">
        <v>1166</v>
      </c>
      <c r="J117" s="53">
        <v>26657</v>
      </c>
      <c r="K117" s="85"/>
      <c r="L117" s="44" t="s">
        <v>1051</v>
      </c>
      <c r="M117" s="63" t="s">
        <v>1076</v>
      </c>
      <c r="N117" s="63" t="s">
        <v>1232</v>
      </c>
      <c r="O117" s="44" t="s">
        <v>1066</v>
      </c>
      <c r="P117" s="44" t="s">
        <v>1066</v>
      </c>
      <c r="Q117" s="85">
        <v>199607</v>
      </c>
      <c r="R117" s="106">
        <v>201510</v>
      </c>
      <c r="S117" s="85"/>
      <c r="T117" s="85"/>
      <c r="U117" s="85"/>
      <c r="V117" s="44">
        <v>18867512378</v>
      </c>
      <c r="W117" s="93"/>
      <c r="X117" s="82">
        <v>2.1021119721224499E+17</v>
      </c>
      <c r="Y117" s="85"/>
      <c r="Z117" s="85"/>
      <c r="AC117" s="42" t="s">
        <v>1231</v>
      </c>
    </row>
    <row r="118" spans="1:29" s="96" customFormat="1">
      <c r="A118" s="44" t="s">
        <v>1060</v>
      </c>
      <c r="B118" s="44">
        <v>41784</v>
      </c>
      <c r="C118" s="44" t="s">
        <v>1233</v>
      </c>
      <c r="D118" s="44"/>
      <c r="E118" s="85"/>
      <c r="F118" s="44" t="s">
        <v>1045</v>
      </c>
      <c r="G118" s="44" t="s">
        <v>1121</v>
      </c>
      <c r="H118" s="44" t="s">
        <v>1047</v>
      </c>
      <c r="I118" s="48" t="s">
        <v>1084</v>
      </c>
      <c r="J118" s="53">
        <v>27581</v>
      </c>
      <c r="K118" s="85"/>
      <c r="L118" s="44" t="s">
        <v>1051</v>
      </c>
      <c r="M118" s="63" t="s">
        <v>1076</v>
      </c>
      <c r="N118" s="63" t="s">
        <v>1232</v>
      </c>
      <c r="O118" s="44" t="s">
        <v>1066</v>
      </c>
      <c r="P118" s="44" t="s">
        <v>1066</v>
      </c>
      <c r="Q118" s="85">
        <v>199707</v>
      </c>
      <c r="R118" s="85">
        <v>201509</v>
      </c>
      <c r="S118" s="85"/>
      <c r="T118" s="85"/>
      <c r="U118" s="85"/>
      <c r="V118" s="44">
        <v>13486355897</v>
      </c>
      <c r="W118" s="93"/>
      <c r="X118" s="82">
        <v>2.3010519750706202E+17</v>
      </c>
      <c r="Y118" s="85"/>
      <c r="Z118" s="85"/>
      <c r="AC118" s="42" t="s">
        <v>1233</v>
      </c>
    </row>
    <row r="119" spans="1:29" ht="14.5">
      <c r="A119" s="44" t="s">
        <v>1234</v>
      </c>
      <c r="B119" s="44" t="s">
        <v>1235</v>
      </c>
      <c r="C119" s="44" t="s">
        <v>1236</v>
      </c>
      <c r="D119" s="44"/>
      <c r="E119" s="44"/>
      <c r="F119" s="44" t="s">
        <v>1045</v>
      </c>
      <c r="G119" s="44" t="s">
        <v>1046</v>
      </c>
      <c r="H119" s="44" t="s">
        <v>1047</v>
      </c>
      <c r="I119" s="44" t="s">
        <v>1073</v>
      </c>
      <c r="J119" s="44" t="s">
        <v>1237</v>
      </c>
      <c r="K119" s="44" t="s">
        <v>1050</v>
      </c>
      <c r="L119" s="44" t="s">
        <v>1051</v>
      </c>
      <c r="M119" s="44" t="s">
        <v>1052</v>
      </c>
      <c r="N119" s="44" t="s">
        <v>1238</v>
      </c>
      <c r="O119" s="44" t="s">
        <v>1066</v>
      </c>
      <c r="P119" s="44" t="s">
        <v>1066</v>
      </c>
      <c r="Q119" s="76">
        <v>198307</v>
      </c>
      <c r="R119" s="76">
        <v>199706</v>
      </c>
      <c r="S119" s="76" t="s">
        <v>313</v>
      </c>
      <c r="T119" s="107">
        <v>86919088</v>
      </c>
      <c r="U119" s="107"/>
      <c r="V119" s="107">
        <v>13575755528</v>
      </c>
      <c r="W119" s="108" t="s">
        <v>314</v>
      </c>
      <c r="X119" s="73" t="s">
        <v>315</v>
      </c>
      <c r="Y119" s="73">
        <v>310012</v>
      </c>
      <c r="Z119" s="73" t="s">
        <v>1239</v>
      </c>
      <c r="AA119" s="55"/>
      <c r="AB119" s="42" t="s">
        <v>1236</v>
      </c>
    </row>
    <row r="120" spans="1:29" ht="14.5">
      <c r="A120" s="44" t="s">
        <v>1234</v>
      </c>
      <c r="B120" s="44" t="s">
        <v>1240</v>
      </c>
      <c r="C120" s="44" t="s">
        <v>1241</v>
      </c>
      <c r="D120" s="44"/>
      <c r="E120" s="44"/>
      <c r="F120" s="44" t="s">
        <v>1045</v>
      </c>
      <c r="G120" s="44" t="s">
        <v>1121</v>
      </c>
      <c r="H120" s="44" t="s">
        <v>1110</v>
      </c>
      <c r="I120" s="44" t="s">
        <v>1063</v>
      </c>
      <c r="J120" s="44" t="s">
        <v>1242</v>
      </c>
      <c r="K120" s="44" t="s">
        <v>1075</v>
      </c>
      <c r="L120" s="44" t="s">
        <v>1051</v>
      </c>
      <c r="M120" s="44" t="s">
        <v>1076</v>
      </c>
      <c r="N120" s="44" t="s">
        <v>1243</v>
      </c>
      <c r="O120" s="44" t="s">
        <v>1054</v>
      </c>
      <c r="P120" s="44" t="s">
        <v>1117</v>
      </c>
      <c r="Q120" s="76">
        <v>198407</v>
      </c>
      <c r="R120" s="76">
        <v>199605</v>
      </c>
      <c r="S120" s="76" t="s">
        <v>316</v>
      </c>
      <c r="T120" s="107">
        <v>86919087</v>
      </c>
      <c r="U120" s="107"/>
      <c r="V120" s="107">
        <v>13857105310</v>
      </c>
      <c r="W120" s="108" t="s">
        <v>317</v>
      </c>
      <c r="X120" s="73" t="s">
        <v>318</v>
      </c>
      <c r="Y120" s="73">
        <v>310030</v>
      </c>
      <c r="Z120" s="73" t="s">
        <v>1244</v>
      </c>
      <c r="AA120" s="55"/>
      <c r="AB120" s="42" t="s">
        <v>1241</v>
      </c>
    </row>
    <row r="121" spans="1:29" ht="14.5">
      <c r="A121" s="44" t="s">
        <v>1234</v>
      </c>
      <c r="B121" s="44" t="s">
        <v>1245</v>
      </c>
      <c r="C121" s="44" t="s">
        <v>1246</v>
      </c>
      <c r="D121" s="44"/>
      <c r="E121" s="44" t="s">
        <v>1247</v>
      </c>
      <c r="F121" s="44" t="s">
        <v>1045</v>
      </c>
      <c r="G121" s="44" t="s">
        <v>1046</v>
      </c>
      <c r="H121" s="44" t="s">
        <v>1047</v>
      </c>
      <c r="I121" s="44" t="s">
        <v>1248</v>
      </c>
      <c r="J121" s="44" t="s">
        <v>1249</v>
      </c>
      <c r="K121" s="44" t="s">
        <v>1075</v>
      </c>
      <c r="L121" s="44" t="s">
        <v>1051</v>
      </c>
      <c r="M121" s="44" t="s">
        <v>1076</v>
      </c>
      <c r="N121" s="44" t="s">
        <v>1077</v>
      </c>
      <c r="O121" s="44" t="s">
        <v>1066</v>
      </c>
      <c r="P121" s="44" t="s">
        <v>1066</v>
      </c>
      <c r="Q121" s="76">
        <v>200406</v>
      </c>
      <c r="R121" s="76">
        <v>200406</v>
      </c>
      <c r="S121" s="76" t="s">
        <v>319</v>
      </c>
      <c r="T121" s="107">
        <v>86878663</v>
      </c>
      <c r="U121" s="107"/>
      <c r="V121" s="107">
        <v>13064745811</v>
      </c>
      <c r="W121" s="109" t="s">
        <v>320</v>
      </c>
      <c r="X121" s="73" t="s">
        <v>321</v>
      </c>
      <c r="Y121" s="73">
        <v>310004</v>
      </c>
      <c r="Z121" s="73" t="s">
        <v>1250</v>
      </c>
      <c r="AA121" s="55"/>
      <c r="AB121" s="42" t="s">
        <v>1246</v>
      </c>
    </row>
    <row r="122" spans="1:29" ht="14.5">
      <c r="A122" s="44" t="s">
        <v>1234</v>
      </c>
      <c r="B122" s="44" t="s">
        <v>1251</v>
      </c>
      <c r="C122" s="44" t="s">
        <v>1252</v>
      </c>
      <c r="D122" s="44"/>
      <c r="E122" s="44"/>
      <c r="F122" s="44" t="s">
        <v>1045</v>
      </c>
      <c r="G122" s="44" t="s">
        <v>1046</v>
      </c>
      <c r="H122" s="44" t="s">
        <v>1047</v>
      </c>
      <c r="I122" s="44" t="s">
        <v>1199</v>
      </c>
      <c r="J122" s="44" t="s">
        <v>1253</v>
      </c>
      <c r="K122" s="44" t="s">
        <v>1075</v>
      </c>
      <c r="L122" s="44" t="s">
        <v>1051</v>
      </c>
      <c r="M122" s="44" t="s">
        <v>1076</v>
      </c>
      <c r="N122" s="44" t="s">
        <v>1152</v>
      </c>
      <c r="O122" s="44" t="s">
        <v>1055</v>
      </c>
      <c r="P122" s="44" t="s">
        <v>1055</v>
      </c>
      <c r="Q122" s="76">
        <v>200505</v>
      </c>
      <c r="R122" s="76">
        <v>200505</v>
      </c>
      <c r="S122" s="76" t="s">
        <v>280</v>
      </c>
      <c r="T122" s="107">
        <v>86919087</v>
      </c>
      <c r="U122" s="107"/>
      <c r="V122" s="107">
        <v>13175112391</v>
      </c>
      <c r="W122" s="108" t="s">
        <v>322</v>
      </c>
      <c r="X122" s="73" t="s">
        <v>323</v>
      </c>
      <c r="Y122" s="73">
        <v>310018</v>
      </c>
      <c r="Z122" s="73" t="s">
        <v>1254</v>
      </c>
      <c r="AA122" s="55"/>
      <c r="AB122" s="42" t="s">
        <v>1252</v>
      </c>
    </row>
    <row r="123" spans="1:29" ht="14.5">
      <c r="A123" s="44" t="s">
        <v>1234</v>
      </c>
      <c r="B123" s="44" t="s">
        <v>1255</v>
      </c>
      <c r="C123" s="44" t="s">
        <v>1256</v>
      </c>
      <c r="D123" s="44"/>
      <c r="E123" s="44"/>
      <c r="F123" s="44" t="s">
        <v>1045</v>
      </c>
      <c r="G123" s="44" t="s">
        <v>1046</v>
      </c>
      <c r="H123" s="44" t="s">
        <v>1110</v>
      </c>
      <c r="I123" s="44" t="s">
        <v>1257</v>
      </c>
      <c r="J123" s="44" t="s">
        <v>1258</v>
      </c>
      <c r="K123" s="44" t="s">
        <v>1259</v>
      </c>
      <c r="L123" s="44" t="s">
        <v>1051</v>
      </c>
      <c r="M123" s="44" t="s">
        <v>1052</v>
      </c>
      <c r="N123" s="44" t="s">
        <v>1260</v>
      </c>
      <c r="O123" s="44" t="s">
        <v>1054</v>
      </c>
      <c r="P123" s="44" t="s">
        <v>1117</v>
      </c>
      <c r="Q123" s="76">
        <v>198307</v>
      </c>
      <c r="R123" s="76">
        <v>200311</v>
      </c>
      <c r="S123" s="76" t="s">
        <v>324</v>
      </c>
      <c r="T123" s="107">
        <v>86919087</v>
      </c>
      <c r="U123" s="107"/>
      <c r="V123" s="107">
        <v>13567988660</v>
      </c>
      <c r="W123" s="108" t="s">
        <v>325</v>
      </c>
      <c r="X123" s="73" t="s">
        <v>326</v>
      </c>
      <c r="Y123" s="73">
        <v>313000</v>
      </c>
      <c r="Z123" s="73" t="s">
        <v>1261</v>
      </c>
      <c r="AA123" s="55"/>
      <c r="AB123" s="42" t="s">
        <v>1256</v>
      </c>
    </row>
    <row r="124" spans="1:29" ht="14.5">
      <c r="A124" s="44" t="s">
        <v>1234</v>
      </c>
      <c r="B124" s="44" t="s">
        <v>1262</v>
      </c>
      <c r="C124" s="44" t="s">
        <v>1263</v>
      </c>
      <c r="D124" s="44"/>
      <c r="E124" s="44"/>
      <c r="F124" s="44" t="s">
        <v>1045</v>
      </c>
      <c r="G124" s="44" t="s">
        <v>1046</v>
      </c>
      <c r="H124" s="44" t="s">
        <v>1047</v>
      </c>
      <c r="I124" s="44" t="s">
        <v>1264</v>
      </c>
      <c r="J124" s="44" t="s">
        <v>1265</v>
      </c>
      <c r="K124" s="44" t="s">
        <v>1113</v>
      </c>
      <c r="L124" s="44" t="s">
        <v>1051</v>
      </c>
      <c r="M124" s="44" t="s">
        <v>1115</v>
      </c>
      <c r="N124" s="44" t="s">
        <v>1152</v>
      </c>
      <c r="O124" s="44" t="s">
        <v>1055</v>
      </c>
      <c r="P124" s="44" t="s">
        <v>1055</v>
      </c>
      <c r="Q124" s="76">
        <v>199807</v>
      </c>
      <c r="R124" s="76">
        <v>200404</v>
      </c>
      <c r="S124" s="76" t="s">
        <v>310</v>
      </c>
      <c r="T124" s="107">
        <v>86919087</v>
      </c>
      <c r="U124" s="107"/>
      <c r="V124" s="107">
        <v>13067720115</v>
      </c>
      <c r="W124" s="109" t="s">
        <v>327</v>
      </c>
      <c r="X124" s="73" t="s">
        <v>328</v>
      </c>
      <c r="Y124" s="73">
        <v>310018</v>
      </c>
      <c r="Z124" s="73" t="s">
        <v>1266</v>
      </c>
      <c r="AA124" s="55"/>
      <c r="AB124" s="42" t="s">
        <v>1263</v>
      </c>
    </row>
    <row r="125" spans="1:29" ht="14.5">
      <c r="A125" s="44" t="s">
        <v>1234</v>
      </c>
      <c r="B125" s="44" t="s">
        <v>1267</v>
      </c>
      <c r="C125" s="44" t="s">
        <v>1268</v>
      </c>
      <c r="D125" s="44"/>
      <c r="E125" s="44"/>
      <c r="F125" s="44" t="s">
        <v>1045</v>
      </c>
      <c r="G125" s="44" t="s">
        <v>1121</v>
      </c>
      <c r="H125" s="44" t="s">
        <v>1047</v>
      </c>
      <c r="I125" s="44" t="s">
        <v>1269</v>
      </c>
      <c r="J125" s="44" t="s">
        <v>1270</v>
      </c>
      <c r="K125" s="44" t="s">
        <v>1075</v>
      </c>
      <c r="L125" s="44" t="s">
        <v>1051</v>
      </c>
      <c r="M125" s="44" t="s">
        <v>1076</v>
      </c>
      <c r="N125" s="44" t="s">
        <v>1271</v>
      </c>
      <c r="O125" s="44" t="s">
        <v>1055</v>
      </c>
      <c r="P125" s="44" t="s">
        <v>1055</v>
      </c>
      <c r="Q125" s="76">
        <v>198903</v>
      </c>
      <c r="R125" s="76">
        <v>200102</v>
      </c>
      <c r="S125" s="76" t="s">
        <v>329</v>
      </c>
      <c r="T125" s="107">
        <v>86919087</v>
      </c>
      <c r="U125" s="107"/>
      <c r="V125" s="107">
        <v>13588120901</v>
      </c>
      <c r="W125" s="108" t="s">
        <v>330</v>
      </c>
      <c r="X125" s="73" t="s">
        <v>331</v>
      </c>
      <c r="Y125" s="73">
        <v>310022</v>
      </c>
      <c r="Z125" s="73" t="s">
        <v>1272</v>
      </c>
      <c r="AA125" s="55"/>
      <c r="AB125" s="42" t="s">
        <v>1268</v>
      </c>
    </row>
    <row r="126" spans="1:29" ht="14.5">
      <c r="A126" s="44" t="s">
        <v>1234</v>
      </c>
      <c r="B126" s="44" t="s">
        <v>1273</v>
      </c>
      <c r="C126" s="44" t="s">
        <v>1274</v>
      </c>
      <c r="D126" s="44"/>
      <c r="E126" s="44"/>
      <c r="F126" s="44" t="s">
        <v>1045</v>
      </c>
      <c r="G126" s="44" t="s">
        <v>1046</v>
      </c>
      <c r="H126" s="44" t="s">
        <v>1047</v>
      </c>
      <c r="I126" s="44" t="s">
        <v>1275</v>
      </c>
      <c r="J126" s="44" t="s">
        <v>1276</v>
      </c>
      <c r="K126" s="44" t="s">
        <v>1075</v>
      </c>
      <c r="L126" s="44" t="s">
        <v>1051</v>
      </c>
      <c r="M126" s="44" t="s">
        <v>1076</v>
      </c>
      <c r="N126" s="44" t="s">
        <v>1077</v>
      </c>
      <c r="O126" s="44" t="s">
        <v>1054</v>
      </c>
      <c r="P126" s="44" t="s">
        <v>1055</v>
      </c>
      <c r="Q126" s="76">
        <v>199708</v>
      </c>
      <c r="R126" s="76">
        <v>199708</v>
      </c>
      <c r="S126" s="76" t="s">
        <v>280</v>
      </c>
      <c r="T126" s="107">
        <v>86919087</v>
      </c>
      <c r="U126" s="107"/>
      <c r="V126" s="107">
        <v>13735890020</v>
      </c>
      <c r="W126" s="108" t="s">
        <v>332</v>
      </c>
      <c r="X126" s="73" t="s">
        <v>333</v>
      </c>
      <c r="Y126" s="73">
        <v>310018</v>
      </c>
      <c r="Z126" s="73" t="s">
        <v>1277</v>
      </c>
      <c r="AA126" s="55"/>
      <c r="AB126" s="42" t="s">
        <v>1274</v>
      </c>
    </row>
    <row r="127" spans="1:29" ht="14.5">
      <c r="A127" s="44" t="s">
        <v>1234</v>
      </c>
      <c r="B127" s="44" t="s">
        <v>1278</v>
      </c>
      <c r="C127" s="44" t="s">
        <v>1279</v>
      </c>
      <c r="D127" s="44"/>
      <c r="E127" s="44"/>
      <c r="F127" s="44" t="s">
        <v>1045</v>
      </c>
      <c r="G127" s="44" t="s">
        <v>1046</v>
      </c>
      <c r="H127" s="44" t="s">
        <v>1110</v>
      </c>
      <c r="I127" s="44" t="s">
        <v>1280</v>
      </c>
      <c r="J127" s="44" t="s">
        <v>1281</v>
      </c>
      <c r="K127" s="44" t="s">
        <v>1282</v>
      </c>
      <c r="L127" s="44" t="s">
        <v>1114</v>
      </c>
      <c r="M127" s="44" t="s">
        <v>1076</v>
      </c>
      <c r="N127" s="44" t="s">
        <v>1077</v>
      </c>
      <c r="O127" s="44" t="s">
        <v>1283</v>
      </c>
      <c r="P127" s="44"/>
      <c r="Q127" s="76">
        <v>197912</v>
      </c>
      <c r="R127" s="76">
        <v>197912</v>
      </c>
      <c r="S127" s="76" t="s">
        <v>334</v>
      </c>
      <c r="T127" s="107">
        <v>86919087</v>
      </c>
      <c r="U127" s="107"/>
      <c r="V127" s="107">
        <v>13906505312</v>
      </c>
      <c r="W127" s="109" t="s">
        <v>335</v>
      </c>
      <c r="X127" s="73" t="s">
        <v>336</v>
      </c>
      <c r="Y127" s="73">
        <v>310000</v>
      </c>
      <c r="Z127" s="73" t="s">
        <v>1284</v>
      </c>
      <c r="AA127" s="55"/>
      <c r="AB127" s="42" t="s">
        <v>1279</v>
      </c>
    </row>
    <row r="128" spans="1:29" ht="14.5">
      <c r="A128" s="44" t="s">
        <v>1234</v>
      </c>
      <c r="B128" s="44" t="s">
        <v>1285</v>
      </c>
      <c r="C128" s="44" t="s">
        <v>1286</v>
      </c>
      <c r="D128" s="44"/>
      <c r="E128" s="44"/>
      <c r="F128" s="44" t="s">
        <v>1045</v>
      </c>
      <c r="G128" s="44" t="s">
        <v>1121</v>
      </c>
      <c r="H128" s="44" t="s">
        <v>1047</v>
      </c>
      <c r="I128" s="44" t="s">
        <v>1199</v>
      </c>
      <c r="J128" s="44" t="s">
        <v>1287</v>
      </c>
      <c r="K128" s="44" t="s">
        <v>1075</v>
      </c>
      <c r="L128" s="44" t="s">
        <v>1051</v>
      </c>
      <c r="M128" s="44" t="s">
        <v>1076</v>
      </c>
      <c r="N128" s="44" t="s">
        <v>1232</v>
      </c>
      <c r="O128" s="44" t="s">
        <v>1066</v>
      </c>
      <c r="P128" s="44" t="s">
        <v>1066</v>
      </c>
      <c r="Q128" s="76">
        <v>200707</v>
      </c>
      <c r="R128" s="76">
        <v>200707</v>
      </c>
      <c r="S128" s="76" t="s">
        <v>337</v>
      </c>
      <c r="T128" s="107">
        <v>86919087</v>
      </c>
      <c r="U128" s="107"/>
      <c r="V128" s="107">
        <v>13185060390</v>
      </c>
      <c r="W128" s="109" t="s">
        <v>338</v>
      </c>
      <c r="X128" s="73" t="s">
        <v>339</v>
      </c>
      <c r="Y128" s="73">
        <v>310004</v>
      </c>
      <c r="Z128" s="73" t="s">
        <v>1288</v>
      </c>
      <c r="AA128" s="55"/>
      <c r="AB128" s="42" t="s">
        <v>1286</v>
      </c>
    </row>
    <row r="129" spans="1:29" ht="14.5">
      <c r="A129" s="44" t="s">
        <v>1234</v>
      </c>
      <c r="B129" s="44" t="s">
        <v>1289</v>
      </c>
      <c r="C129" s="44" t="s">
        <v>1290</v>
      </c>
      <c r="D129" s="44"/>
      <c r="E129" s="44" t="s">
        <v>1291</v>
      </c>
      <c r="F129" s="44" t="s">
        <v>1045</v>
      </c>
      <c r="G129" s="44" t="s">
        <v>1046</v>
      </c>
      <c r="H129" s="44" t="s">
        <v>1047</v>
      </c>
      <c r="I129" s="44" t="s">
        <v>1264</v>
      </c>
      <c r="J129" s="44" t="s">
        <v>1292</v>
      </c>
      <c r="K129" s="44" t="s">
        <v>1050</v>
      </c>
      <c r="L129" s="44" t="s">
        <v>1051</v>
      </c>
      <c r="M129" s="44" t="s">
        <v>1052</v>
      </c>
      <c r="N129" s="44" t="s">
        <v>1077</v>
      </c>
      <c r="O129" s="44" t="s">
        <v>1066</v>
      </c>
      <c r="P129" s="44" t="s">
        <v>1066</v>
      </c>
      <c r="Q129" s="76">
        <v>200306</v>
      </c>
      <c r="R129" s="76">
        <v>200709</v>
      </c>
      <c r="S129" s="76" t="s">
        <v>337</v>
      </c>
      <c r="T129" s="107">
        <v>86878663</v>
      </c>
      <c r="U129" s="107"/>
      <c r="V129" s="107">
        <v>13588198089</v>
      </c>
      <c r="W129" s="109" t="s">
        <v>340</v>
      </c>
      <c r="X129" s="73" t="s">
        <v>341</v>
      </c>
      <c r="Y129" s="73">
        <v>310000</v>
      </c>
      <c r="Z129" s="73" t="s">
        <v>1293</v>
      </c>
      <c r="AA129" s="55"/>
      <c r="AB129" s="42" t="s">
        <v>1290</v>
      </c>
    </row>
    <row r="130" spans="1:29" ht="14.5">
      <c r="A130" s="44" t="s">
        <v>1234</v>
      </c>
      <c r="B130" s="44" t="s">
        <v>1294</v>
      </c>
      <c r="C130" s="44" t="s">
        <v>1295</v>
      </c>
      <c r="D130" s="44"/>
      <c r="E130" s="44"/>
      <c r="F130" s="44" t="s">
        <v>1296</v>
      </c>
      <c r="G130" s="44" t="s">
        <v>1046</v>
      </c>
      <c r="H130" s="44" t="s">
        <v>1110</v>
      </c>
      <c r="I130" s="44" t="s">
        <v>1084</v>
      </c>
      <c r="J130" s="44" t="s">
        <v>1297</v>
      </c>
      <c r="K130" s="44" t="s">
        <v>1113</v>
      </c>
      <c r="L130" s="44" t="s">
        <v>1051</v>
      </c>
      <c r="M130" s="44" t="s">
        <v>1115</v>
      </c>
      <c r="N130" s="44" t="s">
        <v>1298</v>
      </c>
      <c r="O130" s="44" t="s">
        <v>1055</v>
      </c>
      <c r="P130" s="44" t="s">
        <v>1055</v>
      </c>
      <c r="Q130" s="76">
        <v>199807</v>
      </c>
      <c r="R130" s="76">
        <v>200407</v>
      </c>
      <c r="S130" s="76" t="s">
        <v>319</v>
      </c>
      <c r="T130" s="107">
        <v>86919087</v>
      </c>
      <c r="U130" s="107"/>
      <c r="V130" s="107">
        <v>13588857235</v>
      </c>
      <c r="W130" s="109" t="s">
        <v>342</v>
      </c>
      <c r="X130" s="73" t="s">
        <v>343</v>
      </c>
      <c r="Y130" s="73">
        <v>310018</v>
      </c>
      <c r="Z130" s="73" t="s">
        <v>1299</v>
      </c>
      <c r="AA130" s="55"/>
      <c r="AB130" s="42" t="s">
        <v>1295</v>
      </c>
    </row>
    <row r="131" spans="1:29" ht="14.5">
      <c r="A131" s="44" t="s">
        <v>1234</v>
      </c>
      <c r="B131" s="44" t="s">
        <v>1300</v>
      </c>
      <c r="C131" s="44" t="s">
        <v>1301</v>
      </c>
      <c r="D131" s="44"/>
      <c r="E131" s="44"/>
      <c r="F131" s="44" t="s">
        <v>1045</v>
      </c>
      <c r="G131" s="44" t="s">
        <v>1046</v>
      </c>
      <c r="H131" s="44" t="s">
        <v>1047</v>
      </c>
      <c r="I131" s="44" t="s">
        <v>1199</v>
      </c>
      <c r="J131" s="44" t="s">
        <v>1302</v>
      </c>
      <c r="K131" s="44" t="s">
        <v>1113</v>
      </c>
      <c r="L131" s="44" t="s">
        <v>1051</v>
      </c>
      <c r="M131" s="44" t="s">
        <v>1115</v>
      </c>
      <c r="N131" s="44" t="s">
        <v>1152</v>
      </c>
      <c r="O131" s="44" t="s">
        <v>1055</v>
      </c>
      <c r="P131" s="44" t="s">
        <v>1055</v>
      </c>
      <c r="Q131" s="76">
        <v>200803</v>
      </c>
      <c r="R131" s="76">
        <v>200803</v>
      </c>
      <c r="S131" s="76" t="s">
        <v>337</v>
      </c>
      <c r="T131" s="107">
        <v>86878663</v>
      </c>
      <c r="U131" s="107"/>
      <c r="V131" s="107">
        <v>13575755378</v>
      </c>
      <c r="W131" s="109" t="s">
        <v>344</v>
      </c>
      <c r="X131" s="73" t="s">
        <v>345</v>
      </c>
      <c r="Y131" s="73">
        <v>310018</v>
      </c>
      <c r="Z131" s="73" t="s">
        <v>1303</v>
      </c>
      <c r="AA131" s="55"/>
      <c r="AB131" s="42" t="s">
        <v>1301</v>
      </c>
    </row>
    <row r="132" spans="1:29" ht="14.5">
      <c r="A132" s="44" t="s">
        <v>1234</v>
      </c>
      <c r="B132" s="44" t="s">
        <v>1304</v>
      </c>
      <c r="C132" s="44" t="s">
        <v>1305</v>
      </c>
      <c r="D132" s="44"/>
      <c r="E132" s="44"/>
      <c r="F132" s="44" t="s">
        <v>1045</v>
      </c>
      <c r="G132" s="44" t="s">
        <v>1121</v>
      </c>
      <c r="H132" s="44" t="s">
        <v>1110</v>
      </c>
      <c r="I132" s="44" t="s">
        <v>1199</v>
      </c>
      <c r="J132" s="44" t="s">
        <v>1306</v>
      </c>
      <c r="K132" s="44" t="s">
        <v>1075</v>
      </c>
      <c r="L132" s="44" t="s">
        <v>1051</v>
      </c>
      <c r="M132" s="44" t="s">
        <v>1076</v>
      </c>
      <c r="N132" s="44" t="s">
        <v>1238</v>
      </c>
      <c r="O132" s="44" t="s">
        <v>1066</v>
      </c>
      <c r="P132" s="44" t="s">
        <v>1066</v>
      </c>
      <c r="Q132" s="76">
        <v>200807</v>
      </c>
      <c r="R132" s="76">
        <v>200807</v>
      </c>
      <c r="S132" s="76" t="s">
        <v>346</v>
      </c>
      <c r="T132" s="107">
        <v>86919087</v>
      </c>
      <c r="U132" s="107"/>
      <c r="V132" s="107">
        <v>13858109274</v>
      </c>
      <c r="W132" s="110" t="s">
        <v>347</v>
      </c>
      <c r="X132" s="73" t="s">
        <v>348</v>
      </c>
      <c r="Y132" s="73">
        <v>310018</v>
      </c>
      <c r="Z132" s="73" t="s">
        <v>1307</v>
      </c>
      <c r="AA132" s="55"/>
      <c r="AB132" s="42" t="s">
        <v>1305</v>
      </c>
    </row>
    <row r="133" spans="1:29" ht="14.5">
      <c r="A133" s="44" t="s">
        <v>1234</v>
      </c>
      <c r="B133" s="44" t="s">
        <v>1308</v>
      </c>
      <c r="C133" s="44" t="s">
        <v>1309</v>
      </c>
      <c r="D133" s="44"/>
      <c r="E133" s="44" t="s">
        <v>1310</v>
      </c>
      <c r="F133" s="44" t="s">
        <v>1045</v>
      </c>
      <c r="G133" s="44" t="s">
        <v>1046</v>
      </c>
      <c r="H133" s="44" t="s">
        <v>1047</v>
      </c>
      <c r="I133" s="44" t="s">
        <v>1135</v>
      </c>
      <c r="J133" s="44" t="s">
        <v>1311</v>
      </c>
      <c r="K133" s="44" t="s">
        <v>1075</v>
      </c>
      <c r="L133" s="44" t="s">
        <v>1051</v>
      </c>
      <c r="M133" s="44" t="s">
        <v>1076</v>
      </c>
      <c r="N133" s="44" t="s">
        <v>1145</v>
      </c>
      <c r="O133" s="44" t="s">
        <v>1066</v>
      </c>
      <c r="P133" s="44" t="s">
        <v>1066</v>
      </c>
      <c r="Q133" s="76">
        <v>199804</v>
      </c>
      <c r="R133" s="76">
        <v>200807</v>
      </c>
      <c r="S133" s="76" t="s">
        <v>349</v>
      </c>
      <c r="T133" s="107">
        <v>86878678</v>
      </c>
      <c r="U133" s="107"/>
      <c r="V133" s="107">
        <v>13588204576</v>
      </c>
      <c r="W133" s="110" t="s">
        <v>350</v>
      </c>
      <c r="X133" s="73" t="s">
        <v>351</v>
      </c>
      <c r="Y133" s="73">
        <v>310018</v>
      </c>
      <c r="Z133" s="73" t="s">
        <v>1312</v>
      </c>
      <c r="AA133" s="55"/>
      <c r="AB133" s="42" t="s">
        <v>1309</v>
      </c>
    </row>
    <row r="134" spans="1:29" ht="14.5">
      <c r="A134" s="44" t="s">
        <v>1234</v>
      </c>
      <c r="B134" s="44" t="s">
        <v>1313</v>
      </c>
      <c r="C134" s="44" t="s">
        <v>1314</v>
      </c>
      <c r="D134" s="44"/>
      <c r="E134" s="44"/>
      <c r="F134" s="44" t="s">
        <v>1045</v>
      </c>
      <c r="G134" s="44" t="s">
        <v>1046</v>
      </c>
      <c r="H134" s="44" t="s">
        <v>1110</v>
      </c>
      <c r="I134" s="44" t="s">
        <v>1315</v>
      </c>
      <c r="J134" s="44" t="s">
        <v>1316</v>
      </c>
      <c r="K134" s="44" t="s">
        <v>1113</v>
      </c>
      <c r="L134" s="44" t="s">
        <v>1051</v>
      </c>
      <c r="M134" s="44" t="s">
        <v>1115</v>
      </c>
      <c r="N134" s="44" t="s">
        <v>1317</v>
      </c>
      <c r="O134" s="44" t="s">
        <v>1066</v>
      </c>
      <c r="P134" s="44" t="s">
        <v>1066</v>
      </c>
      <c r="Q134" s="76">
        <v>200811</v>
      </c>
      <c r="R134" s="76">
        <v>200811</v>
      </c>
      <c r="S134" s="76" t="s">
        <v>352</v>
      </c>
      <c r="T134" s="107">
        <v>86878678</v>
      </c>
      <c r="U134" s="107"/>
      <c r="V134" s="107">
        <v>13296717129</v>
      </c>
      <c r="W134" s="110" t="s">
        <v>353</v>
      </c>
      <c r="X134" s="73" t="s">
        <v>354</v>
      </c>
      <c r="Y134" s="73">
        <v>310018</v>
      </c>
      <c r="Z134" s="73" t="s">
        <v>1318</v>
      </c>
      <c r="AA134" s="55"/>
      <c r="AB134" s="42" t="s">
        <v>1314</v>
      </c>
    </row>
    <row r="135" spans="1:29" ht="14.5">
      <c r="A135" s="44" t="s">
        <v>1234</v>
      </c>
      <c r="B135" s="44" t="s">
        <v>1319</v>
      </c>
      <c r="C135" s="44" t="s">
        <v>1320</v>
      </c>
      <c r="D135" s="44"/>
      <c r="E135" s="44" t="s">
        <v>1321</v>
      </c>
      <c r="F135" s="44" t="s">
        <v>1045</v>
      </c>
      <c r="G135" s="44" t="s">
        <v>1121</v>
      </c>
      <c r="H135" s="44" t="s">
        <v>1047</v>
      </c>
      <c r="I135" s="44" t="s">
        <v>1215</v>
      </c>
      <c r="J135" s="44" t="s">
        <v>1322</v>
      </c>
      <c r="K135" s="44" t="s">
        <v>1113</v>
      </c>
      <c r="L135" s="44" t="s">
        <v>1051</v>
      </c>
      <c r="M135" s="44" t="s">
        <v>1115</v>
      </c>
      <c r="N135" s="44" t="s">
        <v>1260</v>
      </c>
      <c r="O135" s="44" t="s">
        <v>1066</v>
      </c>
      <c r="P135" s="44" t="s">
        <v>1066</v>
      </c>
      <c r="Q135" s="76">
        <v>200907</v>
      </c>
      <c r="R135" s="76">
        <v>200907</v>
      </c>
      <c r="S135" s="76" t="s">
        <v>355</v>
      </c>
      <c r="T135" s="107">
        <v>86878663</v>
      </c>
      <c r="U135" s="107"/>
      <c r="V135" s="107">
        <v>18757108815</v>
      </c>
      <c r="W135" s="110" t="s">
        <v>356</v>
      </c>
      <c r="X135" s="73" t="s">
        <v>357</v>
      </c>
      <c r="Y135" s="73">
        <v>310019</v>
      </c>
      <c r="Z135" s="73" t="s">
        <v>358</v>
      </c>
      <c r="AA135" s="55"/>
      <c r="AB135" s="42" t="s">
        <v>1320</v>
      </c>
    </row>
    <row r="136" spans="1:29" ht="14.5">
      <c r="A136" s="44" t="s">
        <v>1234</v>
      </c>
      <c r="B136" s="44" t="s">
        <v>1323</v>
      </c>
      <c r="C136" s="44" t="s">
        <v>1324</v>
      </c>
      <c r="D136" s="44"/>
      <c r="E136" s="44" t="s">
        <v>1325</v>
      </c>
      <c r="F136" s="44" t="s">
        <v>1045</v>
      </c>
      <c r="G136" s="44" t="s">
        <v>1046</v>
      </c>
      <c r="H136" s="44" t="s">
        <v>1110</v>
      </c>
      <c r="I136" s="44" t="s">
        <v>1326</v>
      </c>
      <c r="J136" s="44" t="s">
        <v>1327</v>
      </c>
      <c r="K136" s="44" t="s">
        <v>1328</v>
      </c>
      <c r="L136" s="44" t="s">
        <v>1051</v>
      </c>
      <c r="M136" s="44" t="s">
        <v>1052</v>
      </c>
      <c r="N136" s="44" t="s">
        <v>1329</v>
      </c>
      <c r="O136" s="44" t="s">
        <v>1066</v>
      </c>
      <c r="P136" s="44" t="s">
        <v>1066</v>
      </c>
      <c r="Q136" s="76">
        <v>198607</v>
      </c>
      <c r="R136" s="76">
        <v>200909</v>
      </c>
      <c r="S136" s="76" t="s">
        <v>359</v>
      </c>
      <c r="T136" s="107">
        <v>86878678</v>
      </c>
      <c r="U136" s="107"/>
      <c r="V136" s="107">
        <v>15258816627</v>
      </c>
      <c r="W136" s="110" t="s">
        <v>360</v>
      </c>
      <c r="X136" s="73" t="s">
        <v>361</v>
      </c>
      <c r="Y136" s="73">
        <v>310018</v>
      </c>
      <c r="Z136" s="73" t="s">
        <v>1254</v>
      </c>
      <c r="AA136" s="55"/>
      <c r="AB136" s="42" t="s">
        <v>1324</v>
      </c>
    </row>
    <row r="137" spans="1:29" ht="14.5">
      <c r="A137" s="44" t="s">
        <v>1234</v>
      </c>
      <c r="B137" s="44" t="s">
        <v>1330</v>
      </c>
      <c r="C137" s="44" t="s">
        <v>1331</v>
      </c>
      <c r="D137" s="44"/>
      <c r="E137" s="44"/>
      <c r="F137" s="44" t="s">
        <v>1045</v>
      </c>
      <c r="G137" s="44" t="s">
        <v>1046</v>
      </c>
      <c r="H137" s="44" t="s">
        <v>1047</v>
      </c>
      <c r="I137" s="44" t="s">
        <v>1215</v>
      </c>
      <c r="J137" s="44" t="s">
        <v>1332</v>
      </c>
      <c r="K137" s="44" t="s">
        <v>1075</v>
      </c>
      <c r="L137" s="44" t="s">
        <v>1051</v>
      </c>
      <c r="M137" s="44" t="s">
        <v>1076</v>
      </c>
      <c r="N137" s="44" t="s">
        <v>1260</v>
      </c>
      <c r="O137" s="44" t="s">
        <v>1066</v>
      </c>
      <c r="P137" s="44" t="s">
        <v>1066</v>
      </c>
      <c r="Q137" s="76">
        <v>201007</v>
      </c>
      <c r="R137" s="76">
        <v>201007</v>
      </c>
      <c r="S137" s="76" t="s">
        <v>0</v>
      </c>
      <c r="T137" s="107">
        <v>86878678</v>
      </c>
      <c r="U137" s="107"/>
      <c r="V137" s="107">
        <v>15657130667</v>
      </c>
      <c r="W137" s="109" t="s">
        <v>362</v>
      </c>
      <c r="X137" s="73" t="s">
        <v>363</v>
      </c>
      <c r="Y137" s="73">
        <v>310018</v>
      </c>
      <c r="Z137" s="73" t="s">
        <v>1254</v>
      </c>
      <c r="AA137" s="55"/>
      <c r="AB137" s="42" t="s">
        <v>1331</v>
      </c>
    </row>
    <row r="138" spans="1:29">
      <c r="A138" s="44" t="s">
        <v>1234</v>
      </c>
      <c r="B138" s="44">
        <v>41603</v>
      </c>
      <c r="C138" s="44" t="s">
        <v>1333</v>
      </c>
      <c r="D138" s="44"/>
      <c r="E138" s="44"/>
      <c r="F138" s="44" t="s">
        <v>1045</v>
      </c>
      <c r="G138" s="44" t="s">
        <v>1121</v>
      </c>
      <c r="H138" s="44" t="s">
        <v>1047</v>
      </c>
      <c r="I138" s="44">
        <v>1986</v>
      </c>
      <c r="J138" s="49" t="s">
        <v>1334</v>
      </c>
      <c r="K138" s="44" t="s">
        <v>1113</v>
      </c>
      <c r="L138" s="44" t="s">
        <v>1051</v>
      </c>
      <c r="M138" s="44" t="s">
        <v>1115</v>
      </c>
      <c r="N138" s="44" t="s">
        <v>1137</v>
      </c>
      <c r="O138" s="44" t="s">
        <v>1066</v>
      </c>
      <c r="P138" s="44" t="s">
        <v>1066</v>
      </c>
      <c r="Q138" s="44">
        <v>201405</v>
      </c>
      <c r="R138" s="44">
        <v>201405</v>
      </c>
      <c r="S138" s="44"/>
      <c r="T138" s="107">
        <v>86878678</v>
      </c>
      <c r="U138" s="44"/>
      <c r="V138" s="44">
        <v>18757178464</v>
      </c>
      <c r="W138" s="54" t="s">
        <v>1335</v>
      </c>
      <c r="X138" s="44"/>
      <c r="Y138" s="44"/>
      <c r="Z138" s="44"/>
      <c r="AB138" s="42" t="s">
        <v>1333</v>
      </c>
    </row>
    <row r="139" spans="1:29">
      <c r="A139" s="44" t="s">
        <v>1234</v>
      </c>
      <c r="B139" s="97" t="s">
        <v>364</v>
      </c>
      <c r="C139" s="63" t="s">
        <v>1336</v>
      </c>
      <c r="D139" s="63" t="s">
        <v>1337</v>
      </c>
      <c r="E139" s="63"/>
      <c r="F139" s="44" t="s">
        <v>1045</v>
      </c>
      <c r="G139" s="44" t="s">
        <v>1046</v>
      </c>
      <c r="H139" s="44" t="s">
        <v>1110</v>
      </c>
      <c r="I139" s="48" t="s">
        <v>1280</v>
      </c>
      <c r="J139" s="53">
        <v>20695</v>
      </c>
      <c r="K139" s="44" t="s">
        <v>1050</v>
      </c>
      <c r="L139" s="44" t="s">
        <v>1051</v>
      </c>
      <c r="M139" s="44" t="s">
        <v>1052</v>
      </c>
      <c r="N139" s="44" t="s">
        <v>1338</v>
      </c>
      <c r="O139" s="44" t="s">
        <v>1066</v>
      </c>
      <c r="P139" s="44" t="s">
        <v>1066</v>
      </c>
      <c r="Q139" s="44">
        <v>201009</v>
      </c>
      <c r="R139" s="44">
        <v>201009</v>
      </c>
      <c r="S139" s="44"/>
      <c r="T139" s="44"/>
      <c r="U139" s="44"/>
      <c r="V139" s="44">
        <v>13659256703</v>
      </c>
      <c r="W139" s="54" t="s">
        <v>1461</v>
      </c>
      <c r="X139" s="44"/>
      <c r="Y139" s="44"/>
      <c r="Z139" s="44"/>
      <c r="AB139" s="66" t="s">
        <v>1336</v>
      </c>
    </row>
    <row r="140" spans="1:29">
      <c r="A140" s="44" t="s">
        <v>1234</v>
      </c>
      <c r="B140" s="48" t="s">
        <v>1339</v>
      </c>
      <c r="C140" s="44" t="s">
        <v>1340</v>
      </c>
      <c r="D140" s="44"/>
      <c r="E140" s="44"/>
      <c r="F140" s="44" t="s">
        <v>1045</v>
      </c>
      <c r="G140" s="44" t="s">
        <v>1121</v>
      </c>
      <c r="H140" s="44" t="s">
        <v>1047</v>
      </c>
      <c r="I140" s="48" t="s">
        <v>1341</v>
      </c>
      <c r="J140" s="53">
        <v>30980</v>
      </c>
      <c r="K140" s="44" t="s">
        <v>1113</v>
      </c>
      <c r="L140" s="44" t="s">
        <v>1051</v>
      </c>
      <c r="M140" s="44" t="s">
        <v>1115</v>
      </c>
      <c r="N140" s="44" t="s">
        <v>1342</v>
      </c>
      <c r="O140" s="44" t="s">
        <v>1066</v>
      </c>
      <c r="P140" s="44" t="s">
        <v>1066</v>
      </c>
      <c r="Q140" s="44">
        <v>201007</v>
      </c>
      <c r="R140" s="44">
        <v>201506</v>
      </c>
      <c r="S140" s="44"/>
      <c r="T140" s="44"/>
      <c r="U140" s="44"/>
      <c r="V140" s="44">
        <v>15700190169</v>
      </c>
      <c r="W140" s="54" t="s">
        <v>1343</v>
      </c>
      <c r="X140" s="44">
        <v>3.2068319841025203E+17</v>
      </c>
      <c r="Y140" s="44"/>
      <c r="Z140" s="44"/>
      <c r="AB140" s="42" t="s">
        <v>1340</v>
      </c>
    </row>
    <row r="141" spans="1:29">
      <c r="A141" s="44" t="s">
        <v>1344</v>
      </c>
      <c r="B141" s="44" t="s">
        <v>1345</v>
      </c>
      <c r="C141" s="44" t="s">
        <v>1346</v>
      </c>
      <c r="D141" s="44"/>
      <c r="E141" s="44"/>
      <c r="F141" s="44" t="s">
        <v>909</v>
      </c>
      <c r="G141" s="44" t="s">
        <v>1347</v>
      </c>
      <c r="H141" s="44" t="s">
        <v>1348</v>
      </c>
      <c r="I141" s="44" t="s">
        <v>1349</v>
      </c>
      <c r="J141" s="44" t="s">
        <v>1350</v>
      </c>
      <c r="K141" s="44" t="s">
        <v>1351</v>
      </c>
      <c r="L141" s="44" t="s">
        <v>914</v>
      </c>
      <c r="M141" s="44" t="s">
        <v>1352</v>
      </c>
      <c r="N141" s="44" t="s">
        <v>1353</v>
      </c>
      <c r="O141" s="44" t="s">
        <v>1354</v>
      </c>
      <c r="P141" s="44" t="s">
        <v>1354</v>
      </c>
      <c r="Q141" s="44">
        <v>200305</v>
      </c>
      <c r="R141" s="44">
        <v>200305</v>
      </c>
      <c r="S141" s="44"/>
      <c r="T141" s="44">
        <v>86919029</v>
      </c>
      <c r="U141" s="44"/>
      <c r="V141" s="44">
        <v>13758192152</v>
      </c>
      <c r="W141" s="85" t="s">
        <v>365</v>
      </c>
      <c r="X141" s="44"/>
      <c r="Y141" s="44"/>
      <c r="Z141" s="44"/>
      <c r="AC141" s="42" t="s">
        <v>1346</v>
      </c>
    </row>
    <row r="142" spans="1:29">
      <c r="A142" s="44" t="s">
        <v>1344</v>
      </c>
      <c r="B142" s="44" t="s">
        <v>1355</v>
      </c>
      <c r="C142" s="44" t="s">
        <v>1356</v>
      </c>
      <c r="D142" s="44"/>
      <c r="E142" s="44"/>
      <c r="F142" s="44" t="s">
        <v>909</v>
      </c>
      <c r="G142" s="44" t="s">
        <v>1347</v>
      </c>
      <c r="H142" s="44" t="s">
        <v>911</v>
      </c>
      <c r="I142" s="44" t="s">
        <v>1357</v>
      </c>
      <c r="J142" s="44" t="s">
        <v>1358</v>
      </c>
      <c r="K142" s="44" t="s">
        <v>1359</v>
      </c>
      <c r="L142" s="44" t="s">
        <v>914</v>
      </c>
      <c r="M142" s="44" t="s">
        <v>1360</v>
      </c>
      <c r="N142" s="44" t="s">
        <v>1361</v>
      </c>
      <c r="O142" s="44" t="s">
        <v>905</v>
      </c>
      <c r="P142" s="44" t="s">
        <v>905</v>
      </c>
      <c r="Q142" s="44">
        <v>200603</v>
      </c>
      <c r="R142" s="44">
        <v>200603</v>
      </c>
      <c r="S142" s="44"/>
      <c r="T142" s="44">
        <v>86919029</v>
      </c>
      <c r="U142" s="44"/>
      <c r="V142" s="44">
        <v>13456936705</v>
      </c>
      <c r="W142" s="61" t="s">
        <v>366</v>
      </c>
      <c r="X142" s="44"/>
      <c r="Y142" s="44"/>
      <c r="Z142" s="44"/>
      <c r="AC142" s="42" t="s">
        <v>1356</v>
      </c>
    </row>
    <row r="143" spans="1:29">
      <c r="A143" s="44" t="s">
        <v>1344</v>
      </c>
      <c r="B143" s="44">
        <v>41396</v>
      </c>
      <c r="C143" s="44" t="s">
        <v>1362</v>
      </c>
      <c r="D143" s="44"/>
      <c r="E143" s="44"/>
      <c r="F143" s="44" t="s">
        <v>909</v>
      </c>
      <c r="G143" s="44" t="s">
        <v>1347</v>
      </c>
      <c r="H143" s="44" t="s">
        <v>911</v>
      </c>
      <c r="I143" s="44" t="s">
        <v>1363</v>
      </c>
      <c r="J143" s="111" t="s">
        <v>1364</v>
      </c>
      <c r="K143" s="44" t="s">
        <v>915</v>
      </c>
      <c r="L143" s="44" t="s">
        <v>914</v>
      </c>
      <c r="M143" s="44" t="s">
        <v>1365</v>
      </c>
      <c r="N143" s="44" t="s">
        <v>1361</v>
      </c>
      <c r="O143" s="44" t="s">
        <v>905</v>
      </c>
      <c r="P143" s="44" t="s">
        <v>905</v>
      </c>
      <c r="Q143" s="44">
        <v>201208</v>
      </c>
      <c r="R143" s="44">
        <v>201208</v>
      </c>
      <c r="S143" s="44"/>
      <c r="T143" s="44">
        <v>86919029</v>
      </c>
      <c r="U143" s="44"/>
      <c r="V143" s="44">
        <v>15088622562</v>
      </c>
      <c r="W143" s="85" t="s">
        <v>367</v>
      </c>
      <c r="X143" s="44"/>
      <c r="Y143" s="44"/>
      <c r="Z143" s="44"/>
      <c r="AC143" s="42" t="s">
        <v>1362</v>
      </c>
    </row>
    <row r="144" spans="1:29">
      <c r="A144" s="44" t="s">
        <v>1344</v>
      </c>
      <c r="B144" s="44" t="s">
        <v>1366</v>
      </c>
      <c r="C144" s="44" t="s">
        <v>1367</v>
      </c>
      <c r="D144" s="44"/>
      <c r="E144" s="44"/>
      <c r="F144" s="44" t="s">
        <v>909</v>
      </c>
      <c r="G144" s="44" t="s">
        <v>910</v>
      </c>
      <c r="H144" s="44" t="s">
        <v>911</v>
      </c>
      <c r="I144" s="44" t="s">
        <v>1368</v>
      </c>
      <c r="J144" s="49" t="s">
        <v>1462</v>
      </c>
      <c r="K144" s="44" t="s">
        <v>1369</v>
      </c>
      <c r="L144" s="44" t="s">
        <v>914</v>
      </c>
      <c r="M144" s="44" t="s">
        <v>1352</v>
      </c>
      <c r="N144" s="44" t="s">
        <v>1370</v>
      </c>
      <c r="O144" s="44" t="s">
        <v>905</v>
      </c>
      <c r="P144" s="44" t="s">
        <v>905</v>
      </c>
      <c r="Q144" s="44">
        <v>200909</v>
      </c>
      <c r="R144" s="44">
        <v>200909</v>
      </c>
      <c r="S144" s="44"/>
      <c r="T144" s="44">
        <v>86919029</v>
      </c>
      <c r="U144" s="44"/>
      <c r="V144" s="44">
        <v>17706400565</v>
      </c>
      <c r="W144" s="85" t="s">
        <v>368</v>
      </c>
      <c r="X144" s="44"/>
      <c r="Y144" s="44"/>
      <c r="Z144" s="44"/>
      <c r="AC144" s="42" t="s">
        <v>1367</v>
      </c>
    </row>
    <row r="145" spans="1:29">
      <c r="A145" s="44" t="s">
        <v>1344</v>
      </c>
      <c r="B145" s="44" t="s">
        <v>1371</v>
      </c>
      <c r="C145" s="44" t="s">
        <v>1372</v>
      </c>
      <c r="D145" s="44"/>
      <c r="E145" s="44"/>
      <c r="F145" s="44" t="s">
        <v>909</v>
      </c>
      <c r="G145" s="44" t="s">
        <v>1347</v>
      </c>
      <c r="H145" s="44" t="s">
        <v>1348</v>
      </c>
      <c r="I145" s="44" t="s">
        <v>1349</v>
      </c>
      <c r="J145" s="49" t="s">
        <v>1463</v>
      </c>
      <c r="K145" s="44" t="s">
        <v>915</v>
      </c>
      <c r="L145" s="44" t="s">
        <v>914</v>
      </c>
      <c r="M145" s="44" t="s">
        <v>1365</v>
      </c>
      <c r="N145" s="44" t="s">
        <v>1361</v>
      </c>
      <c r="O145" s="44" t="s">
        <v>905</v>
      </c>
      <c r="P145" s="44" t="s">
        <v>905</v>
      </c>
      <c r="Q145" s="44">
        <v>199707</v>
      </c>
      <c r="R145" s="44">
        <v>200607</v>
      </c>
      <c r="S145" s="44"/>
      <c r="T145" s="44">
        <v>86919029</v>
      </c>
      <c r="U145" s="44"/>
      <c r="V145" s="44">
        <v>18721265719</v>
      </c>
      <c r="W145" s="83" t="s">
        <v>1373</v>
      </c>
      <c r="X145" s="44"/>
      <c r="Y145" s="44"/>
      <c r="Z145" s="44"/>
      <c r="AC145" s="42" t="s">
        <v>1372</v>
      </c>
    </row>
    <row r="146" spans="1:29">
      <c r="A146" s="44" t="s">
        <v>1344</v>
      </c>
      <c r="B146" s="44">
        <v>41468</v>
      </c>
      <c r="C146" s="44" t="s">
        <v>1374</v>
      </c>
      <c r="D146" s="44"/>
      <c r="E146" s="44"/>
      <c r="F146" s="44" t="s">
        <v>909</v>
      </c>
      <c r="G146" s="44" t="s">
        <v>1347</v>
      </c>
      <c r="H146" s="44" t="s">
        <v>911</v>
      </c>
      <c r="I146" s="44">
        <v>1985</v>
      </c>
      <c r="J146" s="49" t="s">
        <v>1464</v>
      </c>
      <c r="K146" s="44" t="s">
        <v>915</v>
      </c>
      <c r="L146" s="44" t="s">
        <v>914</v>
      </c>
      <c r="M146" s="44" t="s">
        <v>1365</v>
      </c>
      <c r="N146" s="44" t="s">
        <v>1370</v>
      </c>
      <c r="O146" s="44" t="s">
        <v>905</v>
      </c>
      <c r="P146" s="44" t="s">
        <v>905</v>
      </c>
      <c r="Q146" s="44">
        <v>201306</v>
      </c>
      <c r="R146" s="44">
        <v>201306</v>
      </c>
      <c r="S146" s="44"/>
      <c r="T146" s="44">
        <v>86919029</v>
      </c>
      <c r="U146" s="44"/>
      <c r="V146" s="44">
        <v>13858094578</v>
      </c>
      <c r="W146" s="85" t="s">
        <v>369</v>
      </c>
      <c r="X146" s="44"/>
      <c r="Y146" s="44"/>
      <c r="Z146" s="44"/>
      <c r="AC146" s="42" t="s">
        <v>1374</v>
      </c>
    </row>
    <row r="147" spans="1:29">
      <c r="A147" s="44" t="s">
        <v>1344</v>
      </c>
      <c r="B147" s="112" t="s">
        <v>1375</v>
      </c>
      <c r="C147" s="44" t="s">
        <v>1376</v>
      </c>
      <c r="D147" s="44"/>
      <c r="E147" s="44" t="s">
        <v>1377</v>
      </c>
      <c r="F147" s="44" t="s">
        <v>909</v>
      </c>
      <c r="G147" s="44" t="s">
        <v>1347</v>
      </c>
      <c r="H147" s="44" t="s">
        <v>1348</v>
      </c>
      <c r="I147" s="44" t="s">
        <v>1378</v>
      </c>
      <c r="J147" s="113" t="s">
        <v>1379</v>
      </c>
      <c r="K147" s="44" t="s">
        <v>1380</v>
      </c>
      <c r="L147" s="44" t="s">
        <v>914</v>
      </c>
      <c r="M147" s="44" t="s">
        <v>1352</v>
      </c>
      <c r="N147" s="44" t="s">
        <v>1370</v>
      </c>
      <c r="O147" s="44" t="s">
        <v>905</v>
      </c>
      <c r="P147" s="44" t="s">
        <v>905</v>
      </c>
      <c r="Q147" s="44">
        <v>201307</v>
      </c>
      <c r="R147" s="44">
        <v>201401</v>
      </c>
      <c r="S147" s="44"/>
      <c r="T147" s="44">
        <v>86919029</v>
      </c>
      <c r="U147" s="44"/>
      <c r="V147" s="44">
        <v>18606516860</v>
      </c>
      <c r="W147" s="83" t="s">
        <v>1381</v>
      </c>
      <c r="X147" s="44"/>
      <c r="Y147" s="44"/>
      <c r="Z147" s="44"/>
      <c r="AC147" s="42" t="s">
        <v>1376</v>
      </c>
    </row>
    <row r="148" spans="1:29">
      <c r="A148" s="44" t="s">
        <v>1344</v>
      </c>
      <c r="B148" s="114">
        <v>41560</v>
      </c>
      <c r="C148" s="44" t="s">
        <v>1382</v>
      </c>
      <c r="D148" s="44"/>
      <c r="E148" s="44"/>
      <c r="F148" s="44" t="s">
        <v>909</v>
      </c>
      <c r="G148" s="44" t="s">
        <v>1347</v>
      </c>
      <c r="H148" s="44" t="s">
        <v>1348</v>
      </c>
      <c r="I148" s="44" t="s">
        <v>1383</v>
      </c>
      <c r="J148" s="113" t="s">
        <v>1384</v>
      </c>
      <c r="K148" s="44" t="s">
        <v>1385</v>
      </c>
      <c r="L148" s="44" t="s">
        <v>914</v>
      </c>
      <c r="M148" s="44" t="s">
        <v>1360</v>
      </c>
      <c r="N148" s="44" t="s">
        <v>1370</v>
      </c>
      <c r="O148" s="44" t="s">
        <v>905</v>
      </c>
      <c r="P148" s="44" t="s">
        <v>905</v>
      </c>
      <c r="Q148" s="44">
        <v>199108</v>
      </c>
      <c r="R148" s="44">
        <v>201401</v>
      </c>
      <c r="S148" s="44"/>
      <c r="T148" s="44">
        <v>86919029</v>
      </c>
      <c r="U148" s="44"/>
      <c r="V148" s="44">
        <v>13957129872</v>
      </c>
      <c r="W148" s="85" t="s">
        <v>370</v>
      </c>
      <c r="X148" s="44"/>
      <c r="Y148" s="44"/>
      <c r="Z148" s="44"/>
      <c r="AC148" s="42" t="s">
        <v>1382</v>
      </c>
    </row>
    <row r="149" spans="1:29">
      <c r="A149" s="44" t="s">
        <v>1344</v>
      </c>
      <c r="B149" s="114">
        <v>41578</v>
      </c>
      <c r="C149" s="44" t="s">
        <v>1386</v>
      </c>
      <c r="D149" s="44"/>
      <c r="E149" s="44"/>
      <c r="F149" s="44" t="s">
        <v>909</v>
      </c>
      <c r="G149" s="44" t="s">
        <v>1347</v>
      </c>
      <c r="H149" s="44" t="s">
        <v>1348</v>
      </c>
      <c r="I149" s="44">
        <v>1986</v>
      </c>
      <c r="J149" s="44" t="s">
        <v>1387</v>
      </c>
      <c r="K149" s="44" t="s">
        <v>915</v>
      </c>
      <c r="L149" s="44" t="s">
        <v>914</v>
      </c>
      <c r="M149" s="44" t="s">
        <v>1365</v>
      </c>
      <c r="N149" s="44" t="s">
        <v>1370</v>
      </c>
      <c r="O149" s="44" t="s">
        <v>905</v>
      </c>
      <c r="P149" s="44" t="s">
        <v>905</v>
      </c>
      <c r="Q149" s="44">
        <v>201403</v>
      </c>
      <c r="R149" s="44">
        <v>201403</v>
      </c>
      <c r="S149" s="44"/>
      <c r="T149" s="44">
        <v>86919029</v>
      </c>
      <c r="U149" s="44"/>
      <c r="V149" s="44">
        <v>15088702704</v>
      </c>
      <c r="W149" s="85" t="s">
        <v>371</v>
      </c>
      <c r="X149" s="44"/>
      <c r="Y149" s="44"/>
      <c r="Z149" s="44"/>
      <c r="AC149" s="42" t="s">
        <v>1386</v>
      </c>
    </row>
    <row r="150" spans="1:29" s="67" customFormat="1">
      <c r="A150" s="44" t="s">
        <v>1344</v>
      </c>
      <c r="B150" s="44" t="s">
        <v>159</v>
      </c>
      <c r="C150" s="68" t="s">
        <v>160</v>
      </c>
      <c r="D150" s="68"/>
      <c r="E150" s="68"/>
      <c r="F150" s="44" t="s">
        <v>237</v>
      </c>
      <c r="G150" s="44" t="s">
        <v>910</v>
      </c>
      <c r="H150" s="44" t="s">
        <v>911</v>
      </c>
      <c r="I150" s="69" t="s">
        <v>372</v>
      </c>
      <c r="J150" s="70" t="s">
        <v>373</v>
      </c>
      <c r="K150" s="44" t="s">
        <v>915</v>
      </c>
      <c r="L150" s="44" t="s">
        <v>1388</v>
      </c>
      <c r="M150" s="44" t="s">
        <v>1365</v>
      </c>
      <c r="N150" s="44" t="s">
        <v>1389</v>
      </c>
      <c r="O150" s="44" t="s">
        <v>905</v>
      </c>
      <c r="P150" s="44" t="s">
        <v>905</v>
      </c>
      <c r="Q150" s="44">
        <v>200507</v>
      </c>
      <c r="R150" s="44">
        <v>201004</v>
      </c>
      <c r="S150" s="44"/>
      <c r="T150" s="44">
        <v>86919029</v>
      </c>
      <c r="U150" s="44"/>
      <c r="V150" s="44">
        <v>15168330909</v>
      </c>
      <c r="W150" s="85" t="s">
        <v>375</v>
      </c>
      <c r="X150" s="44"/>
      <c r="Y150" s="44"/>
      <c r="Z150" s="44"/>
      <c r="AC150" s="89" t="s">
        <v>160</v>
      </c>
    </row>
    <row r="151" spans="1:29" s="67" customFormat="1">
      <c r="A151" s="44" t="s">
        <v>1344</v>
      </c>
      <c r="B151" s="44" t="s">
        <v>3</v>
      </c>
      <c r="C151" s="68" t="s">
        <v>4</v>
      </c>
      <c r="D151" s="68"/>
      <c r="E151" s="68"/>
      <c r="F151" s="44" t="s">
        <v>237</v>
      </c>
      <c r="G151" s="44" t="s">
        <v>1347</v>
      </c>
      <c r="H151" s="44" t="s">
        <v>911</v>
      </c>
      <c r="I151" s="69" t="s">
        <v>238</v>
      </c>
      <c r="J151" s="70" t="s">
        <v>376</v>
      </c>
      <c r="K151" s="44" t="s">
        <v>1390</v>
      </c>
      <c r="L151" s="44" t="s">
        <v>1391</v>
      </c>
      <c r="M151" s="44" t="s">
        <v>1352</v>
      </c>
      <c r="N151" s="44" t="s">
        <v>1392</v>
      </c>
      <c r="O151" s="44" t="s">
        <v>1393</v>
      </c>
      <c r="P151" s="44" t="s">
        <v>1394</v>
      </c>
      <c r="Q151" s="44">
        <v>198408</v>
      </c>
      <c r="R151" s="44">
        <v>198408</v>
      </c>
      <c r="S151" s="44"/>
      <c r="T151" s="44">
        <v>86919029</v>
      </c>
      <c r="U151" s="44"/>
      <c r="V151" s="87">
        <v>13291880181</v>
      </c>
      <c r="W151" s="115" t="s">
        <v>1395</v>
      </c>
      <c r="X151" s="44"/>
      <c r="Y151" s="44"/>
      <c r="Z151" s="44"/>
      <c r="AC151" s="89" t="s">
        <v>4</v>
      </c>
    </row>
    <row r="152" spans="1:29">
      <c r="A152" s="44" t="s">
        <v>1344</v>
      </c>
      <c r="B152" s="48" t="s">
        <v>1396</v>
      </c>
      <c r="C152" s="44" t="s">
        <v>1397</v>
      </c>
      <c r="D152" s="44"/>
      <c r="E152" s="44"/>
      <c r="F152" s="44" t="s">
        <v>237</v>
      </c>
      <c r="G152" s="44" t="s">
        <v>910</v>
      </c>
      <c r="H152" s="44" t="s">
        <v>911</v>
      </c>
      <c r="I152" s="48" t="s">
        <v>1398</v>
      </c>
      <c r="J152" s="53">
        <v>31638</v>
      </c>
      <c r="K152" s="44" t="s">
        <v>1380</v>
      </c>
      <c r="L152" s="44" t="s">
        <v>914</v>
      </c>
      <c r="M152" s="44" t="s">
        <v>1352</v>
      </c>
      <c r="N152" s="44"/>
      <c r="O152" s="44" t="s">
        <v>905</v>
      </c>
      <c r="P152" s="44" t="s">
        <v>905</v>
      </c>
      <c r="Q152" s="44"/>
      <c r="R152" s="44">
        <v>20150309</v>
      </c>
      <c r="S152" s="44"/>
      <c r="T152" s="44">
        <v>86919029</v>
      </c>
      <c r="U152" s="44"/>
      <c r="V152" s="44">
        <v>18506810113</v>
      </c>
      <c r="W152" s="103" t="s">
        <v>1399</v>
      </c>
      <c r="X152" s="44">
        <v>2.10726198608144E+17</v>
      </c>
      <c r="Y152" s="44"/>
      <c r="Z152" s="44"/>
      <c r="AC152" s="42" t="s">
        <v>1397</v>
      </c>
    </row>
    <row r="153" spans="1:29" s="96" customFormat="1">
      <c r="A153" s="44" t="s">
        <v>1344</v>
      </c>
      <c r="B153" s="65" t="s">
        <v>1400</v>
      </c>
      <c r="C153" s="63" t="s">
        <v>1401</v>
      </c>
      <c r="D153" s="63"/>
      <c r="E153" s="63"/>
      <c r="F153" s="44" t="s">
        <v>909</v>
      </c>
      <c r="G153" s="44" t="s">
        <v>1347</v>
      </c>
      <c r="H153" s="44" t="s">
        <v>911</v>
      </c>
      <c r="I153" s="48" t="s">
        <v>1349</v>
      </c>
      <c r="J153" s="116">
        <v>27847</v>
      </c>
      <c r="K153" s="44" t="s">
        <v>1369</v>
      </c>
      <c r="L153" s="44" t="s">
        <v>914</v>
      </c>
      <c r="M153" s="44" t="s">
        <v>1352</v>
      </c>
      <c r="N153" s="44" t="s">
        <v>1370</v>
      </c>
      <c r="O153" s="44" t="s">
        <v>905</v>
      </c>
      <c r="P153" s="44" t="s">
        <v>905</v>
      </c>
      <c r="Q153" s="85">
        <v>20150630</v>
      </c>
      <c r="R153" s="85"/>
      <c r="S153" s="85"/>
      <c r="T153" s="85"/>
      <c r="U153" s="85"/>
      <c r="V153" s="85">
        <v>13957102115</v>
      </c>
      <c r="W153" s="83" t="s">
        <v>1402</v>
      </c>
      <c r="X153" s="85">
        <v>4.2080319760328499E+17</v>
      </c>
      <c r="Y153" s="85"/>
      <c r="Z153" s="85"/>
      <c r="AC153" s="66" t="s">
        <v>1401</v>
      </c>
    </row>
    <row r="154" spans="1:29">
      <c r="A154" s="44" t="s">
        <v>1403</v>
      </c>
      <c r="B154" s="91" t="s">
        <v>1404</v>
      </c>
      <c r="C154" s="68" t="s">
        <v>1405</v>
      </c>
      <c r="D154" s="68"/>
      <c r="E154" s="68"/>
      <c r="F154" s="44" t="s">
        <v>237</v>
      </c>
      <c r="G154" s="44" t="s">
        <v>1046</v>
      </c>
      <c r="H154" s="44" t="s">
        <v>1047</v>
      </c>
      <c r="I154" s="48" t="s">
        <v>1406</v>
      </c>
      <c r="J154" s="70" t="s">
        <v>1407</v>
      </c>
      <c r="K154" s="44" t="s">
        <v>378</v>
      </c>
      <c r="L154" s="44" t="s">
        <v>1051</v>
      </c>
      <c r="M154" s="44" t="s">
        <v>1052</v>
      </c>
      <c r="N154" s="44"/>
      <c r="O154" s="44" t="s">
        <v>1066</v>
      </c>
      <c r="P154" s="44" t="s">
        <v>1066</v>
      </c>
      <c r="Q154" s="44"/>
      <c r="R154" s="44"/>
      <c r="S154" s="44"/>
      <c r="T154" s="44"/>
      <c r="U154" s="44">
        <v>86915090</v>
      </c>
      <c r="V154" s="44"/>
      <c r="W154" s="44">
        <v>13905711187</v>
      </c>
      <c r="X154" s="44" t="s">
        <v>1408</v>
      </c>
      <c r="Y154" s="44"/>
      <c r="Z154" s="44"/>
      <c r="AB154" s="89" t="s">
        <v>1405</v>
      </c>
    </row>
    <row r="155" spans="1:29" s="67" customFormat="1">
      <c r="A155" s="44" t="s">
        <v>1403</v>
      </c>
      <c r="B155" s="68" t="s">
        <v>28</v>
      </c>
      <c r="C155" s="68" t="s">
        <v>29</v>
      </c>
      <c r="D155" s="68"/>
      <c r="E155" s="68"/>
      <c r="F155" s="44" t="s">
        <v>237</v>
      </c>
      <c r="G155" s="44" t="s">
        <v>1046</v>
      </c>
      <c r="H155" s="44" t="s">
        <v>1047</v>
      </c>
      <c r="I155" s="69" t="s">
        <v>379</v>
      </c>
      <c r="J155" s="70" t="s">
        <v>380</v>
      </c>
      <c r="K155" s="44" t="s">
        <v>1409</v>
      </c>
      <c r="L155" s="44" t="s">
        <v>1051</v>
      </c>
      <c r="M155" s="44" t="s">
        <v>1115</v>
      </c>
      <c r="N155" s="44" t="s">
        <v>1152</v>
      </c>
      <c r="O155" s="44" t="s">
        <v>377</v>
      </c>
      <c r="P155" s="44" t="s">
        <v>1055</v>
      </c>
      <c r="Q155" s="44">
        <v>200008</v>
      </c>
      <c r="R155" s="44">
        <v>200008</v>
      </c>
      <c r="S155" s="44"/>
      <c r="T155" s="44"/>
      <c r="U155" s="44">
        <v>86919150</v>
      </c>
      <c r="V155" s="44"/>
      <c r="W155" s="85">
        <v>13136158691</v>
      </c>
      <c r="X155" s="85" t="s">
        <v>381</v>
      </c>
      <c r="Y155" s="44"/>
      <c r="Z155" s="44"/>
      <c r="AB155" s="89" t="s">
        <v>29</v>
      </c>
    </row>
    <row r="156" spans="1:29" s="67" customFormat="1">
      <c r="A156" s="44" t="s">
        <v>1403</v>
      </c>
      <c r="B156" s="68" t="s">
        <v>38</v>
      </c>
      <c r="C156" s="68" t="s">
        <v>39</v>
      </c>
      <c r="D156" s="68"/>
      <c r="E156" s="68"/>
      <c r="F156" s="44" t="s">
        <v>237</v>
      </c>
      <c r="G156" s="44" t="s">
        <v>1046</v>
      </c>
      <c r="H156" s="44" t="s">
        <v>1047</v>
      </c>
      <c r="I156" s="44" t="s">
        <v>382</v>
      </c>
      <c r="J156" s="44" t="s">
        <v>383</v>
      </c>
      <c r="K156" s="44" t="s">
        <v>378</v>
      </c>
      <c r="L156" s="44" t="s">
        <v>1051</v>
      </c>
      <c r="M156" s="44" t="s">
        <v>1052</v>
      </c>
      <c r="N156" s="44" t="s">
        <v>1145</v>
      </c>
      <c r="O156" s="44" t="s">
        <v>374</v>
      </c>
      <c r="P156" s="44" t="s">
        <v>1066</v>
      </c>
      <c r="Q156" s="44">
        <v>199206</v>
      </c>
      <c r="R156" s="44">
        <v>200210</v>
      </c>
      <c r="S156" s="44"/>
      <c r="T156" s="44"/>
      <c r="U156" s="44">
        <v>86919150</v>
      </c>
      <c r="V156" s="44"/>
      <c r="W156" s="85">
        <v>17764591065</v>
      </c>
      <c r="X156" s="85" t="s">
        <v>384</v>
      </c>
      <c r="Y156" s="44"/>
      <c r="Z156" s="44"/>
      <c r="AB156" s="89" t="s">
        <v>39</v>
      </c>
    </row>
    <row r="157" spans="1:29" s="67" customFormat="1">
      <c r="A157" s="44" t="s">
        <v>1403</v>
      </c>
      <c r="B157" s="68" t="s">
        <v>95</v>
      </c>
      <c r="C157" s="68" t="s">
        <v>96</v>
      </c>
      <c r="D157" s="68"/>
      <c r="E157" s="68" t="s">
        <v>1410</v>
      </c>
      <c r="F157" s="44" t="s">
        <v>237</v>
      </c>
      <c r="G157" s="44" t="s">
        <v>1046</v>
      </c>
      <c r="H157" s="44" t="s">
        <v>1047</v>
      </c>
      <c r="I157" s="44">
        <v>1976</v>
      </c>
      <c r="J157" s="44" t="s">
        <v>385</v>
      </c>
      <c r="K157" s="44" t="s">
        <v>240</v>
      </c>
      <c r="L157" s="44" t="s">
        <v>1051</v>
      </c>
      <c r="M157" s="44" t="s">
        <v>1076</v>
      </c>
      <c r="N157" s="44" t="s">
        <v>1145</v>
      </c>
      <c r="O157" s="44" t="s">
        <v>386</v>
      </c>
      <c r="P157" s="44" t="s">
        <v>1066</v>
      </c>
      <c r="Q157" s="44">
        <v>200404</v>
      </c>
      <c r="R157" s="44">
        <v>200505</v>
      </c>
      <c r="S157" s="44"/>
      <c r="T157" s="44"/>
      <c r="U157" s="44">
        <v>86919150</v>
      </c>
      <c r="V157" s="44"/>
      <c r="W157" s="85">
        <v>18868878870</v>
      </c>
      <c r="X157" s="85" t="s">
        <v>387</v>
      </c>
      <c r="Y157" s="44"/>
      <c r="Z157" s="44"/>
      <c r="AB157" s="89" t="s">
        <v>96</v>
      </c>
    </row>
    <row r="158" spans="1:29" s="67" customFormat="1">
      <c r="A158" s="44" t="s">
        <v>1403</v>
      </c>
      <c r="B158" s="44" t="s">
        <v>88</v>
      </c>
      <c r="C158" s="68" t="s">
        <v>89</v>
      </c>
      <c r="D158" s="68"/>
      <c r="E158" s="68"/>
      <c r="F158" s="44" t="s">
        <v>237</v>
      </c>
      <c r="G158" s="44" t="s">
        <v>1046</v>
      </c>
      <c r="H158" s="44" t="s">
        <v>1047</v>
      </c>
      <c r="I158" s="44" t="s">
        <v>372</v>
      </c>
      <c r="J158" s="44" t="s">
        <v>388</v>
      </c>
      <c r="K158" s="44" t="s">
        <v>1113</v>
      </c>
      <c r="L158" s="44" t="s">
        <v>1051</v>
      </c>
      <c r="M158" s="44" t="s">
        <v>1115</v>
      </c>
      <c r="N158" s="44" t="s">
        <v>1152</v>
      </c>
      <c r="O158" s="44" t="s">
        <v>236</v>
      </c>
      <c r="P158" s="44" t="s">
        <v>1055</v>
      </c>
      <c r="Q158" s="44">
        <v>200505</v>
      </c>
      <c r="R158" s="44">
        <v>200505</v>
      </c>
      <c r="S158" s="44"/>
      <c r="T158" s="44"/>
      <c r="U158" s="44">
        <v>86919150</v>
      </c>
      <c r="V158" s="44"/>
      <c r="W158" s="85">
        <v>13067943949</v>
      </c>
      <c r="X158" s="85" t="s">
        <v>389</v>
      </c>
      <c r="Y158" s="44"/>
      <c r="Z158" s="44"/>
      <c r="AB158" s="89" t="s">
        <v>89</v>
      </c>
    </row>
    <row r="159" spans="1:29" s="67" customFormat="1">
      <c r="A159" s="44" t="s">
        <v>1403</v>
      </c>
      <c r="B159" s="44" t="s">
        <v>94</v>
      </c>
      <c r="C159" s="68" t="s">
        <v>218</v>
      </c>
      <c r="D159" s="68"/>
      <c r="E159" s="68"/>
      <c r="F159" s="44" t="s">
        <v>237</v>
      </c>
      <c r="G159" s="44" t="s">
        <v>1121</v>
      </c>
      <c r="H159" s="44" t="s">
        <v>1047</v>
      </c>
      <c r="I159" s="44" t="s">
        <v>390</v>
      </c>
      <c r="J159" s="44" t="s">
        <v>391</v>
      </c>
      <c r="K159" s="44" t="s">
        <v>1113</v>
      </c>
      <c r="L159" s="44" t="s">
        <v>1051</v>
      </c>
      <c r="M159" s="44" t="s">
        <v>1115</v>
      </c>
      <c r="N159" s="44" t="s">
        <v>1152</v>
      </c>
      <c r="O159" s="44" t="s">
        <v>236</v>
      </c>
      <c r="P159" s="44" t="s">
        <v>1055</v>
      </c>
      <c r="Q159" s="44">
        <v>200505</v>
      </c>
      <c r="R159" s="44">
        <v>200505</v>
      </c>
      <c r="S159" s="44"/>
      <c r="T159" s="44"/>
      <c r="U159" s="44">
        <v>86919150</v>
      </c>
      <c r="V159" s="44"/>
      <c r="W159" s="85">
        <v>13064761445</v>
      </c>
      <c r="X159" s="85" t="s">
        <v>392</v>
      </c>
      <c r="Y159" s="44"/>
      <c r="Z159" s="44"/>
      <c r="AB159" s="89" t="s">
        <v>218</v>
      </c>
    </row>
    <row r="160" spans="1:29" s="67" customFormat="1">
      <c r="A160" s="44" t="s">
        <v>1403</v>
      </c>
      <c r="B160" s="68">
        <v>41404</v>
      </c>
      <c r="C160" s="68" t="s">
        <v>178</v>
      </c>
      <c r="D160" s="68"/>
      <c r="E160" s="68"/>
      <c r="F160" s="44" t="s">
        <v>1045</v>
      </c>
      <c r="G160" s="44" t="s">
        <v>1046</v>
      </c>
      <c r="H160" s="44" t="s">
        <v>1047</v>
      </c>
      <c r="I160" s="44" t="s">
        <v>260</v>
      </c>
      <c r="J160" s="44" t="s">
        <v>1411</v>
      </c>
      <c r="K160" s="44" t="s">
        <v>1113</v>
      </c>
      <c r="L160" s="44" t="s">
        <v>1051</v>
      </c>
      <c r="M160" s="44" t="s">
        <v>1115</v>
      </c>
      <c r="N160" s="44" t="s">
        <v>1145</v>
      </c>
      <c r="O160" s="44" t="s">
        <v>1066</v>
      </c>
      <c r="P160" s="44" t="s">
        <v>1066</v>
      </c>
      <c r="Q160" s="44">
        <v>201209</v>
      </c>
      <c r="R160" s="44">
        <v>201209</v>
      </c>
      <c r="S160" s="44"/>
      <c r="T160" s="44"/>
      <c r="U160" s="44">
        <v>86919150</v>
      </c>
      <c r="V160" s="44"/>
      <c r="W160" s="85">
        <v>13868027202</v>
      </c>
      <c r="X160" s="85" t="s">
        <v>393</v>
      </c>
      <c r="Y160" s="44"/>
      <c r="Z160" s="44"/>
      <c r="AB160" s="89" t="s">
        <v>178</v>
      </c>
    </row>
    <row r="161" spans="1:28" s="67" customFormat="1">
      <c r="A161" s="44" t="s">
        <v>1403</v>
      </c>
      <c r="B161" s="44" t="s">
        <v>132</v>
      </c>
      <c r="C161" s="68" t="s">
        <v>133</v>
      </c>
      <c r="D161" s="68"/>
      <c r="E161" s="68" t="s">
        <v>1410</v>
      </c>
      <c r="F161" s="44" t="s">
        <v>237</v>
      </c>
      <c r="G161" s="44" t="s">
        <v>1046</v>
      </c>
      <c r="H161" s="44" t="s">
        <v>1047</v>
      </c>
      <c r="I161" s="44" t="s">
        <v>394</v>
      </c>
      <c r="J161" s="44" t="s">
        <v>395</v>
      </c>
      <c r="K161" s="44" t="s">
        <v>1113</v>
      </c>
      <c r="L161" s="44" t="s">
        <v>1051</v>
      </c>
      <c r="M161" s="44" t="s">
        <v>1115</v>
      </c>
      <c r="N161" s="44" t="s">
        <v>1412</v>
      </c>
      <c r="O161" s="44" t="s">
        <v>374</v>
      </c>
      <c r="P161" s="44" t="s">
        <v>1066</v>
      </c>
      <c r="Q161" s="44">
        <v>200710</v>
      </c>
      <c r="R161" s="44">
        <v>200710</v>
      </c>
      <c r="S161" s="44"/>
      <c r="T161" s="44"/>
      <c r="U161" s="44">
        <v>86919150</v>
      </c>
      <c r="V161" s="44"/>
      <c r="W161" s="85">
        <v>13666627848</v>
      </c>
      <c r="X161" s="85" t="s">
        <v>396</v>
      </c>
      <c r="Y161" s="44"/>
      <c r="Z161" s="44"/>
      <c r="AB161" s="89" t="s">
        <v>133</v>
      </c>
    </row>
    <row r="162" spans="1:28" s="67" customFormat="1">
      <c r="A162" s="44" t="s">
        <v>1403</v>
      </c>
      <c r="B162" s="44" t="s">
        <v>143</v>
      </c>
      <c r="C162" s="68" t="s">
        <v>144</v>
      </c>
      <c r="D162" s="68"/>
      <c r="E162" s="68"/>
      <c r="F162" s="44" t="s">
        <v>237</v>
      </c>
      <c r="G162" s="44" t="s">
        <v>1046</v>
      </c>
      <c r="H162" s="44" t="s">
        <v>1047</v>
      </c>
      <c r="I162" s="44" t="s">
        <v>379</v>
      </c>
      <c r="J162" s="44" t="s">
        <v>397</v>
      </c>
      <c r="K162" s="44" t="s">
        <v>1113</v>
      </c>
      <c r="L162" s="44" t="s">
        <v>1051</v>
      </c>
      <c r="M162" s="44" t="s">
        <v>1115</v>
      </c>
      <c r="N162" s="44" t="s">
        <v>1413</v>
      </c>
      <c r="O162" s="44" t="s">
        <v>374</v>
      </c>
      <c r="P162" s="44" t="s">
        <v>1066</v>
      </c>
      <c r="Q162" s="44">
        <v>200907</v>
      </c>
      <c r="R162" s="44">
        <v>200907</v>
      </c>
      <c r="S162" s="44"/>
      <c r="T162" s="44"/>
      <c r="U162" s="44">
        <v>86919150</v>
      </c>
      <c r="V162" s="44"/>
      <c r="W162" s="85">
        <v>15268126191</v>
      </c>
      <c r="X162" s="85" t="s">
        <v>398</v>
      </c>
      <c r="Y162" s="44"/>
      <c r="Z162" s="44"/>
      <c r="AB162" s="89" t="s">
        <v>144</v>
      </c>
    </row>
    <row r="163" spans="1:28" s="67" customFormat="1">
      <c r="A163" s="44" t="s">
        <v>1403</v>
      </c>
      <c r="B163" s="68" t="s">
        <v>169</v>
      </c>
      <c r="C163" s="44" t="s">
        <v>1414</v>
      </c>
      <c r="D163" s="44"/>
      <c r="E163" s="44" t="s">
        <v>1410</v>
      </c>
      <c r="F163" s="44" t="s">
        <v>1045</v>
      </c>
      <c r="G163" s="44" t="s">
        <v>1046</v>
      </c>
      <c r="H163" s="44" t="s">
        <v>1110</v>
      </c>
      <c r="I163" s="44" t="s">
        <v>235</v>
      </c>
      <c r="J163" s="44" t="s">
        <v>1415</v>
      </c>
      <c r="K163" s="44" t="s">
        <v>1103</v>
      </c>
      <c r="L163" s="44" t="s">
        <v>1051</v>
      </c>
      <c r="M163" s="44" t="s">
        <v>1076</v>
      </c>
      <c r="N163" s="44" t="s">
        <v>1077</v>
      </c>
      <c r="O163" s="44" t="s">
        <v>1066</v>
      </c>
      <c r="P163" s="44" t="s">
        <v>1066</v>
      </c>
      <c r="Q163" s="44">
        <v>200809</v>
      </c>
      <c r="R163" s="44">
        <v>201111</v>
      </c>
      <c r="S163" s="44"/>
      <c r="T163" s="44"/>
      <c r="U163" s="44">
        <v>86919150</v>
      </c>
      <c r="V163" s="44"/>
      <c r="W163" s="85">
        <v>18958063001</v>
      </c>
      <c r="X163" s="85" t="s">
        <v>399</v>
      </c>
      <c r="Y163" s="44"/>
      <c r="Z163" s="44"/>
      <c r="AB163" s="42" t="s">
        <v>1414</v>
      </c>
    </row>
    <row r="164" spans="1:28" s="98" customFormat="1">
      <c r="A164" s="44" t="s">
        <v>1403</v>
      </c>
      <c r="B164" s="117" t="s">
        <v>1416</v>
      </c>
      <c r="C164" s="68" t="s">
        <v>1417</v>
      </c>
      <c r="D164" s="68"/>
      <c r="E164" s="68"/>
      <c r="F164" s="44" t="s">
        <v>237</v>
      </c>
      <c r="G164" s="44" t="s">
        <v>1046</v>
      </c>
      <c r="H164" s="44" t="s">
        <v>1047</v>
      </c>
      <c r="I164" s="44" t="s">
        <v>1215</v>
      </c>
      <c r="J164" s="44" t="s">
        <v>1465</v>
      </c>
      <c r="K164" s="44" t="s">
        <v>1113</v>
      </c>
      <c r="L164" s="44" t="s">
        <v>1051</v>
      </c>
      <c r="M164" s="44" t="s">
        <v>1115</v>
      </c>
      <c r="N164" s="44"/>
      <c r="O164" s="44" t="s">
        <v>1066</v>
      </c>
      <c r="P164" s="44" t="s">
        <v>1066</v>
      </c>
      <c r="Q164" s="118"/>
      <c r="R164" s="118"/>
      <c r="S164" s="118"/>
      <c r="T164" s="118"/>
      <c r="U164" s="44">
        <v>86919150</v>
      </c>
      <c r="V164" s="118"/>
      <c r="W164" s="118">
        <v>18268862148</v>
      </c>
      <c r="X164" s="79" t="s">
        <v>1418</v>
      </c>
      <c r="Y164" s="118">
        <v>3.7282219830104102E+17</v>
      </c>
      <c r="Z164" s="118"/>
      <c r="AB164" s="89" t="s">
        <v>1417</v>
      </c>
    </row>
    <row r="165" spans="1:28">
      <c r="A165" s="44" t="s">
        <v>1403</v>
      </c>
      <c r="B165" s="44" t="s">
        <v>1419</v>
      </c>
      <c r="C165" s="44" t="s">
        <v>1420</v>
      </c>
      <c r="D165" s="44"/>
      <c r="E165" s="44"/>
      <c r="F165" s="44" t="s">
        <v>1045</v>
      </c>
      <c r="G165" s="44" t="s">
        <v>1046</v>
      </c>
      <c r="H165" s="44" t="s">
        <v>1047</v>
      </c>
      <c r="I165" s="44" t="s">
        <v>1215</v>
      </c>
      <c r="J165" s="44" t="s">
        <v>1421</v>
      </c>
      <c r="K165" s="44" t="s">
        <v>1113</v>
      </c>
      <c r="L165" s="44" t="s">
        <v>1051</v>
      </c>
      <c r="M165" s="44" t="s">
        <v>1115</v>
      </c>
      <c r="N165" s="44" t="s">
        <v>1422</v>
      </c>
      <c r="O165" s="44" t="s">
        <v>1066</v>
      </c>
      <c r="P165" s="44" t="s">
        <v>1066</v>
      </c>
      <c r="Q165" s="44">
        <v>201301</v>
      </c>
      <c r="R165" s="44">
        <v>201301</v>
      </c>
      <c r="S165" s="44"/>
      <c r="T165" s="44">
        <v>86919163</v>
      </c>
      <c r="U165" s="44">
        <v>86919163</v>
      </c>
      <c r="V165" s="44"/>
      <c r="W165" s="44">
        <v>18057166129</v>
      </c>
      <c r="X165" s="44" t="s">
        <v>1423</v>
      </c>
      <c r="Y165" s="44"/>
      <c r="Z165" s="44"/>
      <c r="AB165" s="42" t="s">
        <v>1420</v>
      </c>
    </row>
    <row r="166" spans="1:28">
      <c r="A166" s="44" t="s">
        <v>1403</v>
      </c>
      <c r="B166" s="44" t="s">
        <v>1424</v>
      </c>
      <c r="C166" s="44" t="s">
        <v>1425</v>
      </c>
      <c r="D166" s="44"/>
      <c r="E166" s="44"/>
      <c r="F166" s="44" t="s">
        <v>1045</v>
      </c>
      <c r="G166" s="44" t="s">
        <v>1121</v>
      </c>
      <c r="H166" s="44" t="s">
        <v>1110</v>
      </c>
      <c r="I166" s="44" t="s">
        <v>1264</v>
      </c>
      <c r="J166" s="44" t="s">
        <v>1426</v>
      </c>
      <c r="K166" s="44" t="s">
        <v>1427</v>
      </c>
      <c r="L166" s="44" t="s">
        <v>1428</v>
      </c>
      <c r="M166" s="44" t="s">
        <v>1115</v>
      </c>
      <c r="N166" s="44" t="s">
        <v>1152</v>
      </c>
      <c r="O166" s="44" t="s">
        <v>1054</v>
      </c>
      <c r="P166" s="44" t="s">
        <v>1055</v>
      </c>
      <c r="Q166" s="44">
        <v>200208</v>
      </c>
      <c r="R166" s="44">
        <v>200208</v>
      </c>
      <c r="S166" s="44" t="s">
        <v>1153</v>
      </c>
      <c r="T166" s="44">
        <v>86919163</v>
      </c>
      <c r="U166" s="44">
        <v>86919163</v>
      </c>
      <c r="V166" s="44"/>
      <c r="W166" s="44">
        <v>13735882871</v>
      </c>
      <c r="X166" s="44" t="s">
        <v>1429</v>
      </c>
      <c r="Y166" s="73" t="s">
        <v>400</v>
      </c>
      <c r="Z166" s="73">
        <v>310012</v>
      </c>
      <c r="AA166" s="74" t="s">
        <v>1430</v>
      </c>
      <c r="AB166" s="42" t="s">
        <v>1425</v>
      </c>
    </row>
    <row r="167" spans="1:28">
      <c r="A167" s="44" t="s">
        <v>1403</v>
      </c>
      <c r="B167" s="44" t="s">
        <v>1431</v>
      </c>
      <c r="C167" s="44" t="s">
        <v>1432</v>
      </c>
      <c r="D167" s="44" t="s">
        <v>1337</v>
      </c>
      <c r="E167" s="44"/>
      <c r="F167" s="44" t="s">
        <v>1045</v>
      </c>
      <c r="G167" s="44" t="s">
        <v>1046</v>
      </c>
      <c r="H167" s="44" t="s">
        <v>1110</v>
      </c>
      <c r="I167" s="44" t="s">
        <v>1111</v>
      </c>
      <c r="J167" s="44" t="s">
        <v>1433</v>
      </c>
      <c r="K167" s="44" t="s">
        <v>1328</v>
      </c>
      <c r="L167" s="44" t="s">
        <v>1051</v>
      </c>
      <c r="M167" s="44" t="s">
        <v>1052</v>
      </c>
      <c r="N167" s="44" t="s">
        <v>1137</v>
      </c>
      <c r="O167" s="44" t="s">
        <v>1066</v>
      </c>
      <c r="P167" s="44" t="s">
        <v>1066</v>
      </c>
      <c r="Q167" s="44">
        <v>200704</v>
      </c>
      <c r="R167" s="44">
        <v>200704</v>
      </c>
      <c r="S167" s="44" t="s">
        <v>1434</v>
      </c>
      <c r="T167" s="44">
        <v>86919163</v>
      </c>
      <c r="U167" s="44">
        <v>86919163</v>
      </c>
      <c r="V167" s="44"/>
      <c r="W167" s="44">
        <v>13819135676</v>
      </c>
      <c r="X167" s="44" t="s">
        <v>1435</v>
      </c>
      <c r="Y167" s="73" t="s">
        <v>401</v>
      </c>
      <c r="Z167" s="73">
        <v>310012</v>
      </c>
      <c r="AA167" s="74" t="s">
        <v>1436</v>
      </c>
      <c r="AB167" s="42" t="s">
        <v>1432</v>
      </c>
    </row>
  </sheetData>
  <phoneticPr fontId="32" type="noConversion"/>
  <hyperlinks>
    <hyperlink ref="W21" r:id="rId1" xr:uid="{00000000-0004-0000-0100-000000000000}"/>
    <hyperlink ref="W18" r:id="rId2" xr:uid="{00000000-0004-0000-0100-000001000000}"/>
    <hyperlink ref="W16" r:id="rId3" xr:uid="{00000000-0004-0000-0100-000002000000}"/>
    <hyperlink ref="W20" r:id="rId4" display="http://webmail.hdu.edu.cn/coremail/XJS/pab/view.jsp?sid=BAmfobffxKvMxYbMlbffOCgGkewODeOl&amp;totalCount=35&amp;view_no=2&amp;puid=95&amp;gid=0" xr:uid="{00000000-0004-0000-0100-000003000000}"/>
    <hyperlink ref="W17" r:id="rId5" xr:uid="{00000000-0004-0000-0100-000004000000}"/>
    <hyperlink ref="W15" r:id="rId6" xr:uid="{00000000-0004-0000-0100-000005000000}"/>
    <hyperlink ref="W14" r:id="rId7" xr:uid="{00000000-0004-0000-0100-000006000000}"/>
    <hyperlink ref="W13" r:id="rId8" xr:uid="{00000000-0004-0000-0100-000007000000}"/>
    <hyperlink ref="W12" r:id="rId9" xr:uid="{00000000-0004-0000-0100-000008000000}"/>
    <hyperlink ref="W8" r:id="rId10" xr:uid="{00000000-0004-0000-0100-000009000000}"/>
    <hyperlink ref="W7" r:id="rId11" xr:uid="{00000000-0004-0000-0100-00000A000000}"/>
    <hyperlink ref="W6" r:id="rId12" xr:uid="{00000000-0004-0000-0100-00000B000000}"/>
    <hyperlink ref="W5" r:id="rId13" xr:uid="{00000000-0004-0000-0100-00000C000000}"/>
    <hyperlink ref="W4" r:id="rId14" xr:uid="{00000000-0004-0000-0100-00000D000000}"/>
    <hyperlink ref="W23" r:id="rId15" display="http://webmail.hdu.edu.cn/coremail/XJS/pab/view.jsp?sid=BAmfobffxKvMxYbMlbffOCgGkewODeOl&amp;totalCount=35&amp;view_no=3&amp;puid=81&amp;gid=0" xr:uid="{00000000-0004-0000-0100-00000E000000}"/>
    <hyperlink ref="W25" r:id="rId16" display="http://webmail.hdu.edu.cn/coremail/XJS/pab/view.jsp?sid=BAmfobffxKvMxYbMlbffOCgGkewODeOl&amp;totalCount=35&amp;view_no=4&amp;puid=92&amp;gid=0" xr:uid="{00000000-0004-0000-0100-00000F000000}"/>
    <hyperlink ref="W24" r:id="rId17" display="http://webmail.hdu.edu.cn/coremail/XJS/pab/view.jsp?sid=BAmfobffxKvMxYbMlbffOCgGkewODeOl&amp;totalCount=35&amp;view_no=9&amp;puid=85&amp;gid=0" xr:uid="{00000000-0004-0000-0100-000010000000}"/>
    <hyperlink ref="W26" r:id="rId18" display="http://webmail.hdu.edu.cn/coremail/XJS/pab/view.jsp?sid=BAmfobffxKvMxYbMlbffOCgGkewODeOl&amp;totalCount=35&amp;view_no=10&amp;puid=88&amp;gid=0" xr:uid="{00000000-0004-0000-0100-000011000000}"/>
    <hyperlink ref="W27" r:id="rId19" display="http://webmail.hdu.edu.cn/coremail/XJS/pab/view.jsp?sid=BAmfobffxKvMxYbMlbffOCgGkewODeOl&amp;totalCount=35&amp;view_no=11&amp;puid=86&amp;gid=0" xr:uid="{00000000-0004-0000-0100-000012000000}"/>
    <hyperlink ref="W28" r:id="rId20" display="http://webmail.hdu.edu.cn/coremail/XJS/pab/view.jsp?sid=BAmfobffxKvMxYbMlbffOCgGkewODeOl&amp;totalCount=35&amp;view_no=19&amp;puid=82&amp;gid=0" xr:uid="{00000000-0004-0000-0100-000013000000}"/>
    <hyperlink ref="W29" r:id="rId21" display="http://webmail.hdu.edu.cn/coremail/XJS/pab/view.jsp?sid=BAmfobffxKvMxYbMlbffOCgGkewODeOl&amp;totalCount=35&amp;view_no=12&amp;puid=87&amp;gid=0" xr:uid="{00000000-0004-0000-0100-000014000000}"/>
    <hyperlink ref="W30" r:id="rId22" display="http://webmail.hdu.edu.cn/coremail/XJS/pab/view.jsp?sid=BAmfobffxKvMxYbMlbffOCgGkewODeOl&amp;totalCount=35&amp;view_no=9&amp;puid=94&amp;gid=0" xr:uid="{00000000-0004-0000-0100-000015000000}"/>
    <hyperlink ref="W31" r:id="rId23" display="http://webmail.hdu.edu.cn/coremail/XJS/pab/view.jsp?sid=BAmfobffxKvMxYbMlbffOCgGkewODeOl&amp;totalCount=35&amp;view_no=14&amp;puid=52&amp;gid=0" xr:uid="{00000000-0004-0000-0100-000016000000}"/>
    <hyperlink ref="W32" r:id="rId24" display="http://webmail.hdu.edu.cn/coremail/XJS/pab/view.jsp?sid=BAmfobffxKvMxYbMlbffOCgGkewODeOl&amp;totalCount=35&amp;view_no=10&amp;puid=83&amp;gid=0" xr:uid="{00000000-0004-0000-0100-000017000000}"/>
    <hyperlink ref="W33" r:id="rId25" display="http://webmail.hdu.edu.cn/coremail/XJS/pab/view.jsp?sid=BAmfobffxKvMxYbMlbffOCgGkewODeOl&amp;totalCount=35&amp;view_no=17&amp;puid=105&amp;gid=0" xr:uid="{00000000-0004-0000-0100-000018000000}"/>
    <hyperlink ref="W34" r:id="rId26" display="http://webmail.hdu.edu.cn/coremail/XJS/pab/view.jsp?sid=BAmfobffxKvMxYbMlbffOCgGkewODeOl&amp;totalCount=35&amp;view_no=1&amp;puid=115&amp;gid=0" xr:uid="{00000000-0004-0000-0100-000019000000}"/>
    <hyperlink ref="W35" r:id="rId27" display="http://webmail.hdu.edu.cn/coremail/XJS/pab/view.jsp?sid=BAmfobffxKvMxYbMlbffOCgGkewODeOl&amp;totalCount=35&amp;view_no=8&amp;puid=114&amp;gid=0" xr:uid="{00000000-0004-0000-0100-00001A000000}"/>
    <hyperlink ref="W36" r:id="rId28" display="http://webmail.hdu.edu.cn/coremail/XJS/pab/view.jsp?sid=BAmfobffxKvMxYbMlbffOCgGkewODeOl&amp;totalCount=35&amp;view_no=11&amp;puid=121&amp;gid=0" xr:uid="{00000000-0004-0000-0100-00001B000000}"/>
    <hyperlink ref="W37" r:id="rId29" display="http://webmail.hdu.edu.cn/coremail/XJS/pab/view.jsp?sid=BAmfobffxKvMxYbMlbffOCgGkewODeOl&amp;totalCount=35&amp;view_no=5&amp;puid=132&amp;gid=0" xr:uid="{00000000-0004-0000-0100-00001C000000}"/>
    <hyperlink ref="W39" r:id="rId30" display="http://webmail.hdu.edu.cn/coremail/XJS/pab/view.jsp?sid=BAmfobffxKvMxYbMlbffOCgGkewODeOl&amp;totalCount=35&amp;view_no=7&amp;puid=280&amp;gid=0" xr:uid="{00000000-0004-0000-0100-00001D000000}"/>
    <hyperlink ref="W38" r:id="rId31" display="http://webmail.hdu.edu.cn/coremail/XJS/pab/view.jsp?sid=BAmfobffxKvMxYbMlbffOCgGkewODeOl&amp;totalCount=35&amp;view_no=16&amp;puid=145&amp;gid=0" xr:uid="{00000000-0004-0000-0100-00001E000000}"/>
    <hyperlink ref="W41" r:id="rId32" display="http://webmail.hdu.edu.cn/coremail/XJS/pab/view.jsp?sid=BAmfobffxKvMxYbMlbffOCgGkewODeOl&amp;totalCount=35&amp;view_no=0&amp;puid=181&amp;gid=0" xr:uid="{00000000-0004-0000-0100-00001F000000}"/>
    <hyperlink ref="W40" r:id="rId33" display="http://webmail.hdu.edu.cn/coremail/XJS/pab/view.jsp?sid=BAmfobffxKvMxYbMlbffOCgGkewODeOl&amp;totalCount=35&amp;view_no=0&amp;puid=130&amp;gid=0" xr:uid="{00000000-0004-0000-0100-000020000000}"/>
    <hyperlink ref="W44" r:id="rId34" display="http://webmail.hdu.edu.cn/coremail/XJS/pab/view.jsp?sid=BAmfobffxKvMxYbMlbffOCgGkewODeOl&amp;totalCount=35&amp;view_no=18&amp;puid=185&amp;gid=0" xr:uid="{00000000-0004-0000-0100-000021000000}"/>
    <hyperlink ref="W42" r:id="rId35" display="http://webmail.hdu.edu.cn/coremail/XJS/pab/view.jsp?sid=BAmfobffxKvMxYbMlbffOCgGkewODeOl&amp;totalCount=35&amp;view_no=1&amp;puid=273&amp;gid=0" xr:uid="{00000000-0004-0000-0100-000022000000}"/>
    <hyperlink ref="W45" r:id="rId36" display="http://webmail.hdu.edu.cn/coremail/XJS/pab/view.jsp?sid=BAmfobffxKvMxYbMlbffOCgGkewODeOl&amp;totalCount=35&amp;view_no=13&amp;puid=240&amp;gid=0" xr:uid="{00000000-0004-0000-0100-000023000000}"/>
    <hyperlink ref="W46" r:id="rId37" display="http://webmail.hdu.edu.cn/coremail/XJS/pab/view.jsp?sid=BAmfobffxKvMxYbMlbffOCgGkewODeOl&amp;totalCount=35&amp;view_no=3&amp;puid=247&amp;gid=0" xr:uid="{00000000-0004-0000-0100-000024000000}"/>
    <hyperlink ref="W47" r:id="rId38" display="http://webmail.hdu.edu.cn/coremail/XJS/pab/view.jsp?sid=BAmfobffxKvMxYbMlbffOCgGkewODeOl&amp;totalCount=35&amp;view_no=5&amp;puid=274&amp;gid=0" xr:uid="{00000000-0004-0000-0100-000025000000}"/>
    <hyperlink ref="W48" r:id="rId39" display="http://webmail.hdu.edu.cn/coremail/XJS/pab/view.jsp?sid=BAmfobffxKvMxYbMlbffOCgGkewODeOl&amp;totalCount=35&amp;view_no=12&amp;puid=256&amp;gid=0" xr:uid="{00000000-0004-0000-0100-000026000000}"/>
    <hyperlink ref="W49" r:id="rId40" display="http://webmail.hdu.edu.cn/coremail/XJS/pab/view.jsp?sid=BAmfobffxKvMxYbMlbffOCgGkewODeOl&amp;totalCount=35&amp;view_no=14&amp;puid=288&amp;gid=0" xr:uid="{00000000-0004-0000-0100-000027000000}"/>
    <hyperlink ref="W50" r:id="rId41" display="http://webmail.hdu.edu.cn/coremail/XJS/pab/view.jsp?sid=BAmfobffxKvMxYbMlbffOCgGkewODeOl&amp;totalCount=35&amp;view_no=2&amp;puid=293&amp;gid=0" xr:uid="{00000000-0004-0000-0100-000028000000}"/>
    <hyperlink ref="W51" r:id="rId42" xr:uid="{00000000-0004-0000-0100-000029000000}"/>
    <hyperlink ref="W55" r:id="rId43" xr:uid="{00000000-0004-0000-0100-00002A000000}"/>
    <hyperlink ref="W56" r:id="rId44" xr:uid="{00000000-0004-0000-0100-00002B000000}"/>
    <hyperlink ref="W57" r:id="rId45" xr:uid="{00000000-0004-0000-0100-00002C000000}"/>
    <hyperlink ref="W58" r:id="rId46" xr:uid="{00000000-0004-0000-0100-00002D000000}"/>
    <hyperlink ref="W59" r:id="rId47" xr:uid="{00000000-0004-0000-0100-00002E000000}"/>
    <hyperlink ref="W43" r:id="rId48" display="http://webmail.hdu.edu.cn/coremail/XJS/pab/view.jsp?sid=BAmfobffxKvMxYbMlbffOCgGkewODeOl&amp;totalCount=21&amp;view_no=0&amp;puid=148&amp;gid=3" xr:uid="{00000000-0004-0000-0100-00002F000000}"/>
    <hyperlink ref="W60" r:id="rId49" xr:uid="{00000000-0004-0000-0100-000030000000}"/>
    <hyperlink ref="W63" r:id="rId50" xr:uid="{00000000-0004-0000-0100-000031000000}"/>
    <hyperlink ref="W64" r:id="rId51" xr:uid="{00000000-0004-0000-0100-000032000000}"/>
    <hyperlink ref="W65" r:id="rId52" xr:uid="{00000000-0004-0000-0100-000033000000}"/>
    <hyperlink ref="W66" r:id="rId53" xr:uid="{00000000-0004-0000-0100-000034000000}"/>
    <hyperlink ref="W87" r:id="rId54" xr:uid="{00000000-0004-0000-0100-000035000000}"/>
    <hyperlink ref="W69" r:id="rId55" display="http://webmail.hdu.edu.cn/coremail/XJS/pab/view.jsp?sid=BAmfobffxKvMxYbMlbffOCgGkewODeOl&amp;totalCount=21&amp;view_no=9&amp;puid=54&amp;gid=3" xr:uid="{00000000-0004-0000-0100-000036000000}"/>
    <hyperlink ref="W71" r:id="rId56" display="http://webmail.hdu.edu.cn/coremail/XJS/pab/view.jsp?sid=BAmfobffxKvMxYbMlbffOCgGkewODeOl&amp;totalCount=21&amp;view_no=5&amp;puid=62&amp;gid=3" xr:uid="{00000000-0004-0000-0100-000037000000}"/>
    <hyperlink ref="W72" r:id="rId57" display="http://webmail.hdu.edu.cn/coremail/XJS/pab/view.jsp?sid=BAmfobffxKvMxYbMlbffOCgGkewODeOl&amp;totalCount=21&amp;view_no=15&amp;puid=31&amp;gid=3" xr:uid="{00000000-0004-0000-0100-000038000000}"/>
    <hyperlink ref="W73" r:id="rId58" display="http://webmail.hdu.edu.cn/coremail/XJS/pab/view.jsp?sid=BAmfobffxKvMxYbMlbffOCgGkewODeOl&amp;totalCount=21&amp;view_no=13&amp;puid=39&amp;gid=3" xr:uid="{00000000-0004-0000-0100-000039000000}"/>
    <hyperlink ref="W77" r:id="rId59" display="http://webmail.hdu.edu.cn/coremail/XJS/pab/view.jsp?sid=BAmfobffxKvMxYbMlbffOCgGkewODeOl&amp;totalCount=21&amp;view_no=14&amp;puid=32&amp;gid=3" xr:uid="{00000000-0004-0000-0100-00003A000000}"/>
    <hyperlink ref="W76" r:id="rId60" display="http://webmail.hdu.edu.cn/coremail/XJS/pab/view.jsp?sid=BAmfobffxKvMxYbMlbffOCgGkewODeOl&amp;totalCount=21&amp;view_no=0&amp;puid=4&amp;gid=3" xr:uid="{00000000-0004-0000-0100-00003B000000}"/>
    <hyperlink ref="W78" r:id="rId61" display="http://webmail.hdu.edu.cn/coremail/XJS/pab/view.jsp?sid=BAmfobffxKvMxYbMlbffOCgGkewODeOl&amp;totalCount=21&amp;view_no=11&amp;puid=282&amp;gid=3" xr:uid="{00000000-0004-0000-0100-00003C000000}"/>
    <hyperlink ref="W79" r:id="rId62" display="http://webmail.hdu.edu.cn/coremail/XJS/pab/view.jsp?sid=BAmfobffxKvMxYbMlbffOCgGkewODeOl&amp;totalCount=21&amp;view_no=19&amp;puid=119&amp;gid=3" xr:uid="{00000000-0004-0000-0100-00003D000000}"/>
    <hyperlink ref="W80" r:id="rId63" display="http://webmail.hdu.edu.cn/coremail/XJS/pab/view.jsp?sid=BAmfobffxKvMxYbMlbffOCgGkewODeOl&amp;totalCount=21&amp;view_no=2&amp;puid=161&amp;gid=3" xr:uid="{00000000-0004-0000-0100-00003E000000}"/>
    <hyperlink ref="W81" r:id="rId64" display="http://webmail.hdu.edu.cn/coremail/XJS/pab/view.jsp?sid=BAmfobffxKvMxYbMlbffOCgGkewODeOl&amp;totalCount=21&amp;view_no=8&amp;puid=249&amp;gid=3" xr:uid="{00000000-0004-0000-0100-00003F000000}"/>
    <hyperlink ref="W82" r:id="rId65" display="http://webmail.hdu.edu.cn/coremail/XJS/pab/view.jsp?sid=BAmfobffxKvMxYbMlbffOCgGkewODeOl&amp;totalCount=21&amp;view_no=18&amp;puid=255&amp;gid=3" xr:uid="{00000000-0004-0000-0100-000040000000}"/>
    <hyperlink ref="W83" r:id="rId66" display="http://webmail.hdu.edu.cn/coremail/XJS/pab/view.jsp?sid=BAmfobffxKvMxYbMlbffOCgGkewODeOl&amp;totalCount=21&amp;view_no=10&amp;puid=270&amp;gid=3" xr:uid="{00000000-0004-0000-0100-000041000000}"/>
    <hyperlink ref="W84" r:id="rId67" display="http://webmail.hdu.edu.cn/coremail/XJS/pab/view.jsp?sid=BAmfobffxKvMxYbMlbffOCgGkewODeOl&amp;totalCount=21&amp;view_no=12&amp;puid=278&amp;gid=3" xr:uid="{00000000-0004-0000-0100-000042000000}"/>
    <hyperlink ref="W85" r:id="rId68" display="http://webmail.hdu.edu.cn/coremail/XJS/pab/view.jsp?sid=BAmfobffxKvMxYbMlbffOCgGkewODeOl&amp;totalCount=21&amp;view_no=7&amp;puid=277&amp;gid=3" xr:uid="{00000000-0004-0000-0100-000043000000}"/>
    <hyperlink ref="W86" r:id="rId69" display="http://webmail.hdu.edu.cn/coremail/XJS/pab/view.jsp?sid=BAmfobffxKvMxYbMlbffOCgGkewODeOl&amp;totalCount=21&amp;view_no=6&amp;puid=58&amp;gid=3" xr:uid="{00000000-0004-0000-0100-000044000000}"/>
    <hyperlink ref="W74" r:id="rId70" display="http://webmail.hdu.edu.cn/coremail/XJS/pab/view.jsp?sid=BAmfobffxKvMxYbMlbffOCgGkewODeOl&amp;totalCount=21&amp;view_no=16&amp;puid=28&amp;gid=3" xr:uid="{00000000-0004-0000-0100-000045000000}"/>
    <hyperlink ref="W75" r:id="rId71" display="http://webmail.hdu.edu.cn/coremail/XJS/pab/view.jsp?sid=BAmfobffxKvMxYbMlbffOCgGkewODeOl&amp;totalCount=21&amp;view_no=4&amp;puid=283&amp;gid=3" xr:uid="{00000000-0004-0000-0100-000046000000}"/>
    <hyperlink ref="W89" r:id="rId72" xr:uid="{00000000-0004-0000-0100-000047000000}"/>
    <hyperlink ref="W88" r:id="rId73" xr:uid="{00000000-0004-0000-0100-000048000000}"/>
    <hyperlink ref="W91" r:id="rId74" display="http://webmail.hdu.edu.cn/coremail/XJS/pab/view.jsp?sid=BAmfobffxKvMxYbMlbffOCgGkewODeOl&amp;totalCount=21&amp;view_no=17&amp;puid=25&amp;gid=3" xr:uid="{00000000-0004-0000-0100-000049000000}"/>
    <hyperlink ref="W94" r:id="rId75" display="http://webmail.hdu.edu.cn/coremail/XJS/pab/view.jsp?sid=BAmfobffxKvMxYbMlbffOCgGkewODeOl&amp;totalCount=24&amp;view_no=21&amp;puid=69&amp;gid=migration_20120504164750535" xr:uid="{00000000-0004-0000-0100-00004A000000}"/>
    <hyperlink ref="W96" r:id="rId76" display="http://webmail.hdu.edu.cn/coremail/XJS/pab/view.jsp?sid=BAmfobffxKvMxYbMlbffOCgGkewODeOl&amp;totalCount=24&amp;view_no=20&amp;puid=74&amp;gid=migration_20120504164750535" xr:uid="{00000000-0004-0000-0100-00004B000000}"/>
    <hyperlink ref="W101" r:id="rId77" display="http://webmail.hdu.edu.cn/coremail/XJS/pab/view.jsp?sid=BAmfobffxKvMxYbMlbffOCgGkewODeOl&amp;totalCount=24&amp;view_no=22&amp;puid=70&amp;gid=migration_20120504164750535" xr:uid="{00000000-0004-0000-0100-00004C000000}"/>
    <hyperlink ref="W100" r:id="rId78" display="http://webmail.hdu.edu.cn/coremail/XJS/pab/view.jsp?sid=BAmfobffxKvMxYbMlbffOCgGkewODeOl&amp;totalCount=24&amp;view_no=23&amp;puid=77&amp;gid=migration_20120504164750535" xr:uid="{00000000-0004-0000-0100-00004D000000}"/>
    <hyperlink ref="W95" r:id="rId79" display="http://webmail.hdu.edu.cn/coremail/XJS/pab/view.jsp?sid=BAmfobffxKvMxYbMlbffOCgGkewODeOl&amp;totalCount=24&amp;view_no=4&amp;puid=17&amp;gid=migration_20120504164750535" xr:uid="{00000000-0004-0000-0100-00004E000000}"/>
    <hyperlink ref="W97" r:id="rId80" display="http://webmail.hdu.edu.cn/coremail/XJS/pab/view.jsp?sid=BAmfobffxKvMxYbMlbffOCgGkewODeOl&amp;totalCount=24&amp;view_no=5&amp;puid=156&amp;gid=migration_20120504164750535" xr:uid="{00000000-0004-0000-0100-00004F000000}"/>
    <hyperlink ref="W98" r:id="rId81" display="http://webmail.hdu.edu.cn/coremail/XJS/pab/view.jsp?sid=BAmfobffxKvMxYbMlbffOCgGkewODeOl&amp;totalCount=24&amp;view_no=19&amp;puid=67&amp;gid=migration_20120504164750535" xr:uid="{00000000-0004-0000-0100-000050000000}"/>
    <hyperlink ref="W99" r:id="rId82" display="http://webmail.hdu.edu.cn/coremail/XJS/pab/view.jsp?sid=BAmfobffxKvMxYbMlbffOCgGkewODeOl&amp;totalCount=24&amp;view_no=11&amp;puid=36&amp;gid=migration_20120504164750535" xr:uid="{00000000-0004-0000-0100-000051000000}"/>
    <hyperlink ref="W102" r:id="rId83" display="http://webmail.hdu.edu.cn/coremail/XJS/pab/view.jsp?sid=BAmfobffxKvMxYbMlbffOCgGkewODeOl&amp;totalCount=24&amp;view_no=14&amp;puid=50&amp;gid=migration_20120504164750535" xr:uid="{00000000-0004-0000-0100-000052000000}"/>
    <hyperlink ref="W93" r:id="rId84" display="http://webmail.hdu.edu.cn/coremail/XJS/pab/view.jsp?sid=BAmfobffxKvMxYbMlbffOCgGkewODeOl&amp;totalCount=24&amp;view_no=1&amp;puid=10&amp;gid=migration_20120504164750535" xr:uid="{00000000-0004-0000-0100-000053000000}"/>
    <hyperlink ref="W104" r:id="rId85" display="http://webmail.hdu.edu.cn/coremail/XJS/pab/view.jsp?sid=BAmfobffxKvMxYbMlbffOCgGkewODeOl&amp;totalCount=24&amp;view_no=6&amp;puid=23&amp;gid=migration_20120504164750535" xr:uid="{00000000-0004-0000-0100-000054000000}"/>
    <hyperlink ref="W105" r:id="rId86" display="http://webmail.hdu.edu.cn/coremail/XJS/pab/view.jsp?sid=BAmfobffxKvMxYbMlbffOCgGkewODeOl&amp;totalCount=24&amp;view_no=7&amp;puid=98&amp;gid=migration_20120504164750535" xr:uid="{00000000-0004-0000-0100-000055000000}"/>
    <hyperlink ref="W106" r:id="rId87" display="http://webmail.hdu.edu.cn/coremail/XJS/pab/view.jsp?sid=BAmfobffxKvMxYbMlbffOCgGkewODeOl&amp;totalCount=24&amp;view_no=0&amp;puid=106&amp;gid=migration_20120504164750535" xr:uid="{00000000-0004-0000-0100-000056000000}"/>
    <hyperlink ref="W107" r:id="rId88" display="http://webmail.hdu.edu.cn/coremail/XJS/pab/view.jsp?sid=BAmfobffxKvMxYbMlbffOCgGkewODeOl&amp;totalCount=24&amp;view_no=18&amp;puid=107&amp;gid=migration_20120504164750535" xr:uid="{00000000-0004-0000-0100-000057000000}"/>
    <hyperlink ref="W103" r:id="rId89" display="http://webmail.hdu.edu.cn/coremail/XJS/pab/view.jsp?sid=BAmfobffxKvMxYbMlbffOCgGkewODeOl&amp;totalCount=24&amp;view_no=2&amp;puid=13&amp;gid=migration_20120504164750535" xr:uid="{00000000-0004-0000-0100-000058000000}"/>
    <hyperlink ref="W108" r:id="rId90" display="http://webmail.hdu.edu.cn/coremail/XJS/pab/view.jsp?sid=BAmfobffxKvMxYbMlbffOCgGkewODeOl&amp;totalCount=24&amp;view_no=16&amp;puid=179&amp;gid=migration_20120504164750535" xr:uid="{00000000-0004-0000-0100-000059000000}"/>
    <hyperlink ref="W109" r:id="rId91" display="http://webmail.hdu.edu.cn/coremail/XJS/pab/view.jsp?sid=BAmfobffxKvMxYbMlbffOCgGkewODeOl&amp;totalCount=24&amp;view_no=3&amp;puid=174&amp;gid=migration_20120504164750535" xr:uid="{00000000-0004-0000-0100-00005A000000}"/>
    <hyperlink ref="W110" r:id="rId92" display="http://webmail.hdu.edu.cn/coremail/XJS/pab/view.jsp?sid=BAmfobffxKvMxYbMlbffOCgGkewODeOl&amp;totalCount=24&amp;view_no=8&amp;puid=258&amp;gid=migration_20120504164750535" xr:uid="{00000000-0004-0000-0100-00005B000000}"/>
    <hyperlink ref="W111" r:id="rId93" display="http://webmail.hdu.edu.cn/coremail/XJS/pab/view.jsp?sid=BAmfobffxKvMxYbMlbffOCgGkewODeOl&amp;totalCount=24&amp;view_no=17&amp;puid=287&amp;gid=migration_20120504164750535" xr:uid="{00000000-0004-0000-0100-00005C000000}"/>
    <hyperlink ref="W112" r:id="rId94" display="http://webmail.hdu.edu.cn/coremail/XJS/pab/view.jsp?sid=BAmfobffxKvMxYbMlbffOCgGkewODeOl&amp;totalCount=24&amp;view_no=12&amp;puid=291&amp;gid=migration_20120504164750535" xr:uid="{00000000-0004-0000-0100-00005D000000}"/>
    <hyperlink ref="W113" r:id="rId95" xr:uid="{00000000-0004-0000-0100-00005E000000}"/>
    <hyperlink ref="W114" r:id="rId96" xr:uid="{00000000-0004-0000-0100-00005F000000}"/>
    <hyperlink ref="W115" r:id="rId97" xr:uid="{00000000-0004-0000-0100-000060000000}"/>
    <hyperlink ref="W116" r:id="rId98" xr:uid="{00000000-0004-0000-0100-000061000000}"/>
    <hyperlink ref="W92" r:id="rId99" display="http://webmail.hdu.edu.cn/coremail/XJS/pab/view.jsp?sid=BAmfobffxKvMxYbMlbffOCgGkewODeOl&amp;totalCount=24&amp;view_no=10&amp;puid=34&amp;gid=migration_20120504164750535" xr:uid="{00000000-0004-0000-0100-000062000000}"/>
    <hyperlink ref="W138" r:id="rId100" xr:uid="{00000000-0004-0000-0100-000063000000}"/>
    <hyperlink ref="W139" r:id="rId101" xr:uid="{00000000-0004-0000-0100-000064000000}"/>
    <hyperlink ref="W151" r:id="rId102" xr:uid="{00000000-0004-0000-0100-000065000000}"/>
    <hyperlink ref="W145" r:id="rId103" xr:uid="{00000000-0004-0000-0100-000066000000}"/>
    <hyperlink ref="W152" r:id="rId104" xr:uid="{00000000-0004-0000-0100-000067000000}"/>
    <hyperlink ref="W153" r:id="rId105" xr:uid="{00000000-0004-0000-0100-000068000000}"/>
    <hyperlink ref="W147" r:id="rId106" xr:uid="{00000000-0004-0000-0100-000069000000}"/>
    <hyperlink ref="X164" r:id="rId107" xr:uid="{00000000-0004-0000-0100-00006A000000}"/>
    <hyperlink ref="X165" r:id="rId108" display="http://webmail.hdu.edu.cn/coremail/XJS/pab/view.jsp?sid=BAmfobffxKvMxYbMlbffOCgGkewODeOl&amp;totalCount=35&amp;view_no=8&amp;puid=272&amp;gid=0" xr:uid="{00000000-0004-0000-0100-00006B000000}"/>
    <hyperlink ref="X166" r:id="rId109" display="http://webmail.hdu.edu.cn/coremail/XJS/pab/view.jsp?sid=BAmfobffxKvMxYbMlbffOCgGkewODeOl&amp;totalCount=35&amp;view_no=7&amp;puid=90&amp;gid=0" xr:uid="{00000000-0004-0000-0100-00006C000000}"/>
    <hyperlink ref="X167" r:id="rId110" display="http://webmail.hdu.edu.cn/coremail/XJS/pab/view.jsp?sid=BAmfobffxKvMxYbMlbffOCgGkewODeOl&amp;totalCount=35&amp;view_no=13&amp;puid=101&amp;gid=0" xr:uid="{00000000-0004-0000-0100-00006D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0"/>
  <sheetViews>
    <sheetView workbookViewId="0"/>
  </sheetViews>
  <sheetFormatPr defaultColWidth="9" defaultRowHeight="15"/>
  <cols>
    <col min="1" max="1" width="7.9140625" style="41" customWidth="1"/>
    <col min="2" max="2" width="9" style="41" bestFit="1" customWidth="1"/>
    <col min="3" max="3" width="6.5" style="41" bestFit="1" customWidth="1"/>
    <col min="4" max="4" width="7.08203125" style="41" bestFit="1" customWidth="1"/>
    <col min="5" max="5" width="9" style="41" bestFit="1" customWidth="1"/>
    <col min="6" max="6" width="9.5" style="40" bestFit="1" customWidth="1"/>
    <col min="7" max="7" width="10.5" style="40" bestFit="1" customWidth="1"/>
    <col min="8" max="8" width="10.5" style="40" customWidth="1"/>
    <col min="9" max="9" width="10.5" style="40" bestFit="1" customWidth="1"/>
    <col min="10" max="10" width="7.5" style="41" bestFit="1" customWidth="1"/>
    <col min="11" max="11" width="11.08203125" style="41" bestFit="1" customWidth="1"/>
    <col min="12" max="12" width="9" style="41"/>
    <col min="13" max="13" width="40.5" style="41" bestFit="1" customWidth="1"/>
    <col min="14" max="16384" width="9" style="41"/>
  </cols>
  <sheetData>
    <row r="1" spans="1:13">
      <c r="A1" s="147">
        <v>2015</v>
      </c>
      <c r="B1" s="147"/>
      <c r="C1" s="147"/>
      <c r="D1" s="147"/>
      <c r="E1" s="147"/>
      <c r="F1" s="147"/>
      <c r="G1" s="147"/>
      <c r="H1" s="147"/>
      <c r="I1" s="147"/>
    </row>
    <row r="2" spans="1:13">
      <c r="A2" s="137" t="s">
        <v>213</v>
      </c>
      <c r="B2" s="137" t="s">
        <v>1503</v>
      </c>
      <c r="C2" s="137" t="s">
        <v>1531</v>
      </c>
      <c r="D2" s="137" t="s">
        <v>186</v>
      </c>
      <c r="E2" s="138" t="s">
        <v>1562</v>
      </c>
      <c r="F2" s="119" t="s">
        <v>1563</v>
      </c>
      <c r="G2" s="137" t="s">
        <v>1564</v>
      </c>
      <c r="H2" s="137" t="s">
        <v>225</v>
      </c>
      <c r="I2" s="137" t="s">
        <v>1565</v>
      </c>
      <c r="J2" s="137" t="s">
        <v>1569</v>
      </c>
      <c r="K2" s="137" t="s">
        <v>1570</v>
      </c>
    </row>
    <row r="3" spans="1:13">
      <c r="A3" s="139">
        <v>1</v>
      </c>
      <c r="B3" s="139" t="s">
        <v>1532</v>
      </c>
      <c r="C3" s="139">
        <v>41483</v>
      </c>
      <c r="D3" s="139" t="s">
        <v>229</v>
      </c>
      <c r="E3" s="140">
        <v>0.46479999999999999</v>
      </c>
      <c r="F3" s="142">
        <f t="shared" ref="F3:F34" si="0">E3*100</f>
        <v>46.48</v>
      </c>
      <c r="G3" s="119">
        <v>0</v>
      </c>
      <c r="H3" s="119"/>
      <c r="I3" s="143">
        <f t="shared" ref="I3:I34" si="1">SUM(F3:H3)</f>
        <v>46.48</v>
      </c>
      <c r="J3" s="136">
        <f>I3/$L$4*60</f>
        <v>6.9153523194237456</v>
      </c>
      <c r="K3" s="146">
        <f>J3</f>
        <v>6.9153523194237456</v>
      </c>
      <c r="L3" s="145">
        <v>119</v>
      </c>
      <c r="M3" s="145" t="s">
        <v>1567</v>
      </c>
    </row>
    <row r="4" spans="1:13">
      <c r="A4" s="139">
        <v>2</v>
      </c>
      <c r="B4" s="139" t="s">
        <v>1532</v>
      </c>
      <c r="C4" s="139" t="s">
        <v>1490</v>
      </c>
      <c r="D4" s="139" t="s">
        <v>1491</v>
      </c>
      <c r="E4" s="140">
        <v>0.96548</v>
      </c>
      <c r="F4" s="142">
        <f t="shared" si="0"/>
        <v>96.548000000000002</v>
      </c>
      <c r="G4" s="119">
        <v>0</v>
      </c>
      <c r="H4" s="119"/>
      <c r="I4" s="143">
        <f t="shared" si="1"/>
        <v>96.548000000000002</v>
      </c>
      <c r="J4" s="136">
        <f t="shared" ref="J4:J34" si="2">I4/$L$4*60</f>
        <v>14.364531749908002</v>
      </c>
      <c r="K4" s="146">
        <f>J4</f>
        <v>14.364531749908002</v>
      </c>
      <c r="L4" s="145">
        <f>F170/L3</f>
        <v>403.27663308879534</v>
      </c>
      <c r="M4" s="52" t="s">
        <v>1568</v>
      </c>
    </row>
    <row r="5" spans="1:13">
      <c r="A5" s="139">
        <v>3</v>
      </c>
      <c r="B5" s="139" t="s">
        <v>1532</v>
      </c>
      <c r="C5" s="139">
        <v>40535</v>
      </c>
      <c r="D5" s="139" t="s">
        <v>1522</v>
      </c>
      <c r="E5" s="140">
        <v>0</v>
      </c>
      <c r="F5" s="142">
        <f t="shared" si="0"/>
        <v>0</v>
      </c>
      <c r="G5" s="119">
        <f>VLOOKUP(D5:D169,[1]教师工作量核算!$B$1:$C$65536,2,FALSE)</f>
        <v>0</v>
      </c>
      <c r="H5" s="119"/>
      <c r="I5" s="143">
        <f t="shared" si="1"/>
        <v>0</v>
      </c>
      <c r="J5" s="136">
        <f t="shared" si="2"/>
        <v>0</v>
      </c>
      <c r="K5" s="146">
        <f>J5</f>
        <v>0</v>
      </c>
    </row>
    <row r="6" spans="1:13">
      <c r="A6" s="139">
        <v>4</v>
      </c>
      <c r="B6" s="139" t="s">
        <v>1532</v>
      </c>
      <c r="C6" s="139">
        <v>5022</v>
      </c>
      <c r="D6" s="139" t="s">
        <v>7</v>
      </c>
      <c r="E6" s="140">
        <v>1.31728</v>
      </c>
      <c r="F6" s="142">
        <f t="shared" si="0"/>
        <v>131.72800000000001</v>
      </c>
      <c r="G6" s="119">
        <f>VLOOKUP(D6:D170,[1]教师工作量核算!$B$1:$C$65536,2,FALSE)</f>
        <v>0</v>
      </c>
      <c r="H6" s="119"/>
      <c r="I6" s="143">
        <f t="shared" si="1"/>
        <v>131.72800000000001</v>
      </c>
      <c r="J6" s="136">
        <f t="shared" si="2"/>
        <v>19.598655988232601</v>
      </c>
      <c r="K6" s="146">
        <f>J6</f>
        <v>19.598655988232601</v>
      </c>
    </row>
    <row r="7" spans="1:13">
      <c r="A7" s="139">
        <v>5</v>
      </c>
      <c r="B7" s="139" t="s">
        <v>1532</v>
      </c>
      <c r="C7" s="139" t="s">
        <v>105</v>
      </c>
      <c r="D7" s="139" t="s">
        <v>106</v>
      </c>
      <c r="E7" s="140">
        <v>3.282</v>
      </c>
      <c r="F7" s="142">
        <f t="shared" si="0"/>
        <v>328.2</v>
      </c>
      <c r="G7" s="119">
        <f>VLOOKUP(D7:D171,[1]教师工作量核算!$B$1:$C$65536,2,FALSE)</f>
        <v>258.94439999999997</v>
      </c>
      <c r="H7" s="119">
        <v>201.5</v>
      </c>
      <c r="I7" s="143">
        <f t="shared" si="1"/>
        <v>788.64439999999991</v>
      </c>
      <c r="J7" s="136">
        <f t="shared" si="2"/>
        <v>117.33549657359183</v>
      </c>
      <c r="K7" s="146">
        <v>100</v>
      </c>
    </row>
    <row r="8" spans="1:13">
      <c r="A8" s="139">
        <v>6</v>
      </c>
      <c r="B8" s="139" t="s">
        <v>1532</v>
      </c>
      <c r="C8" s="139">
        <v>41278</v>
      </c>
      <c r="D8" s="139" t="s">
        <v>1496</v>
      </c>
      <c r="E8" s="140">
        <v>1.92374</v>
      </c>
      <c r="F8" s="142">
        <f t="shared" si="0"/>
        <v>192.374</v>
      </c>
      <c r="G8" s="119">
        <v>0</v>
      </c>
      <c r="H8" s="119"/>
      <c r="I8" s="143">
        <f t="shared" si="1"/>
        <v>192.374</v>
      </c>
      <c r="J8" s="136">
        <f t="shared" si="2"/>
        <v>28.621643440120994</v>
      </c>
      <c r="K8" s="146">
        <f t="shared" ref="K8:K24" si="3">J8</f>
        <v>28.621643440120994</v>
      </c>
    </row>
    <row r="9" spans="1:13">
      <c r="A9" s="139">
        <v>7</v>
      </c>
      <c r="B9" s="139" t="s">
        <v>1532</v>
      </c>
      <c r="C9" s="139" t="s">
        <v>34</v>
      </c>
      <c r="D9" s="139" t="s">
        <v>35</v>
      </c>
      <c r="E9" s="140">
        <v>0.05</v>
      </c>
      <c r="F9" s="142">
        <f t="shared" si="0"/>
        <v>5</v>
      </c>
      <c r="G9" s="119">
        <v>0</v>
      </c>
      <c r="H9" s="119"/>
      <c r="I9" s="143">
        <f t="shared" si="1"/>
        <v>5</v>
      </c>
      <c r="J9" s="136">
        <f t="shared" si="2"/>
        <v>0.74390623057484362</v>
      </c>
      <c r="K9" s="146">
        <f t="shared" si="3"/>
        <v>0.74390623057484362</v>
      </c>
    </row>
    <row r="10" spans="1:13">
      <c r="A10" s="139">
        <v>8</v>
      </c>
      <c r="B10" s="139" t="s">
        <v>1532</v>
      </c>
      <c r="C10" s="139" t="s">
        <v>5</v>
      </c>
      <c r="D10" s="139" t="s">
        <v>6</v>
      </c>
      <c r="E10" s="140">
        <v>2.2643060000000004</v>
      </c>
      <c r="F10" s="142">
        <f t="shared" si="0"/>
        <v>226.43060000000003</v>
      </c>
      <c r="G10" s="119">
        <v>0</v>
      </c>
      <c r="H10" s="119">
        <v>201.5</v>
      </c>
      <c r="I10" s="143">
        <f t="shared" si="1"/>
        <v>427.93060000000003</v>
      </c>
      <c r="J10" s="136">
        <f t="shared" si="2"/>
        <v>63.668047918726238</v>
      </c>
      <c r="K10" s="146">
        <f t="shared" si="3"/>
        <v>63.668047918726238</v>
      </c>
    </row>
    <row r="11" spans="1:13">
      <c r="A11" s="139">
        <v>9</v>
      </c>
      <c r="B11" s="139" t="s">
        <v>1532</v>
      </c>
      <c r="C11" s="139" t="s">
        <v>166</v>
      </c>
      <c r="D11" s="139" t="s">
        <v>167</v>
      </c>
      <c r="E11" s="140">
        <v>0.05</v>
      </c>
      <c r="F11" s="142">
        <f t="shared" si="0"/>
        <v>5</v>
      </c>
      <c r="G11" s="119">
        <v>0</v>
      </c>
      <c r="H11" s="119"/>
      <c r="I11" s="143">
        <f t="shared" si="1"/>
        <v>5</v>
      </c>
      <c r="J11" s="136">
        <f t="shared" si="2"/>
        <v>0.74390623057484362</v>
      </c>
      <c r="K11" s="146">
        <f t="shared" si="3"/>
        <v>0.74390623057484362</v>
      </c>
    </row>
    <row r="12" spans="1:13">
      <c r="A12" s="139">
        <v>10</v>
      </c>
      <c r="B12" s="139" t="s">
        <v>1532</v>
      </c>
      <c r="C12" s="139">
        <v>41370</v>
      </c>
      <c r="D12" s="139" t="s">
        <v>1495</v>
      </c>
      <c r="E12" s="140">
        <v>1.2017499999999999</v>
      </c>
      <c r="F12" s="142">
        <f t="shared" si="0"/>
        <v>120.17499999999998</v>
      </c>
      <c r="G12" s="119">
        <v>0</v>
      </c>
      <c r="H12" s="119"/>
      <c r="I12" s="143">
        <f t="shared" si="1"/>
        <v>120.17499999999998</v>
      </c>
      <c r="J12" s="136">
        <f t="shared" si="2"/>
        <v>17.879786251866364</v>
      </c>
      <c r="K12" s="146">
        <f t="shared" si="3"/>
        <v>17.879786251866364</v>
      </c>
    </row>
    <row r="13" spans="1:13">
      <c r="A13" s="139">
        <v>11</v>
      </c>
      <c r="B13" s="139" t="s">
        <v>1532</v>
      </c>
      <c r="C13" s="139" t="s">
        <v>1533</v>
      </c>
      <c r="D13" s="139" t="s">
        <v>1520</v>
      </c>
      <c r="E13" s="140">
        <v>0.05</v>
      </c>
      <c r="F13" s="142">
        <f t="shared" si="0"/>
        <v>5</v>
      </c>
      <c r="G13" s="119">
        <v>0</v>
      </c>
      <c r="H13" s="119"/>
      <c r="I13" s="143">
        <f t="shared" si="1"/>
        <v>5</v>
      </c>
      <c r="J13" s="136">
        <f t="shared" si="2"/>
        <v>0.74390623057484362</v>
      </c>
      <c r="K13" s="146">
        <f t="shared" si="3"/>
        <v>0.74390623057484362</v>
      </c>
    </row>
    <row r="14" spans="1:13">
      <c r="A14" s="139">
        <v>12</v>
      </c>
      <c r="B14" s="139" t="s">
        <v>1532</v>
      </c>
      <c r="C14" s="139" t="s">
        <v>230</v>
      </c>
      <c r="D14" s="139" t="s">
        <v>187</v>
      </c>
      <c r="E14" s="140">
        <v>0.56479999999999997</v>
      </c>
      <c r="F14" s="142">
        <f t="shared" si="0"/>
        <v>56.48</v>
      </c>
      <c r="G14" s="119">
        <v>0</v>
      </c>
      <c r="H14" s="119"/>
      <c r="I14" s="143">
        <f t="shared" si="1"/>
        <v>56.48</v>
      </c>
      <c r="J14" s="136">
        <f t="shared" si="2"/>
        <v>8.4031647805734337</v>
      </c>
      <c r="K14" s="146">
        <f t="shared" si="3"/>
        <v>8.4031647805734337</v>
      </c>
    </row>
    <row r="15" spans="1:13">
      <c r="A15" s="139">
        <v>13</v>
      </c>
      <c r="B15" s="139" t="s">
        <v>1532</v>
      </c>
      <c r="C15" s="139" t="s">
        <v>22</v>
      </c>
      <c r="D15" s="139" t="s">
        <v>23</v>
      </c>
      <c r="E15" s="140">
        <v>1.65632</v>
      </c>
      <c r="F15" s="142">
        <f t="shared" si="0"/>
        <v>165.63200000000001</v>
      </c>
      <c r="G15" s="119">
        <f>VLOOKUP(D15:D179,[1]教师工作量核算!$B$1:$C$65536,2,FALSE)</f>
        <v>143.33903999999998</v>
      </c>
      <c r="H15" s="119">
        <v>201.5</v>
      </c>
      <c r="I15" s="143">
        <f t="shared" si="1"/>
        <v>510.47104000000002</v>
      </c>
      <c r="J15" s="136">
        <f t="shared" si="2"/>
        <v>75.948517436804053</v>
      </c>
      <c r="K15" s="146">
        <f t="shared" si="3"/>
        <v>75.948517436804053</v>
      </c>
    </row>
    <row r="16" spans="1:13">
      <c r="A16" s="139">
        <v>14</v>
      </c>
      <c r="B16" s="139" t="s">
        <v>1532</v>
      </c>
      <c r="C16" s="139" t="s">
        <v>40</v>
      </c>
      <c r="D16" s="139" t="s">
        <v>41</v>
      </c>
      <c r="E16" s="140">
        <v>2.9579882500000005</v>
      </c>
      <c r="F16" s="142">
        <f t="shared" si="0"/>
        <v>295.79882500000008</v>
      </c>
      <c r="G16" s="119">
        <v>106.1</v>
      </c>
      <c r="H16" s="119">
        <v>201.5</v>
      </c>
      <c r="I16" s="143">
        <f t="shared" si="1"/>
        <v>603.3988250000001</v>
      </c>
      <c r="J16" s="136">
        <f t="shared" si="2"/>
        <v>89.77442908780796</v>
      </c>
      <c r="K16" s="146">
        <f t="shared" si="3"/>
        <v>89.77442908780796</v>
      </c>
    </row>
    <row r="17" spans="1:11">
      <c r="A17" s="139">
        <v>15</v>
      </c>
      <c r="B17" s="139" t="s">
        <v>1532</v>
      </c>
      <c r="C17" s="139" t="s">
        <v>1</v>
      </c>
      <c r="D17" s="139" t="s">
        <v>2</v>
      </c>
      <c r="E17" s="140">
        <v>0.15</v>
      </c>
      <c r="F17" s="142">
        <f t="shared" si="0"/>
        <v>15</v>
      </c>
      <c r="G17" s="119">
        <v>0</v>
      </c>
      <c r="H17" s="119">
        <v>201.5</v>
      </c>
      <c r="I17" s="143">
        <f t="shared" si="1"/>
        <v>216.5</v>
      </c>
      <c r="J17" s="136">
        <f t="shared" si="2"/>
        <v>32.211139783890729</v>
      </c>
      <c r="K17" s="146">
        <f t="shared" si="3"/>
        <v>32.211139783890729</v>
      </c>
    </row>
    <row r="18" spans="1:11">
      <c r="A18" s="139">
        <v>16</v>
      </c>
      <c r="B18" s="139" t="s">
        <v>1532</v>
      </c>
      <c r="C18" s="139" t="s">
        <v>1534</v>
      </c>
      <c r="D18" s="139" t="s">
        <v>1518</v>
      </c>
      <c r="E18" s="140">
        <v>0.13360000000000002</v>
      </c>
      <c r="F18" s="142">
        <f t="shared" si="0"/>
        <v>13.360000000000003</v>
      </c>
      <c r="G18" s="119">
        <v>0</v>
      </c>
      <c r="H18" s="119"/>
      <c r="I18" s="143">
        <f t="shared" si="1"/>
        <v>13.360000000000003</v>
      </c>
      <c r="J18" s="136">
        <f t="shared" si="2"/>
        <v>1.9877174480959827</v>
      </c>
      <c r="K18" s="146">
        <f t="shared" si="3"/>
        <v>1.9877174480959827</v>
      </c>
    </row>
    <row r="19" spans="1:11">
      <c r="A19" s="139">
        <v>17</v>
      </c>
      <c r="B19" s="139" t="s">
        <v>1532</v>
      </c>
      <c r="C19" s="139" t="s">
        <v>50</v>
      </c>
      <c r="D19" s="139" t="s">
        <v>51</v>
      </c>
      <c r="E19" s="140">
        <v>0.2</v>
      </c>
      <c r="F19" s="142">
        <f t="shared" si="0"/>
        <v>20</v>
      </c>
      <c r="G19" s="119">
        <v>0</v>
      </c>
      <c r="H19" s="119"/>
      <c r="I19" s="143">
        <f t="shared" si="1"/>
        <v>20</v>
      </c>
      <c r="J19" s="136">
        <f t="shared" si="2"/>
        <v>2.9756249222993745</v>
      </c>
      <c r="K19" s="146">
        <f t="shared" si="3"/>
        <v>2.9756249222993745</v>
      </c>
    </row>
    <row r="20" spans="1:11">
      <c r="A20" s="139">
        <v>18</v>
      </c>
      <c r="B20" s="139" t="s">
        <v>1532</v>
      </c>
      <c r="C20" s="139" t="s">
        <v>119</v>
      </c>
      <c r="D20" s="139" t="s">
        <v>120</v>
      </c>
      <c r="E20" s="140">
        <v>1.1748799999999999</v>
      </c>
      <c r="F20" s="142">
        <f t="shared" si="0"/>
        <v>117.488</v>
      </c>
      <c r="G20" s="119">
        <v>0</v>
      </c>
      <c r="H20" s="119"/>
      <c r="I20" s="143">
        <f t="shared" si="1"/>
        <v>117.488</v>
      </c>
      <c r="J20" s="136">
        <f t="shared" si="2"/>
        <v>17.480011043555447</v>
      </c>
      <c r="K20" s="146">
        <f t="shared" si="3"/>
        <v>17.480011043555447</v>
      </c>
    </row>
    <row r="21" spans="1:11">
      <c r="A21" s="139">
        <v>19</v>
      </c>
      <c r="B21" s="139" t="s">
        <v>1532</v>
      </c>
      <c r="C21" s="139" t="s">
        <v>1535</v>
      </c>
      <c r="D21" s="139" t="s">
        <v>1519</v>
      </c>
      <c r="E21" s="140">
        <v>0.05</v>
      </c>
      <c r="F21" s="142">
        <f t="shared" si="0"/>
        <v>5</v>
      </c>
      <c r="G21" s="119">
        <v>0</v>
      </c>
      <c r="H21" s="119"/>
      <c r="I21" s="143">
        <f t="shared" si="1"/>
        <v>5</v>
      </c>
      <c r="J21" s="136">
        <f t="shared" si="2"/>
        <v>0.74390623057484362</v>
      </c>
      <c r="K21" s="146">
        <f t="shared" si="3"/>
        <v>0.74390623057484362</v>
      </c>
    </row>
    <row r="22" spans="1:11">
      <c r="A22" s="139">
        <v>20</v>
      </c>
      <c r="B22" s="139" t="s">
        <v>1532</v>
      </c>
      <c r="C22" s="139" t="s">
        <v>1536</v>
      </c>
      <c r="D22" s="139" t="s">
        <v>1521</v>
      </c>
      <c r="E22" s="140">
        <v>0.27</v>
      </c>
      <c r="F22" s="142">
        <f t="shared" si="0"/>
        <v>27</v>
      </c>
      <c r="G22" s="119">
        <v>0</v>
      </c>
      <c r="H22" s="119"/>
      <c r="I22" s="143">
        <f t="shared" si="1"/>
        <v>27</v>
      </c>
      <c r="J22" s="136">
        <f t="shared" si="2"/>
        <v>4.0170936451041559</v>
      </c>
      <c r="K22" s="146">
        <f t="shared" si="3"/>
        <v>4.0170936451041559</v>
      </c>
    </row>
    <row r="23" spans="1:11">
      <c r="A23" s="139">
        <v>21</v>
      </c>
      <c r="B23" s="139" t="s">
        <v>1532</v>
      </c>
      <c r="C23" s="139" t="s">
        <v>179</v>
      </c>
      <c r="D23" s="139" t="s">
        <v>180</v>
      </c>
      <c r="E23" s="140">
        <v>0.99791999999999992</v>
      </c>
      <c r="F23" s="142">
        <f t="shared" si="0"/>
        <v>99.791999999999987</v>
      </c>
      <c r="G23" s="119">
        <v>0</v>
      </c>
      <c r="H23" s="119"/>
      <c r="I23" s="143">
        <f t="shared" si="1"/>
        <v>99.791999999999987</v>
      </c>
      <c r="J23" s="136">
        <f t="shared" si="2"/>
        <v>14.847178112304956</v>
      </c>
      <c r="K23" s="146">
        <f t="shared" si="3"/>
        <v>14.847178112304956</v>
      </c>
    </row>
    <row r="24" spans="1:11">
      <c r="A24" s="139">
        <v>22</v>
      </c>
      <c r="B24" s="139" t="s">
        <v>1532</v>
      </c>
      <c r="C24" s="139" t="s">
        <v>1537</v>
      </c>
      <c r="D24" s="139" t="s">
        <v>1523</v>
      </c>
      <c r="E24" s="140">
        <v>0.05</v>
      </c>
      <c r="F24" s="142">
        <f t="shared" si="0"/>
        <v>5</v>
      </c>
      <c r="G24" s="119">
        <v>0</v>
      </c>
      <c r="H24" s="119"/>
      <c r="I24" s="143">
        <f t="shared" si="1"/>
        <v>5</v>
      </c>
      <c r="J24" s="136">
        <f t="shared" si="2"/>
        <v>0.74390623057484362</v>
      </c>
      <c r="K24" s="146">
        <f t="shared" si="3"/>
        <v>0.74390623057484362</v>
      </c>
    </row>
    <row r="25" spans="1:11">
      <c r="A25" s="139">
        <v>23</v>
      </c>
      <c r="B25" s="139" t="s">
        <v>1514</v>
      </c>
      <c r="C25" s="139" t="s">
        <v>86</v>
      </c>
      <c r="D25" s="139" t="s">
        <v>87</v>
      </c>
      <c r="E25" s="140">
        <v>18.415251999999999</v>
      </c>
      <c r="F25" s="142">
        <f t="shared" si="0"/>
        <v>1841.5251999999998</v>
      </c>
      <c r="G25" s="119">
        <f>VLOOKUP(D25:D190,[1]教师工作量核算!$B$1:$C$65536,2,FALSE)</f>
        <v>0</v>
      </c>
      <c r="H25" s="119"/>
      <c r="I25" s="143">
        <f t="shared" si="1"/>
        <v>1841.5251999999998</v>
      </c>
      <c r="J25" s="136">
        <f t="shared" si="2"/>
        <v>273.98441400811703</v>
      </c>
      <c r="K25" s="146">
        <v>100</v>
      </c>
    </row>
    <row r="26" spans="1:11">
      <c r="A26" s="139">
        <v>24</v>
      </c>
      <c r="B26" s="139" t="s">
        <v>1514</v>
      </c>
      <c r="C26" s="139" t="s">
        <v>130</v>
      </c>
      <c r="D26" s="139" t="s">
        <v>131</v>
      </c>
      <c r="E26" s="140">
        <v>6.8240135000000004</v>
      </c>
      <c r="F26" s="142">
        <f t="shared" si="0"/>
        <v>682.40135000000009</v>
      </c>
      <c r="G26" s="119">
        <v>0</v>
      </c>
      <c r="H26" s="119"/>
      <c r="I26" s="143">
        <f t="shared" si="1"/>
        <v>682.40135000000009</v>
      </c>
      <c r="J26" s="136">
        <f t="shared" si="2"/>
        <v>101.52852320353693</v>
      </c>
      <c r="K26" s="146">
        <v>100</v>
      </c>
    </row>
    <row r="27" spans="1:11">
      <c r="A27" s="139">
        <v>25</v>
      </c>
      <c r="B27" s="139" t="s">
        <v>1514</v>
      </c>
      <c r="C27" s="139">
        <v>41338</v>
      </c>
      <c r="D27" s="139" t="s">
        <v>173</v>
      </c>
      <c r="E27" s="140">
        <v>5.2253120840000005</v>
      </c>
      <c r="F27" s="142">
        <f t="shared" si="0"/>
        <v>522.53120840000008</v>
      </c>
      <c r="G27" s="119">
        <v>0</v>
      </c>
      <c r="H27" s="119"/>
      <c r="I27" s="143">
        <f t="shared" si="1"/>
        <v>522.53120840000008</v>
      </c>
      <c r="J27" s="136">
        <f t="shared" si="2"/>
        <v>77.742844319712432</v>
      </c>
      <c r="K27" s="146">
        <f>J27</f>
        <v>77.742844319712432</v>
      </c>
    </row>
    <row r="28" spans="1:11">
      <c r="A28" s="139">
        <v>26</v>
      </c>
      <c r="B28" s="139" t="s">
        <v>1514</v>
      </c>
      <c r="C28" s="139" t="s">
        <v>70</v>
      </c>
      <c r="D28" s="139" t="s">
        <v>71</v>
      </c>
      <c r="E28" s="140">
        <v>7.6706240000000001</v>
      </c>
      <c r="F28" s="142">
        <f t="shared" si="0"/>
        <v>767.06240000000003</v>
      </c>
      <c r="G28" s="119">
        <v>0</v>
      </c>
      <c r="H28" s="119"/>
      <c r="I28" s="143">
        <f t="shared" si="1"/>
        <v>767.06240000000003</v>
      </c>
      <c r="J28" s="136">
        <f t="shared" si="2"/>
        <v>114.1244997199386</v>
      </c>
      <c r="K28" s="146">
        <v>100</v>
      </c>
    </row>
    <row r="29" spans="1:11">
      <c r="A29" s="139">
        <v>27</v>
      </c>
      <c r="B29" s="139" t="s">
        <v>1514</v>
      </c>
      <c r="C29" s="139">
        <v>40139</v>
      </c>
      <c r="D29" s="139" t="s">
        <v>69</v>
      </c>
      <c r="E29" s="140">
        <v>1.9575648320000001</v>
      </c>
      <c r="F29" s="142">
        <f t="shared" si="0"/>
        <v>195.75648320000002</v>
      </c>
      <c r="G29" s="119">
        <v>0</v>
      </c>
      <c r="H29" s="119"/>
      <c r="I29" s="143">
        <f t="shared" si="1"/>
        <v>195.75648320000002</v>
      </c>
      <c r="J29" s="136">
        <f t="shared" si="2"/>
        <v>29.124893505579944</v>
      </c>
      <c r="K29" s="146">
        <f>J29</f>
        <v>29.124893505579944</v>
      </c>
    </row>
    <row r="30" spans="1:11">
      <c r="A30" s="139">
        <v>28</v>
      </c>
      <c r="B30" s="139" t="s">
        <v>1514</v>
      </c>
      <c r="C30" s="139" t="s">
        <v>42</v>
      </c>
      <c r="D30" s="139" t="s">
        <v>43</v>
      </c>
      <c r="E30" s="140">
        <v>8.8001999999999985</v>
      </c>
      <c r="F30" s="142">
        <f t="shared" si="0"/>
        <v>880.01999999999987</v>
      </c>
      <c r="G30" s="119">
        <v>0</v>
      </c>
      <c r="H30" s="119"/>
      <c r="I30" s="143">
        <f t="shared" si="1"/>
        <v>880.01999999999987</v>
      </c>
      <c r="J30" s="136">
        <f t="shared" si="2"/>
        <v>130.93047220609478</v>
      </c>
      <c r="K30" s="146">
        <v>100</v>
      </c>
    </row>
    <row r="31" spans="1:11">
      <c r="A31" s="139">
        <v>29</v>
      </c>
      <c r="B31" s="139" t="s">
        <v>1514</v>
      </c>
      <c r="C31" s="139" t="s">
        <v>80</v>
      </c>
      <c r="D31" s="139" t="s">
        <v>81</v>
      </c>
      <c r="E31" s="140">
        <v>13.673</v>
      </c>
      <c r="F31" s="142">
        <f t="shared" si="0"/>
        <v>1367.3</v>
      </c>
      <c r="G31" s="119">
        <v>0</v>
      </c>
      <c r="H31" s="119"/>
      <c r="I31" s="143">
        <f t="shared" si="1"/>
        <v>1367.3</v>
      </c>
      <c r="J31" s="136">
        <f t="shared" si="2"/>
        <v>203.42859781299674</v>
      </c>
      <c r="K31" s="146">
        <v>100</v>
      </c>
    </row>
    <row r="32" spans="1:11">
      <c r="A32" s="139">
        <v>30</v>
      </c>
      <c r="B32" s="139" t="s">
        <v>1514</v>
      </c>
      <c r="C32" s="139" t="s">
        <v>63</v>
      </c>
      <c r="D32" s="139" t="s">
        <v>64</v>
      </c>
      <c r="E32" s="140">
        <v>4.7910400000000006</v>
      </c>
      <c r="F32" s="142">
        <f t="shared" si="0"/>
        <v>479.10400000000004</v>
      </c>
      <c r="G32" s="119">
        <v>0</v>
      </c>
      <c r="H32" s="119"/>
      <c r="I32" s="143">
        <f t="shared" si="1"/>
        <v>479.10400000000004</v>
      </c>
      <c r="J32" s="136">
        <f t="shared" si="2"/>
        <v>71.281690138665979</v>
      </c>
      <c r="K32" s="146">
        <f>J32</f>
        <v>71.281690138665979</v>
      </c>
    </row>
    <row r="33" spans="1:11">
      <c r="A33" s="139">
        <v>31</v>
      </c>
      <c r="B33" s="139" t="s">
        <v>1514</v>
      </c>
      <c r="C33" s="139">
        <v>41431</v>
      </c>
      <c r="D33" s="139" t="s">
        <v>184</v>
      </c>
      <c r="E33" s="140">
        <v>5.950899999999999</v>
      </c>
      <c r="F33" s="142">
        <f t="shared" si="0"/>
        <v>595.08999999999992</v>
      </c>
      <c r="G33" s="119">
        <v>0</v>
      </c>
      <c r="H33" s="119"/>
      <c r="I33" s="143">
        <f t="shared" si="1"/>
        <v>595.08999999999992</v>
      </c>
      <c r="J33" s="136">
        <f t="shared" si="2"/>
        <v>88.538231750556733</v>
      </c>
      <c r="K33" s="146">
        <f>J33</f>
        <v>88.538231750556733</v>
      </c>
    </row>
    <row r="34" spans="1:11">
      <c r="A34" s="139">
        <v>32</v>
      </c>
      <c r="B34" s="139" t="s">
        <v>1514</v>
      </c>
      <c r="C34" s="139" t="s">
        <v>76</v>
      </c>
      <c r="D34" s="139" t="s">
        <v>77</v>
      </c>
      <c r="E34" s="140">
        <v>6.9711400000000001</v>
      </c>
      <c r="F34" s="142">
        <f t="shared" si="0"/>
        <v>697.11400000000003</v>
      </c>
      <c r="G34" s="119">
        <v>0</v>
      </c>
      <c r="H34" s="119"/>
      <c r="I34" s="143">
        <f t="shared" si="1"/>
        <v>697.11400000000003</v>
      </c>
      <c r="J34" s="136">
        <f t="shared" si="2"/>
        <v>103.71748960419031</v>
      </c>
      <c r="K34" s="146">
        <v>100</v>
      </c>
    </row>
    <row r="35" spans="1:11">
      <c r="A35" s="139">
        <v>33</v>
      </c>
      <c r="B35" s="139" t="s">
        <v>1514</v>
      </c>
      <c r="C35" s="139">
        <v>41423</v>
      </c>
      <c r="D35" s="139" t="s">
        <v>181</v>
      </c>
      <c r="E35" s="140">
        <v>2.2711999999999999</v>
      </c>
      <c r="F35" s="142">
        <f t="shared" ref="F35:F66" si="4">E35*100</f>
        <v>227.11999999999998</v>
      </c>
      <c r="G35" s="119">
        <v>0</v>
      </c>
      <c r="H35" s="119"/>
      <c r="I35" s="143">
        <f t="shared" ref="I35:I66" si="5">SUM(F35:H35)</f>
        <v>227.11999999999998</v>
      </c>
      <c r="J35" s="136">
        <f t="shared" ref="J35:J66" si="6">I35/$L$4*60</f>
        <v>33.791196617631691</v>
      </c>
      <c r="K35" s="146">
        <f>J35</f>
        <v>33.791196617631691</v>
      </c>
    </row>
    <row r="36" spans="1:11">
      <c r="A36" s="139">
        <v>34</v>
      </c>
      <c r="B36" s="139" t="s">
        <v>1514</v>
      </c>
      <c r="C36" s="139" t="s">
        <v>59</v>
      </c>
      <c r="D36" s="139" t="s">
        <v>60</v>
      </c>
      <c r="E36" s="140">
        <v>3.5610400000000002</v>
      </c>
      <c r="F36" s="142">
        <f t="shared" si="4"/>
        <v>356.10400000000004</v>
      </c>
      <c r="G36" s="119">
        <f>VLOOKUP(D36:D201,[1]教师工作量核算!$B$1:$C$65536,2,FALSE)</f>
        <v>143.59800000000001</v>
      </c>
      <c r="H36" s="119"/>
      <c r="I36" s="143">
        <f t="shared" si="5"/>
        <v>499.70200000000006</v>
      </c>
      <c r="J36" s="136">
        <f t="shared" si="6"/>
        <v>74.346286246142114</v>
      </c>
      <c r="K36" s="146">
        <f>J36</f>
        <v>74.346286246142114</v>
      </c>
    </row>
    <row r="37" spans="1:11">
      <c r="A37" s="139">
        <v>35</v>
      </c>
      <c r="B37" s="139" t="s">
        <v>1514</v>
      </c>
      <c r="C37" s="139">
        <v>41306</v>
      </c>
      <c r="D37" s="139" t="s">
        <v>168</v>
      </c>
      <c r="E37" s="140">
        <v>7.2907399999999996</v>
      </c>
      <c r="F37" s="142">
        <f t="shared" si="4"/>
        <v>729.07399999999996</v>
      </c>
      <c r="G37" s="119">
        <v>0</v>
      </c>
      <c r="H37" s="119"/>
      <c r="I37" s="143">
        <f t="shared" si="5"/>
        <v>729.07399999999996</v>
      </c>
      <c r="J37" s="136">
        <f t="shared" si="6"/>
        <v>108.4725382300247</v>
      </c>
      <c r="K37" s="146">
        <v>100</v>
      </c>
    </row>
    <row r="38" spans="1:11">
      <c r="A38" s="139">
        <v>36</v>
      </c>
      <c r="B38" s="139" t="s">
        <v>1514</v>
      </c>
      <c r="C38" s="139">
        <v>41442</v>
      </c>
      <c r="D38" s="139" t="s">
        <v>185</v>
      </c>
      <c r="E38" s="140">
        <v>3.0044949999999999</v>
      </c>
      <c r="F38" s="142">
        <f t="shared" si="4"/>
        <v>300.4495</v>
      </c>
      <c r="G38" s="119">
        <v>0</v>
      </c>
      <c r="H38" s="119">
        <v>201.5</v>
      </c>
      <c r="I38" s="143">
        <f t="shared" si="5"/>
        <v>501.9495</v>
      </c>
      <c r="J38" s="136">
        <f t="shared" si="6"/>
        <v>74.6806720967855</v>
      </c>
      <c r="K38" s="146">
        <f t="shared" ref="K38:K47" si="7">J38</f>
        <v>74.6806720967855</v>
      </c>
    </row>
    <row r="39" spans="1:11">
      <c r="A39" s="139">
        <v>37</v>
      </c>
      <c r="B39" s="139" t="s">
        <v>1514</v>
      </c>
      <c r="C39" s="139" t="s">
        <v>8</v>
      </c>
      <c r="D39" s="139" t="s">
        <v>9</v>
      </c>
      <c r="E39" s="140">
        <v>4.5016929173333331</v>
      </c>
      <c r="F39" s="142">
        <f t="shared" si="4"/>
        <v>450.1692917333333</v>
      </c>
      <c r="G39" s="119">
        <v>0</v>
      </c>
      <c r="H39" s="119"/>
      <c r="I39" s="143">
        <f t="shared" si="5"/>
        <v>450.1692917333333</v>
      </c>
      <c r="J39" s="136">
        <f t="shared" si="6"/>
        <v>66.976748186778224</v>
      </c>
      <c r="K39" s="146">
        <f t="shared" si="7"/>
        <v>66.976748186778224</v>
      </c>
    </row>
    <row r="40" spans="1:11">
      <c r="A40" s="139">
        <v>38</v>
      </c>
      <c r="B40" s="139" t="s">
        <v>1514</v>
      </c>
      <c r="C40" s="139" t="s">
        <v>16</v>
      </c>
      <c r="D40" s="139" t="s">
        <v>17</v>
      </c>
      <c r="E40" s="140">
        <v>4.9653333333333327</v>
      </c>
      <c r="F40" s="142">
        <f t="shared" si="4"/>
        <v>496.53333333333325</v>
      </c>
      <c r="G40" s="119">
        <v>0</v>
      </c>
      <c r="H40" s="119"/>
      <c r="I40" s="143">
        <f t="shared" si="5"/>
        <v>496.53333333333325</v>
      </c>
      <c r="J40" s="136">
        <f t="shared" si="6"/>
        <v>73.874848070952453</v>
      </c>
      <c r="K40" s="146">
        <f t="shared" si="7"/>
        <v>73.874848070952453</v>
      </c>
    </row>
    <row r="41" spans="1:11">
      <c r="A41" s="139">
        <v>39</v>
      </c>
      <c r="B41" s="139" t="s">
        <v>1514</v>
      </c>
      <c r="C41" s="139">
        <v>40522</v>
      </c>
      <c r="D41" s="139" t="s">
        <v>109</v>
      </c>
      <c r="E41" s="140">
        <v>4.9642200000000001</v>
      </c>
      <c r="F41" s="142">
        <f t="shared" si="4"/>
        <v>496.42200000000003</v>
      </c>
      <c r="G41" s="119">
        <v>0</v>
      </c>
      <c r="H41" s="119"/>
      <c r="I41" s="143">
        <f t="shared" si="5"/>
        <v>496.42200000000003</v>
      </c>
      <c r="J41" s="136">
        <f t="shared" si="6"/>
        <v>73.858283758885008</v>
      </c>
      <c r="K41" s="146">
        <f t="shared" si="7"/>
        <v>73.858283758885008</v>
      </c>
    </row>
    <row r="42" spans="1:11">
      <c r="A42" s="139">
        <v>40</v>
      </c>
      <c r="B42" s="139" t="s">
        <v>1514</v>
      </c>
      <c r="C42" s="139" t="s">
        <v>90</v>
      </c>
      <c r="D42" s="139" t="s">
        <v>91</v>
      </c>
      <c r="E42" s="140">
        <v>5.1892733333333334</v>
      </c>
      <c r="F42" s="142">
        <f t="shared" si="4"/>
        <v>518.92733333333331</v>
      </c>
      <c r="G42" s="119">
        <f>VLOOKUP(D42:D207,[1]教师工作量核算!$B$1:$C$65536,2,FALSE)</f>
        <v>0</v>
      </c>
      <c r="H42" s="119"/>
      <c r="I42" s="143">
        <f t="shared" si="5"/>
        <v>518.92733333333331</v>
      </c>
      <c r="J42" s="136">
        <f t="shared" si="6"/>
        <v>77.206655296451075</v>
      </c>
      <c r="K42" s="146">
        <f t="shared" si="7"/>
        <v>77.206655296451075</v>
      </c>
    </row>
    <row r="43" spans="1:11">
      <c r="A43" s="139">
        <v>41</v>
      </c>
      <c r="B43" s="139" t="s">
        <v>1514</v>
      </c>
      <c r="C43" s="139" t="s">
        <v>10</v>
      </c>
      <c r="D43" s="139" t="s">
        <v>11</v>
      </c>
      <c r="E43" s="140">
        <v>2.5688800000000005</v>
      </c>
      <c r="F43" s="142">
        <f t="shared" si="4"/>
        <v>256.88800000000003</v>
      </c>
      <c r="G43" s="119">
        <f>VLOOKUP(D43:D208,[1]教师工作量核算!$B$1:$C$65536,2,FALSE)</f>
        <v>0</v>
      </c>
      <c r="H43" s="119"/>
      <c r="I43" s="143">
        <f t="shared" si="5"/>
        <v>256.88800000000003</v>
      </c>
      <c r="J43" s="136">
        <f t="shared" si="6"/>
        <v>38.22011675198209</v>
      </c>
      <c r="K43" s="146">
        <f t="shared" si="7"/>
        <v>38.22011675198209</v>
      </c>
    </row>
    <row r="44" spans="1:11">
      <c r="A44" s="139">
        <v>42</v>
      </c>
      <c r="B44" s="139" t="s">
        <v>1514</v>
      </c>
      <c r="C44" s="139" t="s">
        <v>147</v>
      </c>
      <c r="D44" s="139" t="s">
        <v>148</v>
      </c>
      <c r="E44" s="140">
        <v>3.3484600000000002</v>
      </c>
      <c r="F44" s="142">
        <f t="shared" si="4"/>
        <v>334.846</v>
      </c>
      <c r="G44" s="119">
        <f>VLOOKUP(D44:D209,[1]教师工作量核算!$B$1:$C$65536,2,FALSE)</f>
        <v>0</v>
      </c>
      <c r="H44" s="119"/>
      <c r="I44" s="143">
        <f t="shared" si="5"/>
        <v>334.846</v>
      </c>
      <c r="J44" s="136">
        <f t="shared" si="6"/>
        <v>49.818805136612816</v>
      </c>
      <c r="K44" s="146">
        <f t="shared" si="7"/>
        <v>49.818805136612816</v>
      </c>
    </row>
    <row r="45" spans="1:11">
      <c r="A45" s="139">
        <v>43</v>
      </c>
      <c r="B45" s="139" t="s">
        <v>1514</v>
      </c>
      <c r="C45" s="139" t="s">
        <v>18</v>
      </c>
      <c r="D45" s="139" t="s">
        <v>19</v>
      </c>
      <c r="E45" s="140">
        <v>5.815500000000001</v>
      </c>
      <c r="F45" s="142">
        <f t="shared" si="4"/>
        <v>581.55000000000007</v>
      </c>
      <c r="G45" s="119">
        <v>0</v>
      </c>
      <c r="H45" s="119"/>
      <c r="I45" s="143">
        <f t="shared" si="5"/>
        <v>581.55000000000007</v>
      </c>
      <c r="J45" s="136">
        <f t="shared" si="6"/>
        <v>86.52373367816007</v>
      </c>
      <c r="K45" s="146">
        <f t="shared" si="7"/>
        <v>86.52373367816007</v>
      </c>
    </row>
    <row r="46" spans="1:11">
      <c r="A46" s="139">
        <v>44</v>
      </c>
      <c r="B46" s="139" t="s">
        <v>1514</v>
      </c>
      <c r="C46" s="139" t="s">
        <v>141</v>
      </c>
      <c r="D46" s="139" t="s">
        <v>142</v>
      </c>
      <c r="E46" s="140">
        <v>2.9299374999999994</v>
      </c>
      <c r="F46" s="142">
        <f t="shared" si="4"/>
        <v>292.99374999999992</v>
      </c>
      <c r="G46" s="119">
        <f>VLOOKUP(D46:D211,[1]教师工作量核算!$B$1:$C$65536,2,FALSE)</f>
        <v>0</v>
      </c>
      <c r="H46" s="119"/>
      <c r="I46" s="143">
        <f t="shared" si="5"/>
        <v>292.99374999999992</v>
      </c>
      <c r="J46" s="136">
        <f t="shared" si="6"/>
        <v>43.591975228897603</v>
      </c>
      <c r="K46" s="146">
        <f t="shared" si="7"/>
        <v>43.591975228897603</v>
      </c>
    </row>
    <row r="47" spans="1:11">
      <c r="A47" s="139">
        <v>45</v>
      </c>
      <c r="B47" s="139" t="s">
        <v>1538</v>
      </c>
      <c r="C47" s="139" t="s">
        <v>46</v>
      </c>
      <c r="D47" s="139" t="s">
        <v>47</v>
      </c>
      <c r="E47" s="140">
        <v>3.1039999999999996</v>
      </c>
      <c r="F47" s="142">
        <f t="shared" si="4"/>
        <v>310.39999999999998</v>
      </c>
      <c r="G47" s="119">
        <v>0</v>
      </c>
      <c r="H47" s="119"/>
      <c r="I47" s="143">
        <f t="shared" si="5"/>
        <v>310.39999999999998</v>
      </c>
      <c r="J47" s="136">
        <f t="shared" si="6"/>
        <v>46.181698794086294</v>
      </c>
      <c r="K47" s="146">
        <f t="shared" si="7"/>
        <v>46.181698794086294</v>
      </c>
    </row>
    <row r="48" spans="1:11">
      <c r="A48" s="139">
        <v>46</v>
      </c>
      <c r="B48" s="139" t="s">
        <v>1538</v>
      </c>
      <c r="C48" s="139" t="s">
        <v>12</v>
      </c>
      <c r="D48" s="139" t="s">
        <v>13</v>
      </c>
      <c r="E48" s="140">
        <v>6.1553913749999998</v>
      </c>
      <c r="F48" s="142">
        <f t="shared" si="4"/>
        <v>615.53913749999992</v>
      </c>
      <c r="G48" s="119">
        <f>VLOOKUP(D48:D214,[1]教师工作量核算!$B$1:$C$65536,2,FALSE)</f>
        <v>137.77919999999997</v>
      </c>
      <c r="H48" s="119"/>
      <c r="I48" s="143">
        <f t="shared" si="5"/>
        <v>753.31833749999987</v>
      </c>
      <c r="J48" s="136">
        <f t="shared" si="6"/>
        <v>112.07964097450655</v>
      </c>
      <c r="K48" s="146">
        <v>100</v>
      </c>
    </row>
    <row r="49" spans="1:11">
      <c r="A49" s="139">
        <v>47</v>
      </c>
      <c r="B49" s="139" t="s">
        <v>1538</v>
      </c>
      <c r="C49" s="139" t="s">
        <v>145</v>
      </c>
      <c r="D49" s="139" t="s">
        <v>146</v>
      </c>
      <c r="E49" s="140">
        <v>0.50512000000000001</v>
      </c>
      <c r="F49" s="142">
        <f t="shared" si="4"/>
        <v>50.512</v>
      </c>
      <c r="G49" s="119">
        <v>0</v>
      </c>
      <c r="H49" s="119"/>
      <c r="I49" s="143">
        <f t="shared" si="5"/>
        <v>50.512</v>
      </c>
      <c r="J49" s="136">
        <f t="shared" si="6"/>
        <v>7.5152383037593005</v>
      </c>
      <c r="K49" s="146">
        <f>J49</f>
        <v>7.5152383037593005</v>
      </c>
    </row>
    <row r="50" spans="1:11">
      <c r="A50" s="139">
        <v>48</v>
      </c>
      <c r="B50" s="139" t="s">
        <v>1538</v>
      </c>
      <c r="C50" s="139" t="s">
        <v>24</v>
      </c>
      <c r="D50" s="139" t="s">
        <v>25</v>
      </c>
      <c r="E50" s="140">
        <v>10.808456749999998</v>
      </c>
      <c r="F50" s="142">
        <f t="shared" si="4"/>
        <v>1080.8456749999998</v>
      </c>
      <c r="G50" s="119">
        <f>VLOOKUP(D50:D216,[1]教师工作量核算!$B$1:$C$65536,2,FALSE)</f>
        <v>0</v>
      </c>
      <c r="H50" s="119"/>
      <c r="I50" s="143">
        <f t="shared" si="5"/>
        <v>1080.8456749999998</v>
      </c>
      <c r="J50" s="136">
        <f t="shared" si="6"/>
        <v>160.80956638447449</v>
      </c>
      <c r="K50" s="146">
        <v>100</v>
      </c>
    </row>
    <row r="51" spans="1:11">
      <c r="A51" s="139">
        <v>49</v>
      </c>
      <c r="B51" s="139" t="s">
        <v>1538</v>
      </c>
      <c r="C51" s="139" t="s">
        <v>74</v>
      </c>
      <c r="D51" s="139" t="s">
        <v>75</v>
      </c>
      <c r="E51" s="140">
        <v>5.8941499999999989</v>
      </c>
      <c r="F51" s="142">
        <f t="shared" si="4"/>
        <v>589.41499999999985</v>
      </c>
      <c r="G51" s="119">
        <v>0</v>
      </c>
      <c r="H51" s="119"/>
      <c r="I51" s="143">
        <f t="shared" si="5"/>
        <v>589.41499999999985</v>
      </c>
      <c r="J51" s="136">
        <f t="shared" si="6"/>
        <v>87.693898178854269</v>
      </c>
      <c r="K51" s="146">
        <f t="shared" ref="K51:K72" si="8">J51</f>
        <v>87.693898178854269</v>
      </c>
    </row>
    <row r="52" spans="1:11">
      <c r="A52" s="139">
        <v>50</v>
      </c>
      <c r="B52" s="139" t="s">
        <v>1538</v>
      </c>
      <c r="C52" s="139" t="s">
        <v>117</v>
      </c>
      <c r="D52" s="139" t="s">
        <v>118</v>
      </c>
      <c r="E52" s="140">
        <v>6.5445650000000004</v>
      </c>
      <c r="F52" s="142">
        <f t="shared" si="4"/>
        <v>654.45650000000001</v>
      </c>
      <c r="G52" s="119">
        <f>VLOOKUP(D52:D218,[1]教师工作量核算!$B$1:$C$65536,2,FALSE)</f>
        <v>0</v>
      </c>
      <c r="H52" s="119"/>
      <c r="I52" s="143">
        <f t="shared" si="5"/>
        <v>654.45650000000001</v>
      </c>
      <c r="J52" s="136">
        <f t="shared" si="6"/>
        <v>97.370853598041037</v>
      </c>
      <c r="K52" s="146">
        <f t="shared" si="8"/>
        <v>97.370853598041037</v>
      </c>
    </row>
    <row r="53" spans="1:11">
      <c r="A53" s="139">
        <v>51</v>
      </c>
      <c r="B53" s="139" t="s">
        <v>1538</v>
      </c>
      <c r="C53" s="139" t="s">
        <v>364</v>
      </c>
      <c r="D53" s="139" t="s">
        <v>1498</v>
      </c>
      <c r="E53" s="140">
        <v>0</v>
      </c>
      <c r="F53" s="142">
        <f t="shared" si="4"/>
        <v>0</v>
      </c>
      <c r="G53" s="119">
        <f>VLOOKUP(D53:D219,[1]教师工作量核算!$B$1:$C$65536,2,FALSE)</f>
        <v>6.24</v>
      </c>
      <c r="H53" s="119"/>
      <c r="I53" s="143">
        <f t="shared" si="5"/>
        <v>6.24</v>
      </c>
      <c r="J53" s="136">
        <f t="shared" si="6"/>
        <v>0.92839497575740493</v>
      </c>
      <c r="K53" s="146">
        <f t="shared" si="8"/>
        <v>0.92839497575740493</v>
      </c>
    </row>
    <row r="54" spans="1:11">
      <c r="A54" s="139">
        <v>52</v>
      </c>
      <c r="B54" s="139" t="s">
        <v>1538</v>
      </c>
      <c r="C54" s="139" t="s">
        <v>1484</v>
      </c>
      <c r="D54" s="139" t="s">
        <v>1485</v>
      </c>
      <c r="E54" s="140">
        <v>0.54400000000000004</v>
      </c>
      <c r="F54" s="142">
        <f t="shared" si="4"/>
        <v>54.400000000000006</v>
      </c>
      <c r="G54" s="119">
        <v>0</v>
      </c>
      <c r="H54" s="119"/>
      <c r="I54" s="143">
        <f t="shared" si="5"/>
        <v>54.400000000000006</v>
      </c>
      <c r="J54" s="136">
        <f t="shared" si="6"/>
        <v>8.0936997886543001</v>
      </c>
      <c r="K54" s="146">
        <f t="shared" si="8"/>
        <v>8.0936997886543001</v>
      </c>
    </row>
    <row r="55" spans="1:11">
      <c r="A55" s="139">
        <v>53</v>
      </c>
      <c r="B55" s="139" t="s">
        <v>1538</v>
      </c>
      <c r="C55" s="139">
        <v>41603</v>
      </c>
      <c r="D55" s="139" t="s">
        <v>202</v>
      </c>
      <c r="E55" s="140">
        <v>1.5960000000000001</v>
      </c>
      <c r="F55" s="142">
        <f t="shared" si="4"/>
        <v>159.60000000000002</v>
      </c>
      <c r="G55" s="119">
        <v>0</v>
      </c>
      <c r="H55" s="119"/>
      <c r="I55" s="143">
        <f t="shared" si="5"/>
        <v>159.60000000000002</v>
      </c>
      <c r="J55" s="136">
        <f t="shared" si="6"/>
        <v>23.745486879949013</v>
      </c>
      <c r="K55" s="146">
        <f t="shared" si="8"/>
        <v>23.745486879949013</v>
      </c>
    </row>
    <row r="56" spans="1:11">
      <c r="A56" s="139">
        <v>54</v>
      </c>
      <c r="B56" s="139" t="s">
        <v>1538</v>
      </c>
      <c r="C56" s="139" t="s">
        <v>44</v>
      </c>
      <c r="D56" s="139" t="s">
        <v>45</v>
      </c>
      <c r="E56" s="140">
        <v>1.3385320000000001</v>
      </c>
      <c r="F56" s="142">
        <f t="shared" si="4"/>
        <v>133.85320000000002</v>
      </c>
      <c r="G56" s="119">
        <f>VLOOKUP(D56:D222,[1]教师工作量核算!$B$1:$C$65536,2,FALSE)</f>
        <v>275.61768000000001</v>
      </c>
      <c r="H56" s="119"/>
      <c r="I56" s="143">
        <f t="shared" si="5"/>
        <v>409.47088000000002</v>
      </c>
      <c r="J56" s="136">
        <f t="shared" si="6"/>
        <v>60.921587774192837</v>
      </c>
      <c r="K56" s="146">
        <f t="shared" si="8"/>
        <v>60.921587774192837</v>
      </c>
    </row>
    <row r="57" spans="1:11">
      <c r="A57" s="139">
        <v>55</v>
      </c>
      <c r="B57" s="139" t="s">
        <v>1538</v>
      </c>
      <c r="C57" s="139" t="s">
        <v>134</v>
      </c>
      <c r="D57" s="139" t="s">
        <v>135</v>
      </c>
      <c r="E57" s="140">
        <v>5.711616666666667</v>
      </c>
      <c r="F57" s="142">
        <f t="shared" si="4"/>
        <v>571.16166666666675</v>
      </c>
      <c r="G57" s="119">
        <v>0</v>
      </c>
      <c r="H57" s="119"/>
      <c r="I57" s="143">
        <f t="shared" si="5"/>
        <v>571.16166666666675</v>
      </c>
      <c r="J57" s="136">
        <f t="shared" si="6"/>
        <v>84.978144499769073</v>
      </c>
      <c r="K57" s="146">
        <f t="shared" si="8"/>
        <v>84.978144499769073</v>
      </c>
    </row>
    <row r="58" spans="1:11">
      <c r="A58" s="139">
        <v>56</v>
      </c>
      <c r="B58" s="139" t="s">
        <v>1538</v>
      </c>
      <c r="C58" s="139">
        <v>41748</v>
      </c>
      <c r="D58" s="139" t="s">
        <v>1539</v>
      </c>
      <c r="E58" s="140">
        <v>0.1</v>
      </c>
      <c r="F58" s="142">
        <f t="shared" si="4"/>
        <v>10</v>
      </c>
      <c r="G58" s="119">
        <v>0</v>
      </c>
      <c r="H58" s="119"/>
      <c r="I58" s="143">
        <f t="shared" si="5"/>
        <v>10</v>
      </c>
      <c r="J58" s="136">
        <f t="shared" si="6"/>
        <v>1.4878124611496872</v>
      </c>
      <c r="K58" s="146">
        <f t="shared" si="8"/>
        <v>1.4878124611496872</v>
      </c>
    </row>
    <row r="59" spans="1:11">
      <c r="A59" s="139">
        <v>57</v>
      </c>
      <c r="B59" s="139" t="s">
        <v>1538</v>
      </c>
      <c r="C59" s="139" t="s">
        <v>232</v>
      </c>
      <c r="D59" s="139" t="s">
        <v>129</v>
      </c>
      <c r="E59" s="140">
        <v>3.968162</v>
      </c>
      <c r="F59" s="142">
        <f t="shared" si="4"/>
        <v>396.81619999999998</v>
      </c>
      <c r="G59" s="119">
        <f>VLOOKUP(D59:D225,[1]教师工作量核算!$B$1:$C$65536,2,FALSE)</f>
        <v>0</v>
      </c>
      <c r="H59" s="119"/>
      <c r="I59" s="143">
        <f t="shared" si="5"/>
        <v>396.81619999999998</v>
      </c>
      <c r="J59" s="136">
        <f t="shared" si="6"/>
        <v>59.038808714606645</v>
      </c>
      <c r="K59" s="146">
        <f t="shared" si="8"/>
        <v>59.038808714606645</v>
      </c>
    </row>
    <row r="60" spans="1:11">
      <c r="A60" s="139">
        <v>58</v>
      </c>
      <c r="B60" s="139" t="s">
        <v>1538</v>
      </c>
      <c r="C60" s="139">
        <v>41516</v>
      </c>
      <c r="D60" s="139" t="s">
        <v>1540</v>
      </c>
      <c r="E60" s="140">
        <v>0</v>
      </c>
      <c r="F60" s="142">
        <f t="shared" si="4"/>
        <v>0</v>
      </c>
      <c r="G60" s="119">
        <v>0</v>
      </c>
      <c r="H60" s="119"/>
      <c r="I60" s="143">
        <f t="shared" si="5"/>
        <v>0</v>
      </c>
      <c r="J60" s="136">
        <f t="shared" si="6"/>
        <v>0</v>
      </c>
      <c r="K60" s="146">
        <f t="shared" si="8"/>
        <v>0</v>
      </c>
    </row>
    <row r="61" spans="1:11">
      <c r="A61" s="139">
        <v>59</v>
      </c>
      <c r="B61" s="139" t="s">
        <v>1538</v>
      </c>
      <c r="C61" s="139" t="s">
        <v>228</v>
      </c>
      <c r="D61" s="139" t="s">
        <v>138</v>
      </c>
      <c r="E61" s="140">
        <v>1.7278800000000001</v>
      </c>
      <c r="F61" s="142">
        <f t="shared" si="4"/>
        <v>172.78800000000001</v>
      </c>
      <c r="G61" s="119">
        <v>0</v>
      </c>
      <c r="H61" s="119"/>
      <c r="I61" s="143">
        <f t="shared" si="5"/>
        <v>172.78800000000001</v>
      </c>
      <c r="J61" s="136">
        <f t="shared" si="6"/>
        <v>25.707613953713217</v>
      </c>
      <c r="K61" s="146">
        <f t="shared" si="8"/>
        <v>25.707613953713217</v>
      </c>
    </row>
    <row r="62" spans="1:11">
      <c r="A62" s="139">
        <v>60</v>
      </c>
      <c r="B62" s="139" t="s">
        <v>1538</v>
      </c>
      <c r="C62" s="139" t="s">
        <v>78</v>
      </c>
      <c r="D62" s="139" t="s">
        <v>79</v>
      </c>
      <c r="E62" s="140">
        <v>3.2270832500000006</v>
      </c>
      <c r="F62" s="142">
        <f t="shared" si="4"/>
        <v>322.70832500000006</v>
      </c>
      <c r="G62" s="119">
        <f>VLOOKUP(D62:D228,[1]教师工作量核算!$B$1:$C$65536,2,FALSE)</f>
        <v>114.52896</v>
      </c>
      <c r="H62" s="119"/>
      <c r="I62" s="143">
        <f t="shared" si="5"/>
        <v>437.23728500000004</v>
      </c>
      <c r="J62" s="136">
        <f t="shared" si="6"/>
        <v>65.052708110225723</v>
      </c>
      <c r="K62" s="146">
        <f t="shared" si="8"/>
        <v>65.052708110225723</v>
      </c>
    </row>
    <row r="63" spans="1:11">
      <c r="A63" s="139">
        <v>61</v>
      </c>
      <c r="B63" s="139" t="s">
        <v>1538</v>
      </c>
      <c r="C63" s="139" t="s">
        <v>1541</v>
      </c>
      <c r="D63" s="139" t="s">
        <v>1527</v>
      </c>
      <c r="E63" s="140">
        <v>0</v>
      </c>
      <c r="F63" s="142">
        <f t="shared" si="4"/>
        <v>0</v>
      </c>
      <c r="G63" s="119">
        <v>0</v>
      </c>
      <c r="H63" s="119"/>
      <c r="I63" s="143">
        <f t="shared" si="5"/>
        <v>0</v>
      </c>
      <c r="J63" s="136">
        <f t="shared" si="6"/>
        <v>0</v>
      </c>
      <c r="K63" s="146">
        <f t="shared" si="8"/>
        <v>0</v>
      </c>
    </row>
    <row r="64" spans="1:11">
      <c r="A64" s="139">
        <v>62</v>
      </c>
      <c r="B64" s="139" t="s">
        <v>1538</v>
      </c>
      <c r="C64" s="139" t="s">
        <v>136</v>
      </c>
      <c r="D64" s="139" t="s">
        <v>137</v>
      </c>
      <c r="E64" s="140">
        <v>6.4390959999999993</v>
      </c>
      <c r="F64" s="142">
        <f t="shared" si="4"/>
        <v>643.90959999999995</v>
      </c>
      <c r="G64" s="119">
        <f>VLOOKUP(D64:D230,[1]教师工作量核算!$B$1:$C$65536,2,FALSE)</f>
        <v>0</v>
      </c>
      <c r="H64" s="119"/>
      <c r="I64" s="143">
        <f t="shared" si="5"/>
        <v>643.90959999999995</v>
      </c>
      <c r="J64" s="136">
        <f t="shared" si="6"/>
        <v>95.801672673391067</v>
      </c>
      <c r="K64" s="146">
        <f t="shared" si="8"/>
        <v>95.801672673391067</v>
      </c>
    </row>
    <row r="65" spans="1:11">
      <c r="A65" s="139">
        <v>63</v>
      </c>
      <c r="B65" s="139" t="s">
        <v>1538</v>
      </c>
      <c r="C65" s="139" t="s">
        <v>1542</v>
      </c>
      <c r="D65" s="139" t="s">
        <v>1512</v>
      </c>
      <c r="E65" s="140">
        <v>0</v>
      </c>
      <c r="F65" s="142">
        <f t="shared" si="4"/>
        <v>0</v>
      </c>
      <c r="G65" s="119">
        <v>0</v>
      </c>
      <c r="H65" s="119"/>
      <c r="I65" s="143">
        <f t="shared" si="5"/>
        <v>0</v>
      </c>
      <c r="J65" s="136">
        <f t="shared" si="6"/>
        <v>0</v>
      </c>
      <c r="K65" s="146">
        <f t="shared" si="8"/>
        <v>0</v>
      </c>
    </row>
    <row r="66" spans="1:11">
      <c r="A66" s="139">
        <v>64</v>
      </c>
      <c r="B66" s="139" t="s">
        <v>1538</v>
      </c>
      <c r="C66" s="139" t="s">
        <v>92</v>
      </c>
      <c r="D66" s="139" t="s">
        <v>93</v>
      </c>
      <c r="E66" s="140">
        <v>3.1088659999999999</v>
      </c>
      <c r="F66" s="142">
        <f t="shared" si="4"/>
        <v>310.88659999999999</v>
      </c>
      <c r="G66" s="119">
        <v>0</v>
      </c>
      <c r="H66" s="119"/>
      <c r="I66" s="143">
        <f t="shared" si="5"/>
        <v>310.88659999999999</v>
      </c>
      <c r="J66" s="136">
        <f t="shared" si="6"/>
        <v>46.254095748445835</v>
      </c>
      <c r="K66" s="146">
        <f t="shared" si="8"/>
        <v>46.254095748445835</v>
      </c>
    </row>
    <row r="67" spans="1:11">
      <c r="A67" s="139">
        <v>65</v>
      </c>
      <c r="B67" s="139" t="s">
        <v>1538</v>
      </c>
      <c r="C67" s="139" t="s">
        <v>163</v>
      </c>
      <c r="D67" s="139" t="s">
        <v>164</v>
      </c>
      <c r="E67" s="140">
        <v>4.3318240000000001</v>
      </c>
      <c r="F67" s="142">
        <f t="shared" ref="F67:F98" si="9">E67*100</f>
        <v>433.18240000000003</v>
      </c>
      <c r="G67" s="119">
        <v>0</v>
      </c>
      <c r="H67" s="119"/>
      <c r="I67" s="143">
        <f t="shared" ref="I67:I98" si="10">SUM(F67:H67)</f>
        <v>433.18240000000003</v>
      </c>
      <c r="J67" s="136">
        <f t="shared" ref="J67:J98" si="11">I67/$L$4*60</f>
        <v>64.449417267072832</v>
      </c>
      <c r="K67" s="146">
        <f t="shared" si="8"/>
        <v>64.449417267072832</v>
      </c>
    </row>
    <row r="68" spans="1:11">
      <c r="A68" s="139">
        <v>66</v>
      </c>
      <c r="B68" s="139" t="s">
        <v>1538</v>
      </c>
      <c r="C68" s="139" t="s">
        <v>139</v>
      </c>
      <c r="D68" s="139" t="s">
        <v>140</v>
      </c>
      <c r="E68" s="140">
        <v>2.9095999999999997</v>
      </c>
      <c r="F68" s="142">
        <f t="shared" si="9"/>
        <v>290.95999999999998</v>
      </c>
      <c r="G68" s="119">
        <v>0</v>
      </c>
      <c r="H68" s="119"/>
      <c r="I68" s="143">
        <f t="shared" si="10"/>
        <v>290.95999999999998</v>
      </c>
      <c r="J68" s="136">
        <f t="shared" si="11"/>
        <v>43.289391369611302</v>
      </c>
      <c r="K68" s="146">
        <f t="shared" si="8"/>
        <v>43.289391369611302</v>
      </c>
    </row>
    <row r="69" spans="1:11">
      <c r="A69" s="139">
        <v>67</v>
      </c>
      <c r="B69" s="139" t="s">
        <v>1538</v>
      </c>
      <c r="C69" s="139" t="s">
        <v>1543</v>
      </c>
      <c r="D69" s="139" t="s">
        <v>1511</v>
      </c>
      <c r="E69" s="140">
        <v>0</v>
      </c>
      <c r="F69" s="142">
        <f t="shared" si="9"/>
        <v>0</v>
      </c>
      <c r="G69" s="119">
        <f>VLOOKUP(D69:D235,[1]教师工作量核算!$B$1:$C$65536,2,FALSE)</f>
        <v>0</v>
      </c>
      <c r="H69" s="119"/>
      <c r="I69" s="143">
        <f t="shared" si="10"/>
        <v>0</v>
      </c>
      <c r="J69" s="136">
        <f t="shared" si="11"/>
        <v>0</v>
      </c>
      <c r="K69" s="146">
        <f t="shared" si="8"/>
        <v>0</v>
      </c>
    </row>
    <row r="70" spans="1:11">
      <c r="A70" s="139">
        <v>68</v>
      </c>
      <c r="B70" s="139" t="s">
        <v>1544</v>
      </c>
      <c r="C70" s="139">
        <v>41788</v>
      </c>
      <c r="D70" s="139" t="s">
        <v>1525</v>
      </c>
      <c r="E70" s="140">
        <v>0</v>
      </c>
      <c r="F70" s="142">
        <f t="shared" si="9"/>
        <v>0</v>
      </c>
      <c r="G70" s="119">
        <v>0</v>
      </c>
      <c r="H70" s="119"/>
      <c r="I70" s="143">
        <f t="shared" si="10"/>
        <v>0</v>
      </c>
      <c r="J70" s="136">
        <f t="shared" si="11"/>
        <v>0</v>
      </c>
      <c r="K70" s="146">
        <f t="shared" si="8"/>
        <v>0</v>
      </c>
    </row>
    <row r="71" spans="1:11">
      <c r="A71" s="139">
        <v>69</v>
      </c>
      <c r="B71" s="139" t="s">
        <v>1544</v>
      </c>
      <c r="C71" s="139" t="s">
        <v>123</v>
      </c>
      <c r="D71" s="139" t="s">
        <v>124</v>
      </c>
      <c r="E71" s="140">
        <v>1.5374399999999999</v>
      </c>
      <c r="F71" s="142">
        <f t="shared" si="9"/>
        <v>153.744</v>
      </c>
      <c r="G71" s="119">
        <f>VLOOKUP(D71:D238,[1]教师工作量核算!$B$1:$C$65536,2,FALSE)</f>
        <v>0</v>
      </c>
      <c r="H71" s="119"/>
      <c r="I71" s="143">
        <f t="shared" si="10"/>
        <v>153.744</v>
      </c>
      <c r="J71" s="136">
        <f t="shared" si="11"/>
        <v>22.874223902699754</v>
      </c>
      <c r="K71" s="146">
        <f t="shared" si="8"/>
        <v>22.874223902699754</v>
      </c>
    </row>
    <row r="72" spans="1:11">
      <c r="A72" s="139">
        <v>70</v>
      </c>
      <c r="B72" s="139" t="s">
        <v>1544</v>
      </c>
      <c r="C72" s="139" t="s">
        <v>32</v>
      </c>
      <c r="D72" s="139" t="s">
        <v>33</v>
      </c>
      <c r="E72" s="140">
        <v>6.0619200000000015</v>
      </c>
      <c r="F72" s="142">
        <f t="shared" si="9"/>
        <v>606.19200000000012</v>
      </c>
      <c r="G72" s="119">
        <v>0</v>
      </c>
      <c r="H72" s="119"/>
      <c r="I72" s="143">
        <f t="shared" si="10"/>
        <v>606.19200000000012</v>
      </c>
      <c r="J72" s="136">
        <f t="shared" si="11"/>
        <v>90.190001144925148</v>
      </c>
      <c r="K72" s="146">
        <f t="shared" si="8"/>
        <v>90.190001144925148</v>
      </c>
    </row>
    <row r="73" spans="1:11">
      <c r="A73" s="139">
        <v>71</v>
      </c>
      <c r="B73" s="139" t="s">
        <v>1544</v>
      </c>
      <c r="C73" s="139" t="s">
        <v>26</v>
      </c>
      <c r="D73" s="139" t="s">
        <v>27</v>
      </c>
      <c r="E73" s="140">
        <v>10.282232</v>
      </c>
      <c r="F73" s="142">
        <f t="shared" si="9"/>
        <v>1028.2232000000001</v>
      </c>
      <c r="G73" s="119">
        <f>VLOOKUP(D73:D240,[1]教师工作量核算!$B$1:$C$65536,2,FALSE)</f>
        <v>86.268000000000001</v>
      </c>
      <c r="H73" s="119"/>
      <c r="I73" s="143">
        <f t="shared" si="10"/>
        <v>1114.4912000000002</v>
      </c>
      <c r="J73" s="136">
        <f t="shared" si="11"/>
        <v>165.81538952016686</v>
      </c>
      <c r="K73" s="146">
        <v>100</v>
      </c>
    </row>
    <row r="74" spans="1:11">
      <c r="A74" s="139">
        <v>72</v>
      </c>
      <c r="B74" s="139" t="s">
        <v>1544</v>
      </c>
      <c r="C74" s="139" t="s">
        <v>36</v>
      </c>
      <c r="D74" s="139" t="s">
        <v>37</v>
      </c>
      <c r="E74" s="140">
        <v>5.4344000000000001</v>
      </c>
      <c r="F74" s="142">
        <f t="shared" si="9"/>
        <v>543.44000000000005</v>
      </c>
      <c r="G74" s="119">
        <v>0</v>
      </c>
      <c r="H74" s="119"/>
      <c r="I74" s="143">
        <f t="shared" si="10"/>
        <v>543.44000000000005</v>
      </c>
      <c r="J74" s="136">
        <f t="shared" si="11"/>
        <v>80.853680388718601</v>
      </c>
      <c r="K74" s="146">
        <f>J74</f>
        <v>80.853680388718601</v>
      </c>
    </row>
    <row r="75" spans="1:11">
      <c r="A75" s="139">
        <v>73</v>
      </c>
      <c r="B75" s="139" t="s">
        <v>1544</v>
      </c>
      <c r="C75" s="139" t="s">
        <v>107</v>
      </c>
      <c r="D75" s="139" t="s">
        <v>108</v>
      </c>
      <c r="E75" s="140">
        <v>8.8990079999999985</v>
      </c>
      <c r="F75" s="142">
        <f t="shared" si="9"/>
        <v>889.90079999999989</v>
      </c>
      <c r="G75" s="119">
        <f>VLOOKUP(D75:D242,[1]教师工作量核算!$B$1:$C$65536,2,FALSE)</f>
        <v>129.46752000000001</v>
      </c>
      <c r="H75" s="119"/>
      <c r="I75" s="143">
        <f t="shared" si="10"/>
        <v>1019.3683199999999</v>
      </c>
      <c r="J75" s="136">
        <f t="shared" si="11"/>
        <v>151.66288889972219</v>
      </c>
      <c r="K75" s="146">
        <v>100</v>
      </c>
    </row>
    <row r="76" spans="1:11">
      <c r="A76" s="139">
        <v>74</v>
      </c>
      <c r="B76" s="139" t="s">
        <v>1544</v>
      </c>
      <c r="C76" s="139" t="s">
        <v>54</v>
      </c>
      <c r="D76" s="139" t="s">
        <v>55</v>
      </c>
      <c r="E76" s="140">
        <v>1.7893960000000002</v>
      </c>
      <c r="F76" s="142">
        <f t="shared" si="9"/>
        <v>178.93960000000001</v>
      </c>
      <c r="G76" s="119">
        <f>VLOOKUP(D76:D243,[1]教师工作量核算!$B$1:$C$65536,2,FALSE)</f>
        <v>0</v>
      </c>
      <c r="H76" s="119"/>
      <c r="I76" s="143">
        <f t="shared" si="10"/>
        <v>178.93960000000001</v>
      </c>
      <c r="J76" s="136">
        <f t="shared" si="11"/>
        <v>26.622856667314061</v>
      </c>
      <c r="K76" s="146">
        <f>J76</f>
        <v>26.622856667314061</v>
      </c>
    </row>
    <row r="77" spans="1:11">
      <c r="A77" s="139">
        <v>75</v>
      </c>
      <c r="B77" s="139" t="s">
        <v>1544</v>
      </c>
      <c r="C77" s="139" t="s">
        <v>1545</v>
      </c>
      <c r="D77" s="139" t="s">
        <v>1516</v>
      </c>
      <c r="E77" s="140">
        <v>0</v>
      </c>
      <c r="F77" s="142">
        <f t="shared" si="9"/>
        <v>0</v>
      </c>
      <c r="G77" s="119">
        <v>0</v>
      </c>
      <c r="H77" s="119"/>
      <c r="I77" s="143">
        <f t="shared" si="10"/>
        <v>0</v>
      </c>
      <c r="J77" s="136">
        <f t="shared" si="11"/>
        <v>0</v>
      </c>
      <c r="K77" s="146">
        <f>J77</f>
        <v>0</v>
      </c>
    </row>
    <row r="78" spans="1:11">
      <c r="A78" s="139">
        <v>76</v>
      </c>
      <c r="B78" s="139" t="s">
        <v>1544</v>
      </c>
      <c r="C78" s="139" t="s">
        <v>30</v>
      </c>
      <c r="D78" s="139" t="s">
        <v>31</v>
      </c>
      <c r="E78" s="140">
        <v>18.764789999999998</v>
      </c>
      <c r="F78" s="142">
        <f t="shared" si="9"/>
        <v>1876.4789999999998</v>
      </c>
      <c r="G78" s="119">
        <v>0</v>
      </c>
      <c r="H78" s="119"/>
      <c r="I78" s="143">
        <f t="shared" si="10"/>
        <v>1876.4789999999998</v>
      </c>
      <c r="J78" s="136">
        <f t="shared" si="11"/>
        <v>279.1848839285704</v>
      </c>
      <c r="K78" s="146">
        <v>100</v>
      </c>
    </row>
    <row r="79" spans="1:11">
      <c r="A79" s="139">
        <v>77</v>
      </c>
      <c r="B79" s="139" t="s">
        <v>1544</v>
      </c>
      <c r="C79" s="139">
        <v>41784</v>
      </c>
      <c r="D79" s="139" t="s">
        <v>1526</v>
      </c>
      <c r="E79" s="140">
        <v>0</v>
      </c>
      <c r="F79" s="142">
        <f t="shared" si="9"/>
        <v>0</v>
      </c>
      <c r="G79" s="119">
        <v>0</v>
      </c>
      <c r="H79" s="119"/>
      <c r="I79" s="143">
        <f t="shared" si="10"/>
        <v>0</v>
      </c>
      <c r="J79" s="136">
        <f t="shared" si="11"/>
        <v>0</v>
      </c>
      <c r="K79" s="146">
        <f>J79</f>
        <v>0</v>
      </c>
    </row>
    <row r="80" spans="1:11">
      <c r="A80" s="139">
        <v>78</v>
      </c>
      <c r="B80" s="139" t="s">
        <v>1544</v>
      </c>
      <c r="C80" s="139">
        <v>41368</v>
      </c>
      <c r="D80" s="139" t="s">
        <v>175</v>
      </c>
      <c r="E80" s="140">
        <v>2.5180000000000002</v>
      </c>
      <c r="F80" s="142">
        <f t="shared" si="9"/>
        <v>251.8</v>
      </c>
      <c r="G80" s="119">
        <v>0</v>
      </c>
      <c r="H80" s="119"/>
      <c r="I80" s="143">
        <f t="shared" si="10"/>
        <v>251.8</v>
      </c>
      <c r="J80" s="136">
        <f t="shared" si="11"/>
        <v>37.463117771749133</v>
      </c>
      <c r="K80" s="146">
        <f>J80</f>
        <v>37.463117771749133</v>
      </c>
    </row>
    <row r="81" spans="1:11">
      <c r="A81" s="139">
        <v>79</v>
      </c>
      <c r="B81" s="139" t="s">
        <v>1544</v>
      </c>
      <c r="C81" s="139" t="s">
        <v>112</v>
      </c>
      <c r="D81" s="139" t="s">
        <v>113</v>
      </c>
      <c r="E81" s="140">
        <v>4.4923800000000007</v>
      </c>
      <c r="F81" s="142">
        <f t="shared" si="9"/>
        <v>449.23800000000006</v>
      </c>
      <c r="G81" s="119">
        <v>0</v>
      </c>
      <c r="H81" s="119"/>
      <c r="I81" s="143">
        <f t="shared" si="10"/>
        <v>449.23800000000006</v>
      </c>
      <c r="J81" s="136">
        <f t="shared" si="11"/>
        <v>66.838189442196324</v>
      </c>
      <c r="K81" s="146">
        <f>J81</f>
        <v>66.838189442196324</v>
      </c>
    </row>
    <row r="82" spans="1:11">
      <c r="A82" s="139">
        <v>80</v>
      </c>
      <c r="B82" s="139" t="s">
        <v>1544</v>
      </c>
      <c r="C82" s="139">
        <v>41395</v>
      </c>
      <c r="D82" s="139" t="s">
        <v>176</v>
      </c>
      <c r="E82" s="140">
        <v>5.0699439999999996</v>
      </c>
      <c r="F82" s="142">
        <f t="shared" si="9"/>
        <v>506.99439999999993</v>
      </c>
      <c r="G82" s="119">
        <f>VLOOKUP(D82:D249,[1]教师工作量核算!$B$1:$C$65536,2,FALSE)</f>
        <v>0</v>
      </c>
      <c r="H82" s="119"/>
      <c r="I82" s="143">
        <f t="shared" si="10"/>
        <v>506.99439999999993</v>
      </c>
      <c r="J82" s="136">
        <f t="shared" si="11"/>
        <v>75.431258605310887</v>
      </c>
      <c r="K82" s="146">
        <f>J82</f>
        <v>75.431258605310887</v>
      </c>
    </row>
    <row r="83" spans="1:11">
      <c r="A83" s="139">
        <v>81</v>
      </c>
      <c r="B83" s="139" t="s">
        <v>1544</v>
      </c>
      <c r="C83" s="139" t="s">
        <v>67</v>
      </c>
      <c r="D83" s="139" t="s">
        <v>68</v>
      </c>
      <c r="E83" s="140">
        <v>0.86020000000000008</v>
      </c>
      <c r="F83" s="142">
        <f t="shared" si="9"/>
        <v>86.02000000000001</v>
      </c>
      <c r="G83" s="119">
        <v>0</v>
      </c>
      <c r="H83" s="119"/>
      <c r="I83" s="143">
        <f t="shared" si="10"/>
        <v>86.02000000000001</v>
      </c>
      <c r="J83" s="136">
        <f t="shared" si="11"/>
        <v>12.798162790809611</v>
      </c>
      <c r="K83" s="146">
        <f>J83</f>
        <v>12.798162790809611</v>
      </c>
    </row>
    <row r="84" spans="1:11">
      <c r="A84" s="139">
        <v>82</v>
      </c>
      <c r="B84" s="139" t="s">
        <v>1544</v>
      </c>
      <c r="C84" s="139" t="s">
        <v>65</v>
      </c>
      <c r="D84" s="139" t="s">
        <v>66</v>
      </c>
      <c r="E84" s="140">
        <v>8.898930708</v>
      </c>
      <c r="F84" s="142">
        <f t="shared" si="9"/>
        <v>889.89307080000003</v>
      </c>
      <c r="G84" s="119">
        <f>VLOOKUP(D84:D251,[1]教师工作量核算!$B$1:$C$65536,2,FALSE)</f>
        <v>0</v>
      </c>
      <c r="H84" s="119"/>
      <c r="I84" s="143">
        <f t="shared" si="10"/>
        <v>889.89307080000003</v>
      </c>
      <c r="J84" s="136">
        <f t="shared" si="11"/>
        <v>132.39939998270009</v>
      </c>
      <c r="K84" s="146">
        <v>100</v>
      </c>
    </row>
    <row r="85" spans="1:11">
      <c r="A85" s="139">
        <v>83</v>
      </c>
      <c r="B85" s="139" t="s">
        <v>1544</v>
      </c>
      <c r="C85" s="139">
        <v>41501</v>
      </c>
      <c r="D85" s="139" t="s">
        <v>1482</v>
      </c>
      <c r="E85" s="140">
        <v>3.7857600000000002</v>
      </c>
      <c r="F85" s="142">
        <f t="shared" si="9"/>
        <v>378.57600000000002</v>
      </c>
      <c r="G85" s="119">
        <v>0</v>
      </c>
      <c r="H85" s="119"/>
      <c r="I85" s="143">
        <f t="shared" si="10"/>
        <v>378.57600000000002</v>
      </c>
      <c r="J85" s="136">
        <f t="shared" si="11"/>
        <v>56.325009029220404</v>
      </c>
      <c r="K85" s="146">
        <f>J85</f>
        <v>56.325009029220404</v>
      </c>
    </row>
    <row r="86" spans="1:11">
      <c r="A86" s="139">
        <v>84</v>
      </c>
      <c r="B86" s="139" t="s">
        <v>1544</v>
      </c>
      <c r="C86" s="139">
        <v>41752</v>
      </c>
      <c r="D86" s="139" t="s">
        <v>1488</v>
      </c>
      <c r="E86" s="140">
        <v>0.27200000000000002</v>
      </c>
      <c r="F86" s="142">
        <f t="shared" si="9"/>
        <v>27.200000000000003</v>
      </c>
      <c r="G86" s="119">
        <v>0</v>
      </c>
      <c r="H86" s="119"/>
      <c r="I86" s="143">
        <f t="shared" si="10"/>
        <v>27.200000000000003</v>
      </c>
      <c r="J86" s="136">
        <f t="shared" si="11"/>
        <v>4.04684989432715</v>
      </c>
      <c r="K86" s="146">
        <f>J86</f>
        <v>4.04684989432715</v>
      </c>
    </row>
    <row r="87" spans="1:11">
      <c r="A87" s="139">
        <v>85</v>
      </c>
      <c r="B87" s="139" t="s">
        <v>1544</v>
      </c>
      <c r="C87" s="139" t="s">
        <v>57</v>
      </c>
      <c r="D87" s="139" t="s">
        <v>58</v>
      </c>
      <c r="E87" s="140">
        <v>9.2420139999999993</v>
      </c>
      <c r="F87" s="142">
        <f t="shared" si="9"/>
        <v>924.20139999999992</v>
      </c>
      <c r="G87" s="119">
        <f>VLOOKUP(D87:D254,[1]教师工作量核算!$B$1:$C$65536,2,FALSE)</f>
        <v>0</v>
      </c>
      <c r="H87" s="119"/>
      <c r="I87" s="143">
        <f t="shared" si="10"/>
        <v>924.20139999999992</v>
      </c>
      <c r="J87" s="136">
        <f t="shared" si="11"/>
        <v>137.50383595319866</v>
      </c>
      <c r="K87" s="146">
        <v>100</v>
      </c>
    </row>
    <row r="88" spans="1:11">
      <c r="A88" s="139">
        <v>86</v>
      </c>
      <c r="B88" s="139" t="s">
        <v>1544</v>
      </c>
      <c r="C88" s="139">
        <v>41694</v>
      </c>
      <c r="D88" s="139" t="s">
        <v>226</v>
      </c>
      <c r="E88" s="140">
        <v>1.7418750000000001</v>
      </c>
      <c r="F88" s="142">
        <f t="shared" si="9"/>
        <v>174.1875</v>
      </c>
      <c r="G88" s="119">
        <v>0</v>
      </c>
      <c r="H88" s="119"/>
      <c r="I88" s="143">
        <f t="shared" si="10"/>
        <v>174.1875</v>
      </c>
      <c r="J88" s="136">
        <f t="shared" si="11"/>
        <v>25.915833307651116</v>
      </c>
      <c r="K88" s="146">
        <f>J88</f>
        <v>25.915833307651116</v>
      </c>
    </row>
    <row r="89" spans="1:11">
      <c r="A89" s="139">
        <v>87</v>
      </c>
      <c r="B89" s="139" t="s">
        <v>1544</v>
      </c>
      <c r="C89" s="139" t="s">
        <v>153</v>
      </c>
      <c r="D89" s="139" t="s">
        <v>154</v>
      </c>
      <c r="E89" s="140">
        <v>5.0323800000000007</v>
      </c>
      <c r="F89" s="142">
        <f t="shared" si="9"/>
        <v>503.23800000000006</v>
      </c>
      <c r="G89" s="119">
        <f>VLOOKUP(D89:D256,[1]教师工作量核算!$B$1:$C$65536,2,FALSE)</f>
        <v>0</v>
      </c>
      <c r="H89" s="119"/>
      <c r="I89" s="143">
        <f t="shared" si="10"/>
        <v>503.23800000000006</v>
      </c>
      <c r="J89" s="136">
        <f t="shared" si="11"/>
        <v>74.872376732404646</v>
      </c>
      <c r="K89" s="146">
        <f>J89</f>
        <v>74.872376732404646</v>
      </c>
    </row>
    <row r="90" spans="1:11">
      <c r="A90" s="139">
        <v>88</v>
      </c>
      <c r="B90" s="139" t="s">
        <v>1544</v>
      </c>
      <c r="C90" s="139">
        <v>41737</v>
      </c>
      <c r="D90" s="139" t="s">
        <v>1546</v>
      </c>
      <c r="E90" s="140">
        <v>0</v>
      </c>
      <c r="F90" s="142">
        <f t="shared" si="9"/>
        <v>0</v>
      </c>
      <c r="G90" s="119">
        <v>0</v>
      </c>
      <c r="H90" s="119"/>
      <c r="I90" s="143">
        <f t="shared" si="10"/>
        <v>0</v>
      </c>
      <c r="J90" s="136">
        <f t="shared" si="11"/>
        <v>0</v>
      </c>
      <c r="K90" s="146">
        <f>J90</f>
        <v>0</v>
      </c>
    </row>
    <row r="91" spans="1:11">
      <c r="A91" s="139">
        <v>89</v>
      </c>
      <c r="B91" s="139" t="s">
        <v>1544</v>
      </c>
      <c r="C91" s="139">
        <v>41459</v>
      </c>
      <c r="D91" s="139" t="s">
        <v>201</v>
      </c>
      <c r="E91" s="140">
        <v>4.0180300000000004</v>
      </c>
      <c r="F91" s="142">
        <f t="shared" si="9"/>
        <v>401.80300000000005</v>
      </c>
      <c r="G91" s="119">
        <v>0</v>
      </c>
      <c r="H91" s="119"/>
      <c r="I91" s="143">
        <f t="shared" si="10"/>
        <v>401.80300000000005</v>
      </c>
      <c r="J91" s="136">
        <f t="shared" si="11"/>
        <v>59.780751032732788</v>
      </c>
      <c r="K91" s="146">
        <f>J91</f>
        <v>59.780751032732788</v>
      </c>
    </row>
    <row r="92" spans="1:11">
      <c r="A92" s="139">
        <v>90</v>
      </c>
      <c r="B92" s="139" t="s">
        <v>1544</v>
      </c>
      <c r="C92" s="139" t="s">
        <v>125</v>
      </c>
      <c r="D92" s="139" t="s">
        <v>126</v>
      </c>
      <c r="E92" s="140">
        <v>4.3761869999999998</v>
      </c>
      <c r="F92" s="142">
        <f t="shared" si="9"/>
        <v>437.61869999999999</v>
      </c>
      <c r="G92" s="119">
        <f>VLOOKUP(D92:D259,[1]教师工作量核算!$B$1:$C$65536,2,FALSE)</f>
        <v>0</v>
      </c>
      <c r="H92" s="119"/>
      <c r="I92" s="143">
        <f t="shared" si="10"/>
        <v>437.61869999999999</v>
      </c>
      <c r="J92" s="136">
        <f t="shared" si="11"/>
        <v>65.109455509212665</v>
      </c>
      <c r="K92" s="146">
        <f>J92</f>
        <v>65.109455509212665</v>
      </c>
    </row>
    <row r="93" spans="1:11">
      <c r="A93" s="139">
        <v>91</v>
      </c>
      <c r="B93" s="139" t="s">
        <v>1544</v>
      </c>
      <c r="C93" s="139" t="s">
        <v>14</v>
      </c>
      <c r="D93" s="139" t="s">
        <v>15</v>
      </c>
      <c r="E93" s="140">
        <v>10.702983249999999</v>
      </c>
      <c r="F93" s="142">
        <f t="shared" si="9"/>
        <v>1070.298325</v>
      </c>
      <c r="G93" s="119">
        <f>VLOOKUP(D93:D260,[1]教师工作量核算!$B$1:$C$65536,2,FALSE)</f>
        <v>0</v>
      </c>
      <c r="H93" s="119"/>
      <c r="I93" s="143">
        <f t="shared" si="10"/>
        <v>1070.298325</v>
      </c>
      <c r="J93" s="136">
        <f t="shared" si="11"/>
        <v>159.24031850826378</v>
      </c>
      <c r="K93" s="146">
        <v>100</v>
      </c>
    </row>
    <row r="94" spans="1:11">
      <c r="A94" s="139">
        <v>92</v>
      </c>
      <c r="B94" s="139" t="s">
        <v>1544</v>
      </c>
      <c r="C94" s="139" t="s">
        <v>1547</v>
      </c>
      <c r="D94" s="139" t="s">
        <v>1517</v>
      </c>
      <c r="E94" s="140">
        <v>0</v>
      </c>
      <c r="F94" s="142">
        <f t="shared" si="9"/>
        <v>0</v>
      </c>
      <c r="G94" s="119">
        <f>VLOOKUP(D94:D261,[1]教师工作量核算!$B$1:$C$65536,2,FALSE)</f>
        <v>0</v>
      </c>
      <c r="H94" s="119"/>
      <c r="I94" s="143">
        <f t="shared" si="10"/>
        <v>0</v>
      </c>
      <c r="J94" s="136">
        <f t="shared" si="11"/>
        <v>0</v>
      </c>
      <c r="K94" s="146">
        <f t="shared" ref="K94:K105" si="12">J94</f>
        <v>0</v>
      </c>
    </row>
    <row r="95" spans="1:11">
      <c r="A95" s="139">
        <v>93</v>
      </c>
      <c r="B95" s="139" t="s">
        <v>1544</v>
      </c>
      <c r="C95" s="139" t="s">
        <v>1548</v>
      </c>
      <c r="D95" s="139" t="s">
        <v>1515</v>
      </c>
      <c r="E95" s="140">
        <v>0.6359999999999999</v>
      </c>
      <c r="F95" s="142">
        <f t="shared" si="9"/>
        <v>63.599999999999987</v>
      </c>
      <c r="G95" s="119">
        <f>VLOOKUP(D95:D262,[1]教师工作量核算!$B$1:$C$65536,2,FALSE)</f>
        <v>58.512</v>
      </c>
      <c r="H95" s="119"/>
      <c r="I95" s="143">
        <f t="shared" si="10"/>
        <v>122.11199999999999</v>
      </c>
      <c r="J95" s="136">
        <f t="shared" si="11"/>
        <v>18.167975525591061</v>
      </c>
      <c r="K95" s="146">
        <f t="shared" si="12"/>
        <v>18.167975525591061</v>
      </c>
    </row>
    <row r="96" spans="1:11">
      <c r="A96" s="139">
        <v>94</v>
      </c>
      <c r="B96" s="139" t="s">
        <v>1544</v>
      </c>
      <c r="C96" s="139" t="s">
        <v>20</v>
      </c>
      <c r="D96" s="139" t="s">
        <v>21</v>
      </c>
      <c r="E96" s="140">
        <v>2.1577140000000004</v>
      </c>
      <c r="F96" s="142">
        <f t="shared" si="9"/>
        <v>215.77140000000003</v>
      </c>
      <c r="G96" s="119">
        <f>VLOOKUP(D96:D263,[1]教师工作量核算!$B$1:$C$65536,2,FALSE)</f>
        <v>0</v>
      </c>
      <c r="H96" s="119"/>
      <c r="I96" s="143">
        <f t="shared" si="10"/>
        <v>215.77140000000003</v>
      </c>
      <c r="J96" s="136">
        <f t="shared" si="11"/>
        <v>32.102737767971369</v>
      </c>
      <c r="K96" s="146">
        <f t="shared" si="12"/>
        <v>32.102737767971369</v>
      </c>
    </row>
    <row r="97" spans="1:11">
      <c r="A97" s="139">
        <v>95</v>
      </c>
      <c r="B97" s="139" t="s">
        <v>1549</v>
      </c>
      <c r="C97" s="139" t="s">
        <v>103</v>
      </c>
      <c r="D97" s="139" t="s">
        <v>104</v>
      </c>
      <c r="E97" s="140">
        <v>0.5726</v>
      </c>
      <c r="F97" s="142">
        <f t="shared" si="9"/>
        <v>57.26</v>
      </c>
      <c r="G97" s="119">
        <f>VLOOKUP(D97:D265,[1]教师工作量核算!$B$1:$C$65536,2,FALSE)</f>
        <v>114.97199999999999</v>
      </c>
      <c r="H97" s="119"/>
      <c r="I97" s="143">
        <f t="shared" si="10"/>
        <v>172.232</v>
      </c>
      <c r="J97" s="136">
        <f t="shared" si="11"/>
        <v>25.624891580873292</v>
      </c>
      <c r="K97" s="146">
        <f t="shared" si="12"/>
        <v>25.624891580873292</v>
      </c>
    </row>
    <row r="98" spans="1:11">
      <c r="A98" s="139">
        <v>96</v>
      </c>
      <c r="B98" s="139" t="s">
        <v>1549</v>
      </c>
      <c r="C98" s="139" t="s">
        <v>159</v>
      </c>
      <c r="D98" s="139" t="s">
        <v>160</v>
      </c>
      <c r="E98" s="140">
        <v>0.82959999999999989</v>
      </c>
      <c r="F98" s="142">
        <f t="shared" si="9"/>
        <v>82.96</v>
      </c>
      <c r="G98" s="119">
        <v>0</v>
      </c>
      <c r="H98" s="119"/>
      <c r="I98" s="143">
        <f t="shared" si="10"/>
        <v>82.96</v>
      </c>
      <c r="J98" s="136">
        <f t="shared" si="11"/>
        <v>12.342892177697804</v>
      </c>
      <c r="K98" s="146">
        <f t="shared" si="12"/>
        <v>12.342892177697804</v>
      </c>
    </row>
    <row r="99" spans="1:11">
      <c r="A99" s="139">
        <v>97</v>
      </c>
      <c r="B99" s="139" t="s">
        <v>1549</v>
      </c>
      <c r="C99" s="139" t="s">
        <v>1550</v>
      </c>
      <c r="D99" s="139" t="s">
        <v>1513</v>
      </c>
      <c r="E99" s="140">
        <v>0</v>
      </c>
      <c r="F99" s="142">
        <f t="shared" ref="F99:F130" si="13">E99*100</f>
        <v>0</v>
      </c>
      <c r="G99" s="119">
        <f>VLOOKUP(D99:D267,[1]教师工作量核算!$B$1:$C$65536,2,FALSE)</f>
        <v>0</v>
      </c>
      <c r="H99" s="119"/>
      <c r="I99" s="143">
        <f t="shared" ref="I99:I130" si="14">SUM(F99:H99)</f>
        <v>0</v>
      </c>
      <c r="J99" s="136">
        <f t="shared" ref="J99:J130" si="15">I99/$L$4*60</f>
        <v>0</v>
      </c>
      <c r="K99" s="146">
        <f t="shared" si="12"/>
        <v>0</v>
      </c>
    </row>
    <row r="100" spans="1:11">
      <c r="A100" s="139">
        <v>98</v>
      </c>
      <c r="B100" s="139" t="s">
        <v>1549</v>
      </c>
      <c r="C100" s="139" t="s">
        <v>110</v>
      </c>
      <c r="D100" s="139" t="s">
        <v>111</v>
      </c>
      <c r="E100" s="140">
        <v>0.55320000000000003</v>
      </c>
      <c r="F100" s="142">
        <f t="shared" si="13"/>
        <v>55.32</v>
      </c>
      <c r="G100" s="119">
        <v>0</v>
      </c>
      <c r="H100" s="119"/>
      <c r="I100" s="143">
        <f t="shared" si="14"/>
        <v>55.32</v>
      </c>
      <c r="J100" s="136">
        <f t="shared" si="15"/>
        <v>8.2305785350800704</v>
      </c>
      <c r="K100" s="146">
        <f t="shared" si="12"/>
        <v>8.2305785350800704</v>
      </c>
    </row>
    <row r="101" spans="1:11">
      <c r="A101" s="139">
        <v>99</v>
      </c>
      <c r="B101" s="139" t="s">
        <v>1549</v>
      </c>
      <c r="C101" s="139">
        <v>41756</v>
      </c>
      <c r="D101" s="139" t="s">
        <v>1551</v>
      </c>
      <c r="E101" s="140">
        <v>0</v>
      </c>
      <c r="F101" s="142">
        <f t="shared" si="13"/>
        <v>0</v>
      </c>
      <c r="G101" s="119">
        <v>0</v>
      </c>
      <c r="H101" s="119"/>
      <c r="I101" s="143">
        <f t="shared" si="14"/>
        <v>0</v>
      </c>
      <c r="J101" s="136">
        <f t="shared" si="15"/>
        <v>0</v>
      </c>
      <c r="K101" s="146">
        <f t="shared" si="12"/>
        <v>0</v>
      </c>
    </row>
    <row r="102" spans="1:11">
      <c r="A102" s="139">
        <v>100</v>
      </c>
      <c r="B102" s="139" t="s">
        <v>1549</v>
      </c>
      <c r="C102" s="139" t="s">
        <v>227</v>
      </c>
      <c r="D102" s="139" t="s">
        <v>204</v>
      </c>
      <c r="E102" s="140">
        <v>1.4496</v>
      </c>
      <c r="F102" s="142">
        <f t="shared" si="13"/>
        <v>144.96</v>
      </c>
      <c r="G102" s="119">
        <v>0</v>
      </c>
      <c r="H102" s="119"/>
      <c r="I102" s="143">
        <f t="shared" si="14"/>
        <v>144.96</v>
      </c>
      <c r="J102" s="136">
        <f t="shared" si="15"/>
        <v>21.567329436825869</v>
      </c>
      <c r="K102" s="146">
        <f t="shared" si="12"/>
        <v>21.567329436825869</v>
      </c>
    </row>
    <row r="103" spans="1:11">
      <c r="A103" s="139">
        <v>101</v>
      </c>
      <c r="B103" s="139" t="s">
        <v>1549</v>
      </c>
      <c r="C103" s="139">
        <v>41396</v>
      </c>
      <c r="D103" s="139" t="s">
        <v>177</v>
      </c>
      <c r="E103" s="140">
        <v>2.1519999999999997</v>
      </c>
      <c r="F103" s="142">
        <f t="shared" si="13"/>
        <v>215.19999999999996</v>
      </c>
      <c r="G103" s="119">
        <v>0</v>
      </c>
      <c r="H103" s="119">
        <v>201.5</v>
      </c>
      <c r="I103" s="143">
        <f t="shared" si="14"/>
        <v>416.69999999999993</v>
      </c>
      <c r="J103" s="136">
        <f t="shared" si="15"/>
        <v>61.997145256107459</v>
      </c>
      <c r="K103" s="146">
        <f t="shared" si="12"/>
        <v>61.997145256107459</v>
      </c>
    </row>
    <row r="104" spans="1:11">
      <c r="A104" s="139">
        <v>102</v>
      </c>
      <c r="B104" s="139" t="s">
        <v>1549</v>
      </c>
      <c r="C104" s="139">
        <v>41560</v>
      </c>
      <c r="D104" s="139" t="s">
        <v>205</v>
      </c>
      <c r="E104" s="140">
        <v>0.77504000000000017</v>
      </c>
      <c r="F104" s="142">
        <f t="shared" si="13"/>
        <v>77.504000000000019</v>
      </c>
      <c r="G104" s="119">
        <v>0</v>
      </c>
      <c r="H104" s="119"/>
      <c r="I104" s="143">
        <f t="shared" si="14"/>
        <v>77.504000000000019</v>
      </c>
      <c r="J104" s="136">
        <f t="shared" si="15"/>
        <v>11.531141698894539</v>
      </c>
      <c r="K104" s="146">
        <f t="shared" si="12"/>
        <v>11.531141698894539</v>
      </c>
    </row>
    <row r="105" spans="1:11">
      <c r="A105" s="139">
        <v>103</v>
      </c>
      <c r="B105" s="139" t="s">
        <v>1549</v>
      </c>
      <c r="C105" s="139" t="s">
        <v>3</v>
      </c>
      <c r="D105" s="139" t="s">
        <v>4</v>
      </c>
      <c r="E105" s="140">
        <v>0.52800000000000002</v>
      </c>
      <c r="F105" s="142">
        <f t="shared" si="13"/>
        <v>52.800000000000004</v>
      </c>
      <c r="G105" s="119">
        <v>0</v>
      </c>
      <c r="H105" s="119"/>
      <c r="I105" s="143">
        <f t="shared" si="14"/>
        <v>52.800000000000004</v>
      </c>
      <c r="J105" s="136">
        <f t="shared" si="15"/>
        <v>7.8556497948703505</v>
      </c>
      <c r="K105" s="146">
        <f t="shared" si="12"/>
        <v>7.8556497948703505</v>
      </c>
    </row>
    <row r="106" spans="1:11">
      <c r="A106" s="139">
        <v>104</v>
      </c>
      <c r="B106" s="139" t="s">
        <v>1549</v>
      </c>
      <c r="C106" s="139" t="s">
        <v>151</v>
      </c>
      <c r="D106" s="139" t="s">
        <v>152</v>
      </c>
      <c r="E106" s="140">
        <v>7.01442225</v>
      </c>
      <c r="F106" s="142">
        <f t="shared" si="13"/>
        <v>701.44222500000001</v>
      </c>
      <c r="G106" s="119">
        <v>0</v>
      </c>
      <c r="H106" s="119"/>
      <c r="I106" s="143">
        <f t="shared" si="14"/>
        <v>701.44222500000001</v>
      </c>
      <c r="J106" s="136">
        <f t="shared" si="15"/>
        <v>104.36144831315627</v>
      </c>
      <c r="K106" s="146">
        <v>100</v>
      </c>
    </row>
    <row r="107" spans="1:11">
      <c r="A107" s="139">
        <v>105</v>
      </c>
      <c r="B107" s="139" t="s">
        <v>1549</v>
      </c>
      <c r="C107" s="139">
        <v>41722</v>
      </c>
      <c r="D107" s="139" t="s">
        <v>1483</v>
      </c>
      <c r="E107" s="140">
        <v>1.9180999999999999</v>
      </c>
      <c r="F107" s="142">
        <f t="shared" si="13"/>
        <v>191.81</v>
      </c>
      <c r="G107" s="119">
        <v>0</v>
      </c>
      <c r="H107" s="119"/>
      <c r="I107" s="143">
        <f t="shared" si="14"/>
        <v>191.81</v>
      </c>
      <c r="J107" s="136">
        <f t="shared" si="15"/>
        <v>28.537730817312152</v>
      </c>
      <c r="K107" s="146">
        <f t="shared" ref="K107:K138" si="16">J107</f>
        <v>28.537730817312152</v>
      </c>
    </row>
    <row r="108" spans="1:11">
      <c r="A108" s="139">
        <v>106</v>
      </c>
      <c r="B108" s="139" t="s">
        <v>1549</v>
      </c>
      <c r="C108" s="139">
        <v>41578</v>
      </c>
      <c r="D108" s="139" t="s">
        <v>206</v>
      </c>
      <c r="E108" s="140">
        <v>1.1565000000000001</v>
      </c>
      <c r="F108" s="142">
        <f t="shared" si="13"/>
        <v>115.65</v>
      </c>
      <c r="G108" s="119">
        <v>0</v>
      </c>
      <c r="H108" s="119"/>
      <c r="I108" s="143">
        <f t="shared" si="14"/>
        <v>115.65</v>
      </c>
      <c r="J108" s="136">
        <f t="shared" si="15"/>
        <v>17.206551113196134</v>
      </c>
      <c r="K108" s="146">
        <f t="shared" si="16"/>
        <v>17.206551113196134</v>
      </c>
    </row>
    <row r="109" spans="1:11">
      <c r="A109" s="139">
        <v>107</v>
      </c>
      <c r="B109" s="139" t="s">
        <v>1549</v>
      </c>
      <c r="C109" s="139">
        <v>41468</v>
      </c>
      <c r="D109" s="139" t="s">
        <v>203</v>
      </c>
      <c r="E109" s="140">
        <v>3.8553000000000002</v>
      </c>
      <c r="F109" s="142">
        <f t="shared" si="13"/>
        <v>385.53000000000003</v>
      </c>
      <c r="G109" s="119">
        <f>VLOOKUP(D109:D277,[1]教师工作量核算!$B$1:$C$65536,2,FALSE)</f>
        <v>0</v>
      </c>
      <c r="H109" s="119"/>
      <c r="I109" s="143">
        <f t="shared" si="14"/>
        <v>385.53000000000003</v>
      </c>
      <c r="J109" s="136">
        <f t="shared" si="15"/>
        <v>57.359633814703898</v>
      </c>
      <c r="K109" s="146">
        <f t="shared" si="16"/>
        <v>57.359633814703898</v>
      </c>
    </row>
    <row r="110" spans="1:11">
      <c r="A110" s="139">
        <v>108</v>
      </c>
      <c r="B110" s="141" t="s">
        <v>1552</v>
      </c>
      <c r="C110" s="139" t="s">
        <v>1480</v>
      </c>
      <c r="D110" s="139" t="s">
        <v>1481</v>
      </c>
      <c r="E110" s="140">
        <v>1.2104000000000001</v>
      </c>
      <c r="F110" s="142">
        <f t="shared" si="13"/>
        <v>121.04000000000002</v>
      </c>
      <c r="G110" s="119">
        <f>VLOOKUP(D110:D279,[1]教师工作量核算!$B$1:$C$65536,2,FALSE)</f>
        <v>0</v>
      </c>
      <c r="H110" s="119"/>
      <c r="I110" s="143">
        <f t="shared" si="14"/>
        <v>121.04000000000002</v>
      </c>
      <c r="J110" s="136">
        <f t="shared" si="15"/>
        <v>18.008482029755818</v>
      </c>
      <c r="K110" s="146">
        <f t="shared" si="16"/>
        <v>18.008482029755818</v>
      </c>
    </row>
    <row r="111" spans="1:11">
      <c r="A111" s="139">
        <v>109</v>
      </c>
      <c r="B111" s="141" t="s">
        <v>1552</v>
      </c>
      <c r="C111" s="139" t="s">
        <v>88</v>
      </c>
      <c r="D111" s="139" t="s">
        <v>89</v>
      </c>
      <c r="E111" s="140">
        <v>4.9685497920000001</v>
      </c>
      <c r="F111" s="142">
        <f t="shared" si="13"/>
        <v>496.8549792</v>
      </c>
      <c r="G111" s="119">
        <f>VLOOKUP(D111:D280,[1]教师工作量核算!$B$1:$C$65536,2,FALSE)</f>
        <v>0</v>
      </c>
      <c r="H111" s="119"/>
      <c r="I111" s="143">
        <f t="shared" si="14"/>
        <v>496.8549792</v>
      </c>
      <c r="J111" s="136">
        <f t="shared" si="15"/>
        <v>73.922702943802875</v>
      </c>
      <c r="K111" s="146">
        <f t="shared" si="16"/>
        <v>73.922702943802875</v>
      </c>
    </row>
    <row r="112" spans="1:11">
      <c r="A112" s="139">
        <v>110</v>
      </c>
      <c r="B112" s="141" t="s">
        <v>1552</v>
      </c>
      <c r="C112" s="139" t="s">
        <v>28</v>
      </c>
      <c r="D112" s="139" t="s">
        <v>29</v>
      </c>
      <c r="E112" s="140">
        <v>3.5094400000000001</v>
      </c>
      <c r="F112" s="142">
        <f t="shared" si="13"/>
        <v>350.94400000000002</v>
      </c>
      <c r="G112" s="119">
        <f>VLOOKUP(D112:D281,[1]教师工作量核算!$B$1:$C$65536,2,FALSE)</f>
        <v>0</v>
      </c>
      <c r="H112" s="119"/>
      <c r="I112" s="143">
        <f t="shared" si="14"/>
        <v>350.94400000000002</v>
      </c>
      <c r="J112" s="136">
        <f t="shared" si="15"/>
        <v>52.21388563657159</v>
      </c>
      <c r="K112" s="146">
        <f t="shared" si="16"/>
        <v>52.21388563657159</v>
      </c>
    </row>
    <row r="113" spans="1:11">
      <c r="A113" s="139">
        <v>111</v>
      </c>
      <c r="B113" s="141" t="s">
        <v>1552</v>
      </c>
      <c r="C113" s="139" t="s">
        <v>38</v>
      </c>
      <c r="D113" s="139" t="s">
        <v>39</v>
      </c>
      <c r="E113" s="140">
        <v>2.8416320000000002</v>
      </c>
      <c r="F113" s="142">
        <f t="shared" si="13"/>
        <v>284.16320000000002</v>
      </c>
      <c r="G113" s="119">
        <f>VLOOKUP(D113:D282,[1]教师工作量核算!$B$1:$C$65536,2,FALSE)</f>
        <v>129.47999999999999</v>
      </c>
      <c r="H113" s="119"/>
      <c r="I113" s="143">
        <f t="shared" si="14"/>
        <v>413.64319999999998</v>
      </c>
      <c r="J113" s="136">
        <f t="shared" si="15"/>
        <v>61.542350742983231</v>
      </c>
      <c r="K113" s="146">
        <f t="shared" si="16"/>
        <v>61.542350742983231</v>
      </c>
    </row>
    <row r="114" spans="1:11">
      <c r="A114" s="139">
        <v>112</v>
      </c>
      <c r="B114" s="141" t="s">
        <v>1552</v>
      </c>
      <c r="C114" s="139" t="s">
        <v>1404</v>
      </c>
      <c r="D114" s="139" t="s">
        <v>1497</v>
      </c>
      <c r="E114" s="140">
        <v>1.7812000000000001</v>
      </c>
      <c r="F114" s="142">
        <f t="shared" si="13"/>
        <v>178.12</v>
      </c>
      <c r="G114" s="119">
        <f>VLOOKUP(D114:D283,[1]教师工作量核算!$B$1:$C$65536,2,FALSE)</f>
        <v>201.78899999999999</v>
      </c>
      <c r="H114" s="119">
        <v>201.5</v>
      </c>
      <c r="I114" s="143">
        <f t="shared" si="14"/>
        <v>581.40899999999999</v>
      </c>
      <c r="J114" s="136">
        <f t="shared" si="15"/>
        <v>86.502755522457846</v>
      </c>
      <c r="K114" s="146">
        <f t="shared" si="16"/>
        <v>86.502755522457846</v>
      </c>
    </row>
    <row r="115" spans="1:11">
      <c r="A115" s="139">
        <v>113</v>
      </c>
      <c r="B115" s="141" t="s">
        <v>1552</v>
      </c>
      <c r="C115" s="139">
        <v>41700</v>
      </c>
      <c r="D115" s="139" t="s">
        <v>412</v>
      </c>
      <c r="E115" s="140">
        <v>0</v>
      </c>
      <c r="F115" s="142">
        <f t="shared" si="13"/>
        <v>0</v>
      </c>
      <c r="G115" s="119">
        <v>0</v>
      </c>
      <c r="H115" s="119"/>
      <c r="I115" s="143">
        <f t="shared" si="14"/>
        <v>0</v>
      </c>
      <c r="J115" s="136">
        <f t="shared" si="15"/>
        <v>0</v>
      </c>
      <c r="K115" s="146">
        <f t="shared" si="16"/>
        <v>0</v>
      </c>
    </row>
    <row r="116" spans="1:11">
      <c r="A116" s="139">
        <v>114</v>
      </c>
      <c r="B116" s="141" t="s">
        <v>1552</v>
      </c>
      <c r="C116" s="139" t="s">
        <v>231</v>
      </c>
      <c r="D116" s="139" t="s">
        <v>116</v>
      </c>
      <c r="E116" s="140">
        <v>1.052</v>
      </c>
      <c r="F116" s="142">
        <f t="shared" si="13"/>
        <v>105.2</v>
      </c>
      <c r="G116" s="119">
        <f>VLOOKUP(D116:D285,[1]教师工作量核算!$B$1:$C$65536,2,FALSE)</f>
        <v>0</v>
      </c>
      <c r="H116" s="119"/>
      <c r="I116" s="143">
        <f t="shared" si="14"/>
        <v>105.2</v>
      </c>
      <c r="J116" s="136">
        <f t="shared" si="15"/>
        <v>15.651787091294713</v>
      </c>
      <c r="K116" s="146">
        <f t="shared" si="16"/>
        <v>15.651787091294713</v>
      </c>
    </row>
    <row r="117" spans="1:11">
      <c r="A117" s="139">
        <v>115</v>
      </c>
      <c r="B117" s="141" t="s">
        <v>1552</v>
      </c>
      <c r="C117" s="139" t="s">
        <v>143</v>
      </c>
      <c r="D117" s="139" t="s">
        <v>144</v>
      </c>
      <c r="E117" s="140">
        <v>5.1044800000000006</v>
      </c>
      <c r="F117" s="142">
        <f t="shared" si="13"/>
        <v>510.44800000000004</v>
      </c>
      <c r="G117" s="119">
        <v>0</v>
      </c>
      <c r="H117" s="119"/>
      <c r="I117" s="143">
        <f t="shared" si="14"/>
        <v>510.44800000000004</v>
      </c>
      <c r="J117" s="136">
        <f t="shared" si="15"/>
        <v>75.94508951689356</v>
      </c>
      <c r="K117" s="146">
        <f t="shared" si="16"/>
        <v>75.94508951689356</v>
      </c>
    </row>
    <row r="118" spans="1:11">
      <c r="A118" s="139">
        <v>116</v>
      </c>
      <c r="B118" s="141" t="s">
        <v>1552</v>
      </c>
      <c r="C118" s="139" t="s">
        <v>169</v>
      </c>
      <c r="D118" s="139" t="s">
        <v>170</v>
      </c>
      <c r="E118" s="140">
        <v>1.9863600000000003</v>
      </c>
      <c r="F118" s="142">
        <f t="shared" si="13"/>
        <v>198.63600000000002</v>
      </c>
      <c r="G118" s="119">
        <f>VLOOKUP(D118:D287,[1]教师工作量核算!$B$1:$C$65536,2,FALSE)</f>
        <v>0</v>
      </c>
      <c r="H118" s="119"/>
      <c r="I118" s="143">
        <f t="shared" si="14"/>
        <v>198.63600000000002</v>
      </c>
      <c r="J118" s="136">
        <f t="shared" si="15"/>
        <v>29.553311603292933</v>
      </c>
      <c r="K118" s="146">
        <f t="shared" si="16"/>
        <v>29.553311603292933</v>
      </c>
    </row>
    <row r="119" spans="1:11">
      <c r="A119" s="139">
        <v>117</v>
      </c>
      <c r="B119" s="141" t="s">
        <v>1552</v>
      </c>
      <c r="C119" s="139" t="s">
        <v>132</v>
      </c>
      <c r="D119" s="139" t="s">
        <v>133</v>
      </c>
      <c r="E119" s="140">
        <v>2.9744000000000006</v>
      </c>
      <c r="F119" s="142">
        <f t="shared" si="13"/>
        <v>297.44000000000005</v>
      </c>
      <c r="G119" s="119">
        <v>0</v>
      </c>
      <c r="H119" s="119"/>
      <c r="I119" s="143">
        <f t="shared" si="14"/>
        <v>297.44000000000005</v>
      </c>
      <c r="J119" s="136">
        <f t="shared" si="15"/>
        <v>44.253493844436306</v>
      </c>
      <c r="K119" s="146">
        <f t="shared" si="16"/>
        <v>44.253493844436306</v>
      </c>
    </row>
    <row r="120" spans="1:11">
      <c r="A120" s="139">
        <v>118</v>
      </c>
      <c r="B120" s="141" t="s">
        <v>1552</v>
      </c>
      <c r="C120" s="139" t="s">
        <v>94</v>
      </c>
      <c r="D120" s="139" t="s">
        <v>218</v>
      </c>
      <c r="E120" s="140">
        <v>3.6382400000000001</v>
      </c>
      <c r="F120" s="142">
        <f t="shared" si="13"/>
        <v>363.82400000000001</v>
      </c>
      <c r="G120" s="119">
        <f>VLOOKUP(D120:D289,[1]教师工作量核算!$B$1:$C$65536,2,FALSE)</f>
        <v>0</v>
      </c>
      <c r="H120" s="119"/>
      <c r="I120" s="143">
        <f t="shared" si="14"/>
        <v>363.82400000000001</v>
      </c>
      <c r="J120" s="136">
        <f t="shared" si="15"/>
        <v>54.130188086532385</v>
      </c>
      <c r="K120" s="146">
        <f t="shared" si="16"/>
        <v>54.130188086532385</v>
      </c>
    </row>
    <row r="121" spans="1:11">
      <c r="A121" s="139">
        <v>119</v>
      </c>
      <c r="B121" s="141" t="s">
        <v>1552</v>
      </c>
      <c r="C121" s="139" t="s">
        <v>95</v>
      </c>
      <c r="D121" s="139" t="s">
        <v>96</v>
      </c>
      <c r="E121" s="140">
        <v>2.6337600000000001</v>
      </c>
      <c r="F121" s="142">
        <f t="shared" si="13"/>
        <v>263.37600000000003</v>
      </c>
      <c r="G121" s="119">
        <f>VLOOKUP(D121:D290,[1]教师工作量核算!$B$1:$C$65536,2,FALSE)</f>
        <v>89.987039999999979</v>
      </c>
      <c r="H121" s="119"/>
      <c r="I121" s="143">
        <f t="shared" si="14"/>
        <v>353.36304000000001</v>
      </c>
      <c r="J121" s="136">
        <f t="shared" si="15"/>
        <v>52.573793422173537</v>
      </c>
      <c r="K121" s="146">
        <f t="shared" si="16"/>
        <v>52.573793422173537</v>
      </c>
    </row>
    <row r="122" spans="1:11">
      <c r="A122" s="139">
        <v>120</v>
      </c>
      <c r="B122" s="141" t="s">
        <v>1552</v>
      </c>
      <c r="C122" s="139" t="s">
        <v>182</v>
      </c>
      <c r="D122" s="139" t="s">
        <v>183</v>
      </c>
      <c r="E122" s="140">
        <v>1.8464</v>
      </c>
      <c r="F122" s="142">
        <f t="shared" si="13"/>
        <v>184.64000000000001</v>
      </c>
      <c r="G122" s="119">
        <v>0</v>
      </c>
      <c r="H122" s="119"/>
      <c r="I122" s="143">
        <f t="shared" si="14"/>
        <v>184.64000000000001</v>
      </c>
      <c r="J122" s="136">
        <f t="shared" si="15"/>
        <v>27.470969282667827</v>
      </c>
      <c r="K122" s="146">
        <f t="shared" si="16"/>
        <v>27.470969282667827</v>
      </c>
    </row>
    <row r="123" spans="1:11">
      <c r="A123" s="139">
        <v>121</v>
      </c>
      <c r="B123" s="141" t="s">
        <v>1552</v>
      </c>
      <c r="C123" s="139" t="s">
        <v>52</v>
      </c>
      <c r="D123" s="139" t="s">
        <v>53</v>
      </c>
      <c r="E123" s="140">
        <v>6.6782400000000006</v>
      </c>
      <c r="F123" s="142">
        <f t="shared" si="13"/>
        <v>667.82400000000007</v>
      </c>
      <c r="G123" s="119">
        <f>VLOOKUP(D123:D292,[1]教师工作量核算!$B$1:$C$65536,2,FALSE)</f>
        <v>0</v>
      </c>
      <c r="H123" s="119"/>
      <c r="I123" s="143">
        <f t="shared" si="14"/>
        <v>667.82400000000007</v>
      </c>
      <c r="J123" s="136">
        <f t="shared" si="15"/>
        <v>99.359686905482889</v>
      </c>
      <c r="K123" s="146">
        <f t="shared" si="16"/>
        <v>99.359686905482889</v>
      </c>
    </row>
    <row r="124" spans="1:11">
      <c r="A124" s="139">
        <v>122</v>
      </c>
      <c r="B124" s="141" t="s">
        <v>1552</v>
      </c>
      <c r="C124" s="139">
        <v>41404</v>
      </c>
      <c r="D124" s="139" t="s">
        <v>178</v>
      </c>
      <c r="E124" s="140">
        <v>4.7199200000000001</v>
      </c>
      <c r="F124" s="142">
        <f t="shared" si="13"/>
        <v>471.99200000000002</v>
      </c>
      <c r="G124" s="119">
        <f>VLOOKUP(D124:D293,[1]教师工作量核算!$B$1:$C$65536,2,FALSE)</f>
        <v>0</v>
      </c>
      <c r="H124" s="119"/>
      <c r="I124" s="143">
        <f t="shared" si="14"/>
        <v>471.99200000000002</v>
      </c>
      <c r="J124" s="136">
        <f t="shared" si="15"/>
        <v>70.223557916296329</v>
      </c>
      <c r="K124" s="146">
        <f t="shared" si="16"/>
        <v>70.223557916296329</v>
      </c>
    </row>
    <row r="125" spans="1:11">
      <c r="A125" s="139">
        <v>123</v>
      </c>
      <c r="B125" s="139" t="s">
        <v>1553</v>
      </c>
      <c r="C125" s="139">
        <v>40028</v>
      </c>
      <c r="D125" s="139" t="s">
        <v>56</v>
      </c>
      <c r="E125" s="140">
        <v>4.7280160000000002</v>
      </c>
      <c r="F125" s="142">
        <f t="shared" si="13"/>
        <v>472.80160000000001</v>
      </c>
      <c r="G125" s="119">
        <f>VLOOKUP(D125:D295,[1]教师工作量核算!$B$1:$C$65536,2,FALSE)</f>
        <v>0</v>
      </c>
      <c r="H125" s="119"/>
      <c r="I125" s="143">
        <f t="shared" si="14"/>
        <v>472.80160000000001</v>
      </c>
      <c r="J125" s="136">
        <f t="shared" si="15"/>
        <v>70.344011213151006</v>
      </c>
      <c r="K125" s="146">
        <f t="shared" si="16"/>
        <v>70.344011213151006</v>
      </c>
    </row>
    <row r="126" spans="1:11">
      <c r="A126" s="139">
        <v>124</v>
      </c>
      <c r="B126" s="139" t="s">
        <v>1553</v>
      </c>
      <c r="C126" s="139" t="s">
        <v>1554</v>
      </c>
      <c r="D126" s="139" t="s">
        <v>1509</v>
      </c>
      <c r="E126" s="140">
        <v>0</v>
      </c>
      <c r="F126" s="142">
        <f t="shared" si="13"/>
        <v>0</v>
      </c>
      <c r="G126" s="119">
        <v>0</v>
      </c>
      <c r="H126" s="119"/>
      <c r="I126" s="143">
        <f t="shared" si="14"/>
        <v>0</v>
      </c>
      <c r="J126" s="136">
        <f t="shared" si="15"/>
        <v>0</v>
      </c>
      <c r="K126" s="146">
        <f t="shared" si="16"/>
        <v>0</v>
      </c>
    </row>
    <row r="127" spans="1:11">
      <c r="A127" s="139">
        <v>125</v>
      </c>
      <c r="B127" s="139" t="s">
        <v>1553</v>
      </c>
      <c r="C127" s="139" t="s">
        <v>121</v>
      </c>
      <c r="D127" s="139" t="s">
        <v>122</v>
      </c>
      <c r="E127" s="140">
        <v>3.1034880000000005</v>
      </c>
      <c r="F127" s="142">
        <f t="shared" si="13"/>
        <v>310.34880000000004</v>
      </c>
      <c r="G127" s="119">
        <f>VLOOKUP(D127:D297,[1]教师工作量核算!$B$1:$C$65536,2,FALSE)</f>
        <v>71.346000000000004</v>
      </c>
      <c r="H127" s="119"/>
      <c r="I127" s="143">
        <f t="shared" si="14"/>
        <v>381.69480000000004</v>
      </c>
      <c r="J127" s="136">
        <f t="shared" si="15"/>
        <v>56.789027979603773</v>
      </c>
      <c r="K127" s="146">
        <f t="shared" si="16"/>
        <v>56.789027979603773</v>
      </c>
    </row>
    <row r="128" spans="1:11">
      <c r="A128" s="139">
        <v>126</v>
      </c>
      <c r="B128" s="139" t="s">
        <v>1553</v>
      </c>
      <c r="C128" s="139">
        <v>41684</v>
      </c>
      <c r="D128" s="139" t="s">
        <v>411</v>
      </c>
      <c r="E128" s="140">
        <v>0.27200000000000002</v>
      </c>
      <c r="F128" s="142">
        <f t="shared" si="13"/>
        <v>27.200000000000003</v>
      </c>
      <c r="G128" s="119">
        <v>0</v>
      </c>
      <c r="H128" s="119"/>
      <c r="I128" s="143">
        <f t="shared" si="14"/>
        <v>27.200000000000003</v>
      </c>
      <c r="J128" s="136">
        <f t="shared" si="15"/>
        <v>4.04684989432715</v>
      </c>
      <c r="K128" s="146">
        <f t="shared" si="16"/>
        <v>4.04684989432715</v>
      </c>
    </row>
    <row r="129" spans="1:11">
      <c r="A129" s="139">
        <v>127</v>
      </c>
      <c r="B129" s="139" t="s">
        <v>1553</v>
      </c>
      <c r="C129" s="139">
        <v>41260</v>
      </c>
      <c r="D129" s="139" t="s">
        <v>165</v>
      </c>
      <c r="E129" s="140">
        <v>2.4282490000000001</v>
      </c>
      <c r="F129" s="142">
        <f t="shared" si="13"/>
        <v>242.82490000000001</v>
      </c>
      <c r="G129" s="119">
        <v>0</v>
      </c>
      <c r="H129" s="119"/>
      <c r="I129" s="143">
        <f t="shared" si="14"/>
        <v>242.82490000000001</v>
      </c>
      <c r="J129" s="136">
        <f t="shared" si="15"/>
        <v>36.127791209742675</v>
      </c>
      <c r="K129" s="146">
        <f t="shared" si="16"/>
        <v>36.127791209742675</v>
      </c>
    </row>
    <row r="130" spans="1:11">
      <c r="A130" s="139">
        <v>128</v>
      </c>
      <c r="B130" s="139" t="s">
        <v>1553</v>
      </c>
      <c r="C130" s="139" t="s">
        <v>82</v>
      </c>
      <c r="D130" s="139" t="s">
        <v>83</v>
      </c>
      <c r="E130" s="140">
        <v>3.3620000000000005</v>
      </c>
      <c r="F130" s="142">
        <f t="shared" si="13"/>
        <v>336.20000000000005</v>
      </c>
      <c r="G130" s="119">
        <f>VLOOKUP(D130:D300,[1]教师工作量核算!$B$1:$C$65536,2,FALSE)</f>
        <v>60.528000000000006</v>
      </c>
      <c r="H130" s="119"/>
      <c r="I130" s="143">
        <f t="shared" si="14"/>
        <v>396.72800000000007</v>
      </c>
      <c r="J130" s="136">
        <f t="shared" si="15"/>
        <v>59.025686208699327</v>
      </c>
      <c r="K130" s="146">
        <f t="shared" si="16"/>
        <v>59.025686208699327</v>
      </c>
    </row>
    <row r="131" spans="1:11">
      <c r="A131" s="139">
        <v>129</v>
      </c>
      <c r="B131" s="139" t="s">
        <v>1553</v>
      </c>
      <c r="C131" s="139">
        <v>41643</v>
      </c>
      <c r="D131" s="139" t="s">
        <v>410</v>
      </c>
      <c r="E131" s="140">
        <v>1.8972239999999994</v>
      </c>
      <c r="F131" s="142">
        <f t="shared" ref="F131:F162" si="17">E131*100</f>
        <v>189.72239999999994</v>
      </c>
      <c r="G131" s="119">
        <f>VLOOKUP(D131:D301,[1]教师工作量核算!$B$1:$C$65536,2,FALSE)</f>
        <v>0</v>
      </c>
      <c r="H131" s="119"/>
      <c r="I131" s="143">
        <f t="shared" ref="I131:I162" si="18">SUM(F131:H131)</f>
        <v>189.72239999999994</v>
      </c>
      <c r="J131" s="136">
        <f t="shared" ref="J131:J162" si="19">I131/$L$4*60</f>
        <v>28.227135087922534</v>
      </c>
      <c r="K131" s="146">
        <f t="shared" si="16"/>
        <v>28.227135087922534</v>
      </c>
    </row>
    <row r="132" spans="1:11">
      <c r="A132" s="139">
        <v>130</v>
      </c>
      <c r="B132" s="139" t="s">
        <v>1553</v>
      </c>
      <c r="C132" s="139" t="s">
        <v>1555</v>
      </c>
      <c r="D132" s="139" t="s">
        <v>1508</v>
      </c>
      <c r="E132" s="140">
        <v>0.48</v>
      </c>
      <c r="F132" s="142">
        <f t="shared" si="17"/>
        <v>48</v>
      </c>
      <c r="G132" s="119">
        <f>VLOOKUP(D132:D302,[1]教师工作量核算!$B$1:$C$65536,2,FALSE)</f>
        <v>0</v>
      </c>
      <c r="H132" s="119"/>
      <c r="I132" s="143">
        <f t="shared" si="18"/>
        <v>48</v>
      </c>
      <c r="J132" s="136">
        <f t="shared" si="19"/>
        <v>7.1414998135184993</v>
      </c>
      <c r="K132" s="146">
        <f t="shared" si="16"/>
        <v>7.1414998135184993</v>
      </c>
    </row>
    <row r="133" spans="1:11">
      <c r="A133" s="139">
        <v>131</v>
      </c>
      <c r="B133" s="139" t="s">
        <v>1553</v>
      </c>
      <c r="C133" s="139" t="s">
        <v>149</v>
      </c>
      <c r="D133" s="139" t="s">
        <v>150</v>
      </c>
      <c r="E133" s="140">
        <v>1.324011584</v>
      </c>
      <c r="F133" s="142">
        <f t="shared" si="17"/>
        <v>132.40115839999999</v>
      </c>
      <c r="G133" s="119">
        <f>VLOOKUP(D133:D303,[1]教师工作量核算!$B$1:$C$65536,2,FALSE)</f>
        <v>0</v>
      </c>
      <c r="H133" s="119"/>
      <c r="I133" s="143">
        <f t="shared" si="18"/>
        <v>132.40115839999999</v>
      </c>
      <c r="J133" s="136">
        <f t="shared" si="19"/>
        <v>19.698809333817355</v>
      </c>
      <c r="K133" s="146">
        <f t="shared" si="16"/>
        <v>19.698809333817355</v>
      </c>
    </row>
    <row r="134" spans="1:11">
      <c r="A134" s="139">
        <v>132</v>
      </c>
      <c r="B134" s="139" t="s">
        <v>1553</v>
      </c>
      <c r="C134" s="139" t="s">
        <v>127</v>
      </c>
      <c r="D134" s="139" t="s">
        <v>128</v>
      </c>
      <c r="E134" s="140">
        <v>4.8119200000000006</v>
      </c>
      <c r="F134" s="142">
        <f t="shared" si="17"/>
        <v>481.19200000000006</v>
      </c>
      <c r="G134" s="119">
        <f>VLOOKUP(D134:D304,[1]教师工作量核算!$B$1:$C$65536,2,FALSE)</f>
        <v>62.652000000000001</v>
      </c>
      <c r="H134" s="119"/>
      <c r="I134" s="143">
        <f t="shared" si="18"/>
        <v>543.84400000000005</v>
      </c>
      <c r="J134" s="136">
        <f t="shared" si="19"/>
        <v>80.913788012149055</v>
      </c>
      <c r="K134" s="146">
        <f t="shared" si="16"/>
        <v>80.913788012149055</v>
      </c>
    </row>
    <row r="135" spans="1:11">
      <c r="A135" s="139">
        <v>133</v>
      </c>
      <c r="B135" s="139" t="s">
        <v>1553</v>
      </c>
      <c r="C135" s="139">
        <v>41547</v>
      </c>
      <c r="D135" s="139" t="s">
        <v>210</v>
      </c>
      <c r="E135" s="140">
        <v>0.54400000000000004</v>
      </c>
      <c r="F135" s="142">
        <f t="shared" si="17"/>
        <v>54.400000000000006</v>
      </c>
      <c r="G135" s="119">
        <v>0</v>
      </c>
      <c r="H135" s="119"/>
      <c r="I135" s="143">
        <f t="shared" si="18"/>
        <v>54.400000000000006</v>
      </c>
      <c r="J135" s="136">
        <f t="shared" si="19"/>
        <v>8.0936997886543001</v>
      </c>
      <c r="K135" s="146">
        <f t="shared" si="16"/>
        <v>8.0936997886543001</v>
      </c>
    </row>
    <row r="136" spans="1:11">
      <c r="A136" s="139">
        <v>134</v>
      </c>
      <c r="B136" s="139" t="s">
        <v>1553</v>
      </c>
      <c r="C136" s="139">
        <v>41731</v>
      </c>
      <c r="D136" s="139" t="s">
        <v>1492</v>
      </c>
      <c r="E136" s="140">
        <v>0.54400000000000004</v>
      </c>
      <c r="F136" s="142">
        <f t="shared" si="17"/>
        <v>54.400000000000006</v>
      </c>
      <c r="G136" s="119">
        <v>0</v>
      </c>
      <c r="H136" s="119"/>
      <c r="I136" s="143">
        <f t="shared" si="18"/>
        <v>54.400000000000006</v>
      </c>
      <c r="J136" s="136">
        <f t="shared" si="19"/>
        <v>8.0936997886543001</v>
      </c>
      <c r="K136" s="146">
        <f t="shared" si="16"/>
        <v>8.0936997886543001</v>
      </c>
    </row>
    <row r="137" spans="1:11">
      <c r="A137" s="139">
        <v>135</v>
      </c>
      <c r="B137" s="139" t="s">
        <v>1553</v>
      </c>
      <c r="C137" s="139">
        <v>61608</v>
      </c>
      <c r="D137" s="139" t="s">
        <v>409</v>
      </c>
      <c r="E137" s="140">
        <v>1.3395200000000003</v>
      </c>
      <c r="F137" s="142">
        <f t="shared" si="17"/>
        <v>133.95200000000003</v>
      </c>
      <c r="G137" s="119">
        <f>VLOOKUP(D137:D307,[1]教师工作量核算!$B$1:$C$65536,2,FALSE)</f>
        <v>36.036000000000001</v>
      </c>
      <c r="H137" s="119"/>
      <c r="I137" s="143">
        <f t="shared" si="18"/>
        <v>169.98800000000003</v>
      </c>
      <c r="J137" s="136">
        <f t="shared" si="19"/>
        <v>25.291026464591308</v>
      </c>
      <c r="K137" s="146">
        <f t="shared" si="16"/>
        <v>25.291026464591308</v>
      </c>
    </row>
    <row r="138" spans="1:11">
      <c r="A138" s="139">
        <v>136</v>
      </c>
      <c r="B138" s="139" t="s">
        <v>1553</v>
      </c>
      <c r="C138" s="139" t="s">
        <v>155</v>
      </c>
      <c r="D138" s="139" t="s">
        <v>156</v>
      </c>
      <c r="E138" s="140">
        <v>2.4282720000000002</v>
      </c>
      <c r="F138" s="142">
        <f t="shared" si="17"/>
        <v>242.82720000000003</v>
      </c>
      <c r="G138" s="119">
        <f>VLOOKUP(D138:D308,[1]教师工作量核算!$B$1:$C$65536,2,FALSE)</f>
        <v>0</v>
      </c>
      <c r="H138" s="119"/>
      <c r="I138" s="143">
        <f t="shared" si="18"/>
        <v>242.82720000000003</v>
      </c>
      <c r="J138" s="136">
        <f t="shared" si="19"/>
        <v>36.12813340660874</v>
      </c>
      <c r="K138" s="146">
        <f t="shared" si="16"/>
        <v>36.12813340660874</v>
      </c>
    </row>
    <row r="139" spans="1:11">
      <c r="A139" s="139">
        <v>137</v>
      </c>
      <c r="B139" s="139" t="s">
        <v>1553</v>
      </c>
      <c r="C139" s="139" t="s">
        <v>84</v>
      </c>
      <c r="D139" s="139" t="s">
        <v>85</v>
      </c>
      <c r="E139" s="140">
        <v>3.1151800000000001</v>
      </c>
      <c r="F139" s="142">
        <f t="shared" si="17"/>
        <v>311.51800000000003</v>
      </c>
      <c r="G139" s="119">
        <f>VLOOKUP(D139:D309,[1]教师工作量核算!$B$1:$C$65536,2,FALSE)</f>
        <v>119.61150000000001</v>
      </c>
      <c r="H139" s="119"/>
      <c r="I139" s="143">
        <f t="shared" si="18"/>
        <v>431.12950000000001</v>
      </c>
      <c r="J139" s="136">
        <f t="shared" si="19"/>
        <v>64.143984246923409</v>
      </c>
      <c r="K139" s="146">
        <f t="shared" ref="K139:K169" si="20">J139</f>
        <v>64.143984246923409</v>
      </c>
    </row>
    <row r="140" spans="1:11">
      <c r="A140" s="139">
        <v>138</v>
      </c>
      <c r="B140" s="139" t="s">
        <v>1553</v>
      </c>
      <c r="C140" s="139" t="s">
        <v>99</v>
      </c>
      <c r="D140" s="139" t="s">
        <v>100</v>
      </c>
      <c r="E140" s="140">
        <v>4.1300840000000001</v>
      </c>
      <c r="F140" s="142">
        <f t="shared" si="17"/>
        <v>413.00839999999999</v>
      </c>
      <c r="G140" s="119">
        <f>VLOOKUP(D140:D310,[1]教师工作量核算!$B$1:$C$65536,2,FALSE)</f>
        <v>77.97</v>
      </c>
      <c r="H140" s="119"/>
      <c r="I140" s="143">
        <f t="shared" si="18"/>
        <v>490.97839999999997</v>
      </c>
      <c r="J140" s="136">
        <f t="shared" si="19"/>
        <v>73.048378167533556</v>
      </c>
      <c r="K140" s="146">
        <f t="shared" si="20"/>
        <v>73.048378167533556</v>
      </c>
    </row>
    <row r="141" spans="1:11">
      <c r="A141" s="139">
        <v>139</v>
      </c>
      <c r="B141" s="139" t="s">
        <v>1553</v>
      </c>
      <c r="C141" s="139" t="s">
        <v>1556</v>
      </c>
      <c r="D141" s="139" t="s">
        <v>1507</v>
      </c>
      <c r="E141" s="140">
        <v>0</v>
      </c>
      <c r="F141" s="142">
        <f t="shared" si="17"/>
        <v>0</v>
      </c>
      <c r="G141" s="119">
        <v>0</v>
      </c>
      <c r="H141" s="119"/>
      <c r="I141" s="143">
        <f t="shared" si="18"/>
        <v>0</v>
      </c>
      <c r="J141" s="136">
        <f t="shared" si="19"/>
        <v>0</v>
      </c>
      <c r="K141" s="146">
        <f t="shared" si="20"/>
        <v>0</v>
      </c>
    </row>
    <row r="142" spans="1:11">
      <c r="A142" s="139">
        <v>140</v>
      </c>
      <c r="B142" s="139" t="s">
        <v>1553</v>
      </c>
      <c r="C142" s="139" t="s">
        <v>1557</v>
      </c>
      <c r="D142" s="139" t="s">
        <v>1506</v>
      </c>
      <c r="E142" s="140">
        <v>0.37200000000000005</v>
      </c>
      <c r="F142" s="142">
        <f t="shared" si="17"/>
        <v>37.200000000000003</v>
      </c>
      <c r="G142" s="119">
        <f>VLOOKUP(D142:D312,[1]教师工作量核算!$B$1:$C$65536,2,FALSE)</f>
        <v>55.2</v>
      </c>
      <c r="H142" s="119"/>
      <c r="I142" s="143">
        <f t="shared" si="18"/>
        <v>92.4</v>
      </c>
      <c r="J142" s="136">
        <f t="shared" si="19"/>
        <v>13.747387141023111</v>
      </c>
      <c r="K142" s="146">
        <f t="shared" si="20"/>
        <v>13.747387141023111</v>
      </c>
    </row>
    <row r="143" spans="1:11">
      <c r="A143" s="139">
        <v>141</v>
      </c>
      <c r="B143" s="139" t="s">
        <v>1553</v>
      </c>
      <c r="C143" s="139">
        <v>41741</v>
      </c>
      <c r="D143" s="139" t="s">
        <v>1558</v>
      </c>
      <c r="E143" s="140">
        <v>0</v>
      </c>
      <c r="F143" s="142">
        <f t="shared" si="17"/>
        <v>0</v>
      </c>
      <c r="G143" s="119">
        <v>0</v>
      </c>
      <c r="H143" s="119"/>
      <c r="I143" s="143">
        <f t="shared" si="18"/>
        <v>0</v>
      </c>
      <c r="J143" s="136">
        <f t="shared" si="19"/>
        <v>0</v>
      </c>
      <c r="K143" s="146">
        <f t="shared" si="20"/>
        <v>0</v>
      </c>
    </row>
    <row r="144" spans="1:11">
      <c r="A144" s="139">
        <v>142</v>
      </c>
      <c r="B144" s="139" t="s">
        <v>1553</v>
      </c>
      <c r="C144" s="139">
        <v>41469</v>
      </c>
      <c r="D144" s="139" t="s">
        <v>207</v>
      </c>
      <c r="E144" s="140">
        <v>5.2580000000000009</v>
      </c>
      <c r="F144" s="142">
        <f t="shared" si="17"/>
        <v>525.80000000000007</v>
      </c>
      <c r="G144" s="119">
        <f>VLOOKUP(D144:D314,[1]教师工作量核算!$B$1:$C$65536,2,FALSE)</f>
        <v>0</v>
      </c>
      <c r="H144" s="119"/>
      <c r="I144" s="143">
        <f t="shared" si="18"/>
        <v>525.80000000000007</v>
      </c>
      <c r="J144" s="136">
        <f t="shared" si="19"/>
        <v>78.229179207250567</v>
      </c>
      <c r="K144" s="146">
        <f t="shared" si="20"/>
        <v>78.229179207250567</v>
      </c>
    </row>
    <row r="145" spans="1:11">
      <c r="A145" s="139">
        <v>143</v>
      </c>
      <c r="B145" s="139" t="s">
        <v>1553</v>
      </c>
      <c r="C145" s="139" t="s">
        <v>48</v>
      </c>
      <c r="D145" s="139" t="s">
        <v>49</v>
      </c>
      <c r="E145" s="140">
        <v>0.76018800000000009</v>
      </c>
      <c r="F145" s="142">
        <f t="shared" si="17"/>
        <v>76.018800000000013</v>
      </c>
      <c r="G145" s="119">
        <v>0</v>
      </c>
      <c r="H145" s="119"/>
      <c r="I145" s="143">
        <f t="shared" si="18"/>
        <v>76.018800000000013</v>
      </c>
      <c r="J145" s="136">
        <f t="shared" si="19"/>
        <v>11.310171792164587</v>
      </c>
      <c r="K145" s="146">
        <f t="shared" si="20"/>
        <v>11.310171792164587</v>
      </c>
    </row>
    <row r="146" spans="1:11">
      <c r="A146" s="139">
        <v>144</v>
      </c>
      <c r="B146" s="139" t="s">
        <v>1553</v>
      </c>
      <c r="C146" s="139" t="s">
        <v>1500</v>
      </c>
      <c r="D146" s="139" t="s">
        <v>1501</v>
      </c>
      <c r="E146" s="140">
        <v>0.2</v>
      </c>
      <c r="F146" s="142">
        <f t="shared" si="17"/>
        <v>20</v>
      </c>
      <c r="G146" s="119">
        <f>VLOOKUP(D146:D316,[1]教师工作量核算!$B$1:$C$65536,2,FALSE)</f>
        <v>6.24</v>
      </c>
      <c r="H146" s="119"/>
      <c r="I146" s="143">
        <f t="shared" si="18"/>
        <v>26.240000000000002</v>
      </c>
      <c r="J146" s="136">
        <f t="shared" si="19"/>
        <v>3.9040198980567795</v>
      </c>
      <c r="K146" s="146">
        <f t="shared" si="20"/>
        <v>3.9040198980567795</v>
      </c>
    </row>
    <row r="147" spans="1:11">
      <c r="A147" s="139">
        <v>145</v>
      </c>
      <c r="B147" s="139" t="s">
        <v>1553</v>
      </c>
      <c r="C147" s="139" t="s">
        <v>114</v>
      </c>
      <c r="D147" s="139" t="s">
        <v>115</v>
      </c>
      <c r="E147" s="140">
        <v>1.5615820000000002</v>
      </c>
      <c r="F147" s="142">
        <f t="shared" si="17"/>
        <v>156.15820000000002</v>
      </c>
      <c r="G147" s="119">
        <f>VLOOKUP(D147:D317,[1]教师工作量核算!$B$1:$C$65536,2,FALSE)</f>
        <v>0</v>
      </c>
      <c r="H147" s="119"/>
      <c r="I147" s="143">
        <f t="shared" si="18"/>
        <v>156.15820000000002</v>
      </c>
      <c r="J147" s="136">
        <f t="shared" si="19"/>
        <v>23.233411587070513</v>
      </c>
      <c r="K147" s="146">
        <f t="shared" si="20"/>
        <v>23.233411587070513</v>
      </c>
    </row>
    <row r="148" spans="1:11">
      <c r="A148" s="139">
        <v>146</v>
      </c>
      <c r="B148" s="139" t="s">
        <v>1553</v>
      </c>
      <c r="C148" s="139" t="s">
        <v>161</v>
      </c>
      <c r="D148" s="139" t="s">
        <v>162</v>
      </c>
      <c r="E148" s="140">
        <v>3.3704000000000001</v>
      </c>
      <c r="F148" s="142">
        <f t="shared" si="17"/>
        <v>337.04</v>
      </c>
      <c r="G148" s="119">
        <v>0</v>
      </c>
      <c r="H148" s="119"/>
      <c r="I148" s="143">
        <f t="shared" si="18"/>
        <v>337.04</v>
      </c>
      <c r="J148" s="136">
        <f t="shared" si="19"/>
        <v>50.145231190589065</v>
      </c>
      <c r="K148" s="146">
        <f t="shared" si="20"/>
        <v>50.145231190589065</v>
      </c>
    </row>
    <row r="149" spans="1:11">
      <c r="A149" s="139">
        <v>147</v>
      </c>
      <c r="B149" s="139" t="s">
        <v>1553</v>
      </c>
      <c r="C149" s="139">
        <v>41586</v>
      </c>
      <c r="D149" s="139" t="s">
        <v>211</v>
      </c>
      <c r="E149" s="140">
        <v>2.96</v>
      </c>
      <c r="F149" s="142">
        <f t="shared" si="17"/>
        <v>296</v>
      </c>
      <c r="G149" s="119">
        <v>0</v>
      </c>
      <c r="H149" s="119"/>
      <c r="I149" s="143">
        <f t="shared" si="18"/>
        <v>296</v>
      </c>
      <c r="J149" s="136">
        <f t="shared" si="19"/>
        <v>44.039248850030738</v>
      </c>
      <c r="K149" s="146">
        <f t="shared" si="20"/>
        <v>44.039248850030738</v>
      </c>
    </row>
    <row r="150" spans="1:11">
      <c r="A150" s="139">
        <v>148</v>
      </c>
      <c r="B150" s="139" t="s">
        <v>1553</v>
      </c>
      <c r="C150" s="139" t="s">
        <v>72</v>
      </c>
      <c r="D150" s="139" t="s">
        <v>73</v>
      </c>
      <c r="E150" s="140">
        <v>1.8482400000000001</v>
      </c>
      <c r="F150" s="142">
        <f t="shared" si="17"/>
        <v>184.82400000000001</v>
      </c>
      <c r="G150" s="119">
        <v>0</v>
      </c>
      <c r="H150" s="119"/>
      <c r="I150" s="143">
        <f t="shared" si="18"/>
        <v>184.82400000000001</v>
      </c>
      <c r="J150" s="136">
        <f t="shared" si="19"/>
        <v>27.498345031952979</v>
      </c>
      <c r="K150" s="146">
        <f t="shared" si="20"/>
        <v>27.498345031952979</v>
      </c>
    </row>
    <row r="151" spans="1:11">
      <c r="A151" s="139">
        <v>149</v>
      </c>
      <c r="B151" s="139" t="s">
        <v>1553</v>
      </c>
      <c r="C151" s="139">
        <v>41220</v>
      </c>
      <c r="D151" s="139" t="s">
        <v>1510</v>
      </c>
      <c r="E151" s="140">
        <v>6.6000000000000003E-2</v>
      </c>
      <c r="F151" s="142">
        <f t="shared" si="17"/>
        <v>6.6000000000000005</v>
      </c>
      <c r="G151" s="119">
        <f>VLOOKUP(D151:D321,[1]教师工作量核算!$B$1:$C$65536,2,FALSE)</f>
        <v>0</v>
      </c>
      <c r="H151" s="119"/>
      <c r="I151" s="143">
        <f t="shared" si="18"/>
        <v>6.6000000000000005</v>
      </c>
      <c r="J151" s="136">
        <f t="shared" si="19"/>
        <v>0.98195622435879382</v>
      </c>
      <c r="K151" s="146">
        <f t="shared" si="20"/>
        <v>0.98195622435879382</v>
      </c>
    </row>
    <row r="152" spans="1:11">
      <c r="A152" s="139">
        <v>150</v>
      </c>
      <c r="B152" s="139" t="s">
        <v>1553</v>
      </c>
      <c r="C152" s="139">
        <v>41535</v>
      </c>
      <c r="D152" s="139" t="s">
        <v>1499</v>
      </c>
      <c r="E152" s="140">
        <v>0.24</v>
      </c>
      <c r="F152" s="142">
        <f t="shared" si="17"/>
        <v>24</v>
      </c>
      <c r="G152" s="119">
        <v>0</v>
      </c>
      <c r="H152" s="119"/>
      <c r="I152" s="143">
        <f t="shared" si="18"/>
        <v>24</v>
      </c>
      <c r="J152" s="136">
        <f t="shared" si="19"/>
        <v>3.5707499067592496</v>
      </c>
      <c r="K152" s="146">
        <f t="shared" si="20"/>
        <v>3.5707499067592496</v>
      </c>
    </row>
    <row r="153" spans="1:11">
      <c r="A153" s="139">
        <v>151</v>
      </c>
      <c r="B153" s="139" t="s">
        <v>1553</v>
      </c>
      <c r="C153" s="139">
        <v>41661</v>
      </c>
      <c r="D153" s="139" t="s">
        <v>1489</v>
      </c>
      <c r="E153" s="140">
        <v>0.54400000000000004</v>
      </c>
      <c r="F153" s="142">
        <f t="shared" si="17"/>
        <v>54.400000000000006</v>
      </c>
      <c r="G153" s="119">
        <v>0</v>
      </c>
      <c r="H153" s="119"/>
      <c r="I153" s="143">
        <f t="shared" si="18"/>
        <v>54.400000000000006</v>
      </c>
      <c r="J153" s="136">
        <f t="shared" si="19"/>
        <v>8.0936997886543001</v>
      </c>
      <c r="K153" s="146">
        <f t="shared" si="20"/>
        <v>8.0936997886543001</v>
      </c>
    </row>
    <row r="154" spans="1:11">
      <c r="A154" s="139">
        <v>152</v>
      </c>
      <c r="B154" s="139" t="s">
        <v>1553</v>
      </c>
      <c r="C154" s="139">
        <v>41600</v>
      </c>
      <c r="D154" s="139" t="s">
        <v>212</v>
      </c>
      <c r="E154" s="140">
        <v>0.73360000000000003</v>
      </c>
      <c r="F154" s="142">
        <f t="shared" si="17"/>
        <v>73.36</v>
      </c>
      <c r="G154" s="119">
        <v>0</v>
      </c>
      <c r="H154" s="119"/>
      <c r="I154" s="143">
        <f t="shared" si="18"/>
        <v>73.36</v>
      </c>
      <c r="J154" s="136">
        <f t="shared" si="19"/>
        <v>10.914592214994107</v>
      </c>
      <c r="K154" s="146">
        <f t="shared" si="20"/>
        <v>10.914592214994107</v>
      </c>
    </row>
    <row r="155" spans="1:11">
      <c r="A155" s="139">
        <v>153</v>
      </c>
      <c r="B155" s="139" t="s">
        <v>1553</v>
      </c>
      <c r="C155" s="139">
        <v>41356</v>
      </c>
      <c r="D155" s="139" t="s">
        <v>174</v>
      </c>
      <c r="E155" s="140">
        <v>1.2734750000000004</v>
      </c>
      <c r="F155" s="142">
        <f t="shared" si="17"/>
        <v>127.34750000000004</v>
      </c>
      <c r="G155" s="119">
        <v>0</v>
      </c>
      <c r="H155" s="119"/>
      <c r="I155" s="143">
        <f t="shared" si="18"/>
        <v>127.34750000000004</v>
      </c>
      <c r="J155" s="136">
        <f t="shared" si="19"/>
        <v>18.946919739625983</v>
      </c>
      <c r="K155" s="146">
        <f t="shared" si="20"/>
        <v>18.946919739625983</v>
      </c>
    </row>
    <row r="156" spans="1:11">
      <c r="A156" s="139">
        <v>154</v>
      </c>
      <c r="B156" s="139" t="s">
        <v>1553</v>
      </c>
      <c r="C156" s="139" t="s">
        <v>97</v>
      </c>
      <c r="D156" s="139" t="s">
        <v>98</v>
      </c>
      <c r="E156" s="140">
        <v>2.7992000000000004</v>
      </c>
      <c r="F156" s="142">
        <f t="shared" si="17"/>
        <v>279.92</v>
      </c>
      <c r="G156" s="119">
        <f>VLOOKUP(D156:D326,[1]教师工作量核算!$B$1:$C$65536,2,FALSE)</f>
        <v>0</v>
      </c>
      <c r="H156" s="119"/>
      <c r="I156" s="143">
        <f t="shared" si="18"/>
        <v>279.92</v>
      </c>
      <c r="J156" s="136">
        <f t="shared" si="19"/>
        <v>41.64684641250205</v>
      </c>
      <c r="K156" s="146">
        <f t="shared" si="20"/>
        <v>41.64684641250205</v>
      </c>
    </row>
    <row r="157" spans="1:11">
      <c r="A157" s="139">
        <v>155</v>
      </c>
      <c r="B157" s="139" t="s">
        <v>1553</v>
      </c>
      <c r="C157" s="139">
        <v>41735</v>
      </c>
      <c r="D157" s="139" t="s">
        <v>1559</v>
      </c>
      <c r="E157" s="140">
        <v>0</v>
      </c>
      <c r="F157" s="142">
        <f t="shared" si="17"/>
        <v>0</v>
      </c>
      <c r="G157" s="119">
        <v>0</v>
      </c>
      <c r="H157" s="119"/>
      <c r="I157" s="143">
        <f t="shared" si="18"/>
        <v>0</v>
      </c>
      <c r="J157" s="136">
        <f t="shared" si="19"/>
        <v>0</v>
      </c>
      <c r="K157" s="146">
        <f t="shared" si="20"/>
        <v>0</v>
      </c>
    </row>
    <row r="158" spans="1:11">
      <c r="A158" s="139">
        <v>156</v>
      </c>
      <c r="B158" s="139" t="s">
        <v>1553</v>
      </c>
      <c r="C158" s="139">
        <v>41723</v>
      </c>
      <c r="D158" s="139" t="s">
        <v>1524</v>
      </c>
      <c r="E158" s="140">
        <v>0</v>
      </c>
      <c r="F158" s="142">
        <f t="shared" si="17"/>
        <v>0</v>
      </c>
      <c r="G158" s="119">
        <f>VLOOKUP(D158:D328,[1]教师工作量核算!$B$1:$C$65536,2,FALSE)</f>
        <v>6.24</v>
      </c>
      <c r="H158" s="119"/>
      <c r="I158" s="143">
        <f t="shared" si="18"/>
        <v>6.24</v>
      </c>
      <c r="J158" s="136">
        <f t="shared" si="19"/>
        <v>0.92839497575740493</v>
      </c>
      <c r="K158" s="146">
        <f t="shared" si="20"/>
        <v>0.92839497575740493</v>
      </c>
    </row>
    <row r="159" spans="1:11">
      <c r="A159" s="139">
        <v>157</v>
      </c>
      <c r="B159" s="139" t="s">
        <v>1553</v>
      </c>
      <c r="C159" s="139">
        <v>41780</v>
      </c>
      <c r="D159" s="139" t="s">
        <v>1560</v>
      </c>
      <c r="E159" s="140">
        <v>0</v>
      </c>
      <c r="F159" s="142">
        <f t="shared" si="17"/>
        <v>0</v>
      </c>
      <c r="G159" s="119">
        <v>0</v>
      </c>
      <c r="H159" s="119"/>
      <c r="I159" s="143">
        <f t="shared" si="18"/>
        <v>0</v>
      </c>
      <c r="J159" s="136">
        <f t="shared" si="19"/>
        <v>0</v>
      </c>
      <c r="K159" s="146">
        <f t="shared" si="20"/>
        <v>0</v>
      </c>
    </row>
    <row r="160" spans="1:11">
      <c r="A160" s="139">
        <v>158</v>
      </c>
      <c r="B160" s="139" t="s">
        <v>1553</v>
      </c>
      <c r="C160" s="139" t="s">
        <v>61</v>
      </c>
      <c r="D160" s="139" t="s">
        <v>62</v>
      </c>
      <c r="E160" s="140">
        <v>2.3820000000000001</v>
      </c>
      <c r="F160" s="142">
        <f t="shared" si="17"/>
        <v>238.20000000000002</v>
      </c>
      <c r="G160" s="119">
        <v>0</v>
      </c>
      <c r="H160" s="119"/>
      <c r="I160" s="143">
        <f t="shared" si="18"/>
        <v>238.20000000000002</v>
      </c>
      <c r="J160" s="136">
        <f t="shared" si="19"/>
        <v>35.439692824585556</v>
      </c>
      <c r="K160" s="146">
        <f t="shared" si="20"/>
        <v>35.439692824585556</v>
      </c>
    </row>
    <row r="161" spans="1:11">
      <c r="A161" s="139">
        <v>159</v>
      </c>
      <c r="B161" s="139" t="s">
        <v>1553</v>
      </c>
      <c r="C161" s="139" t="s">
        <v>1486</v>
      </c>
      <c r="D161" s="139" t="s">
        <v>1487</v>
      </c>
      <c r="E161" s="140">
        <v>2.348992</v>
      </c>
      <c r="F161" s="142">
        <f t="shared" si="17"/>
        <v>234.89920000000001</v>
      </c>
      <c r="G161" s="119">
        <v>0</v>
      </c>
      <c r="H161" s="119">
        <v>201.5</v>
      </c>
      <c r="I161" s="143">
        <f t="shared" si="18"/>
        <v>436.39920000000001</v>
      </c>
      <c r="J161" s="136">
        <f t="shared" si="19"/>
        <v>64.928016779575472</v>
      </c>
      <c r="K161" s="146">
        <f t="shared" si="20"/>
        <v>64.928016779575472</v>
      </c>
    </row>
    <row r="162" spans="1:11">
      <c r="A162" s="139">
        <v>160</v>
      </c>
      <c r="B162" s="139" t="s">
        <v>1553</v>
      </c>
      <c r="C162" s="139" t="s">
        <v>101</v>
      </c>
      <c r="D162" s="139" t="s">
        <v>102</v>
      </c>
      <c r="E162" s="140">
        <v>3.5852080000000002</v>
      </c>
      <c r="F162" s="142">
        <f t="shared" si="17"/>
        <v>358.52080000000001</v>
      </c>
      <c r="G162" s="119">
        <f>VLOOKUP(D162:D332,[1]教师工作量核算!$B$1:$C$65536,2,FALSE)</f>
        <v>0</v>
      </c>
      <c r="H162" s="119"/>
      <c r="I162" s="143">
        <f t="shared" si="18"/>
        <v>358.52080000000001</v>
      </c>
      <c r="J162" s="136">
        <f t="shared" si="19"/>
        <v>53.341171382135485</v>
      </c>
      <c r="K162" s="146">
        <f t="shared" si="20"/>
        <v>53.341171382135485</v>
      </c>
    </row>
    <row r="163" spans="1:11">
      <c r="A163" s="139">
        <v>161</v>
      </c>
      <c r="B163" s="139" t="s">
        <v>1553</v>
      </c>
      <c r="C163" s="139">
        <v>41739</v>
      </c>
      <c r="D163" s="139" t="s">
        <v>1494</v>
      </c>
      <c r="E163" s="140">
        <v>0.54400000000000004</v>
      </c>
      <c r="F163" s="142">
        <f t="shared" ref="F163:F169" si="21">E163*100</f>
        <v>54.400000000000006</v>
      </c>
      <c r="G163" s="119">
        <v>0</v>
      </c>
      <c r="H163" s="119"/>
      <c r="I163" s="143">
        <f t="shared" ref="I163:I169" si="22">SUM(F163:H163)</f>
        <v>54.400000000000006</v>
      </c>
      <c r="J163" s="136">
        <f t="shared" ref="J163:J169" si="23">I163/$L$4*60</f>
        <v>8.0936997886543001</v>
      </c>
      <c r="K163" s="146">
        <f t="shared" si="20"/>
        <v>8.0936997886543001</v>
      </c>
    </row>
    <row r="164" spans="1:11">
      <c r="A164" s="139">
        <v>162</v>
      </c>
      <c r="B164" s="139" t="s">
        <v>1553</v>
      </c>
      <c r="C164" s="139">
        <v>41701</v>
      </c>
      <c r="D164" s="139" t="s">
        <v>1493</v>
      </c>
      <c r="E164" s="140">
        <v>1.9159199999999998</v>
      </c>
      <c r="F164" s="142">
        <f t="shared" si="21"/>
        <v>191.59199999999998</v>
      </c>
      <c r="G164" s="119">
        <v>0</v>
      </c>
      <c r="H164" s="119"/>
      <c r="I164" s="143">
        <f t="shared" si="22"/>
        <v>191.59199999999998</v>
      </c>
      <c r="J164" s="136">
        <f t="shared" si="23"/>
        <v>28.505296505659086</v>
      </c>
      <c r="K164" s="146">
        <f t="shared" si="20"/>
        <v>28.505296505659086</v>
      </c>
    </row>
    <row r="165" spans="1:11">
      <c r="A165" s="139">
        <v>163</v>
      </c>
      <c r="B165" s="139" t="s">
        <v>1553</v>
      </c>
      <c r="C165" s="139">
        <v>41703</v>
      </c>
      <c r="D165" s="139" t="s">
        <v>1561</v>
      </c>
      <c r="E165" s="140">
        <v>0</v>
      </c>
      <c r="F165" s="142">
        <f t="shared" si="21"/>
        <v>0</v>
      </c>
      <c r="G165" s="119">
        <v>0</v>
      </c>
      <c r="H165" s="119"/>
      <c r="I165" s="143">
        <f t="shared" si="22"/>
        <v>0</v>
      </c>
      <c r="J165" s="136">
        <f t="shared" si="23"/>
        <v>0</v>
      </c>
      <c r="K165" s="146">
        <f t="shared" si="20"/>
        <v>0</v>
      </c>
    </row>
    <row r="166" spans="1:11">
      <c r="A166" s="139">
        <v>164</v>
      </c>
      <c r="B166" s="139" t="s">
        <v>1553</v>
      </c>
      <c r="C166" s="139">
        <v>41505</v>
      </c>
      <c r="D166" s="139" t="s">
        <v>209</v>
      </c>
      <c r="E166" s="140">
        <v>0.02</v>
      </c>
      <c r="F166" s="142">
        <f t="shared" si="21"/>
        <v>2</v>
      </c>
      <c r="G166" s="119">
        <v>0</v>
      </c>
      <c r="H166" s="119"/>
      <c r="I166" s="143">
        <f t="shared" si="22"/>
        <v>2</v>
      </c>
      <c r="J166" s="136">
        <f t="shared" si="23"/>
        <v>0.29756249222993747</v>
      </c>
      <c r="K166" s="146">
        <f t="shared" si="20"/>
        <v>0.29756249222993747</v>
      </c>
    </row>
    <row r="167" spans="1:11">
      <c r="A167" s="139">
        <v>165</v>
      </c>
      <c r="B167" s="139" t="s">
        <v>1553</v>
      </c>
      <c r="C167" s="139" t="s">
        <v>171</v>
      </c>
      <c r="D167" s="139" t="s">
        <v>172</v>
      </c>
      <c r="E167" s="140">
        <v>4.0375499999999995</v>
      </c>
      <c r="F167" s="142">
        <f t="shared" si="21"/>
        <v>403.75499999999994</v>
      </c>
      <c r="G167" s="119">
        <f>VLOOKUP(D167:D337,[1]教师工作量核算!$B$1:$C$65536,2,FALSE)</f>
        <v>0</v>
      </c>
      <c r="H167" s="119"/>
      <c r="I167" s="143">
        <f t="shared" si="22"/>
        <v>403.75499999999994</v>
      </c>
      <c r="J167" s="136">
        <f t="shared" si="23"/>
        <v>60.071172025149188</v>
      </c>
      <c r="K167" s="146">
        <f t="shared" si="20"/>
        <v>60.071172025149188</v>
      </c>
    </row>
    <row r="168" spans="1:11">
      <c r="A168" s="139">
        <v>166</v>
      </c>
      <c r="B168" s="139" t="s">
        <v>1553</v>
      </c>
      <c r="C168" s="139">
        <v>41514</v>
      </c>
      <c r="D168" s="139" t="s">
        <v>208</v>
      </c>
      <c r="E168" s="140">
        <v>4.6724800000000002</v>
      </c>
      <c r="F168" s="142">
        <f t="shared" si="21"/>
        <v>467.24800000000005</v>
      </c>
      <c r="G168" s="119">
        <f>VLOOKUP(D168:D338,[1]教师工作量核算!$B$1:$C$65536,2,FALSE)</f>
        <v>0</v>
      </c>
      <c r="H168" s="119"/>
      <c r="I168" s="143">
        <f t="shared" si="22"/>
        <v>467.24800000000005</v>
      </c>
      <c r="J168" s="136">
        <f t="shared" si="23"/>
        <v>69.517739684726919</v>
      </c>
      <c r="K168" s="146">
        <f t="shared" si="20"/>
        <v>69.517739684726919</v>
      </c>
    </row>
    <row r="169" spans="1:11">
      <c r="A169" s="139">
        <v>167</v>
      </c>
      <c r="B169" s="139" t="s">
        <v>1553</v>
      </c>
      <c r="C169" s="139" t="s">
        <v>157</v>
      </c>
      <c r="D169" s="139" t="s">
        <v>158</v>
      </c>
      <c r="E169" s="140">
        <v>3.0964</v>
      </c>
      <c r="F169" s="142">
        <f t="shared" si="21"/>
        <v>309.64</v>
      </c>
      <c r="G169" s="119">
        <f>VLOOKUP(D169:D339,[1]教师工作量核算!$B$1:$C$65536,2,FALSE)</f>
        <v>0</v>
      </c>
      <c r="H169" s="119"/>
      <c r="I169" s="143">
        <f t="shared" si="22"/>
        <v>309.64</v>
      </c>
      <c r="J169" s="136">
        <f t="shared" si="23"/>
        <v>46.068625047038914</v>
      </c>
      <c r="K169" s="146">
        <f t="shared" si="20"/>
        <v>46.068625047038914</v>
      </c>
    </row>
    <row r="170" spans="1:11">
      <c r="F170" s="144">
        <f>SUM(F3:F169)</f>
        <v>47989.919337566644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6"/>
  <sheetViews>
    <sheetView workbookViewId="0">
      <selection activeCell="E22" sqref="E22"/>
    </sheetView>
  </sheetViews>
  <sheetFormatPr defaultColWidth="9" defaultRowHeight="15"/>
  <cols>
    <col min="1" max="1" width="5.25" style="5" bestFit="1" customWidth="1"/>
    <col min="2" max="2" width="10.33203125" style="5" customWidth="1"/>
    <col min="3" max="3" width="15.08203125" style="5" customWidth="1"/>
    <col min="4" max="4" width="12.25" style="22" customWidth="1"/>
    <col min="5" max="5" width="10.25" style="22" bestFit="1" customWidth="1"/>
    <col min="6" max="6" width="29.5" style="5" customWidth="1"/>
    <col min="7" max="16384" width="9" style="5"/>
  </cols>
  <sheetData>
    <row r="1" spans="1:6" ht="27" customHeight="1">
      <c r="A1" s="205" t="s">
        <v>1697</v>
      </c>
      <c r="B1" s="205"/>
      <c r="C1" s="205"/>
      <c r="D1" s="205"/>
      <c r="E1" s="205"/>
      <c r="F1" s="205"/>
    </row>
    <row r="2" spans="1:6">
      <c r="A2" s="21" t="s">
        <v>213</v>
      </c>
      <c r="B2" s="21" t="s">
        <v>186</v>
      </c>
      <c r="C2" s="21" t="s">
        <v>214</v>
      </c>
      <c r="D2" s="21" t="s">
        <v>215</v>
      </c>
      <c r="E2" s="21" t="s">
        <v>216</v>
      </c>
      <c r="F2" s="21" t="s">
        <v>413</v>
      </c>
    </row>
    <row r="3" spans="1:6">
      <c r="A3" s="6">
        <v>1</v>
      </c>
      <c r="B3" s="156" t="s">
        <v>1696</v>
      </c>
      <c r="C3" s="175" t="s">
        <v>1589</v>
      </c>
      <c r="D3" s="177">
        <v>263.78504672897196</v>
      </c>
      <c r="E3" s="178" t="s">
        <v>1686</v>
      </c>
      <c r="F3" s="175" t="s">
        <v>1692</v>
      </c>
    </row>
    <row r="4" spans="1:6">
      <c r="A4" s="6">
        <v>2</v>
      </c>
      <c r="B4" s="153" t="s">
        <v>1590</v>
      </c>
      <c r="C4" s="175" t="s">
        <v>1589</v>
      </c>
      <c r="D4" s="177">
        <v>251.77850467289721</v>
      </c>
      <c r="E4" s="178" t="s">
        <v>1686</v>
      </c>
      <c r="F4" s="17"/>
    </row>
    <row r="5" spans="1:6">
      <c r="A5" s="6">
        <v>3</v>
      </c>
      <c r="B5" s="153" t="s">
        <v>1591</v>
      </c>
      <c r="C5" s="175" t="s">
        <v>1589</v>
      </c>
      <c r="D5" s="177">
        <v>245.91121495327104</v>
      </c>
      <c r="E5" s="178" t="s">
        <v>1686</v>
      </c>
      <c r="F5" s="23" t="s">
        <v>1693</v>
      </c>
    </row>
    <row r="6" spans="1:6">
      <c r="A6" s="6">
        <v>4</v>
      </c>
      <c r="B6" s="153" t="s">
        <v>1592</v>
      </c>
      <c r="C6" s="175" t="s">
        <v>1589</v>
      </c>
      <c r="D6" s="177">
        <v>222.37018590503396</v>
      </c>
      <c r="E6" s="178" t="s">
        <v>1588</v>
      </c>
      <c r="F6" s="17"/>
    </row>
    <row r="7" spans="1:6">
      <c r="A7" s="6">
        <v>5</v>
      </c>
      <c r="B7" s="153" t="s">
        <v>1593</v>
      </c>
      <c r="C7" s="175" t="s">
        <v>1589</v>
      </c>
      <c r="D7" s="177">
        <v>204.57619189217675</v>
      </c>
      <c r="E7" s="178" t="s">
        <v>1588</v>
      </c>
      <c r="F7" s="20"/>
    </row>
    <row r="8" spans="1:6">
      <c r="A8" s="6">
        <v>6</v>
      </c>
      <c r="B8" s="153" t="s">
        <v>1594</v>
      </c>
      <c r="C8" s="175" t="s">
        <v>1589</v>
      </c>
      <c r="D8" s="177">
        <v>177.50807394762106</v>
      </c>
      <c r="E8" s="178" t="s">
        <v>1588</v>
      </c>
      <c r="F8" s="23" t="s">
        <v>1693</v>
      </c>
    </row>
    <row r="9" spans="1:6">
      <c r="A9" s="6">
        <v>7</v>
      </c>
      <c r="B9" s="153" t="s">
        <v>1595</v>
      </c>
      <c r="C9" s="175" t="s">
        <v>1589</v>
      </c>
      <c r="D9" s="177">
        <v>149.95376288165613</v>
      </c>
      <c r="E9" s="178" t="s">
        <v>1588</v>
      </c>
      <c r="F9" s="23"/>
    </row>
    <row r="10" spans="1:6">
      <c r="A10" s="6">
        <v>8</v>
      </c>
      <c r="B10" s="153" t="s">
        <v>1596</v>
      </c>
      <c r="C10" s="175" t="s">
        <v>1589</v>
      </c>
      <c r="D10" s="177">
        <v>136.26911066264478</v>
      </c>
      <c r="E10" s="178" t="s">
        <v>1687</v>
      </c>
      <c r="F10" s="170" t="s">
        <v>1581</v>
      </c>
    </row>
    <row r="11" spans="1:6">
      <c r="A11" s="6">
        <v>9</v>
      </c>
      <c r="B11" s="153" t="s">
        <v>1597</v>
      </c>
      <c r="C11" s="175" t="s">
        <v>1589</v>
      </c>
      <c r="D11" s="177">
        <v>130.38776977325267</v>
      </c>
      <c r="E11" s="178" t="s">
        <v>1588</v>
      </c>
      <c r="F11" s="23" t="s">
        <v>1694</v>
      </c>
    </row>
    <row r="12" spans="1:6">
      <c r="A12" s="6">
        <v>10</v>
      </c>
      <c r="B12" s="153" t="s">
        <v>39</v>
      </c>
      <c r="C12" s="175" t="s">
        <v>1589</v>
      </c>
      <c r="D12" s="177">
        <v>110.72459373363745</v>
      </c>
      <c r="E12" s="178" t="s">
        <v>1588</v>
      </c>
      <c r="F12" s="17"/>
    </row>
    <row r="13" spans="1:6">
      <c r="A13" s="6">
        <v>11</v>
      </c>
      <c r="B13" s="153" t="s">
        <v>1598</v>
      </c>
      <c r="C13" s="175" t="s">
        <v>1589</v>
      </c>
      <c r="D13" s="177">
        <v>103.22011675198209</v>
      </c>
      <c r="E13" s="178" t="s">
        <v>1688</v>
      </c>
      <c r="F13" s="170" t="s">
        <v>1582</v>
      </c>
    </row>
    <row r="14" spans="1:6">
      <c r="A14" s="6">
        <v>12</v>
      </c>
      <c r="B14" s="153" t="s">
        <v>1599</v>
      </c>
      <c r="C14" s="175" t="s">
        <v>1589</v>
      </c>
      <c r="D14" s="177">
        <v>83.493758521324452</v>
      </c>
      <c r="E14" s="178" t="s">
        <v>1687</v>
      </c>
      <c r="F14" s="23"/>
    </row>
    <row r="15" spans="1:6">
      <c r="A15" s="6">
        <v>13</v>
      </c>
      <c r="B15" s="8" t="s">
        <v>1600</v>
      </c>
      <c r="C15" s="175" t="s">
        <v>1589</v>
      </c>
      <c r="D15" s="177">
        <v>52.44708656454246</v>
      </c>
      <c r="E15" s="178" t="s">
        <v>1688</v>
      </c>
      <c r="F15" s="170" t="s">
        <v>1582</v>
      </c>
    </row>
    <row r="16" spans="1:6">
      <c r="A16" s="6">
        <v>14</v>
      </c>
      <c r="B16" s="8" t="s">
        <v>1601</v>
      </c>
      <c r="C16" s="175" t="s">
        <v>1589</v>
      </c>
      <c r="D16" s="177">
        <v>48.080095701151777</v>
      </c>
      <c r="E16" s="178" t="s">
        <v>1688</v>
      </c>
      <c r="F16" s="170" t="s">
        <v>1582</v>
      </c>
    </row>
    <row r="17" spans="1:6">
      <c r="A17" s="6">
        <v>15</v>
      </c>
      <c r="B17" s="8" t="s">
        <v>1602</v>
      </c>
      <c r="C17" s="175" t="s">
        <v>1589</v>
      </c>
      <c r="D17" s="177">
        <v>40.819907748524081</v>
      </c>
      <c r="E17" s="178" t="s">
        <v>1688</v>
      </c>
      <c r="F17" s="170" t="s">
        <v>1582</v>
      </c>
    </row>
    <row r="18" spans="1:6" ht="28">
      <c r="A18" s="6">
        <v>16</v>
      </c>
      <c r="B18" s="153" t="s">
        <v>1603</v>
      </c>
      <c r="C18" s="175" t="s">
        <v>1604</v>
      </c>
      <c r="D18" s="177">
        <v>377.21962616822429</v>
      </c>
      <c r="E18" s="178" t="s">
        <v>1686</v>
      </c>
      <c r="F18" s="169" t="s">
        <v>1585</v>
      </c>
    </row>
    <row r="19" spans="1:6">
      <c r="A19" s="6">
        <v>17</v>
      </c>
      <c r="B19" s="153" t="s">
        <v>1605</v>
      </c>
      <c r="C19" s="175" t="s">
        <v>1604</v>
      </c>
      <c r="D19" s="177">
        <v>322.88317757009349</v>
      </c>
      <c r="E19" s="178" t="s">
        <v>1686</v>
      </c>
      <c r="F19" s="154" t="s">
        <v>1576</v>
      </c>
    </row>
    <row r="20" spans="1:6">
      <c r="A20" s="6">
        <v>18</v>
      </c>
      <c r="B20" s="153" t="s">
        <v>1606</v>
      </c>
      <c r="C20" s="175" t="s">
        <v>1604</v>
      </c>
      <c r="D20" s="177">
        <v>292.10280373831779</v>
      </c>
      <c r="E20" s="178" t="s">
        <v>1686</v>
      </c>
      <c r="F20" s="154" t="s">
        <v>1576</v>
      </c>
    </row>
    <row r="21" spans="1:6">
      <c r="A21" s="6">
        <v>19</v>
      </c>
      <c r="B21" s="153" t="s">
        <v>1607</v>
      </c>
      <c r="C21" s="175" t="s">
        <v>1604</v>
      </c>
      <c r="D21" s="177">
        <v>291.23831775700933</v>
      </c>
      <c r="E21" s="178" t="s">
        <v>1686</v>
      </c>
      <c r="F21" s="154" t="s">
        <v>1576</v>
      </c>
    </row>
    <row r="22" spans="1:6">
      <c r="A22" s="6">
        <v>20</v>
      </c>
      <c r="B22" s="153" t="s">
        <v>1608</v>
      </c>
      <c r="C22" s="175" t="s">
        <v>1604</v>
      </c>
      <c r="D22" s="177">
        <v>281.22710280373838</v>
      </c>
      <c r="E22" s="178" t="s">
        <v>1686</v>
      </c>
      <c r="F22" s="25"/>
    </row>
    <row r="23" spans="1:6">
      <c r="A23" s="6">
        <v>21</v>
      </c>
      <c r="B23" s="153" t="s">
        <v>1609</v>
      </c>
      <c r="C23" s="175" t="s">
        <v>1604</v>
      </c>
      <c r="D23" s="177">
        <v>230.93271028037384</v>
      </c>
      <c r="E23" s="178" t="s">
        <v>1686</v>
      </c>
      <c r="F23" s="154"/>
    </row>
    <row r="24" spans="1:6">
      <c r="A24" s="6">
        <v>22</v>
      </c>
      <c r="B24" s="153" t="s">
        <v>1610</v>
      </c>
      <c r="C24" s="175" t="s">
        <v>1604</v>
      </c>
      <c r="D24" s="177">
        <v>221.18037383177571</v>
      </c>
      <c r="E24" s="178" t="s">
        <v>1686</v>
      </c>
      <c r="F24" s="154"/>
    </row>
    <row r="25" spans="1:6">
      <c r="A25" s="6">
        <v>23</v>
      </c>
      <c r="B25" s="153" t="s">
        <v>1611</v>
      </c>
      <c r="C25" s="175" t="s">
        <v>1604</v>
      </c>
      <c r="D25" s="177">
        <v>205.97009345794393</v>
      </c>
      <c r="E25" s="178" t="s">
        <v>1686</v>
      </c>
      <c r="F25" s="154"/>
    </row>
    <row r="26" spans="1:6">
      <c r="A26" s="6">
        <v>24</v>
      </c>
      <c r="B26" s="153" t="s">
        <v>1612</v>
      </c>
      <c r="C26" s="175" t="s">
        <v>1604</v>
      </c>
      <c r="D26" s="177">
        <v>201.24871167866888</v>
      </c>
      <c r="E26" s="178" t="s">
        <v>1686</v>
      </c>
      <c r="F26" s="169" t="s">
        <v>1586</v>
      </c>
    </row>
    <row r="27" spans="1:6">
      <c r="A27" s="6">
        <v>25</v>
      </c>
      <c r="B27" s="153" t="s">
        <v>1613</v>
      </c>
      <c r="C27" s="175" t="s">
        <v>1604</v>
      </c>
      <c r="D27" s="177">
        <v>195.58878504672899</v>
      </c>
      <c r="E27" s="178" t="s">
        <v>1588</v>
      </c>
      <c r="F27" s="154"/>
    </row>
    <row r="28" spans="1:6">
      <c r="A28" s="6">
        <v>26</v>
      </c>
      <c r="B28" s="153" t="s">
        <v>1614</v>
      </c>
      <c r="C28" s="175" t="s">
        <v>1604</v>
      </c>
      <c r="D28" s="177">
        <v>191.81308411214954</v>
      </c>
      <c r="E28" s="178" t="s">
        <v>1588</v>
      </c>
      <c r="F28" s="154"/>
    </row>
    <row r="29" spans="1:6">
      <c r="A29" s="6">
        <v>27</v>
      </c>
      <c r="B29" s="153" t="s">
        <v>1615</v>
      </c>
      <c r="C29" s="175" t="s">
        <v>1604</v>
      </c>
      <c r="D29" s="177">
        <v>185.39719626168227</v>
      </c>
      <c r="E29" s="178" t="s">
        <v>1588</v>
      </c>
      <c r="F29" s="154"/>
    </row>
    <row r="30" spans="1:6">
      <c r="A30" s="6">
        <v>28</v>
      </c>
      <c r="B30" s="153" t="s">
        <v>1616</v>
      </c>
      <c r="C30" s="175" t="s">
        <v>1604</v>
      </c>
      <c r="D30" s="177">
        <v>179.28058107640948</v>
      </c>
      <c r="E30" s="178" t="s">
        <v>1588</v>
      </c>
      <c r="F30" s="154"/>
    </row>
    <row r="31" spans="1:6">
      <c r="A31" s="6">
        <v>29</v>
      </c>
      <c r="B31" s="153" t="s">
        <v>1617</v>
      </c>
      <c r="C31" s="175" t="s">
        <v>1604</v>
      </c>
      <c r="D31" s="177">
        <v>176.34281621486349</v>
      </c>
      <c r="E31" s="178" t="s">
        <v>1588</v>
      </c>
      <c r="F31" s="179"/>
    </row>
    <row r="32" spans="1:6" ht="28">
      <c r="A32" s="6">
        <v>30</v>
      </c>
      <c r="B32" s="153" t="s">
        <v>1618</v>
      </c>
      <c r="C32" s="175" t="s">
        <v>1604</v>
      </c>
      <c r="D32" s="177">
        <v>153.24577378892127</v>
      </c>
      <c r="E32" s="178" t="s">
        <v>1588</v>
      </c>
      <c r="F32" s="157" t="s">
        <v>1578</v>
      </c>
    </row>
    <row r="33" spans="1:6">
      <c r="A33" s="6">
        <v>31</v>
      </c>
      <c r="B33" s="153" t="s">
        <v>1619</v>
      </c>
      <c r="C33" s="175" t="s">
        <v>1604</v>
      </c>
      <c r="D33" s="177">
        <v>148.48858856124156</v>
      </c>
      <c r="E33" s="178" t="s">
        <v>1588</v>
      </c>
      <c r="F33" s="154"/>
    </row>
    <row r="34" spans="1:6">
      <c r="A34" s="6">
        <v>32</v>
      </c>
      <c r="B34" s="153" t="s">
        <v>1620</v>
      </c>
      <c r="C34" s="175" t="s">
        <v>1604</v>
      </c>
      <c r="D34" s="177">
        <v>148.0841620363411</v>
      </c>
      <c r="E34" s="178" t="s">
        <v>1588</v>
      </c>
      <c r="F34" s="25"/>
    </row>
    <row r="35" spans="1:6">
      <c r="A35" s="6">
        <v>33</v>
      </c>
      <c r="B35" s="153" t="s">
        <v>1621</v>
      </c>
      <c r="C35" s="175" t="s">
        <v>1604</v>
      </c>
      <c r="D35" s="177">
        <v>146.92605278109153</v>
      </c>
      <c r="E35" s="178" t="s">
        <v>1588</v>
      </c>
      <c r="F35" s="154"/>
    </row>
    <row r="36" spans="1:6">
      <c r="A36" s="6">
        <v>34</v>
      </c>
      <c r="B36" s="153" t="s">
        <v>1622</v>
      </c>
      <c r="C36" s="175" t="s">
        <v>1604</v>
      </c>
      <c r="D36" s="177">
        <v>145.59510713949618</v>
      </c>
      <c r="E36" s="178" t="s">
        <v>1588</v>
      </c>
      <c r="F36" s="154"/>
    </row>
    <row r="37" spans="1:6" ht="28">
      <c r="A37" s="6">
        <v>35</v>
      </c>
      <c r="B37" s="153" t="s">
        <v>1623</v>
      </c>
      <c r="C37" s="175" t="s">
        <v>1604</v>
      </c>
      <c r="D37" s="177">
        <v>144.1147225915883</v>
      </c>
      <c r="E37" s="178" t="s">
        <v>1588</v>
      </c>
      <c r="F37" s="169" t="s">
        <v>1580</v>
      </c>
    </row>
    <row r="38" spans="1:6">
      <c r="A38" s="6">
        <v>36</v>
      </c>
      <c r="B38" s="153" t="s">
        <v>1624</v>
      </c>
      <c r="C38" s="175" t="s">
        <v>1604</v>
      </c>
      <c r="D38" s="177">
        <v>142.22161276764226</v>
      </c>
      <c r="E38" s="178" t="s">
        <v>1588</v>
      </c>
      <c r="F38" s="6"/>
    </row>
    <row r="39" spans="1:6">
      <c r="A39" s="6">
        <v>37</v>
      </c>
      <c r="B39" s="153" t="s">
        <v>1625</v>
      </c>
      <c r="C39" s="175" t="s">
        <v>1604</v>
      </c>
      <c r="D39" s="177">
        <v>140.57674522883883</v>
      </c>
      <c r="E39" s="178" t="s">
        <v>1588</v>
      </c>
      <c r="F39" s="6"/>
    </row>
    <row r="40" spans="1:6">
      <c r="A40" s="6">
        <v>38</v>
      </c>
      <c r="B40" s="153" t="s">
        <v>1626</v>
      </c>
      <c r="C40" s="175" t="s">
        <v>1604</v>
      </c>
      <c r="D40" s="177">
        <v>134.76743370739217</v>
      </c>
      <c r="E40" s="178" t="s">
        <v>1588</v>
      </c>
      <c r="F40" s="6"/>
    </row>
    <row r="41" spans="1:6">
      <c r="A41" s="6">
        <v>39</v>
      </c>
      <c r="B41" s="153" t="s">
        <v>1627</v>
      </c>
      <c r="C41" s="175" t="s">
        <v>1604</v>
      </c>
      <c r="D41" s="177">
        <v>133.51065203545937</v>
      </c>
      <c r="E41" s="178" t="s">
        <v>1588</v>
      </c>
      <c r="F41" s="6"/>
    </row>
    <row r="42" spans="1:6">
      <c r="A42" s="6">
        <v>40</v>
      </c>
      <c r="B42" s="153" t="s">
        <v>1628</v>
      </c>
      <c r="C42" s="175" t="s">
        <v>1604</v>
      </c>
      <c r="D42" s="177">
        <v>132.23218981651681</v>
      </c>
      <c r="E42" s="178" t="s">
        <v>1588</v>
      </c>
      <c r="F42" s="6"/>
    </row>
    <row r="43" spans="1:6">
      <c r="A43" s="6">
        <v>41</v>
      </c>
      <c r="B43" s="153" t="s">
        <v>1629</v>
      </c>
      <c r="C43" s="175" t="s">
        <v>1604</v>
      </c>
      <c r="D43" s="177">
        <v>128.2043327579164</v>
      </c>
      <c r="E43" s="178" t="s">
        <v>1588</v>
      </c>
      <c r="F43" s="6"/>
    </row>
    <row r="44" spans="1:6">
      <c r="A44" s="6">
        <v>42</v>
      </c>
      <c r="B44" s="153" t="s">
        <v>96</v>
      </c>
      <c r="C44" s="175" t="s">
        <v>1604</v>
      </c>
      <c r="D44" s="177">
        <v>126.87285884273429</v>
      </c>
      <c r="E44" s="178" t="s">
        <v>1687</v>
      </c>
      <c r="F44" s="6"/>
    </row>
    <row r="45" spans="1:6">
      <c r="A45" s="6">
        <v>43</v>
      </c>
      <c r="B45" s="153" t="s">
        <v>1630</v>
      </c>
      <c r="C45" s="175" t="s">
        <v>1604</v>
      </c>
      <c r="D45" s="177">
        <v>121.74229900764117</v>
      </c>
      <c r="E45" s="178" t="s">
        <v>1687</v>
      </c>
      <c r="F45" s="6"/>
    </row>
    <row r="46" spans="1:6">
      <c r="A46" s="6">
        <v>44</v>
      </c>
      <c r="B46" s="153" t="s">
        <v>1631</v>
      </c>
      <c r="C46" s="175" t="s">
        <v>1604</v>
      </c>
      <c r="D46" s="177">
        <v>121.00460692684987</v>
      </c>
      <c r="E46" s="178" t="s">
        <v>1687</v>
      </c>
      <c r="F46" s="6"/>
    </row>
    <row r="47" spans="1:6">
      <c r="A47" s="6">
        <v>45</v>
      </c>
      <c r="B47" s="153" t="s">
        <v>1632</v>
      </c>
      <c r="C47" s="175" t="s">
        <v>1604</v>
      </c>
      <c r="D47" s="177">
        <v>119.81499298822776</v>
      </c>
      <c r="E47" s="178" t="s">
        <v>1687</v>
      </c>
      <c r="F47" s="6"/>
    </row>
    <row r="48" spans="1:6">
      <c r="A48" s="6">
        <v>46</v>
      </c>
      <c r="B48" s="153" t="s">
        <v>1633</v>
      </c>
      <c r="C48" s="175" t="s">
        <v>1604</v>
      </c>
      <c r="D48" s="177">
        <v>117.04848827181033</v>
      </c>
      <c r="E48" s="178" t="s">
        <v>1687</v>
      </c>
      <c r="F48" s="6"/>
    </row>
    <row r="49" spans="1:6">
      <c r="A49" s="6">
        <v>47</v>
      </c>
      <c r="B49" s="153" t="s">
        <v>1634</v>
      </c>
      <c r="C49" s="175" t="s">
        <v>1604</v>
      </c>
      <c r="D49" s="177">
        <v>116.53554630287582</v>
      </c>
      <c r="E49" s="178" t="s">
        <v>1687</v>
      </c>
      <c r="F49" s="6"/>
    </row>
    <row r="50" spans="1:6">
      <c r="A50" s="6">
        <v>48</v>
      </c>
      <c r="B50" s="153" t="s">
        <v>1635</v>
      </c>
      <c r="C50" s="175" t="s">
        <v>1604</v>
      </c>
      <c r="D50" s="177">
        <v>114.49445153664304</v>
      </c>
      <c r="E50" s="178" t="s">
        <v>1687</v>
      </c>
      <c r="F50" s="6"/>
    </row>
    <row r="51" spans="1:6">
      <c r="A51" s="6">
        <v>49</v>
      </c>
      <c r="B51" s="153" t="s">
        <v>1636</v>
      </c>
      <c r="C51" s="175" t="s">
        <v>1604</v>
      </c>
      <c r="D51" s="177">
        <v>110.51384231124962</v>
      </c>
      <c r="E51" s="178" t="s">
        <v>1687</v>
      </c>
      <c r="F51" s="23" t="s">
        <v>1693</v>
      </c>
    </row>
    <row r="52" spans="1:6">
      <c r="A52" s="6">
        <v>50</v>
      </c>
      <c r="B52" s="153" t="s">
        <v>1637</v>
      </c>
      <c r="C52" s="176" t="s">
        <v>1604</v>
      </c>
      <c r="D52" s="177">
        <v>107.60013731819922</v>
      </c>
      <c r="E52" s="178" t="s">
        <v>1687</v>
      </c>
      <c r="F52" s="6"/>
    </row>
    <row r="53" spans="1:6">
      <c r="A53" s="6">
        <v>51</v>
      </c>
      <c r="B53" s="153" t="s">
        <v>1638</v>
      </c>
      <c r="C53" s="175" t="s">
        <v>1604</v>
      </c>
      <c r="D53" s="177">
        <v>101.71040129619632</v>
      </c>
      <c r="E53" s="178" t="s">
        <v>1687</v>
      </c>
      <c r="F53" s="6"/>
    </row>
    <row r="54" spans="1:6">
      <c r="A54" s="6">
        <v>52</v>
      </c>
      <c r="B54" s="153" t="s">
        <v>1639</v>
      </c>
      <c r="C54" s="175" t="s">
        <v>1604</v>
      </c>
      <c r="D54" s="177">
        <v>87.487342648622473</v>
      </c>
      <c r="E54" s="178" t="s">
        <v>1687</v>
      </c>
      <c r="F54" s="6"/>
    </row>
    <row r="55" spans="1:6">
      <c r="A55" s="6">
        <v>53</v>
      </c>
      <c r="B55" s="153" t="s">
        <v>1640</v>
      </c>
      <c r="C55" s="175" t="s">
        <v>1604</v>
      </c>
      <c r="D55" s="177">
        <v>78.885142752403141</v>
      </c>
      <c r="E55" s="178" t="s">
        <v>1687</v>
      </c>
      <c r="F55" s="23"/>
    </row>
    <row r="56" spans="1:6">
      <c r="A56" s="6">
        <v>54</v>
      </c>
      <c r="B56" s="153" t="s">
        <v>1641</v>
      </c>
      <c r="C56" s="175" t="s">
        <v>1604</v>
      </c>
      <c r="D56" s="177">
        <v>75.814993846283585</v>
      </c>
      <c r="E56" s="178" t="s">
        <v>1687</v>
      </c>
      <c r="F56" s="6"/>
    </row>
    <row r="57" spans="1:6">
      <c r="A57" s="6">
        <v>55</v>
      </c>
      <c r="B57" s="153" t="s">
        <v>1642</v>
      </c>
      <c r="C57" s="175" t="s">
        <v>1604</v>
      </c>
      <c r="D57" s="177">
        <v>74.167991026322852</v>
      </c>
      <c r="E57" s="178" t="s">
        <v>1687</v>
      </c>
      <c r="F57" s="6"/>
    </row>
    <row r="58" spans="1:6">
      <c r="A58" s="6">
        <v>56</v>
      </c>
      <c r="B58" s="153" t="s">
        <v>1643</v>
      </c>
      <c r="C58" s="175" t="s">
        <v>1604</v>
      </c>
      <c r="D58" s="177">
        <v>67.712828025406154</v>
      </c>
      <c r="E58" s="178" t="s">
        <v>1687</v>
      </c>
      <c r="F58" s="6"/>
    </row>
    <row r="59" spans="1:6">
      <c r="A59" s="6">
        <v>57</v>
      </c>
      <c r="B59" s="153" t="s">
        <v>1644</v>
      </c>
      <c r="C59" s="175" t="s">
        <v>1604</v>
      </c>
      <c r="D59" s="177">
        <v>38.38167464176265</v>
      </c>
      <c r="E59" s="178" t="s">
        <v>1688</v>
      </c>
      <c r="F59" s="170" t="s">
        <v>1582</v>
      </c>
    </row>
    <row r="60" spans="1:6">
      <c r="A60" s="6">
        <v>58</v>
      </c>
      <c r="B60" s="153" t="s">
        <v>1645</v>
      </c>
      <c r="C60" s="175" t="s">
        <v>1604</v>
      </c>
      <c r="D60" s="177">
        <v>0</v>
      </c>
      <c r="E60" s="178" t="s">
        <v>1688</v>
      </c>
      <c r="F60" s="170" t="s">
        <v>1582</v>
      </c>
    </row>
    <row r="61" spans="1:6">
      <c r="A61" s="6">
        <v>59</v>
      </c>
      <c r="B61" s="153" t="s">
        <v>1646</v>
      </c>
      <c r="C61" s="175" t="s">
        <v>1647</v>
      </c>
      <c r="D61" s="177">
        <v>280.68455238446177</v>
      </c>
      <c r="E61" s="175" t="s">
        <v>1689</v>
      </c>
      <c r="F61" s="18"/>
    </row>
    <row r="62" spans="1:6">
      <c r="A62" s="6">
        <v>60</v>
      </c>
      <c r="B62" s="153" t="s">
        <v>1648</v>
      </c>
      <c r="C62" s="175" t="s">
        <v>1647</v>
      </c>
      <c r="D62" s="177">
        <v>256.7755216651712</v>
      </c>
      <c r="E62" s="175" t="s">
        <v>1689</v>
      </c>
      <c r="F62" s="169" t="s">
        <v>1587</v>
      </c>
    </row>
    <row r="63" spans="1:6">
      <c r="A63" s="6">
        <v>61</v>
      </c>
      <c r="B63" s="153" t="s">
        <v>1649</v>
      </c>
      <c r="C63" s="175" t="s">
        <v>1647</v>
      </c>
      <c r="D63" s="177">
        <v>235.86757123838311</v>
      </c>
      <c r="E63" s="175" t="s">
        <v>1689</v>
      </c>
      <c r="F63" s="18" t="s">
        <v>1576</v>
      </c>
    </row>
    <row r="64" spans="1:6">
      <c r="A64" s="6">
        <v>62</v>
      </c>
      <c r="B64" s="153" t="s">
        <v>1650</v>
      </c>
      <c r="C64" s="175" t="s">
        <v>1647</v>
      </c>
      <c r="D64" s="177">
        <v>208.38785046728972</v>
      </c>
      <c r="E64" s="175" t="s">
        <v>1689</v>
      </c>
      <c r="F64" s="18"/>
    </row>
    <row r="65" spans="1:6">
      <c r="A65" s="6">
        <v>63</v>
      </c>
      <c r="B65" s="174" t="s">
        <v>1651</v>
      </c>
      <c r="C65" s="175" t="s">
        <v>1652</v>
      </c>
      <c r="D65" s="177">
        <v>205.0943065169119</v>
      </c>
      <c r="E65" s="175" t="s">
        <v>1689</v>
      </c>
      <c r="F65" s="18"/>
    </row>
    <row r="66" spans="1:6">
      <c r="A66" s="6">
        <v>64</v>
      </c>
      <c r="B66" s="153" t="s">
        <v>1653</v>
      </c>
      <c r="C66" s="175" t="s">
        <v>1647</v>
      </c>
      <c r="D66" s="177">
        <v>203.50788599619523</v>
      </c>
      <c r="E66" s="175" t="s">
        <v>1689</v>
      </c>
      <c r="F66" s="18"/>
    </row>
    <row r="67" spans="1:6">
      <c r="A67" s="6">
        <v>65</v>
      </c>
      <c r="B67" s="153" t="s">
        <v>1654</v>
      </c>
      <c r="C67" s="175" t="s">
        <v>1647</v>
      </c>
      <c r="D67" s="177">
        <v>200.61682242990653</v>
      </c>
      <c r="E67" s="175" t="s">
        <v>1689</v>
      </c>
      <c r="F67" s="18"/>
    </row>
    <row r="68" spans="1:6">
      <c r="A68" s="6">
        <v>66</v>
      </c>
      <c r="B68" s="153" t="s">
        <v>1655</v>
      </c>
      <c r="C68" s="175" t="s">
        <v>1647</v>
      </c>
      <c r="D68" s="177">
        <v>192.27607813553652</v>
      </c>
      <c r="E68" s="175" t="s">
        <v>1689</v>
      </c>
      <c r="F68" s="18"/>
    </row>
    <row r="69" spans="1:6">
      <c r="A69" s="6">
        <v>67</v>
      </c>
      <c r="B69" s="153" t="s">
        <v>1656</v>
      </c>
      <c r="C69" s="175" t="s">
        <v>1647</v>
      </c>
      <c r="D69" s="177">
        <v>184.06074766355141</v>
      </c>
      <c r="E69" s="175" t="s">
        <v>1689</v>
      </c>
      <c r="F69" s="18"/>
    </row>
    <row r="70" spans="1:6">
      <c r="A70" s="6">
        <v>68</v>
      </c>
      <c r="B70" s="153" t="s">
        <v>178</v>
      </c>
      <c r="C70" s="175" t="s">
        <v>1647</v>
      </c>
      <c r="D70" s="177">
        <v>181.63009997237111</v>
      </c>
      <c r="E70" s="175" t="s">
        <v>1690</v>
      </c>
      <c r="F70" s="18"/>
    </row>
    <row r="71" spans="1:6">
      <c r="A71" s="6">
        <v>69</v>
      </c>
      <c r="B71" s="153" t="s">
        <v>1657</v>
      </c>
      <c r="C71" s="175" t="s">
        <v>1647</v>
      </c>
      <c r="D71" s="177">
        <v>180.00431272406814</v>
      </c>
      <c r="E71" s="175" t="s">
        <v>1690</v>
      </c>
      <c r="F71" s="18"/>
    </row>
    <row r="72" spans="1:6">
      <c r="A72" s="6">
        <v>70</v>
      </c>
      <c r="B72" s="153" t="s">
        <v>1658</v>
      </c>
      <c r="C72" s="175" t="s">
        <v>1647</v>
      </c>
      <c r="D72" s="177">
        <v>173.01532553001186</v>
      </c>
      <c r="E72" s="175" t="s">
        <v>1690</v>
      </c>
      <c r="F72" s="18"/>
    </row>
    <row r="73" spans="1:6">
      <c r="A73" s="6">
        <v>71</v>
      </c>
      <c r="B73" s="174" t="s">
        <v>1659</v>
      </c>
      <c r="C73" s="175" t="s">
        <v>1652</v>
      </c>
      <c r="D73" s="177">
        <v>162.27088170288999</v>
      </c>
      <c r="E73" s="175" t="s">
        <v>1690</v>
      </c>
      <c r="F73" s="18"/>
    </row>
    <row r="74" spans="1:6">
      <c r="A74" s="6">
        <v>72</v>
      </c>
      <c r="B74" s="153" t="s">
        <v>1660</v>
      </c>
      <c r="C74" s="175" t="s">
        <v>1647</v>
      </c>
      <c r="D74" s="177">
        <v>161.66202207664202</v>
      </c>
      <c r="E74" s="175" t="s">
        <v>1690</v>
      </c>
      <c r="F74" s="18"/>
    </row>
    <row r="75" spans="1:6">
      <c r="A75" s="6">
        <v>73</v>
      </c>
      <c r="B75" s="153" t="s">
        <v>1661</v>
      </c>
      <c r="C75" s="175" t="s">
        <v>1647</v>
      </c>
      <c r="D75" s="177">
        <v>161.44026863170012</v>
      </c>
      <c r="E75" s="175" t="s">
        <v>1690</v>
      </c>
      <c r="F75" s="18"/>
    </row>
    <row r="76" spans="1:6">
      <c r="A76" s="6">
        <v>74</v>
      </c>
      <c r="B76" s="153" t="s">
        <v>89</v>
      </c>
      <c r="C76" s="175" t="s">
        <v>1647</v>
      </c>
      <c r="D76" s="177">
        <v>159.90401135501781</v>
      </c>
      <c r="E76" s="175" t="s">
        <v>1690</v>
      </c>
      <c r="F76" s="18"/>
    </row>
    <row r="77" spans="1:6">
      <c r="A77" s="6">
        <v>75</v>
      </c>
      <c r="B77" s="153" t="s">
        <v>19</v>
      </c>
      <c r="C77" s="175" t="s">
        <v>1647</v>
      </c>
      <c r="D77" s="177">
        <v>159.79476171554325</v>
      </c>
      <c r="E77" s="175" t="s">
        <v>1690</v>
      </c>
      <c r="F77" s="18"/>
    </row>
    <row r="78" spans="1:6">
      <c r="A78" s="6">
        <v>76</v>
      </c>
      <c r="B78" s="153" t="s">
        <v>218</v>
      </c>
      <c r="C78" s="175" t="s">
        <v>1647</v>
      </c>
      <c r="D78" s="177">
        <v>159.27037500242022</v>
      </c>
      <c r="E78" s="175" t="s">
        <v>1690</v>
      </c>
      <c r="F78" s="18"/>
    </row>
    <row r="79" spans="1:6">
      <c r="A79" s="6">
        <v>77</v>
      </c>
      <c r="B79" s="153" t="s">
        <v>1662</v>
      </c>
      <c r="C79" s="175" t="s">
        <v>1647</v>
      </c>
      <c r="D79" s="177">
        <v>157.30361213912775</v>
      </c>
      <c r="E79" s="175" t="s">
        <v>1690</v>
      </c>
      <c r="F79" s="18"/>
    </row>
    <row r="80" spans="1:6">
      <c r="A80" s="6">
        <v>78</v>
      </c>
      <c r="B80" s="153" t="s">
        <v>1663</v>
      </c>
      <c r="C80" s="175" t="s">
        <v>1647</v>
      </c>
      <c r="D80" s="177">
        <v>156.14621187633895</v>
      </c>
      <c r="E80" s="175" t="s">
        <v>1690</v>
      </c>
      <c r="F80" s="18"/>
    </row>
    <row r="81" spans="1:6">
      <c r="A81" s="6">
        <v>79</v>
      </c>
      <c r="B81" s="153" t="s">
        <v>1664</v>
      </c>
      <c r="C81" s="175" t="s">
        <v>1647</v>
      </c>
      <c r="D81" s="177">
        <v>155.4125312601613</v>
      </c>
      <c r="E81" s="175" t="s">
        <v>1690</v>
      </c>
      <c r="F81" s="18"/>
    </row>
    <row r="82" spans="1:6">
      <c r="A82" s="6">
        <v>80</v>
      </c>
      <c r="B82" s="153" t="s">
        <v>1665</v>
      </c>
      <c r="C82" s="175" t="s">
        <v>1647</v>
      </c>
      <c r="D82" s="177">
        <v>155.15678473015498</v>
      </c>
      <c r="E82" s="175" t="s">
        <v>1690</v>
      </c>
      <c r="F82" s="18"/>
    </row>
    <row r="83" spans="1:6">
      <c r="A83" s="6">
        <v>81</v>
      </c>
      <c r="B83" s="153" t="s">
        <v>1666</v>
      </c>
      <c r="C83" s="175" t="s">
        <v>1647</v>
      </c>
      <c r="D83" s="177">
        <v>150.48304925528043</v>
      </c>
      <c r="E83" s="175" t="s">
        <v>1690</v>
      </c>
      <c r="F83" s="18"/>
    </row>
    <row r="84" spans="1:6">
      <c r="A84" s="6">
        <v>82</v>
      </c>
      <c r="B84" s="153" t="s">
        <v>1667</v>
      </c>
      <c r="C84" s="175" t="s">
        <v>1647</v>
      </c>
      <c r="D84" s="177">
        <v>146.22611721872431</v>
      </c>
      <c r="E84" s="175" t="s">
        <v>1690</v>
      </c>
      <c r="F84" s="157" t="s">
        <v>1577</v>
      </c>
    </row>
    <row r="85" spans="1:6">
      <c r="A85" s="6">
        <v>83</v>
      </c>
      <c r="B85" s="153" t="s">
        <v>1668</v>
      </c>
      <c r="C85" s="175" t="s">
        <v>1647</v>
      </c>
      <c r="D85" s="177">
        <v>144.49637492261928</v>
      </c>
      <c r="E85" s="175" t="s">
        <v>1690</v>
      </c>
      <c r="F85" s="6"/>
    </row>
    <row r="86" spans="1:6">
      <c r="A86" s="6">
        <v>84</v>
      </c>
      <c r="B86" s="153" t="s">
        <v>144</v>
      </c>
      <c r="C86" s="175" t="s">
        <v>1647</v>
      </c>
      <c r="D86" s="177">
        <v>129.80022970380946</v>
      </c>
      <c r="E86" s="175" t="s">
        <v>1690</v>
      </c>
      <c r="F86" s="6"/>
    </row>
    <row r="87" spans="1:6">
      <c r="A87" s="6">
        <v>85</v>
      </c>
      <c r="B87" s="153" t="s">
        <v>1669</v>
      </c>
      <c r="C87" s="175" t="s">
        <v>1647</v>
      </c>
      <c r="D87" s="177">
        <v>124.90507364516975</v>
      </c>
      <c r="E87" s="175" t="s">
        <v>1690</v>
      </c>
      <c r="F87" s="6"/>
    </row>
    <row r="88" spans="1:6">
      <c r="A88" s="6">
        <v>86</v>
      </c>
      <c r="B88" s="153" t="s">
        <v>1670</v>
      </c>
      <c r="C88" s="175" t="s">
        <v>1647</v>
      </c>
      <c r="D88" s="177">
        <v>123.75244912135767</v>
      </c>
      <c r="E88" s="175" t="s">
        <v>1690</v>
      </c>
      <c r="F88" s="6"/>
    </row>
    <row r="89" spans="1:6">
      <c r="A89" s="6">
        <v>87</v>
      </c>
      <c r="B89" s="153" t="s">
        <v>29</v>
      </c>
      <c r="C89" s="175" t="s">
        <v>1647</v>
      </c>
      <c r="D89" s="177">
        <v>123.58304451507627</v>
      </c>
      <c r="E89" s="175" t="s">
        <v>1691</v>
      </c>
      <c r="F89" s="6"/>
    </row>
    <row r="90" spans="1:6">
      <c r="A90" s="6">
        <v>88</v>
      </c>
      <c r="B90" s="153" t="s">
        <v>1671</v>
      </c>
      <c r="C90" s="175" t="s">
        <v>1647</v>
      </c>
      <c r="D90" s="177">
        <v>121.95695059107905</v>
      </c>
      <c r="E90" s="175" t="s">
        <v>1691</v>
      </c>
      <c r="F90" s="6"/>
    </row>
    <row r="91" spans="1:6">
      <c r="A91" s="6">
        <v>89</v>
      </c>
      <c r="B91" s="153" t="s">
        <v>1672</v>
      </c>
      <c r="C91" s="175" t="s">
        <v>1647</v>
      </c>
      <c r="D91" s="177">
        <v>119.9249053883029</v>
      </c>
      <c r="E91" s="175" t="s">
        <v>1691</v>
      </c>
      <c r="F91" s="6"/>
    </row>
    <row r="92" spans="1:6">
      <c r="A92" s="6">
        <v>90</v>
      </c>
      <c r="B92" s="153" t="s">
        <v>1673</v>
      </c>
      <c r="C92" s="175" t="s">
        <v>1647</v>
      </c>
      <c r="D92" s="177">
        <v>116.85083866722459</v>
      </c>
      <c r="E92" s="175" t="s">
        <v>1691</v>
      </c>
      <c r="F92" s="6"/>
    </row>
    <row r="93" spans="1:6">
      <c r="A93" s="6">
        <v>91</v>
      </c>
      <c r="B93" s="153" t="s">
        <v>1674</v>
      </c>
      <c r="C93" s="175" t="s">
        <v>1647</v>
      </c>
      <c r="D93" s="177">
        <v>111.18596398379235</v>
      </c>
      <c r="E93" s="175" t="s">
        <v>1691</v>
      </c>
      <c r="F93" s="6"/>
    </row>
    <row r="94" spans="1:6">
      <c r="A94" s="6">
        <v>92</v>
      </c>
      <c r="B94" s="174" t="s">
        <v>1675</v>
      </c>
      <c r="C94" s="175" t="s">
        <v>1652</v>
      </c>
      <c r="D94" s="177">
        <v>109.81456110361302</v>
      </c>
      <c r="E94" s="175" t="s">
        <v>1691</v>
      </c>
      <c r="F94" s="6"/>
    </row>
    <row r="95" spans="1:6">
      <c r="A95" s="6">
        <v>93</v>
      </c>
      <c r="B95" s="153" t="s">
        <v>133</v>
      </c>
      <c r="C95" s="175" t="s">
        <v>1647</v>
      </c>
      <c r="D95" s="177">
        <v>103.3656433771466</v>
      </c>
      <c r="E95" s="175" t="s">
        <v>1691</v>
      </c>
      <c r="F95" s="28"/>
    </row>
    <row r="96" spans="1:6">
      <c r="A96" s="6">
        <v>94</v>
      </c>
      <c r="B96" s="153" t="s">
        <v>1676</v>
      </c>
      <c r="C96" s="175" t="s">
        <v>1647</v>
      </c>
      <c r="D96" s="177">
        <v>102.2525782933272</v>
      </c>
      <c r="E96" s="175" t="s">
        <v>1691</v>
      </c>
      <c r="F96" s="29"/>
    </row>
    <row r="97" spans="1:6">
      <c r="A97" s="6">
        <v>95</v>
      </c>
      <c r="B97" s="153" t="s">
        <v>1677</v>
      </c>
      <c r="C97" s="175" t="s">
        <v>1647</v>
      </c>
      <c r="D97" s="177">
        <v>95.243232498934688</v>
      </c>
      <c r="E97" s="175" t="s">
        <v>1691</v>
      </c>
      <c r="F97" s="29"/>
    </row>
    <row r="98" spans="1:6">
      <c r="A98" s="6">
        <v>96</v>
      </c>
      <c r="B98" s="153" t="s">
        <v>1678</v>
      </c>
      <c r="C98" s="175" t="s">
        <v>1647</v>
      </c>
      <c r="D98" s="177">
        <v>89.866982207051834</v>
      </c>
      <c r="E98" s="175" t="s">
        <v>1691</v>
      </c>
      <c r="F98" s="34"/>
    </row>
    <row r="99" spans="1:6">
      <c r="A99" s="6">
        <v>97</v>
      </c>
      <c r="B99" s="153" t="s">
        <v>1679</v>
      </c>
      <c r="C99" s="175" t="s">
        <v>1647</v>
      </c>
      <c r="D99" s="177">
        <v>87.988975814392347</v>
      </c>
      <c r="E99" s="175" t="s">
        <v>1691</v>
      </c>
      <c r="F99" s="34"/>
    </row>
    <row r="100" spans="1:6">
      <c r="A100" s="6">
        <v>98</v>
      </c>
      <c r="B100" s="153" t="s">
        <v>1680</v>
      </c>
      <c r="C100" s="175" t="s">
        <v>1647</v>
      </c>
      <c r="D100" s="177">
        <v>87.416831487027906</v>
      </c>
      <c r="E100" s="175" t="s">
        <v>1691</v>
      </c>
      <c r="F100" s="34"/>
    </row>
    <row r="101" spans="1:6">
      <c r="A101" s="6">
        <v>99</v>
      </c>
      <c r="B101" s="174" t="s">
        <v>1681</v>
      </c>
      <c r="C101" s="176" t="s">
        <v>1652</v>
      </c>
      <c r="D101" s="177">
        <v>87.380370345357846</v>
      </c>
      <c r="E101" s="175" t="s">
        <v>1691</v>
      </c>
      <c r="F101" s="34"/>
    </row>
    <row r="102" spans="1:6">
      <c r="A102" s="6">
        <v>100</v>
      </c>
      <c r="B102" s="153" t="s">
        <v>1682</v>
      </c>
      <c r="C102" s="175" t="s">
        <v>1647</v>
      </c>
      <c r="D102" s="177">
        <v>68.088730503912799</v>
      </c>
      <c r="E102" s="175" t="s">
        <v>1691</v>
      </c>
      <c r="F102" s="34"/>
    </row>
    <row r="103" spans="1:6">
      <c r="A103" s="6">
        <v>101</v>
      </c>
      <c r="B103" s="153" t="s">
        <v>1683</v>
      </c>
      <c r="C103" s="175" t="s">
        <v>1647</v>
      </c>
      <c r="D103" s="177">
        <v>64.998345031952994</v>
      </c>
      <c r="E103" s="175" t="s">
        <v>1691</v>
      </c>
      <c r="F103" s="34"/>
    </row>
    <row r="104" spans="1:6">
      <c r="A104" s="6">
        <v>102</v>
      </c>
      <c r="B104" s="153" t="s">
        <v>1684</v>
      </c>
      <c r="C104" s="175" t="s">
        <v>1647</v>
      </c>
      <c r="D104" s="177">
        <v>64.422167320126817</v>
      </c>
      <c r="E104" s="175" t="s">
        <v>1691</v>
      </c>
      <c r="F104" s="34"/>
    </row>
    <row r="105" spans="1:6">
      <c r="A105" s="6">
        <v>103</v>
      </c>
      <c r="B105" s="153" t="s">
        <v>160</v>
      </c>
      <c r="C105" s="175" t="s">
        <v>1647</v>
      </c>
      <c r="D105" s="177">
        <v>59.347565074894071</v>
      </c>
      <c r="E105" s="175" t="s">
        <v>1691</v>
      </c>
      <c r="F105" s="34"/>
    </row>
    <row r="106" spans="1:6">
      <c r="A106" s="6">
        <v>104</v>
      </c>
      <c r="B106" s="153" t="s">
        <v>1685</v>
      </c>
      <c r="C106" s="175" t="s">
        <v>1647</v>
      </c>
      <c r="D106" s="177">
        <v>56.008050158919346</v>
      </c>
      <c r="E106" s="175" t="s">
        <v>1691</v>
      </c>
      <c r="F106" s="34"/>
    </row>
    <row r="107" spans="1:6">
      <c r="A107" s="6">
        <v>105</v>
      </c>
      <c r="B107" s="153" t="s">
        <v>62</v>
      </c>
      <c r="C107" s="175" t="s">
        <v>1647</v>
      </c>
      <c r="D107" s="177">
        <v>35.439692824585556</v>
      </c>
      <c r="E107" s="175" t="s">
        <v>1691</v>
      </c>
      <c r="F107" s="34"/>
    </row>
    <row r="108" spans="1:6">
      <c r="A108" s="6">
        <v>106</v>
      </c>
      <c r="B108" s="119" t="s">
        <v>867</v>
      </c>
      <c r="C108" s="124" t="s">
        <v>477</v>
      </c>
      <c r="D108" s="177"/>
      <c r="E108" s="129" t="s">
        <v>1474</v>
      </c>
      <c r="F108" s="34" t="s">
        <v>1695</v>
      </c>
    </row>
    <row r="109" spans="1:6">
      <c r="A109" s="6">
        <v>107</v>
      </c>
      <c r="B109" s="119" t="s">
        <v>876</v>
      </c>
      <c r="C109" s="124" t="s">
        <v>477</v>
      </c>
      <c r="D109" s="177"/>
      <c r="E109" s="129" t="s">
        <v>1474</v>
      </c>
      <c r="F109" s="34" t="s">
        <v>1695</v>
      </c>
    </row>
    <row r="110" spans="1:6">
      <c r="A110" s="6">
        <v>108</v>
      </c>
      <c r="B110" s="151" t="s">
        <v>878</v>
      </c>
      <c r="C110" s="124" t="s">
        <v>477</v>
      </c>
      <c r="D110" s="177"/>
      <c r="E110" s="129" t="s">
        <v>1474</v>
      </c>
      <c r="F110" s="34" t="s">
        <v>1695</v>
      </c>
    </row>
    <row r="111" spans="1:6">
      <c r="A111" s="6">
        <v>109</v>
      </c>
      <c r="B111" s="119" t="s">
        <v>881</v>
      </c>
      <c r="C111" s="124" t="s">
        <v>462</v>
      </c>
      <c r="D111" s="177"/>
      <c r="E111" s="129" t="s">
        <v>1474</v>
      </c>
      <c r="F111" s="34" t="s">
        <v>1695</v>
      </c>
    </row>
    <row r="112" spans="1:6">
      <c r="A112" s="6">
        <v>110</v>
      </c>
      <c r="B112" s="119" t="s">
        <v>886</v>
      </c>
      <c r="C112" s="119" t="s">
        <v>477</v>
      </c>
      <c r="D112" s="177"/>
      <c r="E112" s="129" t="s">
        <v>1474</v>
      </c>
      <c r="F112" s="34" t="s">
        <v>1695</v>
      </c>
    </row>
    <row r="113" spans="1:6">
      <c r="A113" s="6">
        <v>111</v>
      </c>
      <c r="B113" s="119" t="s">
        <v>888</v>
      </c>
      <c r="C113" s="124" t="s">
        <v>462</v>
      </c>
      <c r="D113" s="177"/>
      <c r="E113" s="129" t="s">
        <v>1474</v>
      </c>
      <c r="F113" s="34" t="s">
        <v>1695</v>
      </c>
    </row>
    <row r="114" spans="1:6">
      <c r="A114" s="6">
        <v>112</v>
      </c>
      <c r="B114" s="119" t="s">
        <v>893</v>
      </c>
      <c r="C114" s="124" t="s">
        <v>462</v>
      </c>
      <c r="D114" s="177"/>
      <c r="E114" s="129" t="s">
        <v>1474</v>
      </c>
      <c r="F114" s="34" t="s">
        <v>1695</v>
      </c>
    </row>
    <row r="115" spans="1:6">
      <c r="A115" s="6">
        <v>113</v>
      </c>
      <c r="B115" s="119" t="s">
        <v>898</v>
      </c>
      <c r="C115" s="119" t="s">
        <v>477</v>
      </c>
      <c r="D115" s="177"/>
      <c r="E115" s="129" t="s">
        <v>1474</v>
      </c>
      <c r="F115" s="34" t="s">
        <v>1695</v>
      </c>
    </row>
    <row r="116" spans="1:6">
      <c r="A116" s="6">
        <v>114</v>
      </c>
      <c r="B116" s="119" t="s">
        <v>1221</v>
      </c>
      <c r="C116" s="119" t="s">
        <v>462</v>
      </c>
      <c r="D116" s="177"/>
      <c r="E116" s="129" t="s">
        <v>1474</v>
      </c>
      <c r="F116" s="34" t="s">
        <v>1695</v>
      </c>
    </row>
    <row r="117" spans="1:6">
      <c r="A117" s="6">
        <v>115</v>
      </c>
      <c r="B117" s="119" t="s">
        <v>1229</v>
      </c>
      <c r="C117" s="119" t="s">
        <v>477</v>
      </c>
      <c r="D117" s="177"/>
      <c r="E117" s="129" t="s">
        <v>1474</v>
      </c>
      <c r="F117" s="34" t="s">
        <v>1695</v>
      </c>
    </row>
    <row r="118" spans="1:6">
      <c r="A118" s="6">
        <v>116</v>
      </c>
      <c r="B118" s="151" t="s">
        <v>1340</v>
      </c>
      <c r="C118" s="119" t="s">
        <v>477</v>
      </c>
      <c r="D118" s="177"/>
      <c r="E118" s="129" t="s">
        <v>1474</v>
      </c>
      <c r="F118" s="34" t="s">
        <v>1695</v>
      </c>
    </row>
    <row r="119" spans="1:6">
      <c r="A119" s="6">
        <v>117</v>
      </c>
      <c r="B119" s="151" t="s">
        <v>1397</v>
      </c>
      <c r="C119" s="119" t="s">
        <v>462</v>
      </c>
      <c r="D119" s="177"/>
      <c r="E119" s="129" t="s">
        <v>1474</v>
      </c>
      <c r="F119" s="34" t="s">
        <v>1695</v>
      </c>
    </row>
    <row r="120" spans="1:6">
      <c r="A120" s="6">
        <v>118</v>
      </c>
      <c r="B120" s="126" t="s">
        <v>1401</v>
      </c>
      <c r="C120" s="119" t="s">
        <v>462</v>
      </c>
      <c r="D120" s="177"/>
      <c r="E120" s="129" t="s">
        <v>1474</v>
      </c>
      <c r="F120" s="34" t="s">
        <v>1695</v>
      </c>
    </row>
    <row r="121" spans="1:6">
      <c r="A121" s="6">
        <v>119</v>
      </c>
      <c r="B121" s="121" t="s">
        <v>1417</v>
      </c>
      <c r="C121" s="119" t="s">
        <v>477</v>
      </c>
      <c r="D121" s="177"/>
      <c r="E121" s="129" t="s">
        <v>1474</v>
      </c>
      <c r="F121" s="34" t="s">
        <v>1695</v>
      </c>
    </row>
    <row r="122" spans="1:6">
      <c r="A122" s="30"/>
      <c r="B122" s="180"/>
      <c r="C122" s="181"/>
      <c r="D122" s="182"/>
      <c r="E122" s="181"/>
      <c r="F122" s="183"/>
    </row>
    <row r="123" spans="1:6">
      <c r="A123" s="30"/>
      <c r="B123" s="31"/>
      <c r="C123" s="19"/>
      <c r="D123" s="32"/>
      <c r="E123" s="24"/>
      <c r="F123" s="33"/>
    </row>
    <row r="124" spans="1:6">
      <c r="B124" s="27"/>
      <c r="E124" s="24"/>
      <c r="F124" s="26"/>
    </row>
    <row r="125" spans="1:6" ht="15.5">
      <c r="B125" s="203" t="s">
        <v>217</v>
      </c>
      <c r="C125" s="204"/>
      <c r="D125" s="204"/>
      <c r="E125" s="204"/>
      <c r="F125" s="204"/>
    </row>
    <row r="126" spans="1:6">
      <c r="B126" s="7"/>
    </row>
  </sheetData>
  <mergeCells count="2">
    <mergeCell ref="B125:F125"/>
    <mergeCell ref="A1:F1"/>
  </mergeCells>
  <phoneticPr fontId="27" type="noConversion"/>
  <pageMargins left="0.59055118110236227" right="0.59055118110236227" top="0.59055118110236227" bottom="0.59055118110236227" header="0.31496062992125984" footer="0.31496062992125984"/>
  <pageSetup paperSize="9" orientation="portrait" verticalDpi="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成绩明细表</vt:lpstr>
      <vt:lpstr>职称信息表</vt:lpstr>
      <vt:lpstr>工作量</vt:lpstr>
      <vt:lpstr>成绩汇总表</vt:lpstr>
      <vt:lpstr>成绩汇总表!Print_Titles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ryan</cp:lastModifiedBy>
  <cp:lastPrinted>2015-09-21T07:56:52Z</cp:lastPrinted>
  <dcterms:created xsi:type="dcterms:W3CDTF">2013-06-18T02:18:01Z</dcterms:created>
  <dcterms:modified xsi:type="dcterms:W3CDTF">2022-05-10T16:53:51Z</dcterms:modified>
</cp:coreProperties>
</file>