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2022\彭老师\历史数据\业绩考核\"/>
    </mc:Choice>
  </mc:AlternateContent>
  <xr:revisionPtr revIDLastSave="0" documentId="13_ncr:1_{BE6017F5-700A-4C78-BED0-5F626CF0E9C3}" xr6:coauthVersionLast="47" xr6:coauthVersionMax="47" xr10:uidLastSave="{00000000-0000-0000-0000-000000000000}"/>
  <bookViews>
    <workbookView xWindow="38280" yWindow="-120" windowWidth="29040" windowHeight="16440" tabRatio="621" activeTab="2" xr2:uid="{00000000-000D-0000-FFFF-FFFF00000000}"/>
  </bookViews>
  <sheets>
    <sheet name="成绩明细表" sheetId="14" r:id="rId1"/>
    <sheet name="工作量" sheetId="2" r:id="rId2"/>
    <sheet name="成绩汇总表" sheetId="13" r:id="rId3"/>
  </sheets>
  <definedNames>
    <definedName name="_xlnm._FilterDatabase" localSheetId="2" hidden="1">成绩汇总表!$A$2:$F$2</definedName>
    <definedName name="_xlnm._FilterDatabase" localSheetId="1" hidden="1">工作量!$A$2:$I$2</definedName>
    <definedName name="_xlnm.Print_Titles" localSheetId="2">成绩汇总表!$2:$2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4" l="1"/>
  <c r="AF3" i="14" s="1"/>
  <c r="I3" i="14"/>
  <c r="K3" i="14"/>
  <c r="N3" i="14"/>
  <c r="S3" i="14"/>
  <c r="T3" i="14"/>
  <c r="X3" i="14"/>
  <c r="AB3" i="14"/>
  <c r="AD3" i="14"/>
  <c r="AE3" i="14"/>
  <c r="F4" i="14"/>
  <c r="AF4" i="14" s="1"/>
  <c r="I4" i="14"/>
  <c r="K4" i="14"/>
  <c r="N4" i="14"/>
  <c r="S4" i="14"/>
  <c r="T4" i="14"/>
  <c r="X4" i="14"/>
  <c r="AB4" i="14"/>
  <c r="AD4" i="14"/>
  <c r="AE4" i="14"/>
  <c r="F5" i="14"/>
  <c r="I5" i="14"/>
  <c r="K5" i="14"/>
  <c r="N5" i="14"/>
  <c r="S5" i="14"/>
  <c r="T5" i="14"/>
  <c r="X5" i="14"/>
  <c r="AB5" i="14"/>
  <c r="AD5" i="14"/>
  <c r="AE5" i="14" s="1"/>
  <c r="F6" i="14"/>
  <c r="I6" i="14"/>
  <c r="K6" i="14"/>
  <c r="N6" i="14"/>
  <c r="S6" i="14"/>
  <c r="T6" i="14"/>
  <c r="AF6" i="14" s="1"/>
  <c r="X6" i="14"/>
  <c r="AB6" i="14"/>
  <c r="AD6" i="14"/>
  <c r="AE6" i="14"/>
  <c r="F7" i="14"/>
  <c r="I7" i="14"/>
  <c r="K7" i="14"/>
  <c r="N7" i="14"/>
  <c r="S7" i="14"/>
  <c r="T7" i="14"/>
  <c r="X7" i="14"/>
  <c r="AB7" i="14"/>
  <c r="AD7" i="14"/>
  <c r="AE7" i="14"/>
  <c r="AF7" i="14"/>
  <c r="F8" i="14"/>
  <c r="I8" i="14"/>
  <c r="K8" i="14"/>
  <c r="N8" i="14"/>
  <c r="S8" i="14"/>
  <c r="T8" i="14" s="1"/>
  <c r="AF8" i="14" s="1"/>
  <c r="X8" i="14"/>
  <c r="AB8" i="14"/>
  <c r="AD8" i="14"/>
  <c r="AE8" i="14"/>
  <c r="F9" i="14"/>
  <c r="I9" i="14"/>
  <c r="K9" i="14"/>
  <c r="N9" i="14"/>
  <c r="S9" i="14"/>
  <c r="T9" i="14" s="1"/>
  <c r="X9" i="14"/>
  <c r="AB9" i="14"/>
  <c r="AD9" i="14"/>
  <c r="AE9" i="14"/>
  <c r="F10" i="14"/>
  <c r="AF10" i="14" s="1"/>
  <c r="I10" i="14"/>
  <c r="K10" i="14"/>
  <c r="N10" i="14"/>
  <c r="S10" i="14"/>
  <c r="T10" i="14"/>
  <c r="X10" i="14"/>
  <c r="AB10" i="14"/>
  <c r="AD10" i="14"/>
  <c r="AE10" i="14"/>
  <c r="F11" i="14"/>
  <c r="I11" i="14"/>
  <c r="K11" i="14"/>
  <c r="N11" i="14"/>
  <c r="T11" i="14" s="1"/>
  <c r="AF11" i="14" s="1"/>
  <c r="S11" i="14"/>
  <c r="X11" i="14"/>
  <c r="AB11" i="14"/>
  <c r="AD11" i="14"/>
  <c r="AE11" i="14"/>
  <c r="F12" i="14"/>
  <c r="I12" i="14"/>
  <c r="K12" i="14"/>
  <c r="N12" i="14"/>
  <c r="T12" i="14" s="1"/>
  <c r="S12" i="14"/>
  <c r="X12" i="14"/>
  <c r="AB12" i="14"/>
  <c r="AD12" i="14"/>
  <c r="AE12" i="14" s="1"/>
  <c r="F13" i="14"/>
  <c r="AF13" i="14" s="1"/>
  <c r="I13" i="14"/>
  <c r="K13" i="14"/>
  <c r="T13" i="14" s="1"/>
  <c r="N13" i="14"/>
  <c r="S13" i="14"/>
  <c r="X13" i="14"/>
  <c r="AB13" i="14"/>
  <c r="AD13" i="14"/>
  <c r="AE13" i="14" s="1"/>
  <c r="F14" i="14"/>
  <c r="I14" i="14"/>
  <c r="K14" i="14"/>
  <c r="T14" i="14" s="1"/>
  <c r="N14" i="14"/>
  <c r="S14" i="14"/>
  <c r="X14" i="14"/>
  <c r="AB14" i="14"/>
  <c r="AD14" i="14"/>
  <c r="AE14" i="14"/>
  <c r="F15" i="14"/>
  <c r="I15" i="14"/>
  <c r="K15" i="14"/>
  <c r="T15" i="14" s="1"/>
  <c r="N15" i="14"/>
  <c r="S15" i="14"/>
  <c r="X15" i="14"/>
  <c r="AB15" i="14"/>
  <c r="AE15" i="14" s="1"/>
  <c r="AD15" i="14"/>
  <c r="F16" i="14"/>
  <c r="I16" i="14"/>
  <c r="K16" i="14"/>
  <c r="T16" i="14" s="1"/>
  <c r="N16" i="14"/>
  <c r="S16" i="14"/>
  <c r="X16" i="14"/>
  <c r="AB16" i="14"/>
  <c r="AE16" i="14" s="1"/>
  <c r="AD16" i="14"/>
  <c r="F17" i="14"/>
  <c r="I17" i="14"/>
  <c r="K17" i="14"/>
  <c r="N17" i="14"/>
  <c r="S17" i="14"/>
  <c r="T17" i="14"/>
  <c r="X17" i="14"/>
  <c r="AE17" i="14" s="1"/>
  <c r="AB17" i="14"/>
  <c r="AD17" i="14"/>
  <c r="F18" i="14"/>
  <c r="I18" i="14"/>
  <c r="K18" i="14"/>
  <c r="N18" i="14"/>
  <c r="S18" i="14"/>
  <c r="T18" i="14" s="1"/>
  <c r="X18" i="14"/>
  <c r="AE18" i="14" s="1"/>
  <c r="AB18" i="14"/>
  <c r="AD18" i="14"/>
  <c r="F19" i="14"/>
  <c r="I19" i="14"/>
  <c r="K19" i="14"/>
  <c r="T19" i="14" s="1"/>
  <c r="N19" i="14"/>
  <c r="S19" i="14"/>
  <c r="X19" i="14"/>
  <c r="AE19" i="14" s="1"/>
  <c r="AB19" i="14"/>
  <c r="AD19" i="14"/>
  <c r="F20" i="14"/>
  <c r="I20" i="14"/>
  <c r="K20" i="14"/>
  <c r="T20" i="14" s="1"/>
  <c r="N20" i="14"/>
  <c r="S20" i="14"/>
  <c r="X20" i="14"/>
  <c r="AE20" i="14" s="1"/>
  <c r="AB20" i="14"/>
  <c r="AD20" i="14"/>
  <c r="F21" i="14"/>
  <c r="AF21" i="14" s="1"/>
  <c r="I21" i="14"/>
  <c r="K21" i="14"/>
  <c r="N21" i="14"/>
  <c r="S21" i="14"/>
  <c r="T21" i="14"/>
  <c r="X21" i="14"/>
  <c r="AB21" i="14"/>
  <c r="AD21" i="14"/>
  <c r="AE21" i="14"/>
  <c r="F22" i="14"/>
  <c r="I22" i="14"/>
  <c r="K22" i="14"/>
  <c r="N22" i="14"/>
  <c r="S22" i="14"/>
  <c r="T22" i="14"/>
  <c r="X22" i="14"/>
  <c r="AB22" i="14"/>
  <c r="AD22" i="14"/>
  <c r="AE22" i="14" s="1"/>
  <c r="F23" i="14"/>
  <c r="I23" i="14"/>
  <c r="K23" i="14"/>
  <c r="N23" i="14"/>
  <c r="T23" i="14" s="1"/>
  <c r="S23" i="14"/>
  <c r="X23" i="14"/>
  <c r="AE23" i="14" s="1"/>
  <c r="AB23" i="14"/>
  <c r="AD23" i="14"/>
  <c r="F24" i="14"/>
  <c r="AF24" i="14" s="1"/>
  <c r="I24" i="14"/>
  <c r="K24" i="14"/>
  <c r="N24" i="14"/>
  <c r="S24" i="14"/>
  <c r="T24" i="14"/>
  <c r="X24" i="14"/>
  <c r="AE24" i="14" s="1"/>
  <c r="AB24" i="14"/>
  <c r="AD24" i="14"/>
  <c r="F25" i="14"/>
  <c r="I25" i="14"/>
  <c r="K25" i="14"/>
  <c r="N25" i="14"/>
  <c r="S25" i="14"/>
  <c r="T25" i="14" s="1"/>
  <c r="AF25" i="14" s="1"/>
  <c r="X25" i="14"/>
  <c r="AB25" i="14"/>
  <c r="AD25" i="14"/>
  <c r="AE25" i="14"/>
  <c r="F26" i="14"/>
  <c r="AF26" i="14" s="1"/>
  <c r="I26" i="14"/>
  <c r="K26" i="14"/>
  <c r="N26" i="14"/>
  <c r="S26" i="14"/>
  <c r="T26" i="14"/>
  <c r="X26" i="14"/>
  <c r="AB26" i="14"/>
  <c r="AD26" i="14"/>
  <c r="AE26" i="14"/>
  <c r="F27" i="14"/>
  <c r="I27" i="14"/>
  <c r="K27" i="14"/>
  <c r="N27" i="14"/>
  <c r="S27" i="14"/>
  <c r="T27" i="14" s="1"/>
  <c r="X27" i="14"/>
  <c r="AB27" i="14"/>
  <c r="AE27" i="14" s="1"/>
  <c r="AD27" i="14"/>
  <c r="F28" i="14"/>
  <c r="I28" i="14"/>
  <c r="K28" i="14"/>
  <c r="T28" i="14" s="1"/>
  <c r="AF28" i="14" s="1"/>
  <c r="N28" i="14"/>
  <c r="S28" i="14"/>
  <c r="X28" i="14"/>
  <c r="AB28" i="14"/>
  <c r="AD28" i="14"/>
  <c r="AE28" i="14"/>
  <c r="F29" i="14"/>
  <c r="I29" i="14"/>
  <c r="K29" i="14"/>
  <c r="N29" i="14"/>
  <c r="T29" i="14" s="1"/>
  <c r="S29" i="14"/>
  <c r="X29" i="14"/>
  <c r="AB29" i="14"/>
  <c r="AD29" i="14"/>
  <c r="AE29" i="14" s="1"/>
  <c r="F30" i="14"/>
  <c r="I30" i="14"/>
  <c r="K30" i="14"/>
  <c r="N30" i="14"/>
  <c r="T30" i="14" s="1"/>
  <c r="S30" i="14"/>
  <c r="X30" i="14"/>
  <c r="AB30" i="14"/>
  <c r="AD30" i="14"/>
  <c r="AE30" i="14"/>
  <c r="F31" i="14"/>
  <c r="I31" i="14"/>
  <c r="K31" i="14"/>
  <c r="N31" i="14"/>
  <c r="S31" i="14"/>
  <c r="T31" i="14"/>
  <c r="AF31" i="14" s="1"/>
  <c r="X31" i="14"/>
  <c r="AB31" i="14"/>
  <c r="AD31" i="14"/>
  <c r="AE31" i="14" s="1"/>
  <c r="F32" i="14"/>
  <c r="I32" i="14"/>
  <c r="K32" i="14"/>
  <c r="N32" i="14"/>
  <c r="T32" i="14" s="1"/>
  <c r="S32" i="14"/>
  <c r="X32" i="14"/>
  <c r="AE32" i="14" s="1"/>
  <c r="AB32" i="14"/>
  <c r="AD32" i="14"/>
  <c r="F33" i="14"/>
  <c r="AF33" i="14" s="1"/>
  <c r="I33" i="14"/>
  <c r="K33" i="14"/>
  <c r="N33" i="14"/>
  <c r="S33" i="14"/>
  <c r="T33" i="14"/>
  <c r="X33" i="14"/>
  <c r="AB33" i="14"/>
  <c r="AE33" i="14" s="1"/>
  <c r="AD33" i="14"/>
  <c r="F34" i="14"/>
  <c r="I34" i="14"/>
  <c r="K34" i="14"/>
  <c r="N34" i="14"/>
  <c r="S34" i="14"/>
  <c r="T34" i="14" s="1"/>
  <c r="X34" i="14"/>
  <c r="AB34" i="14"/>
  <c r="AE34" i="14" s="1"/>
  <c r="AD34" i="14"/>
  <c r="F35" i="14"/>
  <c r="I35" i="14"/>
  <c r="K35" i="14"/>
  <c r="T35" i="14" s="1"/>
  <c r="N35" i="14"/>
  <c r="S35" i="14"/>
  <c r="X35" i="14"/>
  <c r="AB35" i="14"/>
  <c r="AD35" i="14"/>
  <c r="AE35" i="14"/>
  <c r="F36" i="14"/>
  <c r="I36" i="14"/>
  <c r="K36" i="14"/>
  <c r="N36" i="14"/>
  <c r="S36" i="14"/>
  <c r="T36" i="14" s="1"/>
  <c r="X36" i="14"/>
  <c r="AB36" i="14"/>
  <c r="AE36" i="14" s="1"/>
  <c r="AD36" i="14"/>
  <c r="F37" i="14"/>
  <c r="AF37" i="14" s="1"/>
  <c r="I37" i="14"/>
  <c r="K37" i="14"/>
  <c r="N37" i="14"/>
  <c r="T37" i="14" s="1"/>
  <c r="S37" i="14"/>
  <c r="X37" i="14"/>
  <c r="AB37" i="14"/>
  <c r="AD37" i="14"/>
  <c r="AE37" i="14"/>
  <c r="F38" i="14"/>
  <c r="AF38" i="14" s="1"/>
  <c r="I38" i="14"/>
  <c r="K38" i="14"/>
  <c r="N38" i="14"/>
  <c r="S38" i="14"/>
  <c r="T38" i="14"/>
  <c r="X38" i="14"/>
  <c r="AB38" i="14"/>
  <c r="AD38" i="14"/>
  <c r="AE38" i="14" s="1"/>
  <c r="F39" i="14"/>
  <c r="AF39" i="14" s="1"/>
  <c r="I39" i="14"/>
  <c r="K39" i="14"/>
  <c r="N39" i="14"/>
  <c r="S39" i="14"/>
  <c r="T39" i="14"/>
  <c r="X39" i="14"/>
  <c r="AE39" i="14" s="1"/>
  <c r="AB39" i="14"/>
  <c r="AD39" i="14"/>
  <c r="F40" i="14"/>
  <c r="I40" i="14"/>
  <c r="K40" i="14"/>
  <c r="N40" i="14"/>
  <c r="S40" i="14"/>
  <c r="T40" i="14"/>
  <c r="AF40" i="14" s="1"/>
  <c r="X40" i="14"/>
  <c r="AB40" i="14"/>
  <c r="AD40" i="14"/>
  <c r="AE40" i="14" s="1"/>
  <c r="F41" i="14"/>
  <c r="I41" i="14"/>
  <c r="K41" i="14"/>
  <c r="T41" i="14" s="1"/>
  <c r="N41" i="14"/>
  <c r="S41" i="14"/>
  <c r="X41" i="14"/>
  <c r="AB41" i="14"/>
  <c r="AE41" i="14" s="1"/>
  <c r="AD41" i="14"/>
  <c r="F42" i="14"/>
  <c r="I42" i="14"/>
  <c r="K42" i="14"/>
  <c r="N42" i="14"/>
  <c r="S42" i="14"/>
  <c r="T42" i="14" s="1"/>
  <c r="X42" i="14"/>
  <c r="AB42" i="14"/>
  <c r="AD42" i="14"/>
  <c r="AE42" i="14"/>
  <c r="F43" i="14"/>
  <c r="I43" i="14"/>
  <c r="K43" i="14"/>
  <c r="N43" i="14"/>
  <c r="S43" i="14"/>
  <c r="T43" i="14" s="1"/>
  <c r="AF43" i="14" s="1"/>
  <c r="X43" i="14"/>
  <c r="AB43" i="14"/>
  <c r="AD43" i="14"/>
  <c r="AE43" i="14"/>
  <c r="F44" i="14"/>
  <c r="I44" i="14"/>
  <c r="K44" i="14"/>
  <c r="N44" i="14"/>
  <c r="T44" i="14" s="1"/>
  <c r="AF44" i="14" s="1"/>
  <c r="S44" i="14"/>
  <c r="X44" i="14"/>
  <c r="AB44" i="14"/>
  <c r="AD44" i="14"/>
  <c r="AE44" i="14"/>
  <c r="F45" i="14"/>
  <c r="I45" i="14"/>
  <c r="K45" i="14"/>
  <c r="N45" i="14"/>
  <c r="T45" i="14" s="1"/>
  <c r="S45" i="14"/>
  <c r="X45" i="14"/>
  <c r="AE45" i="14" s="1"/>
  <c r="AB45" i="14"/>
  <c r="AD45" i="14"/>
  <c r="F46" i="14"/>
  <c r="AF46" i="14" s="1"/>
  <c r="I46" i="14"/>
  <c r="K46" i="14"/>
  <c r="N46" i="14"/>
  <c r="T46" i="14" s="1"/>
  <c r="S46" i="14"/>
  <c r="X46" i="14"/>
  <c r="AB46" i="14"/>
  <c r="AD46" i="14"/>
  <c r="AE46" i="14" s="1"/>
  <c r="F47" i="14"/>
  <c r="I47" i="14"/>
  <c r="K47" i="14"/>
  <c r="N47" i="14"/>
  <c r="S47" i="14"/>
  <c r="T47" i="14"/>
  <c r="X47" i="14"/>
  <c r="AB47" i="14"/>
  <c r="AD47" i="14"/>
  <c r="AE47" i="14" s="1"/>
  <c r="AF47" i="14" s="1"/>
  <c r="F48" i="14"/>
  <c r="AF48" i="14" s="1"/>
  <c r="I48" i="14"/>
  <c r="K48" i="14"/>
  <c r="T48" i="14" s="1"/>
  <c r="N48" i="14"/>
  <c r="S48" i="14"/>
  <c r="X48" i="14"/>
  <c r="AB48" i="14"/>
  <c r="AE48" i="14" s="1"/>
  <c r="AD48" i="14"/>
  <c r="F49" i="14"/>
  <c r="I49" i="14"/>
  <c r="K49" i="14"/>
  <c r="T49" i="14" s="1"/>
  <c r="N49" i="14"/>
  <c r="S49" i="14"/>
  <c r="X49" i="14"/>
  <c r="AB49" i="14"/>
  <c r="AE49" i="14" s="1"/>
  <c r="AD49" i="14"/>
  <c r="F50" i="14"/>
  <c r="I50" i="14"/>
  <c r="K50" i="14"/>
  <c r="N50" i="14"/>
  <c r="S50" i="14"/>
  <c r="T50" i="14"/>
  <c r="X50" i="14"/>
  <c r="AB50" i="14"/>
  <c r="AE50" i="14" s="1"/>
  <c r="AF50" i="14" s="1"/>
  <c r="AD50" i="14"/>
  <c r="F51" i="14"/>
  <c r="AF51" i="14" s="1"/>
  <c r="I51" i="14"/>
  <c r="K51" i="14"/>
  <c r="T51" i="14" s="1"/>
  <c r="N51" i="14"/>
  <c r="S51" i="14"/>
  <c r="X51" i="14"/>
  <c r="AB51" i="14"/>
  <c r="AD51" i="14"/>
  <c r="AE51" i="14"/>
  <c r="F52" i="14"/>
  <c r="AF52" i="14" s="1"/>
  <c r="I52" i="14"/>
  <c r="K52" i="14"/>
  <c r="N52" i="14"/>
  <c r="S52" i="14"/>
  <c r="T52" i="14"/>
  <c r="X52" i="14"/>
  <c r="AE52" i="14" s="1"/>
  <c r="AB52" i="14"/>
  <c r="AD52" i="14"/>
  <c r="F53" i="14"/>
  <c r="I53" i="14"/>
  <c r="K53" i="14"/>
  <c r="N53" i="14"/>
  <c r="S53" i="14"/>
  <c r="T53" i="14"/>
  <c r="X53" i="14"/>
  <c r="AE53" i="14" s="1"/>
  <c r="AF53" i="14" s="1"/>
  <c r="AB53" i="14"/>
  <c r="AD53" i="14"/>
  <c r="F54" i="14"/>
  <c r="AF54" i="14" s="1"/>
  <c r="I54" i="14"/>
  <c r="K54" i="14"/>
  <c r="N54" i="14"/>
  <c r="S54" i="14"/>
  <c r="T54" i="14"/>
  <c r="X54" i="14"/>
  <c r="AB54" i="14"/>
  <c r="AD54" i="14"/>
  <c r="AE54" i="14"/>
  <c r="F55" i="14"/>
  <c r="AF55" i="14" s="1"/>
  <c r="I55" i="14"/>
  <c r="K55" i="14"/>
  <c r="N55" i="14"/>
  <c r="S55" i="14"/>
  <c r="T55" i="14"/>
  <c r="X55" i="14"/>
  <c r="AE55" i="14" s="1"/>
  <c r="AB55" i="14"/>
  <c r="AD55" i="14"/>
  <c r="F56" i="14"/>
  <c r="I56" i="14"/>
  <c r="K56" i="14"/>
  <c r="N56" i="14"/>
  <c r="S56" i="14"/>
  <c r="T56" i="14"/>
  <c r="AF56" i="14" s="1"/>
  <c r="X56" i="14"/>
  <c r="AB56" i="14"/>
  <c r="AD56" i="14"/>
  <c r="AE56" i="14"/>
  <c r="F57" i="14"/>
  <c r="I57" i="14"/>
  <c r="K57" i="14"/>
  <c r="N57" i="14"/>
  <c r="S57" i="14"/>
  <c r="T57" i="14" s="1"/>
  <c r="AF57" i="14" s="1"/>
  <c r="X57" i="14"/>
  <c r="AB57" i="14"/>
  <c r="AD57" i="14"/>
  <c r="AE57" i="14"/>
  <c r="F58" i="14"/>
  <c r="AF58" i="14" s="1"/>
  <c r="I58" i="14"/>
  <c r="K58" i="14"/>
  <c r="N58" i="14"/>
  <c r="S58" i="14"/>
  <c r="T58" i="14"/>
  <c r="X58" i="14"/>
  <c r="AB58" i="14"/>
  <c r="AD58" i="14"/>
  <c r="AE58" i="14"/>
  <c r="F59" i="14"/>
  <c r="I59" i="14"/>
  <c r="K59" i="14"/>
  <c r="N59" i="14"/>
  <c r="S59" i="14"/>
  <c r="T59" i="14" s="1"/>
  <c r="AF59" i="14" s="1"/>
  <c r="X59" i="14"/>
  <c r="AB59" i="14"/>
  <c r="AD59" i="14"/>
  <c r="AE59" i="14"/>
  <c r="F60" i="14"/>
  <c r="AF60" i="14" s="1"/>
  <c r="I60" i="14"/>
  <c r="K60" i="14"/>
  <c r="N60" i="14"/>
  <c r="S60" i="14"/>
  <c r="T60" i="14"/>
  <c r="X60" i="14"/>
  <c r="AB60" i="14"/>
  <c r="AD60" i="14"/>
  <c r="AE60" i="14"/>
  <c r="F61" i="14"/>
  <c r="I61" i="14"/>
  <c r="K61" i="14"/>
  <c r="T61" i="14" s="1"/>
  <c r="N61" i="14"/>
  <c r="S61" i="14"/>
  <c r="X61" i="14"/>
  <c r="AB61" i="14"/>
  <c r="AD61" i="14"/>
  <c r="AE61" i="14" s="1"/>
  <c r="F62" i="14"/>
  <c r="I62" i="14"/>
  <c r="K62" i="14"/>
  <c r="N62" i="14"/>
  <c r="T62" i="14" s="1"/>
  <c r="AF62" i="14" s="1"/>
  <c r="S62" i="14"/>
  <c r="X62" i="14"/>
  <c r="AB62" i="14"/>
  <c r="AD62" i="14"/>
  <c r="AE62" i="14"/>
  <c r="F63" i="14"/>
  <c r="I63" i="14"/>
  <c r="K63" i="14"/>
  <c r="N63" i="14"/>
  <c r="S63" i="14"/>
  <c r="T63" i="14"/>
  <c r="X63" i="14"/>
  <c r="AB63" i="14"/>
  <c r="AD63" i="14"/>
  <c r="AE63" i="14" s="1"/>
  <c r="AF63" i="14" s="1"/>
  <c r="F64" i="14"/>
  <c r="AF64" i="14" s="1"/>
  <c r="I64" i="14"/>
  <c r="K64" i="14"/>
  <c r="T64" i="14" s="1"/>
  <c r="N64" i="14"/>
  <c r="S64" i="14"/>
  <c r="X64" i="14"/>
  <c r="AB64" i="14"/>
  <c r="AD64" i="14"/>
  <c r="AE64" i="14"/>
  <c r="F65" i="14"/>
  <c r="I65" i="14"/>
  <c r="K65" i="14"/>
  <c r="T65" i="14" s="1"/>
  <c r="N65" i="14"/>
  <c r="S65" i="14"/>
  <c r="X65" i="14"/>
  <c r="AE65" i="14" s="1"/>
  <c r="AB65" i="14"/>
  <c r="AD65" i="14"/>
  <c r="F66" i="14"/>
  <c r="I66" i="14"/>
  <c r="K66" i="14"/>
  <c r="N66" i="14"/>
  <c r="S66" i="14"/>
  <c r="T66" i="14"/>
  <c r="X66" i="14"/>
  <c r="AB66" i="14"/>
  <c r="AE66" i="14" s="1"/>
  <c r="AF66" i="14" s="1"/>
  <c r="AD66" i="14"/>
  <c r="F67" i="14"/>
  <c r="I67" i="14"/>
  <c r="K67" i="14"/>
  <c r="T67" i="14" s="1"/>
  <c r="N67" i="14"/>
  <c r="S67" i="14"/>
  <c r="X67" i="14"/>
  <c r="AB67" i="14"/>
  <c r="AD67" i="14"/>
  <c r="AE67" i="14"/>
  <c r="F68" i="14"/>
  <c r="I68" i="14"/>
  <c r="K68" i="14"/>
  <c r="N68" i="14"/>
  <c r="S68" i="14"/>
  <c r="T68" i="14"/>
  <c r="X68" i="14"/>
  <c r="AE68" i="14" s="1"/>
  <c r="AB68" i="14"/>
  <c r="AD68" i="14"/>
  <c r="F69" i="14"/>
  <c r="I69" i="14"/>
  <c r="K69" i="14"/>
  <c r="N69" i="14"/>
  <c r="S69" i="14"/>
  <c r="T69" i="14"/>
  <c r="AF69" i="14" s="1"/>
  <c r="X69" i="14"/>
  <c r="AE69" i="14" s="1"/>
  <c r="AB69" i="14"/>
  <c r="AD69" i="14"/>
  <c r="F70" i="14"/>
  <c r="AF70" i="14" s="1"/>
  <c r="I70" i="14"/>
  <c r="K70" i="14"/>
  <c r="T70" i="14" s="1"/>
  <c r="N70" i="14"/>
  <c r="S70" i="14"/>
  <c r="X70" i="14"/>
  <c r="AB70" i="14"/>
  <c r="AD70" i="14"/>
  <c r="AE70" i="14"/>
  <c r="F71" i="14"/>
  <c r="AF71" i="14" s="1"/>
  <c r="I71" i="14"/>
  <c r="K71" i="14"/>
  <c r="N71" i="14"/>
  <c r="S71" i="14"/>
  <c r="T71" i="14"/>
  <c r="X71" i="14"/>
  <c r="AE71" i="14" s="1"/>
  <c r="AB71" i="14"/>
  <c r="AD71" i="14"/>
  <c r="F72" i="14"/>
  <c r="I72" i="14"/>
  <c r="K72" i="14"/>
  <c r="N72" i="14"/>
  <c r="S72" i="14"/>
  <c r="T72" i="14"/>
  <c r="AF72" i="14" s="1"/>
  <c r="X72" i="14"/>
  <c r="AB72" i="14"/>
  <c r="AD72" i="14"/>
  <c r="AE72" i="14"/>
  <c r="F73" i="14"/>
  <c r="I73" i="14"/>
  <c r="K73" i="14"/>
  <c r="T73" i="14" s="1"/>
  <c r="AF73" i="14" s="1"/>
  <c r="N73" i="14"/>
  <c r="S73" i="14"/>
  <c r="X73" i="14"/>
  <c r="AB73" i="14"/>
  <c r="AD73" i="14"/>
  <c r="AE73" i="14"/>
  <c r="F74" i="14"/>
  <c r="I74" i="14"/>
  <c r="K74" i="14"/>
  <c r="N74" i="14"/>
  <c r="S74" i="14"/>
  <c r="T74" i="14"/>
  <c r="X74" i="14"/>
  <c r="AE74" i="14" s="1"/>
  <c r="AB74" i="14"/>
  <c r="AD74" i="14"/>
  <c r="F75" i="14"/>
  <c r="I75" i="14"/>
  <c r="K75" i="14"/>
  <c r="N75" i="14"/>
  <c r="S75" i="14"/>
  <c r="T75" i="14" s="1"/>
  <c r="AF75" i="14" s="1"/>
  <c r="X75" i="14"/>
  <c r="AB75" i="14"/>
  <c r="AD75" i="14"/>
  <c r="AE75" i="14"/>
  <c r="F76" i="14"/>
  <c r="I76" i="14"/>
  <c r="K76" i="14"/>
  <c r="N76" i="14"/>
  <c r="S76" i="14"/>
  <c r="T76" i="14"/>
  <c r="AF76" i="14" s="1"/>
  <c r="X76" i="14"/>
  <c r="AB76" i="14"/>
  <c r="AD76" i="14"/>
  <c r="AE76" i="14"/>
  <c r="F77" i="14"/>
  <c r="I77" i="14"/>
  <c r="K77" i="14"/>
  <c r="N77" i="14"/>
  <c r="T77" i="14" s="1"/>
  <c r="AF77" i="14" s="1"/>
  <c r="S77" i="14"/>
  <c r="X77" i="14"/>
  <c r="AE77" i="14" s="1"/>
  <c r="AB77" i="14"/>
  <c r="AD77" i="14"/>
  <c r="F78" i="14"/>
  <c r="I78" i="14"/>
  <c r="K78" i="14"/>
  <c r="T78" i="14" s="1"/>
  <c r="AF78" i="14" s="1"/>
  <c r="N78" i="14"/>
  <c r="S78" i="14"/>
  <c r="X78" i="14"/>
  <c r="AB78" i="14"/>
  <c r="AD78" i="14"/>
  <c r="AE78" i="14"/>
  <c r="F79" i="14"/>
  <c r="I79" i="14"/>
  <c r="K79" i="14"/>
  <c r="N79" i="14"/>
  <c r="S79" i="14"/>
  <c r="T79" i="14" s="1"/>
  <c r="X79" i="14"/>
  <c r="AB79" i="14"/>
  <c r="AD79" i="14"/>
  <c r="AE79" i="14" s="1"/>
  <c r="F80" i="14"/>
  <c r="AF80" i="14" s="1"/>
  <c r="I80" i="14"/>
  <c r="K80" i="14"/>
  <c r="T80" i="14" s="1"/>
  <c r="N80" i="14"/>
  <c r="S80" i="14"/>
  <c r="X80" i="14"/>
  <c r="AB80" i="14"/>
  <c r="AD80" i="14"/>
  <c r="AE80" i="14"/>
  <c r="F81" i="14"/>
  <c r="I81" i="14"/>
  <c r="K81" i="14"/>
  <c r="T81" i="14" s="1"/>
  <c r="N81" i="14"/>
  <c r="S81" i="14"/>
  <c r="X81" i="14"/>
  <c r="AB81" i="14"/>
  <c r="AE81" i="14" s="1"/>
  <c r="AD81" i="14"/>
  <c r="F82" i="14"/>
  <c r="AF82" i="14" s="1"/>
  <c r="I82" i="14"/>
  <c r="K82" i="14"/>
  <c r="N82" i="14"/>
  <c r="T82" i="14" s="1"/>
  <c r="S82" i="14"/>
  <c r="X82" i="14"/>
  <c r="AE82" i="14" s="1"/>
  <c r="AB82" i="14"/>
  <c r="AD82" i="14"/>
  <c r="F83" i="14"/>
  <c r="I83" i="14"/>
  <c r="K83" i="14"/>
  <c r="T83" i="14" s="1"/>
  <c r="N83" i="14"/>
  <c r="S83" i="14"/>
  <c r="X83" i="14"/>
  <c r="AB83" i="14"/>
  <c r="AD83" i="14"/>
  <c r="AE83" i="14" s="1"/>
  <c r="F84" i="14"/>
  <c r="AF84" i="14" s="1"/>
  <c r="I84" i="14"/>
  <c r="K84" i="14"/>
  <c r="N84" i="14"/>
  <c r="S84" i="14"/>
  <c r="T84" i="14"/>
  <c r="X84" i="14"/>
  <c r="AE84" i="14" s="1"/>
  <c r="AB84" i="14"/>
  <c r="AD84" i="14"/>
  <c r="F85" i="14"/>
  <c r="I85" i="14"/>
  <c r="K85" i="14"/>
  <c r="N85" i="14"/>
  <c r="S85" i="14"/>
  <c r="T85" i="14"/>
  <c r="X85" i="14"/>
  <c r="AE85" i="14" s="1"/>
  <c r="AF85" i="14" s="1"/>
  <c r="AB85" i="14"/>
  <c r="AD85" i="14"/>
  <c r="F86" i="14"/>
  <c r="I86" i="14"/>
  <c r="K86" i="14"/>
  <c r="T86" i="14" s="1"/>
  <c r="N86" i="14"/>
  <c r="S86" i="14"/>
  <c r="X86" i="14"/>
  <c r="AB86" i="14"/>
  <c r="AE86" i="14" s="1"/>
  <c r="AD86" i="14"/>
  <c r="F87" i="14"/>
  <c r="I87" i="14"/>
  <c r="K87" i="14"/>
  <c r="N87" i="14"/>
  <c r="S87" i="14"/>
  <c r="T87" i="14"/>
  <c r="X87" i="14"/>
  <c r="AE87" i="14" s="1"/>
  <c r="AB87" i="14"/>
  <c r="AD87" i="14"/>
  <c r="F88" i="14"/>
  <c r="I88" i="14"/>
  <c r="K88" i="14"/>
  <c r="N88" i="14"/>
  <c r="S88" i="14"/>
  <c r="T88" i="14"/>
  <c r="AF88" i="14" s="1"/>
  <c r="X88" i="14"/>
  <c r="AB88" i="14"/>
  <c r="AD88" i="14"/>
  <c r="AE88" i="14"/>
  <c r="F89" i="14"/>
  <c r="I89" i="14"/>
  <c r="K89" i="14"/>
  <c r="T89" i="14" s="1"/>
  <c r="AF89" i="14" s="1"/>
  <c r="N89" i="14"/>
  <c r="S89" i="14"/>
  <c r="X89" i="14"/>
  <c r="AB89" i="14"/>
  <c r="AD89" i="14"/>
  <c r="AE89" i="14"/>
  <c r="F90" i="14"/>
  <c r="I90" i="14"/>
  <c r="K90" i="14"/>
  <c r="N90" i="14"/>
  <c r="S90" i="14"/>
  <c r="T90" i="14"/>
  <c r="X90" i="14"/>
  <c r="AE90" i="14" s="1"/>
  <c r="AB90" i="14"/>
  <c r="AD90" i="14"/>
  <c r="F91" i="14"/>
  <c r="I91" i="14"/>
  <c r="K91" i="14"/>
  <c r="N91" i="14"/>
  <c r="S91" i="14"/>
  <c r="T91" i="14" s="1"/>
  <c r="AF91" i="14" s="1"/>
  <c r="X91" i="14"/>
  <c r="AB91" i="14"/>
  <c r="AD91" i="14"/>
  <c r="AE91" i="14"/>
  <c r="F92" i="14"/>
  <c r="I92" i="14"/>
  <c r="K92" i="14"/>
  <c r="N92" i="14"/>
  <c r="S92" i="14"/>
  <c r="T92" i="14"/>
  <c r="X92" i="14"/>
  <c r="AB92" i="14"/>
  <c r="AD92" i="14"/>
  <c r="AE92" i="14"/>
  <c r="AF92" i="14" s="1"/>
  <c r="F93" i="14"/>
  <c r="I93" i="14"/>
  <c r="K93" i="14"/>
  <c r="T93" i="14" s="1"/>
  <c r="N93" i="14"/>
  <c r="S93" i="14"/>
  <c r="X93" i="14"/>
  <c r="AE93" i="14" s="1"/>
  <c r="AB93" i="14"/>
  <c r="AD93" i="14"/>
  <c r="F94" i="14"/>
  <c r="AF94" i="14" s="1"/>
  <c r="I94" i="14"/>
  <c r="K94" i="14"/>
  <c r="T94" i="14" s="1"/>
  <c r="N94" i="14"/>
  <c r="S94" i="14"/>
  <c r="X94" i="14"/>
  <c r="AB94" i="14"/>
  <c r="AD94" i="14"/>
  <c r="AE94" i="14"/>
  <c r="F95" i="14"/>
  <c r="I95" i="14"/>
  <c r="K95" i="14"/>
  <c r="N95" i="14"/>
  <c r="S95" i="14"/>
  <c r="T95" i="14"/>
  <c r="X95" i="14"/>
  <c r="AB95" i="14"/>
  <c r="AD95" i="14"/>
  <c r="AE95" i="14" s="1"/>
  <c r="F96" i="14"/>
  <c r="I96" i="14"/>
  <c r="K96" i="14"/>
  <c r="T96" i="14" s="1"/>
  <c r="AF96" i="14" s="1"/>
  <c r="N96" i="14"/>
  <c r="S96" i="14"/>
  <c r="X96" i="14"/>
  <c r="AB96" i="14"/>
  <c r="AD96" i="14"/>
  <c r="AE96" i="14"/>
  <c r="F97" i="14"/>
  <c r="I97" i="14"/>
  <c r="K97" i="14"/>
  <c r="T97" i="14" s="1"/>
  <c r="N97" i="14"/>
  <c r="S97" i="14"/>
  <c r="X97" i="14"/>
  <c r="AE97" i="14" s="1"/>
  <c r="AB97" i="14"/>
  <c r="AD97" i="14"/>
  <c r="F98" i="14"/>
  <c r="I98" i="14"/>
  <c r="K98" i="14"/>
  <c r="N98" i="14"/>
  <c r="T98" i="14" s="1"/>
  <c r="S98" i="14"/>
  <c r="X98" i="14"/>
  <c r="AE98" i="14" s="1"/>
  <c r="AB98" i="14"/>
  <c r="AD98" i="14"/>
  <c r="F99" i="14"/>
  <c r="AF99" i="14" s="1"/>
  <c r="I99" i="14"/>
  <c r="K99" i="14"/>
  <c r="T99" i="14" s="1"/>
  <c r="N99" i="14"/>
  <c r="S99" i="14"/>
  <c r="X99" i="14"/>
  <c r="AB99" i="14"/>
  <c r="AD99" i="14"/>
  <c r="AE99" i="14"/>
  <c r="F100" i="14"/>
  <c r="AF100" i="14" s="1"/>
  <c r="I100" i="14"/>
  <c r="K100" i="14"/>
  <c r="N100" i="14"/>
  <c r="S100" i="14"/>
  <c r="T100" i="14"/>
  <c r="X100" i="14"/>
  <c r="AE100" i="14" s="1"/>
  <c r="AB100" i="14"/>
  <c r="AD100" i="14"/>
  <c r="F101" i="14"/>
  <c r="I101" i="14"/>
  <c r="K101" i="14"/>
  <c r="N101" i="14"/>
  <c r="T101" i="14" s="1"/>
  <c r="AF101" i="14" s="1"/>
  <c r="S101" i="14"/>
  <c r="X101" i="14"/>
  <c r="AE101" i="14" s="1"/>
  <c r="AB101" i="14"/>
  <c r="AD101" i="14"/>
  <c r="F102" i="14"/>
  <c r="AF102" i="14" s="1"/>
  <c r="I102" i="14"/>
  <c r="K102" i="14"/>
  <c r="T102" i="14" s="1"/>
  <c r="N102" i="14"/>
  <c r="S102" i="14"/>
  <c r="X102" i="14"/>
  <c r="AB102" i="14"/>
  <c r="AE102" i="14" s="1"/>
  <c r="AD102" i="14"/>
  <c r="F103" i="14"/>
  <c r="I103" i="14"/>
  <c r="K103" i="14"/>
  <c r="N103" i="14"/>
  <c r="S103" i="14"/>
  <c r="T103" i="14"/>
  <c r="X103" i="14"/>
  <c r="AE103" i="14" s="1"/>
  <c r="AB103" i="14"/>
  <c r="AD103" i="14"/>
  <c r="F104" i="14"/>
  <c r="I104" i="14"/>
  <c r="K104" i="14"/>
  <c r="N104" i="14"/>
  <c r="S104" i="14"/>
  <c r="T104" i="14"/>
  <c r="AF104" i="14" s="1"/>
  <c r="X104" i="14"/>
  <c r="AB104" i="14"/>
  <c r="AD104" i="14"/>
  <c r="AE104" i="14"/>
  <c r="F105" i="14"/>
  <c r="I105" i="14"/>
  <c r="K105" i="14"/>
  <c r="T105" i="14" s="1"/>
  <c r="N105" i="14"/>
  <c r="S105" i="14"/>
  <c r="X105" i="14"/>
  <c r="AB105" i="14"/>
  <c r="AE105" i="14" s="1"/>
  <c r="AD105" i="14"/>
  <c r="F106" i="14"/>
  <c r="I106" i="14"/>
  <c r="K106" i="14"/>
  <c r="N106" i="14"/>
  <c r="S106" i="14"/>
  <c r="T106" i="14"/>
  <c r="X106" i="14"/>
  <c r="AE106" i="14" s="1"/>
  <c r="AB106" i="14"/>
  <c r="AD106" i="14"/>
  <c r="F107" i="14"/>
  <c r="I107" i="14"/>
  <c r="K107" i="14"/>
  <c r="N107" i="14"/>
  <c r="S107" i="14"/>
  <c r="T107" i="14" s="1"/>
  <c r="AF107" i="14" s="1"/>
  <c r="X107" i="14"/>
  <c r="AB107" i="14"/>
  <c r="AD107" i="14"/>
  <c r="AE107" i="14"/>
  <c r="F108" i="14"/>
  <c r="I108" i="14"/>
  <c r="K108" i="14"/>
  <c r="N108" i="14"/>
  <c r="S108" i="14"/>
  <c r="T108" i="14"/>
  <c r="AF108" i="14" s="1"/>
  <c r="X108" i="14"/>
  <c r="AB108" i="14"/>
  <c r="AD108" i="14"/>
  <c r="AE108" i="14"/>
  <c r="F109" i="14"/>
  <c r="I109" i="14"/>
  <c r="K109" i="14"/>
  <c r="T109" i="14" s="1"/>
  <c r="AF109" i="14" s="1"/>
  <c r="N109" i="14"/>
  <c r="S109" i="14"/>
  <c r="X109" i="14"/>
  <c r="AE109" i="14" s="1"/>
  <c r="AB109" i="14"/>
  <c r="AD109" i="14"/>
  <c r="F110" i="14"/>
  <c r="I110" i="14"/>
  <c r="K110" i="14"/>
  <c r="N110" i="14"/>
  <c r="T110" i="14" s="1"/>
  <c r="S110" i="14"/>
  <c r="X110" i="14"/>
  <c r="AB110" i="14"/>
  <c r="AD110" i="14"/>
  <c r="AE110" i="14"/>
  <c r="F111" i="14"/>
  <c r="AF111" i="14" s="1"/>
  <c r="I111" i="14"/>
  <c r="K111" i="14"/>
  <c r="N111" i="14"/>
  <c r="S111" i="14"/>
  <c r="T111" i="14" s="1"/>
  <c r="X111" i="14"/>
  <c r="AB111" i="14"/>
  <c r="AD111" i="14"/>
  <c r="AE111" i="14" s="1"/>
  <c r="F112" i="14"/>
  <c r="I112" i="14"/>
  <c r="K112" i="14"/>
  <c r="T112" i="14" s="1"/>
  <c r="AF112" i="14" s="1"/>
  <c r="N112" i="14"/>
  <c r="S112" i="14"/>
  <c r="X112" i="14"/>
  <c r="AB112" i="14"/>
  <c r="AD112" i="14"/>
  <c r="AE112" i="14"/>
  <c r="F113" i="14"/>
  <c r="AF113" i="14" s="1"/>
  <c r="I113" i="14"/>
  <c r="N113" i="14"/>
  <c r="T113" i="14" s="1"/>
  <c r="S113" i="14"/>
  <c r="X113" i="14"/>
  <c r="AB113" i="14"/>
  <c r="AD113" i="14"/>
  <c r="AE113" i="14"/>
  <c r="F114" i="14"/>
  <c r="AF114" i="14" s="1"/>
  <c r="I114" i="14"/>
  <c r="N114" i="14"/>
  <c r="S114" i="14"/>
  <c r="T114" i="14"/>
  <c r="X114" i="14"/>
  <c r="AB114" i="14"/>
  <c r="AD114" i="14"/>
  <c r="AE114" i="14"/>
  <c r="F115" i="14"/>
  <c r="AF115" i="14" s="1"/>
  <c r="I115" i="14"/>
  <c r="N115" i="14"/>
  <c r="S115" i="14"/>
  <c r="T115" i="14"/>
  <c r="X115" i="14"/>
  <c r="AE115" i="14" s="1"/>
  <c r="AB115" i="14"/>
  <c r="AD115" i="14"/>
  <c r="F116" i="14"/>
  <c r="I116" i="14"/>
  <c r="N116" i="14"/>
  <c r="S116" i="14"/>
  <c r="T116" i="14"/>
  <c r="X116" i="14"/>
  <c r="AE116" i="14" s="1"/>
  <c r="AB116" i="14"/>
  <c r="AD116" i="14"/>
  <c r="F117" i="14"/>
  <c r="AF117" i="14" s="1"/>
  <c r="I117" i="14"/>
  <c r="N117" i="14"/>
  <c r="S117" i="14"/>
  <c r="T117" i="14"/>
  <c r="X117" i="14"/>
  <c r="AB117" i="14"/>
  <c r="AE117" i="14" s="1"/>
  <c r="AD117" i="14"/>
  <c r="F118" i="14"/>
  <c r="I118" i="14"/>
  <c r="N118" i="14"/>
  <c r="T118" i="14" s="1"/>
  <c r="S118" i="14"/>
  <c r="X118" i="14"/>
  <c r="AB118" i="14"/>
  <c r="AE118" i="14" s="1"/>
  <c r="AD118" i="14"/>
  <c r="F119" i="14"/>
  <c r="AF119" i="14" s="1"/>
  <c r="I119" i="14"/>
  <c r="N119" i="14"/>
  <c r="T119" i="14" s="1"/>
  <c r="S119" i="14"/>
  <c r="X119" i="14"/>
  <c r="AB119" i="14"/>
  <c r="AE119" i="14" s="1"/>
  <c r="AD119" i="14"/>
  <c r="F120" i="14"/>
  <c r="I120" i="14"/>
  <c r="N120" i="14"/>
  <c r="T120" i="14" s="1"/>
  <c r="S120" i="14"/>
  <c r="X120" i="14"/>
  <c r="AB120" i="14"/>
  <c r="AE120" i="14" s="1"/>
  <c r="AD120" i="14"/>
  <c r="F121" i="14"/>
  <c r="I121" i="14"/>
  <c r="N121" i="14"/>
  <c r="T121" i="14" s="1"/>
  <c r="S121" i="14"/>
  <c r="X121" i="14"/>
  <c r="AB121" i="14"/>
  <c r="AD121" i="14"/>
  <c r="AE121" i="14"/>
  <c r="F122" i="14"/>
  <c r="I122" i="14"/>
  <c r="N122" i="14"/>
  <c r="T122" i="14" s="1"/>
  <c r="S122" i="14"/>
  <c r="X122" i="14"/>
  <c r="AB122" i="14"/>
  <c r="AD122" i="14"/>
  <c r="AE122" i="14"/>
  <c r="F123" i="14"/>
  <c r="AF123" i="14" s="1"/>
  <c r="I123" i="14"/>
  <c r="N123" i="14"/>
  <c r="S123" i="14"/>
  <c r="T123" i="14"/>
  <c r="X123" i="14"/>
  <c r="AB123" i="14"/>
  <c r="AD123" i="14"/>
  <c r="AE123" i="14"/>
  <c r="F124" i="14"/>
  <c r="I124" i="14"/>
  <c r="N124" i="14"/>
  <c r="S124" i="14"/>
  <c r="T124" i="14"/>
  <c r="X124" i="14"/>
  <c r="AB124" i="14"/>
  <c r="AE124" i="14" s="1"/>
  <c r="AD124" i="14"/>
  <c r="F125" i="14"/>
  <c r="AF125" i="14" s="1"/>
  <c r="I125" i="14"/>
  <c r="N125" i="14"/>
  <c r="S125" i="14"/>
  <c r="T125" i="14"/>
  <c r="X125" i="14"/>
  <c r="AB125" i="14"/>
  <c r="AD125" i="14"/>
  <c r="AE125" i="14"/>
  <c r="F126" i="14"/>
  <c r="AF126" i="14" s="1"/>
  <c r="I126" i="14"/>
  <c r="N126" i="14"/>
  <c r="T126" i="14" s="1"/>
  <c r="S126" i="14"/>
  <c r="X126" i="14"/>
  <c r="AB126" i="14"/>
  <c r="AE126" i="14" s="1"/>
  <c r="AD126" i="14"/>
  <c r="F127" i="14"/>
  <c r="AF127" i="14" s="1"/>
  <c r="I127" i="14"/>
  <c r="N127" i="14"/>
  <c r="S127" i="14"/>
  <c r="T127" i="14"/>
  <c r="X127" i="14"/>
  <c r="AB127" i="14"/>
  <c r="AE127" i="14" s="1"/>
  <c r="AD127" i="14"/>
  <c r="F128" i="14"/>
  <c r="AF128" i="14" s="1"/>
  <c r="I128" i="14"/>
  <c r="N128" i="14"/>
  <c r="T128" i="14" s="1"/>
  <c r="S128" i="14"/>
  <c r="X128" i="14"/>
  <c r="AB128" i="14"/>
  <c r="AE128" i="14" s="1"/>
  <c r="AD128" i="14"/>
  <c r="F129" i="14"/>
  <c r="AF129" i="14" s="1"/>
  <c r="I129" i="14"/>
  <c r="N129" i="14"/>
  <c r="T129" i="14" s="1"/>
  <c r="S129" i="14"/>
  <c r="X129" i="14"/>
  <c r="AB129" i="14"/>
  <c r="AD129" i="14"/>
  <c r="AE129" i="14"/>
  <c r="F130" i="14"/>
  <c r="I130" i="14"/>
  <c r="N130" i="14"/>
  <c r="T130" i="14" s="1"/>
  <c r="S130" i="14"/>
  <c r="X130" i="14"/>
  <c r="AB130" i="14"/>
  <c r="AD130" i="14"/>
  <c r="AE130" i="14"/>
  <c r="F131" i="14"/>
  <c r="AF131" i="14" s="1"/>
  <c r="I131" i="14"/>
  <c r="N131" i="14"/>
  <c r="S131" i="14"/>
  <c r="T131" i="14"/>
  <c r="X131" i="14"/>
  <c r="AB131" i="14"/>
  <c r="AD131" i="14"/>
  <c r="AE131" i="14"/>
  <c r="F132" i="14"/>
  <c r="I132" i="14"/>
  <c r="N132" i="14"/>
  <c r="S132" i="14"/>
  <c r="T132" i="14"/>
  <c r="X132" i="14"/>
  <c r="AB132" i="14"/>
  <c r="AE132" i="14" s="1"/>
  <c r="AD132" i="14"/>
  <c r="F133" i="14"/>
  <c r="AF133" i="14" s="1"/>
  <c r="I133" i="14"/>
  <c r="N133" i="14"/>
  <c r="S133" i="14"/>
  <c r="T133" i="14"/>
  <c r="X133" i="14"/>
  <c r="AB133" i="14"/>
  <c r="AE133" i="14" s="1"/>
  <c r="AD133" i="14"/>
  <c r="F134" i="14"/>
  <c r="I134" i="14"/>
  <c r="N134" i="14"/>
  <c r="T134" i="14" s="1"/>
  <c r="S134" i="14"/>
  <c r="X134" i="14"/>
  <c r="AB134" i="14"/>
  <c r="AE134" i="14" s="1"/>
  <c r="AD134" i="14"/>
  <c r="F135" i="14"/>
  <c r="I135" i="14"/>
  <c r="N135" i="14"/>
  <c r="T135" i="14" s="1"/>
  <c r="S135" i="14"/>
  <c r="X135" i="14"/>
  <c r="AB135" i="14"/>
  <c r="AE135" i="14" s="1"/>
  <c r="AD135" i="14"/>
  <c r="F136" i="14"/>
  <c r="I136" i="14"/>
  <c r="N136" i="14"/>
  <c r="T136" i="14" s="1"/>
  <c r="S136" i="14"/>
  <c r="X136" i="14"/>
  <c r="AB136" i="14"/>
  <c r="AE136" i="14" s="1"/>
  <c r="AD136" i="14"/>
  <c r="F137" i="14"/>
  <c r="I137" i="14"/>
  <c r="N137" i="14"/>
  <c r="T137" i="14" s="1"/>
  <c r="S137" i="14"/>
  <c r="X137" i="14"/>
  <c r="AB137" i="14"/>
  <c r="AD137" i="14"/>
  <c r="AE137" i="14"/>
  <c r="F138" i="14"/>
  <c r="I138" i="14"/>
  <c r="N138" i="14"/>
  <c r="T138" i="14" s="1"/>
  <c r="S138" i="14"/>
  <c r="X138" i="14"/>
  <c r="AB138" i="14"/>
  <c r="AD138" i="14"/>
  <c r="AE138" i="14"/>
  <c r="F139" i="14"/>
  <c r="AF139" i="14" s="1"/>
  <c r="I139" i="14"/>
  <c r="N139" i="14"/>
  <c r="S139" i="14"/>
  <c r="T139" i="14"/>
  <c r="X139" i="14"/>
  <c r="AB139" i="14"/>
  <c r="AD139" i="14"/>
  <c r="AE139" i="14"/>
  <c r="F140" i="14"/>
  <c r="AF140" i="14" s="1"/>
  <c r="I140" i="14"/>
  <c r="N140" i="14"/>
  <c r="S140" i="14"/>
  <c r="T140" i="14"/>
  <c r="X140" i="14"/>
  <c r="AB140" i="14"/>
  <c r="AD140" i="14"/>
  <c r="AE140" i="14"/>
  <c r="F141" i="14"/>
  <c r="AF141" i="14" s="1"/>
  <c r="I141" i="14"/>
  <c r="N141" i="14"/>
  <c r="S141" i="14"/>
  <c r="T141" i="14"/>
  <c r="X141" i="14"/>
  <c r="AB141" i="14"/>
  <c r="AD141" i="14"/>
  <c r="AE141" i="14"/>
  <c r="F142" i="14"/>
  <c r="I142" i="14"/>
  <c r="N142" i="14"/>
  <c r="S142" i="14"/>
  <c r="T142" i="14"/>
  <c r="X142" i="14"/>
  <c r="AB142" i="14"/>
  <c r="AE142" i="14" s="1"/>
  <c r="AD142" i="14"/>
  <c r="F143" i="14"/>
  <c r="AF143" i="14" s="1"/>
  <c r="I143" i="14"/>
  <c r="N143" i="14"/>
  <c r="S143" i="14"/>
  <c r="T143" i="14"/>
  <c r="X143" i="14"/>
  <c r="AB143" i="14"/>
  <c r="AE143" i="14" s="1"/>
  <c r="AD143" i="14"/>
  <c r="F144" i="14"/>
  <c r="I144" i="14"/>
  <c r="N144" i="14"/>
  <c r="T144" i="14" s="1"/>
  <c r="S144" i="14"/>
  <c r="X144" i="14"/>
  <c r="AB144" i="14"/>
  <c r="AE144" i="14" s="1"/>
  <c r="AD144" i="14"/>
  <c r="F145" i="14"/>
  <c r="AF145" i="14" s="1"/>
  <c r="I145" i="14"/>
  <c r="N145" i="14"/>
  <c r="T145" i="14" s="1"/>
  <c r="S145" i="14"/>
  <c r="X145" i="14"/>
  <c r="AB145" i="14"/>
  <c r="AD145" i="14"/>
  <c r="AE145" i="14"/>
  <c r="F146" i="14"/>
  <c r="AF146" i="14" s="1"/>
  <c r="I146" i="14"/>
  <c r="N146" i="14"/>
  <c r="T146" i="14" s="1"/>
  <c r="S146" i="14"/>
  <c r="X146" i="14"/>
  <c r="AB146" i="14"/>
  <c r="AD146" i="14"/>
  <c r="AE146" i="14"/>
  <c r="F147" i="14"/>
  <c r="AF147" i="14" s="1"/>
  <c r="I147" i="14"/>
  <c r="N147" i="14"/>
  <c r="S147" i="14"/>
  <c r="T147" i="14"/>
  <c r="X147" i="14"/>
  <c r="AB147" i="14"/>
  <c r="AD147" i="14"/>
  <c r="AE147" i="14"/>
  <c r="F148" i="14"/>
  <c r="AF148" i="14" s="1"/>
  <c r="I148" i="14"/>
  <c r="N148" i="14"/>
  <c r="S148" i="14"/>
  <c r="T148" i="14"/>
  <c r="X148" i="14"/>
  <c r="AB148" i="14"/>
  <c r="AE148" i="14" s="1"/>
  <c r="AD148" i="14"/>
  <c r="F149" i="14"/>
  <c r="AF149" i="14" s="1"/>
  <c r="I149" i="14"/>
  <c r="N149" i="14"/>
  <c r="S149" i="14"/>
  <c r="T149" i="14"/>
  <c r="X149" i="14"/>
  <c r="AB149" i="14"/>
  <c r="AE149" i="14" s="1"/>
  <c r="AD149" i="14"/>
  <c r="G60" i="2"/>
  <c r="H60" i="2" s="1"/>
  <c r="G128" i="2"/>
  <c r="H128" i="2" s="1"/>
  <c r="G106" i="2"/>
  <c r="G116" i="2"/>
  <c r="G131" i="2"/>
  <c r="G132" i="2"/>
  <c r="G72" i="2"/>
  <c r="G94" i="2"/>
  <c r="G103" i="2"/>
  <c r="G124" i="2"/>
  <c r="H124" i="2" s="1"/>
  <c r="G119" i="2"/>
  <c r="G105" i="2"/>
  <c r="G107" i="2"/>
  <c r="G122" i="2"/>
  <c r="H122" i="2" s="1"/>
  <c r="G133" i="2"/>
  <c r="H133" i="2" s="1"/>
  <c r="G109" i="2"/>
  <c r="H109" i="2" s="1"/>
  <c r="G129" i="2"/>
  <c r="G118" i="2"/>
  <c r="H118" i="2" s="1"/>
  <c r="G110" i="2"/>
  <c r="G75" i="2"/>
  <c r="H75" i="2" s="1"/>
  <c r="G3" i="2"/>
  <c r="G4" i="2"/>
  <c r="G38" i="2"/>
  <c r="H38" i="2" s="1"/>
  <c r="G5" i="2"/>
  <c r="G6" i="2"/>
  <c r="G7" i="2"/>
  <c r="H7" i="2" s="1"/>
  <c r="G8" i="2"/>
  <c r="H8" i="2" s="1"/>
  <c r="G9" i="2"/>
  <c r="G63" i="2"/>
  <c r="G10" i="2"/>
  <c r="H10" i="2" s="1"/>
  <c r="G62" i="2"/>
  <c r="G67" i="2"/>
  <c r="G11" i="2"/>
  <c r="H11" i="2" s="1"/>
  <c r="G85" i="2"/>
  <c r="G12" i="2"/>
  <c r="G40" i="2"/>
  <c r="G13" i="2"/>
  <c r="H13" i="2" s="1"/>
  <c r="G74" i="2"/>
  <c r="G14" i="2"/>
  <c r="G15" i="2"/>
  <c r="G50" i="2"/>
  <c r="H50" i="2" s="1"/>
  <c r="G34" i="2"/>
  <c r="H34" i="2" s="1"/>
  <c r="G16" i="2"/>
  <c r="H16" i="2" s="1"/>
  <c r="G108" i="2"/>
  <c r="G17" i="2"/>
  <c r="H17" i="2" s="1"/>
  <c r="G33" i="2"/>
  <c r="H33" i="2" s="1"/>
  <c r="G53" i="2"/>
  <c r="G134" i="2"/>
  <c r="G113" i="2"/>
  <c r="H113" i="2" s="1"/>
  <c r="G65" i="2"/>
  <c r="G37" i="2"/>
  <c r="G18" i="2"/>
  <c r="G97" i="2"/>
  <c r="G135" i="2"/>
  <c r="G101" i="2"/>
  <c r="H101" i="2" s="1"/>
  <c r="G69" i="2"/>
  <c r="H69" i="2" s="1"/>
  <c r="G136" i="2"/>
  <c r="G90" i="2"/>
  <c r="H90" i="2" s="1"/>
  <c r="G137" i="2"/>
  <c r="G54" i="2"/>
  <c r="H54" i="2" s="1"/>
  <c r="G61" i="2"/>
  <c r="G78" i="2"/>
  <c r="G138" i="2"/>
  <c r="G19" i="2"/>
  <c r="G76" i="2"/>
  <c r="G20" i="2"/>
  <c r="G39" i="2"/>
  <c r="G87" i="2"/>
  <c r="G139" i="2"/>
  <c r="G21" i="2"/>
  <c r="G51" i="2"/>
  <c r="H51" i="2" s="1"/>
  <c r="G22" i="2"/>
  <c r="H22" i="2" s="1"/>
  <c r="G49" i="2"/>
  <c r="H49" i="2" s="1"/>
  <c r="G68" i="2"/>
  <c r="H68" i="2" s="1"/>
  <c r="G102" i="2"/>
  <c r="H102" i="2" s="1"/>
  <c r="G23" i="2"/>
  <c r="G117" i="2"/>
  <c r="G86" i="2"/>
  <c r="H86" i="2" s="1"/>
  <c r="G24" i="2"/>
  <c r="H24" i="2" s="1"/>
  <c r="G115" i="2"/>
  <c r="H115" i="2" s="1"/>
  <c r="G52" i="2"/>
  <c r="G25" i="2"/>
  <c r="H25" i="2" s="1"/>
  <c r="G64" i="2"/>
  <c r="G111" i="2"/>
  <c r="G121" i="2"/>
  <c r="G95" i="2"/>
  <c r="H95" i="2" s="1"/>
  <c r="G26" i="2"/>
  <c r="H26" i="2" s="1"/>
  <c r="G98" i="2"/>
  <c r="H98" i="2" s="1"/>
  <c r="G140" i="2"/>
  <c r="H140" i="2" s="1"/>
  <c r="G141" i="2"/>
  <c r="G142" i="2"/>
  <c r="H142" i="2"/>
  <c r="G57" i="2"/>
  <c r="G27" i="2"/>
  <c r="G143" i="2"/>
  <c r="H143" i="2" s="1"/>
  <c r="G28" i="2"/>
  <c r="G48" i="2"/>
  <c r="G29" i="2"/>
  <c r="G36" i="2"/>
  <c r="G82" i="2"/>
  <c r="G66" i="2"/>
  <c r="G112" i="2"/>
  <c r="G73" i="2"/>
  <c r="H73" i="2" s="1"/>
  <c r="G30" i="2"/>
  <c r="H30" i="2" s="1"/>
  <c r="G77" i="2"/>
  <c r="H77" i="2" s="1"/>
  <c r="G80" i="2"/>
  <c r="G79" i="2"/>
  <c r="G41" i="2"/>
  <c r="H41" i="2" s="1"/>
  <c r="G70" i="2"/>
  <c r="G144" i="2"/>
  <c r="G47" i="2"/>
  <c r="H47" i="2" s="1"/>
  <c r="G71" i="2"/>
  <c r="G59" i="2"/>
  <c r="H59" i="2" s="1"/>
  <c r="G55" i="2"/>
  <c r="G89" i="2"/>
  <c r="G83" i="2"/>
  <c r="G56" i="2"/>
  <c r="H56" i="2" s="1"/>
  <c r="G93" i="2"/>
  <c r="H93" i="2" s="1"/>
  <c r="G35" i="2"/>
  <c r="G42" i="2"/>
  <c r="H42" i="2" s="1"/>
  <c r="G96" i="2"/>
  <c r="H96" i="2" s="1"/>
  <c r="G120" i="2"/>
  <c r="G99" i="2"/>
  <c r="G130" i="2"/>
  <c r="H130" i="2" s="1"/>
  <c r="G88" i="2"/>
  <c r="G126" i="2"/>
  <c r="H126" i="2" s="1"/>
  <c r="G81" i="2"/>
  <c r="H81" i="2" s="1"/>
  <c r="G45" i="2"/>
  <c r="G58" i="2"/>
  <c r="G91" i="2"/>
  <c r="H91" i="2" s="1"/>
  <c r="G127" i="2"/>
  <c r="G84" i="2"/>
  <c r="G46" i="2"/>
  <c r="H46" i="2" s="1"/>
  <c r="G100" i="2"/>
  <c r="G92" i="2"/>
  <c r="G31" i="2"/>
  <c r="H31" i="2" s="1"/>
  <c r="G123" i="2"/>
  <c r="H123" i="2" s="1"/>
  <c r="G104" i="2"/>
  <c r="G32" i="2"/>
  <c r="G114" i="2"/>
  <c r="H114" i="2" s="1"/>
  <c r="G43" i="2"/>
  <c r="H43" i="2" s="1"/>
  <c r="G44" i="2"/>
  <c r="H44" i="2" s="1"/>
  <c r="G125" i="2"/>
  <c r="H125" i="2" s="1"/>
  <c r="H106" i="2"/>
  <c r="E145" i="2"/>
  <c r="I125" i="2"/>
  <c r="H63" i="2"/>
  <c r="H65" i="2"/>
  <c r="H121" i="2"/>
  <c r="H28" i="2"/>
  <c r="H82" i="2"/>
  <c r="H83" i="2"/>
  <c r="H94" i="2"/>
  <c r="H3" i="2"/>
  <c r="H6" i="2"/>
  <c r="H97" i="2"/>
  <c r="H61" i="2"/>
  <c r="H19" i="2"/>
  <c r="H76" i="2"/>
  <c r="H87" i="2"/>
  <c r="H139" i="2"/>
  <c r="H23" i="2"/>
  <c r="H117" i="2"/>
  <c r="H144" i="2"/>
  <c r="H55" i="2"/>
  <c r="H99" i="2"/>
  <c r="H100" i="2"/>
  <c r="H105" i="2"/>
  <c r="H72" i="2"/>
  <c r="H110" i="2"/>
  <c r="H92" i="2"/>
  <c r="H127" i="2"/>
  <c r="H45" i="2"/>
  <c r="H88" i="2"/>
  <c r="H89" i="2"/>
  <c r="H71" i="2"/>
  <c r="H112" i="2"/>
  <c r="H36" i="2"/>
  <c r="H39" i="2"/>
  <c r="H138" i="2"/>
  <c r="H137" i="2"/>
  <c r="H135" i="2"/>
  <c r="H53" i="2"/>
  <c r="H108" i="2"/>
  <c r="H85" i="2"/>
  <c r="H62" i="2"/>
  <c r="H9" i="2"/>
  <c r="H132" i="2"/>
  <c r="H5" i="2"/>
  <c r="H84" i="2"/>
  <c r="H58" i="2"/>
  <c r="H35" i="2"/>
  <c r="H70" i="2"/>
  <c r="H80" i="2"/>
  <c r="H57" i="2"/>
  <c r="H64" i="2"/>
  <c r="H37" i="2"/>
  <c r="H134" i="2"/>
  <c r="H74" i="2"/>
  <c r="H12" i="2"/>
  <c r="H67" i="2"/>
  <c r="H131" i="2"/>
  <c r="H104" i="2"/>
  <c r="H79" i="2"/>
  <c r="H48" i="2"/>
  <c r="H27" i="2"/>
  <c r="H141" i="2"/>
  <c r="H111" i="2"/>
  <c r="H18" i="2"/>
  <c r="H14" i="2"/>
  <c r="H40" i="2"/>
  <c r="H107" i="2"/>
  <c r="H103" i="2"/>
  <c r="H32" i="2"/>
  <c r="H66" i="2"/>
  <c r="H29" i="2"/>
  <c r="H52" i="2"/>
  <c r="H21" i="2"/>
  <c r="H20" i="2"/>
  <c r="H78" i="2"/>
  <c r="H15" i="2"/>
  <c r="H136" i="2"/>
  <c r="H116" i="2"/>
  <c r="H120" i="2"/>
  <c r="H4" i="2"/>
  <c r="H129" i="2"/>
  <c r="H119" i="2"/>
  <c r="AF35" i="14" l="1"/>
  <c r="AF27" i="14"/>
  <c r="AF98" i="14"/>
  <c r="AF9" i="14"/>
  <c r="AF137" i="14"/>
  <c r="AF105" i="14"/>
  <c r="AF16" i="14"/>
  <c r="AF12" i="14"/>
  <c r="AF135" i="14"/>
  <c r="AF121" i="14"/>
  <c r="AF42" i="14"/>
  <c r="AF29" i="14"/>
  <c r="AF20" i="14"/>
  <c r="AF87" i="14"/>
  <c r="AF81" i="14"/>
  <c r="AF74" i="14"/>
  <c r="AF67" i="14"/>
  <c r="AF34" i="14"/>
  <c r="AF118" i="14"/>
  <c r="AF116" i="14"/>
  <c r="AF65" i="14"/>
  <c r="AF14" i="14"/>
  <c r="AF83" i="14"/>
  <c r="AF144" i="14"/>
  <c r="AF142" i="14"/>
  <c r="AF134" i="14"/>
  <c r="AF132" i="14"/>
  <c r="AF124" i="14"/>
  <c r="AF120" i="14"/>
  <c r="AF103" i="14"/>
  <c r="AF97" i="14"/>
  <c r="AF79" i="14"/>
  <c r="AF49" i="14"/>
  <c r="AF36" i="14"/>
  <c r="AF130" i="14"/>
  <c r="AF122" i="14"/>
  <c r="AF110" i="14"/>
  <c r="AF90" i="14"/>
  <c r="AF61" i="14"/>
  <c r="AF45" i="14"/>
  <c r="AF23" i="14"/>
  <c r="AF5" i="14"/>
  <c r="AF41" i="14"/>
  <c r="AF32" i="14"/>
  <c r="AF19" i="14"/>
  <c r="AF136" i="14"/>
  <c r="AF138" i="14"/>
  <c r="AF93" i="14"/>
  <c r="AF15" i="14"/>
  <c r="AF95" i="14"/>
  <c r="AF68" i="14"/>
  <c r="AF30" i="14"/>
  <c r="AF18" i="14"/>
  <c r="AF106" i="14"/>
  <c r="AF86" i="14"/>
  <c r="AF22" i="14"/>
  <c r="AF1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 User</author>
  </authors>
  <commentList>
    <comment ref="L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电子设计竞赛省三等奖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“</t>
        </r>
        <r>
          <rPr>
            <sz val="9"/>
            <color indexed="81"/>
            <rFont val="宋体"/>
            <family val="3"/>
            <charset val="134"/>
          </rPr>
          <t>电路与电子线路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校级教学模式改革</t>
        </r>
        <r>
          <rPr>
            <sz val="9"/>
            <color indexed="81"/>
            <rFont val="Tahoma"/>
            <family val="2"/>
          </rPr>
          <t xml:space="preserve"> 7.5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A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模拟电子电路基础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电子工业出版社</t>
        </r>
      </text>
    </comment>
    <comment ref="Y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“</t>
        </r>
        <r>
          <rPr>
            <sz val="9"/>
            <color indexed="81"/>
            <rFont val="宋体"/>
            <family val="3"/>
            <charset val="134"/>
          </rPr>
          <t>电子科学与技术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浙江省优势专业</t>
        </r>
      </text>
    </comment>
    <comment ref="V1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电子信息技术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国家虚拟仿真实验中心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1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数电教改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数电翻转课堂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共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1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数电教改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数电翻转课堂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共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L1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挑战杯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杭州禾木源农业科技有限公司创业计划书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省一等奖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V1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省级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物联网技术实践和开发平台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
指导“大学生科技创新孵化器”获校青春榜样荣誉称号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A2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电子线路</t>
        </r>
        <r>
          <rPr>
            <sz val="9"/>
            <color indexed="81"/>
            <rFont val="Tahoma"/>
            <family val="2"/>
          </rPr>
          <t>SPICE</t>
        </r>
        <r>
          <rPr>
            <sz val="9"/>
            <color indexed="81"/>
            <rFont val="宋体"/>
            <family val="3"/>
            <charset val="134"/>
          </rPr>
          <t>设计与仿真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电子工业</t>
        </r>
      </text>
    </comment>
    <comment ref="AC2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指导学生论文</t>
        </r>
      </text>
    </comment>
    <comment ref="V2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财政部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模拟电子电路实验室建设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2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新生研讨课《汽车电子初探》</t>
        </r>
      </text>
    </comment>
    <comment ref="Z3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“</t>
        </r>
        <r>
          <rPr>
            <sz val="9"/>
            <color indexed="81"/>
            <rFont val="宋体"/>
            <family val="3"/>
            <charset val="134"/>
          </rPr>
          <t>电路与电子线路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校级教学模式改革</t>
        </r>
        <r>
          <rPr>
            <sz val="9"/>
            <color indexed="81"/>
            <rFont val="Tahoma"/>
            <family val="2"/>
          </rPr>
          <t xml:space="preserve"> 7.5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A3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模拟电子电路基础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电子工业出版社</t>
        </r>
      </text>
    </comment>
    <comment ref="AA34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数电教材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L3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智能车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国家二等奖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
省一等奖</t>
        </r>
        <r>
          <rPr>
            <sz val="9"/>
            <color indexed="81"/>
            <rFont val="Tahoma"/>
            <family val="2"/>
          </rPr>
          <t xml:space="preserve"> 15
</t>
        </r>
        <r>
          <rPr>
            <sz val="9"/>
            <color indexed="81"/>
            <rFont val="宋体"/>
            <family val="3"/>
            <charset val="134"/>
          </rPr>
          <t>省一等奖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省三等奖</t>
        </r>
        <r>
          <rPr>
            <sz val="9"/>
            <color indexed="81"/>
            <rFont val="Tahoma"/>
            <family val="2"/>
          </rPr>
          <t xml:space="preserve"> 15
</t>
        </r>
        <r>
          <rPr>
            <sz val="9"/>
            <color indexed="81"/>
            <rFont val="宋体"/>
            <family val="3"/>
            <charset val="134"/>
          </rPr>
          <t>电子设计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省一等奖</t>
        </r>
        <r>
          <rPr>
            <sz val="9"/>
            <color indexed="81"/>
            <rFont val="Tahoma"/>
            <family val="2"/>
          </rPr>
          <t xml:space="preserve"> 15
</t>
        </r>
        <r>
          <rPr>
            <sz val="9"/>
            <color indexed="81"/>
            <rFont val="宋体"/>
            <family val="3"/>
            <charset val="134"/>
          </rPr>
          <t>省一等奖</t>
        </r>
        <r>
          <rPr>
            <sz val="9"/>
            <color indexed="81"/>
            <rFont val="Tahoma"/>
            <family val="2"/>
          </rPr>
          <t xml:space="preserve">12.5
</t>
        </r>
        <r>
          <rPr>
            <sz val="9"/>
            <color indexed="81"/>
            <rFont val="宋体"/>
            <family val="3"/>
            <charset val="134"/>
          </rPr>
          <t>省三等奖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智能车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校一等奖</t>
        </r>
        <r>
          <rPr>
            <sz val="9"/>
            <color indexed="81"/>
            <rFont val="Tahoma"/>
            <family val="2"/>
          </rPr>
          <t xml:space="preserve"> 7.5
</t>
        </r>
        <r>
          <rPr>
            <sz val="9"/>
            <color indexed="81"/>
            <rFont val="宋体"/>
            <family val="3"/>
            <charset val="134"/>
          </rPr>
          <t>校二等奖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电子设计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校二等奖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AC3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论文《通信电路实验教学改革探索》，实验科学与技术</t>
        </r>
      </text>
    </comment>
    <comment ref="L3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国二</t>
        </r>
      </text>
    </comment>
    <comment ref="U37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数电教改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数电翻转课堂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共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A37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十二五规划教材</t>
        </r>
        <r>
          <rPr>
            <sz val="9"/>
            <color indexed="81"/>
            <rFont val="Tahoma"/>
            <family val="2"/>
          </rPr>
          <t>EDA</t>
        </r>
        <r>
          <rPr>
            <sz val="9"/>
            <color indexed="81"/>
            <rFont val="宋体"/>
            <family val="3"/>
            <charset val="134"/>
          </rPr>
          <t>技术实践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V39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电子信息技术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国家虚拟仿真实验中心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Q4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b/>
            <sz val="9"/>
            <color indexed="81"/>
            <rFont val="宋体"/>
            <family val="3"/>
            <charset val="134"/>
          </rPr>
          <t>校级教学优秀奖</t>
        </r>
      </text>
    </comment>
    <comment ref="U4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校级高教课题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
校级教学模式改革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
省级实验课程建设及教学改革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V4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财政部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模拟电子电路实验室建设</t>
        </r>
        <r>
          <rPr>
            <sz val="9"/>
            <color indexed="81"/>
            <rFont val="Tahoma"/>
            <family val="2"/>
          </rPr>
          <t xml:space="preserve"> 19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A4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模拟电子技术习题及实验指导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电子工业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4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模拟电子电路实验教学改革初探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实验科学与技术</t>
        </r>
      </text>
    </comment>
    <comment ref="Y4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“</t>
        </r>
        <r>
          <rPr>
            <sz val="9"/>
            <color indexed="81"/>
            <rFont val="宋体"/>
            <family val="3"/>
            <charset val="134"/>
          </rPr>
          <t>电子科学与技术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浙江省优势专业</t>
        </r>
      </text>
    </comment>
    <comment ref="L4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挑战杯校一等奖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V4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电子信息技术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国家虚拟仿真实验中心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Y47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集成电路设计与集成系统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校重点专业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L48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国家大创项目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Q48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校级教学优秀奖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宋体"/>
            <family val="3"/>
            <charset val="134"/>
          </rPr>
          <t>分
省竞赛优秀指导教师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4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数电教改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数电翻转课堂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共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V4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电子信息技术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国家虚拟仿真实验中心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48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EDA</t>
        </r>
        <r>
          <rPr>
            <sz val="9"/>
            <color indexed="81"/>
            <rFont val="宋体"/>
            <family val="3"/>
            <charset val="134"/>
          </rPr>
          <t>技术国家级精品资源共享课</t>
        </r>
      </text>
    </comment>
    <comment ref="AA4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EDA</t>
        </r>
        <r>
          <rPr>
            <sz val="9"/>
            <color indexed="81"/>
            <rFont val="宋体"/>
            <family val="3"/>
            <charset val="134"/>
          </rPr>
          <t>技术实用教程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国家“十二五”国华教材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Y4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“</t>
        </r>
        <r>
          <rPr>
            <sz val="9"/>
            <color indexed="81"/>
            <rFont val="宋体"/>
            <family val="3"/>
            <charset val="134"/>
          </rPr>
          <t>电子科学与技术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浙江省优势专业</t>
        </r>
      </text>
    </comment>
    <comment ref="Q5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校级教学优秀奖</t>
        </r>
      </text>
    </comment>
    <comment ref="L5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智能车省二等奖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分，尹克放弃</t>
        </r>
      </text>
    </comment>
    <comment ref="U5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数电教改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数电翻转课堂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共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V5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电子信息技术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国家虚拟仿真实验中心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V5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电子信息技术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国家虚拟仿真实验中心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宋体"/>
            <family val="3"/>
            <charset val="134"/>
          </rPr>
          <t>分
财政部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模拟电子电路实验室建设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Y5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“</t>
        </r>
        <r>
          <rPr>
            <sz val="9"/>
            <color indexed="81"/>
            <rFont val="宋体"/>
            <family val="3"/>
            <charset val="134"/>
          </rPr>
          <t>电子科学与技术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浙江省优势专业</t>
        </r>
      </text>
    </comment>
    <comment ref="V59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电子信息技术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国家虚拟仿真实验中心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5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EDA</t>
        </r>
        <r>
          <rPr>
            <sz val="9"/>
            <color indexed="81"/>
            <rFont val="宋体"/>
            <family val="3"/>
            <charset val="134"/>
          </rPr>
          <t>技术国家级精品资源共享课</t>
        </r>
      </text>
    </comment>
    <comment ref="L6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国二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宋体"/>
            <family val="3"/>
            <charset val="134"/>
          </rPr>
          <t>分
智能车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国一</t>
        </r>
        <r>
          <rPr>
            <sz val="9"/>
            <color indexed="81"/>
            <rFont val="Tahoma"/>
            <family val="2"/>
          </rPr>
          <t xml:space="preserve"> 35</t>
        </r>
        <r>
          <rPr>
            <sz val="9"/>
            <color indexed="81"/>
            <rFont val="宋体"/>
            <family val="3"/>
            <charset val="134"/>
          </rPr>
          <t>分
智能车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省一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
智能车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省一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
智能车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省二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 xml:space="preserve">分
</t>
        </r>
      </text>
    </comment>
    <comment ref="Q67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校级教学优秀奖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宋体"/>
            <family val="3"/>
            <charset val="134"/>
          </rPr>
          <t>分
毕设优秀指导教师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6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数电教改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数电翻转课堂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共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V67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电子信息技术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国家虚拟仿真实验中心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宋体"/>
            <family val="3"/>
            <charset val="134"/>
          </rPr>
          <t>分
财政部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模拟电子电路实验室建设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6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EDA</t>
        </r>
        <r>
          <rPr>
            <sz val="9"/>
            <color indexed="81"/>
            <rFont val="宋体"/>
            <family val="3"/>
            <charset val="134"/>
          </rPr>
          <t>技术国家级精品资源共享课</t>
        </r>
      </text>
    </comment>
    <comment ref="V69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财政部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模拟电子电路实验室建设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M73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国家大创项目</t>
        </r>
      </text>
    </comment>
    <comment ref="AA73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模拟电子电路基础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电子工业出版社</t>
        </r>
      </text>
    </comment>
    <comment ref="V7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电子信息技术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国家虚拟仿真实验中心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宋体"/>
            <family val="3"/>
            <charset val="134"/>
          </rPr>
          <t>分
财政部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模拟电子电路实验室建设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Q7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校级教学优秀奖</t>
        </r>
      </text>
    </comment>
    <comment ref="AA7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数电教材</t>
        </r>
        <r>
          <rPr>
            <sz val="9"/>
            <color indexed="81"/>
            <rFont val="Tahoma"/>
            <family val="2"/>
          </rPr>
          <t xml:space="preserve"> 1.4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7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论文：智能公交车报站模拟系统的设计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L9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电子设计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国二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宋体"/>
            <family val="3"/>
            <charset val="134"/>
          </rPr>
          <t>分
省二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校二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校三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9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指导学生发表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篇论文</t>
        </r>
      </text>
    </comment>
    <comment ref="V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电子信息技术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国家虚拟仿真实验中心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宋体"/>
            <family val="3"/>
            <charset val="134"/>
          </rPr>
          <t>分
财政部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模拟电子电路实验室建设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9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EDA</t>
        </r>
        <r>
          <rPr>
            <sz val="9"/>
            <color indexed="81"/>
            <rFont val="宋体"/>
            <family val="3"/>
            <charset val="134"/>
          </rPr>
          <t>技术国家级精品资源共享课</t>
        </r>
      </text>
    </comment>
    <comment ref="Y9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“</t>
        </r>
        <r>
          <rPr>
            <sz val="9"/>
            <color indexed="81"/>
            <rFont val="宋体"/>
            <family val="3"/>
            <charset val="134"/>
          </rPr>
          <t>电子科学与技术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浙江省优势专业</t>
        </r>
      </text>
    </comment>
    <comment ref="Y97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“</t>
        </r>
        <r>
          <rPr>
            <sz val="9"/>
            <color indexed="81"/>
            <rFont val="宋体"/>
            <family val="3"/>
            <charset val="134"/>
          </rPr>
          <t>电子科学与技术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浙江省优势专业</t>
        </r>
      </text>
    </comment>
    <comment ref="AA9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数电教材</t>
        </r>
        <r>
          <rPr>
            <sz val="9"/>
            <color indexed="81"/>
            <rFont val="Tahoma"/>
            <family val="2"/>
          </rPr>
          <t xml:space="preserve"> 6.6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9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指导学生发表论文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L100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挑战杯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杭州禾木源农业科技有限公司创业计划书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省一等奖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V10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省级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物联网技术实践和开发平台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
指导“大学生科技创新孵化器”获校青春榜样荣誉称号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A10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模拟电子电路基础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电子工业出版社</t>
        </r>
      </text>
    </comment>
    <comment ref="V108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财政部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模拟电子电路实验室建设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</commentList>
</comments>
</file>

<file path=xl/sharedStrings.xml><?xml version="1.0" encoding="utf-8"?>
<sst xmlns="http://schemas.openxmlformats.org/spreadsheetml/2006/main" count="1294" uniqueCount="591">
  <si>
    <t>01026</t>
  </si>
  <si>
    <t/>
  </si>
  <si>
    <t>05006</t>
  </si>
  <si>
    <t>罗美华</t>
  </si>
  <si>
    <t>05007</t>
  </si>
  <si>
    <t>贾蕾</t>
  </si>
  <si>
    <t>05018</t>
  </si>
  <si>
    <t>王维平</t>
  </si>
  <si>
    <t>05019</t>
  </si>
  <si>
    <t>胡飞跃</t>
  </si>
  <si>
    <t>05022</t>
  </si>
  <si>
    <t>陈瑾</t>
  </si>
  <si>
    <t>05023</t>
  </si>
  <si>
    <t>王勇佳</t>
  </si>
  <si>
    <t>05026</t>
  </si>
  <si>
    <t>张珣</t>
  </si>
  <si>
    <t>05027</t>
  </si>
  <si>
    <t>05028</t>
  </si>
  <si>
    <t>崔佳冬</t>
  </si>
  <si>
    <t>05029</t>
  </si>
  <si>
    <t>张海峰</t>
  </si>
  <si>
    <t>05030</t>
  </si>
  <si>
    <t>张亚君</t>
  </si>
  <si>
    <t>05031</t>
  </si>
  <si>
    <t>徐敏</t>
  </si>
  <si>
    <t>05034</t>
  </si>
  <si>
    <t>05042</t>
  </si>
  <si>
    <t>郑雪峰</t>
  </si>
  <si>
    <t>05043</t>
  </si>
  <si>
    <t>周巧娣</t>
  </si>
  <si>
    <t>05044</t>
  </si>
  <si>
    <t>刘敬彪</t>
  </si>
  <si>
    <t>05045</t>
  </si>
  <si>
    <t>高惠芳</t>
  </si>
  <si>
    <t>05050</t>
  </si>
  <si>
    <t>高明煜</t>
  </si>
  <si>
    <t>05051</t>
  </si>
  <si>
    <t>方志华</t>
  </si>
  <si>
    <t>05053</t>
  </si>
  <si>
    <t>黄继业</t>
  </si>
  <si>
    <t>05054</t>
  </si>
  <si>
    <t>曾毓</t>
  </si>
  <si>
    <t>05055</t>
  </si>
  <si>
    <t>郭红梅</t>
  </si>
  <si>
    <t>05058</t>
  </si>
  <si>
    <t>张海鹏</t>
  </si>
  <si>
    <t>05062</t>
  </si>
  <si>
    <t>顾梅园</t>
  </si>
  <si>
    <t>05063</t>
  </si>
  <si>
    <t>耿友林</t>
  </si>
  <si>
    <t>05064</t>
  </si>
  <si>
    <t>曾昕</t>
  </si>
  <si>
    <t>07008</t>
  </si>
  <si>
    <t>刘顺兰</t>
  </si>
  <si>
    <t>22003</t>
  </si>
  <si>
    <t>刘公致</t>
  </si>
  <si>
    <t>秦会斌</t>
  </si>
  <si>
    <t>22009</t>
  </si>
  <si>
    <t>程筱军</t>
  </si>
  <si>
    <t>22010</t>
  </si>
  <si>
    <t>章红芳</t>
  </si>
  <si>
    <t>23006</t>
  </si>
  <si>
    <t>马琪</t>
  </si>
  <si>
    <t>王卉</t>
  </si>
  <si>
    <t>刘军</t>
  </si>
  <si>
    <t>张晓红</t>
  </si>
  <si>
    <t>38015</t>
  </si>
  <si>
    <t>马松月</t>
  </si>
  <si>
    <t>38019</t>
  </si>
  <si>
    <t>40003</t>
  </si>
  <si>
    <t>洪明</t>
  </si>
  <si>
    <t>周磊</t>
  </si>
  <si>
    <t>40030</t>
  </si>
  <si>
    <t>章雪挺</t>
  </si>
  <si>
    <t>顾海涛</t>
  </si>
  <si>
    <t>40068</t>
  </si>
  <si>
    <t>盛庆华</t>
  </si>
  <si>
    <t>40110</t>
  </si>
  <si>
    <t>王光义</t>
  </si>
  <si>
    <t>40113</t>
  </si>
  <si>
    <t>周继军</t>
  </si>
  <si>
    <t>40127</t>
  </si>
  <si>
    <t>徐丽燕</t>
  </si>
  <si>
    <t>40128</t>
  </si>
  <si>
    <t>吕伟锋</t>
  </si>
  <si>
    <t>40136</t>
  </si>
  <si>
    <t>刘圆圆</t>
  </si>
  <si>
    <t>40137</t>
  </si>
  <si>
    <t>刘纯虎</t>
  </si>
  <si>
    <t>40139</t>
  </si>
  <si>
    <t>林弥</t>
  </si>
  <si>
    <t>40142</t>
  </si>
  <si>
    <t>李芸</t>
  </si>
  <si>
    <t>汪洁</t>
  </si>
  <si>
    <t>40153</t>
  </si>
  <si>
    <t>胡冀</t>
  </si>
  <si>
    <t>40159</t>
  </si>
  <si>
    <t>牛小燕</t>
  </si>
  <si>
    <t>40191</t>
  </si>
  <si>
    <t>徐军明</t>
  </si>
  <si>
    <t>40193</t>
  </si>
  <si>
    <t>刘国华</t>
  </si>
  <si>
    <t>董林玺</t>
  </si>
  <si>
    <t>黄海云</t>
  </si>
  <si>
    <t>李文钧</t>
  </si>
  <si>
    <t>40216</t>
  </si>
  <si>
    <t>陈龙</t>
  </si>
  <si>
    <t>40229</t>
  </si>
  <si>
    <t>40284</t>
  </si>
  <si>
    <t>杜铁钧</t>
  </si>
  <si>
    <t>40285</t>
  </si>
  <si>
    <t>张显飞</t>
  </si>
  <si>
    <t>40286</t>
  </si>
  <si>
    <t>郑梁</t>
  </si>
  <si>
    <t>40287</t>
  </si>
  <si>
    <t>40288</t>
  </si>
  <si>
    <t>项铁铭</t>
  </si>
  <si>
    <t>文进才</t>
  </si>
  <si>
    <t>李训根</t>
  </si>
  <si>
    <t>余厉阳</t>
  </si>
  <si>
    <t>游彬</t>
  </si>
  <si>
    <t>高秀敏</t>
  </si>
  <si>
    <t>袁碧宇</t>
  </si>
  <si>
    <t>胡松</t>
  </si>
  <si>
    <t>40475</t>
  </si>
  <si>
    <t>程知群</t>
  </si>
  <si>
    <t>何志伟</t>
  </si>
  <si>
    <t>杨柳</t>
  </si>
  <si>
    <t>郭凌伟</t>
  </si>
  <si>
    <t>孔庆鹏</t>
  </si>
  <si>
    <t>秦兴</t>
  </si>
  <si>
    <t>罗国清</t>
  </si>
  <si>
    <t>胡炜薇</t>
  </si>
  <si>
    <t>王永进</t>
  </si>
  <si>
    <t>陈科明</t>
  </si>
  <si>
    <t>蔡文郁</t>
  </si>
  <si>
    <t>于海滨</t>
  </si>
  <si>
    <t>洪慧</t>
  </si>
  <si>
    <t>宋开新</t>
  </si>
  <si>
    <t>张斌</t>
  </si>
  <si>
    <t>胡体玲</t>
  </si>
  <si>
    <t>钱志华</t>
  </si>
  <si>
    <t>梁亚平</t>
  </si>
  <si>
    <t>邵李焕</t>
  </si>
  <si>
    <t>应智花</t>
  </si>
  <si>
    <t>白茹</t>
  </si>
  <si>
    <t>武军</t>
  </si>
  <si>
    <t>40964</t>
  </si>
  <si>
    <t>冯涛</t>
  </si>
  <si>
    <t>郑晓隆</t>
  </si>
  <si>
    <t>钱正洪</t>
  </si>
  <si>
    <t>周明珠</t>
  </si>
  <si>
    <t>骆新江</t>
  </si>
  <si>
    <t>邓江峡</t>
  </si>
  <si>
    <t>张钰</t>
  </si>
  <si>
    <t>高海军</t>
  </si>
  <si>
    <t>辛青</t>
  </si>
  <si>
    <t>张阳</t>
  </si>
  <si>
    <t>吴占雄</t>
  </si>
  <si>
    <t>邝小飞</t>
  </si>
  <si>
    <t>朱礼尧</t>
  </si>
  <si>
    <t>公晓丽</t>
  </si>
  <si>
    <t>任坤</t>
  </si>
  <si>
    <t>郑鹏</t>
  </si>
  <si>
    <t>王彬</t>
  </si>
  <si>
    <t>程瑜华</t>
  </si>
  <si>
    <t>胡绎茜</t>
  </si>
  <si>
    <t>王康泰</t>
  </si>
  <si>
    <t>41313</t>
  </si>
  <si>
    <t>彭亮</t>
  </si>
  <si>
    <t>41320</t>
  </si>
  <si>
    <t>郑兴</t>
  </si>
  <si>
    <t>李付鹏</t>
  </si>
  <si>
    <t>王翔</t>
  </si>
  <si>
    <t>蒋洁</t>
  </si>
  <si>
    <t>李竹</t>
  </si>
  <si>
    <t>逯鑫淼</t>
  </si>
  <si>
    <t>张忠海</t>
  </si>
  <si>
    <t>张彦飞</t>
  </si>
  <si>
    <t>沈怡然</t>
  </si>
  <si>
    <t>袁博</t>
  </si>
  <si>
    <t>马学条</t>
  </si>
  <si>
    <t>王晓媛</t>
  </si>
  <si>
    <t>姓名</t>
  </si>
  <si>
    <t>樊凌雁</t>
  </si>
  <si>
    <t>李月涛</t>
  </si>
  <si>
    <t>排名</t>
    <phoneticPr fontId="3" type="noConversion"/>
  </si>
  <si>
    <t>学科竞赛</t>
    <phoneticPr fontId="3" type="noConversion"/>
  </si>
  <si>
    <t>其它省级比赛</t>
    <phoneticPr fontId="3" type="noConversion"/>
  </si>
  <si>
    <t>教学成果奖</t>
    <phoneticPr fontId="3" type="noConversion"/>
  </si>
  <si>
    <t>教学名师奖</t>
    <phoneticPr fontId="3" type="noConversion"/>
  </si>
  <si>
    <t>其它教学奖励</t>
    <phoneticPr fontId="3" type="noConversion"/>
  </si>
  <si>
    <t>教学技能奖</t>
    <phoneticPr fontId="3" type="noConversion"/>
  </si>
  <si>
    <t>教改项目</t>
    <phoneticPr fontId="3" type="noConversion"/>
  </si>
  <si>
    <t>实验教学示范中心建设项目</t>
    <phoneticPr fontId="3" type="noConversion"/>
  </si>
  <si>
    <t>教学团队</t>
    <phoneticPr fontId="3" type="noConversion"/>
  </si>
  <si>
    <t>专业建设</t>
    <phoneticPr fontId="3" type="noConversion"/>
  </si>
  <si>
    <t>课程建设</t>
    <phoneticPr fontId="3" type="noConversion"/>
  </si>
  <si>
    <t>教材建设</t>
    <phoneticPr fontId="3" type="noConversion"/>
  </si>
  <si>
    <t>公开发表论文</t>
    <phoneticPr fontId="3" type="noConversion"/>
  </si>
  <si>
    <t>S2</t>
    <phoneticPr fontId="3" type="noConversion"/>
  </si>
  <si>
    <t>备注1</t>
    <phoneticPr fontId="3" type="noConversion"/>
  </si>
  <si>
    <t>备注2</t>
  </si>
  <si>
    <t>备注3</t>
  </si>
  <si>
    <t>杨宇翔</t>
  </si>
  <si>
    <t>潘勉</t>
  </si>
  <si>
    <t>孙海燕</t>
  </si>
  <si>
    <t>江源</t>
  </si>
  <si>
    <t>赵巨峰</t>
  </si>
  <si>
    <t>林君</t>
  </si>
  <si>
    <t>牟旭东</t>
  </si>
  <si>
    <t>张辉朝</t>
  </si>
  <si>
    <t>马德</t>
  </si>
  <si>
    <t>周涛</t>
  </si>
  <si>
    <t>赵文生</t>
  </si>
  <si>
    <t>胡月</t>
  </si>
  <si>
    <t>王高峰</t>
  </si>
  <si>
    <t>孙宜琴</t>
  </si>
  <si>
    <t>王路文</t>
  </si>
  <si>
    <t>正高</t>
  </si>
  <si>
    <t>副高</t>
  </si>
  <si>
    <t>中级</t>
  </si>
  <si>
    <t>本科</t>
    <phoneticPr fontId="3" type="noConversion"/>
  </si>
  <si>
    <r>
      <rPr>
        <sz val="12"/>
        <rFont val="宋体"/>
        <family val="3"/>
        <charset val="134"/>
      </rPr>
      <t>序号</t>
    </r>
    <phoneticPr fontId="3" type="noConversion"/>
  </si>
  <si>
    <r>
      <rPr>
        <sz val="12"/>
        <rFont val="宋体"/>
        <family val="3"/>
        <charset val="134"/>
      </rPr>
      <t>部门</t>
    </r>
  </si>
  <si>
    <r>
      <rPr>
        <sz val="12"/>
        <rFont val="宋体"/>
        <family val="3"/>
        <charset val="134"/>
      </rPr>
      <t>工号</t>
    </r>
  </si>
  <si>
    <r>
      <rPr>
        <sz val="12"/>
        <rFont val="宋体"/>
        <family val="3"/>
        <charset val="134"/>
      </rPr>
      <t>姓名</t>
    </r>
  </si>
  <si>
    <r>
      <rPr>
        <sz val="12"/>
        <rFont val="宋体"/>
        <family val="3"/>
        <charset val="134"/>
      </rPr>
      <t>合计</t>
    </r>
    <phoneticPr fontId="3" type="noConversion"/>
  </si>
  <si>
    <r>
      <rPr>
        <sz val="12"/>
        <color indexed="8"/>
        <rFont val="宋体"/>
        <family val="3"/>
        <charset val="134"/>
      </rPr>
      <t>行政</t>
    </r>
  </si>
  <si>
    <r>
      <rPr>
        <sz val="12"/>
        <color indexed="8"/>
        <rFont val="宋体"/>
        <family val="3"/>
        <charset val="134"/>
      </rPr>
      <t>公晓丽</t>
    </r>
  </si>
  <si>
    <r>
      <rPr>
        <sz val="12"/>
        <color indexed="8"/>
        <rFont val="宋体"/>
        <family val="3"/>
        <charset val="134"/>
      </rPr>
      <t>郭红梅</t>
    </r>
  </si>
  <si>
    <r>
      <rPr>
        <sz val="12"/>
        <color indexed="8"/>
        <rFont val="宋体"/>
        <family val="3"/>
        <charset val="134"/>
      </rPr>
      <t>胡绎茜</t>
    </r>
  </si>
  <si>
    <r>
      <rPr>
        <sz val="12"/>
        <color indexed="8"/>
        <rFont val="宋体"/>
        <family val="3"/>
        <charset val="134"/>
      </rPr>
      <t>贾蕾</t>
    </r>
  </si>
  <si>
    <r>
      <rPr>
        <sz val="12"/>
        <color indexed="8"/>
        <rFont val="宋体"/>
        <family val="3"/>
        <charset val="134"/>
      </rPr>
      <t>李月涛</t>
    </r>
  </si>
  <si>
    <r>
      <rPr>
        <sz val="12"/>
        <color indexed="8"/>
        <rFont val="宋体"/>
        <family val="3"/>
        <charset val="134"/>
      </rPr>
      <t>刘顺兰</t>
    </r>
  </si>
  <si>
    <r>
      <rPr>
        <sz val="12"/>
        <color indexed="8"/>
        <rFont val="宋体"/>
        <family val="3"/>
        <charset val="134"/>
      </rPr>
      <t>刘孝菊</t>
    </r>
  </si>
  <si>
    <r>
      <rPr>
        <sz val="12"/>
        <color indexed="8"/>
        <rFont val="宋体"/>
        <family val="3"/>
        <charset val="134"/>
      </rPr>
      <t>罗美华</t>
    </r>
  </si>
  <si>
    <r>
      <rPr>
        <sz val="12"/>
        <color indexed="8"/>
        <rFont val="宋体"/>
        <family val="3"/>
        <charset val="134"/>
      </rPr>
      <t>马红岩</t>
    </r>
  </si>
  <si>
    <r>
      <rPr>
        <sz val="12"/>
        <color indexed="8"/>
        <rFont val="宋体"/>
        <family val="3"/>
        <charset val="134"/>
      </rPr>
      <t>马松月</t>
    </r>
  </si>
  <si>
    <r>
      <rPr>
        <sz val="12"/>
        <color indexed="8"/>
        <rFont val="宋体"/>
        <family val="3"/>
        <charset val="134"/>
      </rPr>
      <t>王卉</t>
    </r>
  </si>
  <si>
    <r>
      <rPr>
        <sz val="12"/>
        <color indexed="8"/>
        <rFont val="宋体"/>
        <family val="3"/>
        <charset val="134"/>
      </rPr>
      <t>王永进</t>
    </r>
  </si>
  <si>
    <r>
      <rPr>
        <sz val="12"/>
        <color indexed="8"/>
        <rFont val="宋体"/>
        <family val="3"/>
        <charset val="134"/>
      </rPr>
      <t>杨柳</t>
    </r>
  </si>
  <si>
    <r>
      <rPr>
        <sz val="12"/>
        <color indexed="8"/>
        <rFont val="宋体"/>
        <family val="3"/>
        <charset val="134"/>
      </rPr>
      <t>袁碧宇</t>
    </r>
  </si>
  <si>
    <r>
      <rPr>
        <sz val="12"/>
        <color indexed="8"/>
        <rFont val="宋体"/>
        <family val="3"/>
        <charset val="134"/>
      </rPr>
      <t>曾昕</t>
    </r>
  </si>
  <si>
    <r>
      <rPr>
        <sz val="12"/>
        <color indexed="8"/>
        <rFont val="宋体"/>
        <family val="3"/>
        <charset val="134"/>
      </rPr>
      <t>张斌</t>
    </r>
  </si>
  <si>
    <r>
      <rPr>
        <sz val="12"/>
        <color indexed="8"/>
        <rFont val="宋体"/>
        <family val="3"/>
        <charset val="134"/>
      </rPr>
      <t>张彦飞</t>
    </r>
  </si>
  <si>
    <r>
      <rPr>
        <sz val="12"/>
        <color indexed="8"/>
        <rFont val="宋体"/>
        <family val="3"/>
        <charset val="134"/>
      </rPr>
      <t>章红芳</t>
    </r>
  </si>
  <si>
    <r>
      <rPr>
        <sz val="12"/>
        <color indexed="8"/>
        <rFont val="宋体"/>
        <family val="3"/>
        <charset val="134"/>
      </rPr>
      <t>赵治栋</t>
    </r>
  </si>
  <si>
    <r>
      <rPr>
        <sz val="12"/>
        <color indexed="8"/>
        <rFont val="宋体"/>
        <family val="3"/>
        <charset val="134"/>
      </rPr>
      <t>实验中心</t>
    </r>
  </si>
  <si>
    <r>
      <rPr>
        <sz val="12"/>
        <color indexed="8"/>
        <rFont val="宋体"/>
        <family val="3"/>
        <charset val="134"/>
      </rPr>
      <t>陈龙</t>
    </r>
  </si>
  <si>
    <r>
      <rPr>
        <sz val="12"/>
        <color indexed="8"/>
        <rFont val="宋体"/>
        <family val="3"/>
        <charset val="134"/>
      </rPr>
      <t>胡体玲</t>
    </r>
  </si>
  <si>
    <r>
      <rPr>
        <sz val="12"/>
        <color indexed="8"/>
        <rFont val="宋体"/>
        <family val="3"/>
        <charset val="134"/>
      </rPr>
      <t>李付鹏</t>
    </r>
  </si>
  <si>
    <r>
      <rPr>
        <sz val="12"/>
        <color indexed="8"/>
        <rFont val="宋体"/>
        <family val="3"/>
        <charset val="134"/>
      </rPr>
      <t>李芸</t>
    </r>
  </si>
  <si>
    <r>
      <rPr>
        <sz val="12"/>
        <color indexed="8"/>
        <rFont val="宋体"/>
        <family val="3"/>
        <charset val="134"/>
      </rPr>
      <t>林弥</t>
    </r>
  </si>
  <si>
    <r>
      <rPr>
        <sz val="12"/>
        <color indexed="8"/>
        <rFont val="宋体"/>
        <family val="3"/>
        <charset val="134"/>
      </rPr>
      <t>刘公致</t>
    </r>
  </si>
  <si>
    <r>
      <rPr>
        <sz val="12"/>
        <color indexed="8"/>
        <rFont val="宋体"/>
        <family val="3"/>
        <charset val="134"/>
      </rPr>
      <t>刘国华</t>
    </r>
  </si>
  <si>
    <r>
      <rPr>
        <sz val="12"/>
        <color indexed="8"/>
        <rFont val="宋体"/>
        <family val="3"/>
        <charset val="134"/>
      </rPr>
      <t>马学条</t>
    </r>
  </si>
  <si>
    <r>
      <rPr>
        <sz val="12"/>
        <color indexed="8"/>
        <rFont val="宋体"/>
        <family val="3"/>
        <charset val="134"/>
      </rPr>
      <t>沈怡然</t>
    </r>
  </si>
  <si>
    <r>
      <rPr>
        <sz val="12"/>
        <color indexed="8"/>
        <rFont val="宋体"/>
        <family val="3"/>
        <charset val="134"/>
      </rPr>
      <t>王光义</t>
    </r>
  </si>
  <si>
    <r>
      <rPr>
        <sz val="12"/>
        <color indexed="8"/>
        <rFont val="宋体"/>
        <family val="3"/>
        <charset val="134"/>
      </rPr>
      <t>王康泰</t>
    </r>
  </si>
  <si>
    <r>
      <rPr>
        <sz val="12"/>
        <color indexed="8"/>
        <rFont val="宋体"/>
        <family val="3"/>
        <charset val="134"/>
      </rPr>
      <t>王晓媛</t>
    </r>
  </si>
  <si>
    <r>
      <rPr>
        <sz val="12"/>
        <color indexed="8"/>
        <rFont val="宋体"/>
        <family val="3"/>
        <charset val="134"/>
      </rPr>
      <t>王勇佳</t>
    </r>
  </si>
  <si>
    <r>
      <rPr>
        <sz val="12"/>
        <color indexed="8"/>
        <rFont val="宋体"/>
        <family val="3"/>
        <charset val="134"/>
      </rPr>
      <t>徐敏</t>
    </r>
  </si>
  <si>
    <r>
      <rPr>
        <sz val="12"/>
        <color indexed="8"/>
        <rFont val="宋体"/>
        <family val="3"/>
        <charset val="134"/>
      </rPr>
      <t>张显飞</t>
    </r>
  </si>
  <si>
    <r>
      <rPr>
        <sz val="12"/>
        <color indexed="8"/>
        <rFont val="宋体"/>
        <family val="3"/>
        <charset val="134"/>
      </rPr>
      <t>张珣</t>
    </r>
  </si>
  <si>
    <r>
      <rPr>
        <sz val="12"/>
        <color indexed="8"/>
        <rFont val="宋体"/>
        <family val="3"/>
        <charset val="134"/>
      </rPr>
      <t>张亚君</t>
    </r>
  </si>
  <si>
    <r>
      <rPr>
        <sz val="12"/>
        <color indexed="8"/>
        <rFont val="宋体"/>
        <family val="3"/>
        <charset val="134"/>
      </rPr>
      <t>张钰</t>
    </r>
  </si>
  <si>
    <r>
      <rPr>
        <sz val="12"/>
        <color indexed="8"/>
        <rFont val="宋体"/>
        <family val="3"/>
        <charset val="134"/>
      </rPr>
      <t>周明珠</t>
    </r>
  </si>
  <si>
    <r>
      <rPr>
        <sz val="12"/>
        <color indexed="8"/>
        <rFont val="宋体"/>
        <family val="3"/>
        <charset val="134"/>
      </rPr>
      <t>器件所</t>
    </r>
  </si>
  <si>
    <r>
      <rPr>
        <sz val="12"/>
        <color indexed="8"/>
        <rFont val="宋体"/>
        <family val="3"/>
        <charset val="134"/>
      </rPr>
      <t>程筱军</t>
    </r>
  </si>
  <si>
    <r>
      <rPr>
        <sz val="12"/>
        <color indexed="8"/>
        <rFont val="宋体"/>
        <family val="3"/>
        <charset val="134"/>
      </rPr>
      <t>崔佳冬</t>
    </r>
  </si>
  <si>
    <r>
      <rPr>
        <sz val="12"/>
        <color indexed="8"/>
        <rFont val="宋体"/>
        <family val="3"/>
        <charset val="134"/>
      </rPr>
      <t>邓江峡</t>
    </r>
  </si>
  <si>
    <r>
      <rPr>
        <sz val="12"/>
        <color indexed="8"/>
        <rFont val="宋体"/>
        <family val="3"/>
        <charset val="134"/>
      </rPr>
      <t>高惠芳</t>
    </r>
  </si>
  <si>
    <r>
      <rPr>
        <sz val="12"/>
        <color indexed="8"/>
        <rFont val="宋体"/>
        <family val="3"/>
        <charset val="134"/>
      </rPr>
      <t>胡冀</t>
    </r>
  </si>
  <si>
    <r>
      <rPr>
        <sz val="12"/>
        <color indexed="8"/>
        <rFont val="宋体"/>
        <family val="3"/>
        <charset val="134"/>
      </rPr>
      <t>胡炜薇</t>
    </r>
  </si>
  <si>
    <r>
      <rPr>
        <sz val="12"/>
        <color indexed="8"/>
        <rFont val="宋体"/>
        <family val="3"/>
        <charset val="134"/>
      </rPr>
      <t>胡永才</t>
    </r>
  </si>
  <si>
    <r>
      <rPr>
        <sz val="12"/>
        <color indexed="8"/>
        <rFont val="宋体"/>
        <family val="3"/>
        <charset val="134"/>
      </rPr>
      <t>黄海云</t>
    </r>
  </si>
  <si>
    <r>
      <rPr>
        <sz val="12"/>
        <color indexed="8"/>
        <rFont val="宋体"/>
        <family val="3"/>
        <charset val="134"/>
      </rPr>
      <t>罗友</t>
    </r>
  </si>
  <si>
    <r>
      <rPr>
        <sz val="12"/>
        <color indexed="8"/>
        <rFont val="宋体"/>
        <family val="3"/>
        <charset val="134"/>
      </rPr>
      <t>秦会斌</t>
    </r>
  </si>
  <si>
    <r>
      <rPr>
        <sz val="12"/>
        <color indexed="8"/>
        <rFont val="宋体"/>
        <family val="3"/>
        <charset val="134"/>
      </rPr>
      <t>邵李焕</t>
    </r>
  </si>
  <si>
    <r>
      <rPr>
        <sz val="12"/>
        <color indexed="8"/>
        <rFont val="宋体"/>
        <family val="3"/>
        <charset val="134"/>
      </rPr>
      <t>宋开新</t>
    </r>
  </si>
  <si>
    <r>
      <rPr>
        <sz val="12"/>
        <color indexed="8"/>
        <rFont val="宋体"/>
        <family val="3"/>
        <charset val="134"/>
      </rPr>
      <t>孙海燕</t>
    </r>
  </si>
  <si>
    <r>
      <rPr>
        <sz val="12"/>
        <color indexed="8"/>
        <rFont val="宋体"/>
        <family val="3"/>
        <charset val="134"/>
      </rPr>
      <t>武军</t>
    </r>
  </si>
  <si>
    <r>
      <rPr>
        <sz val="12"/>
        <color indexed="8"/>
        <rFont val="宋体"/>
        <family val="3"/>
        <charset val="134"/>
      </rPr>
      <t>徐军明</t>
    </r>
  </si>
  <si>
    <r>
      <rPr>
        <sz val="12"/>
        <color indexed="8"/>
        <rFont val="宋体"/>
        <family val="3"/>
        <charset val="134"/>
      </rPr>
      <t>杨翠容</t>
    </r>
  </si>
  <si>
    <r>
      <rPr>
        <sz val="12"/>
        <color indexed="8"/>
        <rFont val="宋体"/>
        <family val="3"/>
        <charset val="134"/>
      </rPr>
      <t>应智花</t>
    </r>
  </si>
  <si>
    <r>
      <rPr>
        <sz val="12"/>
        <color indexed="8"/>
        <rFont val="宋体"/>
        <family val="3"/>
        <charset val="134"/>
      </rPr>
      <t>张阳</t>
    </r>
  </si>
  <si>
    <r>
      <rPr>
        <sz val="12"/>
        <color indexed="8"/>
        <rFont val="宋体"/>
        <family val="3"/>
        <charset val="134"/>
      </rPr>
      <t>郑梁</t>
    </r>
  </si>
  <si>
    <r>
      <rPr>
        <sz val="12"/>
        <color indexed="8"/>
        <rFont val="宋体"/>
        <family val="3"/>
        <charset val="134"/>
      </rPr>
      <t>郑鹏</t>
    </r>
  </si>
  <si>
    <r>
      <rPr>
        <sz val="12"/>
        <color indexed="8"/>
        <rFont val="宋体"/>
        <family val="3"/>
        <charset val="134"/>
      </rPr>
      <t>郑晓隆</t>
    </r>
  </si>
  <si>
    <r>
      <rPr>
        <sz val="12"/>
        <color indexed="8"/>
        <rFont val="宋体"/>
        <family val="3"/>
        <charset val="134"/>
      </rPr>
      <t>周继军</t>
    </r>
  </si>
  <si>
    <r>
      <rPr>
        <sz val="12"/>
        <color indexed="8"/>
        <rFont val="宋体"/>
        <family val="3"/>
        <charset val="134"/>
      </rPr>
      <t>系统所</t>
    </r>
  </si>
  <si>
    <r>
      <rPr>
        <sz val="12"/>
        <color indexed="8"/>
        <rFont val="宋体"/>
        <family val="3"/>
        <charset val="134"/>
      </rPr>
      <t>蔡文郁</t>
    </r>
  </si>
  <si>
    <r>
      <rPr>
        <sz val="12"/>
        <color indexed="8"/>
        <rFont val="宋体"/>
        <family val="3"/>
        <charset val="134"/>
      </rPr>
      <t>高明煜</t>
    </r>
  </si>
  <si>
    <r>
      <rPr>
        <sz val="12"/>
        <color indexed="8"/>
        <rFont val="宋体"/>
        <family val="3"/>
        <charset val="134"/>
      </rPr>
      <t>顾梅园</t>
    </r>
  </si>
  <si>
    <r>
      <rPr>
        <sz val="12"/>
        <color indexed="8"/>
        <rFont val="宋体"/>
        <family val="3"/>
        <charset val="134"/>
      </rPr>
      <t>何志伟</t>
    </r>
  </si>
  <si>
    <r>
      <rPr>
        <sz val="12"/>
        <color indexed="8"/>
        <rFont val="宋体"/>
        <family val="3"/>
        <charset val="134"/>
      </rPr>
      <t>洪明</t>
    </r>
  </si>
  <si>
    <r>
      <rPr>
        <sz val="12"/>
        <color indexed="8"/>
        <rFont val="宋体"/>
        <family val="3"/>
        <charset val="134"/>
      </rPr>
      <t>胡松</t>
    </r>
  </si>
  <si>
    <r>
      <rPr>
        <sz val="12"/>
        <color indexed="8"/>
        <rFont val="宋体"/>
        <family val="3"/>
        <charset val="134"/>
      </rPr>
      <t>黄继业</t>
    </r>
  </si>
  <si>
    <r>
      <rPr>
        <sz val="12"/>
        <color indexed="8"/>
        <rFont val="宋体"/>
        <family val="3"/>
        <charset val="134"/>
      </rPr>
      <t>蒋洁</t>
    </r>
  </si>
  <si>
    <r>
      <rPr>
        <sz val="12"/>
        <color indexed="8"/>
        <rFont val="宋体"/>
        <family val="3"/>
        <charset val="134"/>
      </rPr>
      <t>孔庆鹏</t>
    </r>
  </si>
  <si>
    <r>
      <rPr>
        <sz val="12"/>
        <color indexed="8"/>
        <rFont val="宋体"/>
        <family val="3"/>
        <charset val="134"/>
      </rPr>
      <t>李竹</t>
    </r>
  </si>
  <si>
    <r>
      <rPr>
        <sz val="12"/>
        <color indexed="8"/>
        <rFont val="宋体"/>
        <family val="3"/>
        <charset val="134"/>
      </rPr>
      <t>刘敬彪</t>
    </r>
  </si>
  <si>
    <r>
      <rPr>
        <sz val="12"/>
        <color indexed="8"/>
        <rFont val="宋体"/>
        <family val="3"/>
        <charset val="134"/>
      </rPr>
      <t>刘圆圆</t>
    </r>
  </si>
  <si>
    <r>
      <rPr>
        <sz val="12"/>
        <color indexed="8"/>
        <rFont val="宋体"/>
        <family val="3"/>
        <charset val="134"/>
      </rPr>
      <t>潘勉</t>
    </r>
  </si>
  <si>
    <r>
      <rPr>
        <sz val="12"/>
        <color indexed="8"/>
        <rFont val="宋体"/>
        <family val="3"/>
        <charset val="134"/>
      </rPr>
      <t>潘松</t>
    </r>
  </si>
  <si>
    <r>
      <rPr>
        <sz val="12"/>
        <color indexed="8"/>
        <rFont val="宋体"/>
        <family val="3"/>
        <charset val="134"/>
      </rPr>
      <t>盛庆华</t>
    </r>
  </si>
  <si>
    <r>
      <rPr>
        <sz val="12"/>
        <color indexed="8"/>
        <rFont val="宋体"/>
        <family val="3"/>
        <charset val="134"/>
      </rPr>
      <t>杨宇翔</t>
    </r>
  </si>
  <si>
    <r>
      <rPr>
        <sz val="12"/>
        <color indexed="8"/>
        <rFont val="宋体"/>
        <family val="3"/>
        <charset val="134"/>
      </rPr>
      <t>于海滨</t>
    </r>
  </si>
  <si>
    <r>
      <rPr>
        <sz val="12"/>
        <color indexed="8"/>
        <rFont val="宋体"/>
        <family val="3"/>
        <charset val="134"/>
      </rPr>
      <t>曾毓</t>
    </r>
  </si>
  <si>
    <r>
      <rPr>
        <sz val="12"/>
        <color indexed="8"/>
        <rFont val="宋体"/>
        <family val="3"/>
        <charset val="134"/>
      </rPr>
      <t>张海峰</t>
    </r>
  </si>
  <si>
    <r>
      <rPr>
        <sz val="12"/>
        <color indexed="8"/>
        <rFont val="宋体"/>
        <family val="3"/>
        <charset val="134"/>
      </rPr>
      <t>张海鹏</t>
    </r>
  </si>
  <si>
    <r>
      <rPr>
        <sz val="12"/>
        <color indexed="8"/>
        <rFont val="宋体"/>
        <family val="3"/>
        <charset val="134"/>
      </rPr>
      <t>章雪挺</t>
    </r>
  </si>
  <si>
    <r>
      <rPr>
        <sz val="12"/>
        <color indexed="8"/>
        <rFont val="宋体"/>
        <family val="3"/>
        <charset val="134"/>
      </rPr>
      <t>周巧娣</t>
    </r>
  </si>
  <si>
    <r>
      <rPr>
        <sz val="12"/>
        <color indexed="8"/>
        <rFont val="宋体"/>
        <family val="3"/>
        <charset val="134"/>
      </rPr>
      <t>环境所</t>
    </r>
  </si>
  <si>
    <r>
      <rPr>
        <sz val="12"/>
        <color indexed="8"/>
        <rFont val="宋体"/>
        <family val="3"/>
        <charset val="134"/>
      </rPr>
      <t>高秀敏</t>
    </r>
  </si>
  <si>
    <r>
      <rPr>
        <sz val="12"/>
        <color indexed="8"/>
        <rFont val="宋体"/>
        <family val="3"/>
        <charset val="134"/>
      </rPr>
      <t>顾海涛</t>
    </r>
  </si>
  <si>
    <r>
      <rPr>
        <sz val="12"/>
        <color indexed="8"/>
        <rFont val="宋体"/>
        <family val="3"/>
        <charset val="134"/>
      </rPr>
      <t>郭凌伟</t>
    </r>
  </si>
  <si>
    <r>
      <rPr>
        <sz val="12"/>
        <color indexed="8"/>
        <rFont val="宋体"/>
        <family val="3"/>
        <charset val="134"/>
      </rPr>
      <t>胡克想</t>
    </r>
  </si>
  <si>
    <r>
      <rPr>
        <sz val="12"/>
        <color indexed="8"/>
        <rFont val="宋体"/>
        <family val="3"/>
        <charset val="134"/>
      </rPr>
      <t>逯鑫淼</t>
    </r>
  </si>
  <si>
    <r>
      <rPr>
        <sz val="12"/>
        <color indexed="8"/>
        <rFont val="宋体"/>
        <family val="3"/>
        <charset val="134"/>
      </rPr>
      <t>辛青</t>
    </r>
  </si>
  <si>
    <r>
      <rPr>
        <sz val="12"/>
        <color indexed="8"/>
        <rFont val="宋体"/>
        <family val="3"/>
        <charset val="134"/>
      </rPr>
      <t>赵巨峰</t>
    </r>
  </si>
  <si>
    <r>
      <rPr>
        <sz val="12"/>
        <color indexed="8"/>
        <rFont val="宋体"/>
        <family val="3"/>
        <charset val="134"/>
      </rPr>
      <t>天线所</t>
    </r>
  </si>
  <si>
    <r>
      <rPr>
        <sz val="12"/>
        <color indexed="8"/>
        <rFont val="宋体"/>
        <family val="3"/>
        <charset val="134"/>
      </rPr>
      <t>杜铁钧</t>
    </r>
  </si>
  <si>
    <r>
      <rPr>
        <sz val="12"/>
        <color indexed="8"/>
        <rFont val="宋体"/>
        <family val="3"/>
        <charset val="134"/>
      </rPr>
      <t>方志华</t>
    </r>
  </si>
  <si>
    <r>
      <rPr>
        <sz val="12"/>
        <color indexed="8"/>
        <rFont val="宋体"/>
        <family val="3"/>
        <charset val="134"/>
      </rPr>
      <t>耿友林</t>
    </r>
  </si>
  <si>
    <r>
      <rPr>
        <sz val="12"/>
        <color indexed="8"/>
        <rFont val="宋体"/>
        <family val="3"/>
        <charset val="134"/>
      </rPr>
      <t>骆新江</t>
    </r>
  </si>
  <si>
    <r>
      <rPr>
        <sz val="12"/>
        <color indexed="8"/>
        <rFont val="宋体"/>
        <family val="3"/>
        <charset val="134"/>
      </rPr>
      <t>彭亮</t>
    </r>
  </si>
  <si>
    <r>
      <rPr>
        <sz val="12"/>
        <color indexed="8"/>
        <rFont val="宋体"/>
        <family val="3"/>
        <charset val="134"/>
      </rPr>
      <t>钱志华</t>
    </r>
  </si>
  <si>
    <r>
      <rPr>
        <sz val="12"/>
        <color indexed="8"/>
        <rFont val="宋体"/>
        <family val="3"/>
        <charset val="134"/>
      </rPr>
      <t>宋强</t>
    </r>
  </si>
  <si>
    <r>
      <rPr>
        <sz val="12"/>
        <color indexed="8"/>
        <rFont val="宋体"/>
        <family val="3"/>
        <charset val="134"/>
      </rPr>
      <t>吴爱婷</t>
    </r>
  </si>
  <si>
    <r>
      <rPr>
        <sz val="12"/>
        <color indexed="8"/>
        <rFont val="宋体"/>
        <family val="3"/>
        <charset val="134"/>
      </rPr>
      <t>项铁铭</t>
    </r>
  </si>
  <si>
    <r>
      <rPr>
        <sz val="12"/>
        <color indexed="8"/>
        <rFont val="宋体"/>
        <family val="3"/>
        <charset val="134"/>
      </rPr>
      <t>张忠海</t>
    </r>
  </si>
  <si>
    <r>
      <rPr>
        <sz val="12"/>
        <color indexed="8"/>
        <rFont val="宋体"/>
        <family val="3"/>
        <charset val="134"/>
      </rPr>
      <t>基础部</t>
    </r>
  </si>
  <si>
    <r>
      <rPr>
        <sz val="12"/>
        <color indexed="8"/>
        <rFont val="宋体"/>
        <family val="3"/>
        <charset val="134"/>
      </rPr>
      <t>胡飞跃</t>
    </r>
  </si>
  <si>
    <r>
      <rPr>
        <sz val="12"/>
        <color indexed="8"/>
        <rFont val="宋体"/>
        <family val="3"/>
        <charset val="134"/>
      </rPr>
      <t>王维平</t>
    </r>
  </si>
  <si>
    <r>
      <rPr>
        <sz val="12"/>
        <color indexed="8"/>
        <rFont val="宋体"/>
        <family val="3"/>
        <charset val="134"/>
      </rPr>
      <t>徐丽燕</t>
    </r>
  </si>
  <si>
    <r>
      <rPr>
        <sz val="12"/>
        <color indexed="8"/>
        <rFont val="宋体"/>
        <family val="3"/>
        <charset val="134"/>
      </rPr>
      <t>郑雪峰</t>
    </r>
  </si>
  <si>
    <r>
      <t>CAD</t>
    </r>
    <r>
      <rPr>
        <sz val="12"/>
        <color indexed="8"/>
        <rFont val="宋体"/>
        <family val="3"/>
        <charset val="134"/>
      </rPr>
      <t>所</t>
    </r>
  </si>
  <si>
    <r>
      <rPr>
        <sz val="12"/>
        <color indexed="8"/>
        <rFont val="宋体"/>
        <family val="3"/>
        <charset val="134"/>
      </rPr>
      <t>白茹</t>
    </r>
  </si>
  <si>
    <r>
      <rPr>
        <sz val="12"/>
        <color indexed="8"/>
        <rFont val="宋体"/>
        <family val="3"/>
        <charset val="134"/>
      </rPr>
      <t>陈科明</t>
    </r>
  </si>
  <si>
    <r>
      <rPr>
        <sz val="12"/>
        <color indexed="8"/>
        <rFont val="宋体"/>
        <family val="3"/>
        <charset val="134"/>
      </rPr>
      <t>程瑜华</t>
    </r>
  </si>
  <si>
    <r>
      <rPr>
        <sz val="12"/>
        <color indexed="8"/>
        <rFont val="宋体"/>
        <family val="3"/>
        <charset val="134"/>
      </rPr>
      <t>程知群</t>
    </r>
  </si>
  <si>
    <r>
      <rPr>
        <sz val="12"/>
        <color indexed="8"/>
        <rFont val="宋体"/>
        <family val="3"/>
        <charset val="134"/>
      </rPr>
      <t>董林玺</t>
    </r>
  </si>
  <si>
    <r>
      <rPr>
        <sz val="12"/>
        <color indexed="8"/>
        <rFont val="宋体"/>
        <family val="3"/>
        <charset val="134"/>
      </rPr>
      <t>冯涛</t>
    </r>
  </si>
  <si>
    <r>
      <rPr>
        <sz val="12"/>
        <color indexed="8"/>
        <rFont val="宋体"/>
        <family val="3"/>
        <charset val="134"/>
      </rPr>
      <t>高海军</t>
    </r>
  </si>
  <si>
    <r>
      <rPr>
        <sz val="12"/>
        <color indexed="8"/>
        <rFont val="宋体"/>
        <family val="3"/>
        <charset val="134"/>
      </rPr>
      <t>洪慧</t>
    </r>
  </si>
  <si>
    <r>
      <rPr>
        <sz val="12"/>
        <color indexed="8"/>
        <rFont val="宋体"/>
        <family val="3"/>
        <charset val="134"/>
      </rPr>
      <t>邝小飞</t>
    </r>
  </si>
  <si>
    <r>
      <rPr>
        <sz val="12"/>
        <color indexed="8"/>
        <rFont val="宋体"/>
        <family val="3"/>
        <charset val="134"/>
      </rPr>
      <t>李文钧</t>
    </r>
  </si>
  <si>
    <r>
      <rPr>
        <sz val="12"/>
        <color indexed="8"/>
        <rFont val="宋体"/>
        <family val="3"/>
        <charset val="134"/>
      </rPr>
      <t>李训根</t>
    </r>
  </si>
  <si>
    <r>
      <rPr>
        <sz val="12"/>
        <color indexed="8"/>
        <rFont val="宋体"/>
        <family val="3"/>
        <charset val="134"/>
      </rPr>
      <t>梁亚平</t>
    </r>
  </si>
  <si>
    <r>
      <rPr>
        <sz val="12"/>
        <color indexed="8"/>
        <rFont val="宋体"/>
        <family val="3"/>
        <charset val="134"/>
      </rPr>
      <t>刘军</t>
    </r>
  </si>
  <si>
    <r>
      <rPr>
        <sz val="12"/>
        <color indexed="8"/>
        <rFont val="宋体"/>
        <family val="3"/>
        <charset val="134"/>
      </rPr>
      <t>罗国清</t>
    </r>
  </si>
  <si>
    <r>
      <rPr>
        <sz val="12"/>
        <color indexed="8"/>
        <rFont val="宋体"/>
        <family val="3"/>
        <charset val="134"/>
      </rPr>
      <t>马德</t>
    </r>
  </si>
  <si>
    <r>
      <rPr>
        <sz val="12"/>
        <color indexed="8"/>
        <rFont val="宋体"/>
        <family val="3"/>
        <charset val="134"/>
      </rPr>
      <t>马琪</t>
    </r>
  </si>
  <si>
    <r>
      <rPr>
        <sz val="12"/>
        <color indexed="8"/>
        <rFont val="宋体"/>
        <family val="3"/>
        <charset val="134"/>
      </rPr>
      <t>钱正洪</t>
    </r>
  </si>
  <si>
    <r>
      <rPr>
        <sz val="12"/>
        <color indexed="8"/>
        <rFont val="宋体"/>
        <family val="3"/>
        <charset val="134"/>
      </rPr>
      <t>秦兴</t>
    </r>
  </si>
  <si>
    <r>
      <rPr>
        <sz val="12"/>
        <color indexed="8"/>
        <rFont val="宋体"/>
        <family val="3"/>
        <charset val="134"/>
      </rPr>
      <t>任坤</t>
    </r>
  </si>
  <si>
    <r>
      <rPr>
        <sz val="12"/>
        <color indexed="8"/>
        <rFont val="宋体"/>
        <family val="3"/>
        <charset val="134"/>
      </rPr>
      <t>汪洁</t>
    </r>
  </si>
  <si>
    <r>
      <rPr>
        <sz val="12"/>
        <color indexed="8"/>
        <rFont val="宋体"/>
        <family val="3"/>
        <charset val="134"/>
      </rPr>
      <t>王翔</t>
    </r>
  </si>
  <si>
    <r>
      <rPr>
        <sz val="12"/>
        <color indexed="8"/>
        <rFont val="宋体"/>
        <family val="3"/>
        <charset val="134"/>
      </rPr>
      <t>王彬</t>
    </r>
  </si>
  <si>
    <r>
      <rPr>
        <sz val="12"/>
        <color indexed="8"/>
        <rFont val="宋体"/>
        <family val="3"/>
        <charset val="134"/>
      </rPr>
      <t>文进才</t>
    </r>
  </si>
  <si>
    <r>
      <rPr>
        <sz val="12"/>
        <color indexed="8"/>
        <rFont val="宋体"/>
        <family val="3"/>
        <charset val="134"/>
      </rPr>
      <t>游彬</t>
    </r>
  </si>
  <si>
    <r>
      <rPr>
        <sz val="12"/>
        <color indexed="8"/>
        <rFont val="宋体"/>
        <family val="3"/>
        <charset val="134"/>
      </rPr>
      <t>余厉阳</t>
    </r>
  </si>
  <si>
    <r>
      <rPr>
        <sz val="12"/>
        <color indexed="8"/>
        <rFont val="宋体"/>
        <family val="3"/>
        <charset val="134"/>
      </rPr>
      <t>袁博</t>
    </r>
  </si>
  <si>
    <r>
      <rPr>
        <sz val="12"/>
        <color indexed="8"/>
        <rFont val="宋体"/>
        <family val="3"/>
        <charset val="134"/>
      </rPr>
      <t>张晓红</t>
    </r>
  </si>
  <si>
    <r>
      <rPr>
        <sz val="12"/>
        <color indexed="8"/>
        <rFont val="宋体"/>
        <family val="3"/>
        <charset val="134"/>
      </rPr>
      <t>赵文生</t>
    </r>
  </si>
  <si>
    <r>
      <rPr>
        <sz val="12"/>
        <color indexed="8"/>
        <rFont val="宋体"/>
        <family val="3"/>
        <charset val="134"/>
      </rPr>
      <t>郑兴</t>
    </r>
  </si>
  <si>
    <r>
      <rPr>
        <sz val="12"/>
        <color indexed="8"/>
        <rFont val="宋体"/>
        <family val="3"/>
        <charset val="134"/>
      </rPr>
      <t>周磊</t>
    </r>
  </si>
  <si>
    <r>
      <rPr>
        <sz val="12"/>
        <color indexed="8"/>
        <rFont val="宋体"/>
        <family val="3"/>
        <charset val="134"/>
      </rPr>
      <t>周涛</t>
    </r>
  </si>
  <si>
    <r>
      <rPr>
        <sz val="12"/>
        <color indexed="8"/>
        <rFont val="宋体"/>
        <family val="3"/>
        <charset val="134"/>
      </rPr>
      <t>朱礼尧</t>
    </r>
  </si>
  <si>
    <r>
      <rPr>
        <sz val="12"/>
        <color indexed="8"/>
        <rFont val="宋体"/>
        <family val="3"/>
        <charset val="134"/>
      </rPr>
      <t>工程中心</t>
    </r>
  </si>
  <si>
    <t>13-14-1</t>
  </si>
  <si>
    <t>13-14-2</t>
  </si>
  <si>
    <t xml:space="preserve"> </t>
  </si>
  <si>
    <t>S1</t>
    <phoneticPr fontId="3" type="noConversion"/>
  </si>
  <si>
    <t>S31</t>
    <phoneticPr fontId="3" type="noConversion"/>
  </si>
  <si>
    <t>中级</t>
    <phoneticPr fontId="23" type="noConversion"/>
  </si>
  <si>
    <t>行政</t>
    <phoneticPr fontId="3" type="noConversion"/>
  </si>
  <si>
    <t>行政</t>
    <phoneticPr fontId="3" type="noConversion"/>
  </si>
  <si>
    <t>于海滨</t>
    <phoneticPr fontId="3" type="noConversion"/>
  </si>
  <si>
    <t>中级</t>
    <phoneticPr fontId="23" type="noConversion"/>
  </si>
  <si>
    <t>中级</t>
    <phoneticPr fontId="23" type="noConversion"/>
  </si>
  <si>
    <t>正高</t>
    <phoneticPr fontId="23" type="noConversion"/>
  </si>
  <si>
    <t>中级</t>
    <phoneticPr fontId="23" type="noConversion"/>
  </si>
  <si>
    <t>中级</t>
    <phoneticPr fontId="23" type="noConversion"/>
  </si>
  <si>
    <t>行政</t>
    <phoneticPr fontId="3" type="noConversion"/>
  </si>
  <si>
    <t>中级</t>
    <phoneticPr fontId="23" type="noConversion"/>
  </si>
  <si>
    <t>中级</t>
    <phoneticPr fontId="23" type="noConversion"/>
  </si>
  <si>
    <t>中级</t>
    <phoneticPr fontId="23" type="noConversion"/>
  </si>
  <si>
    <t>中级</t>
    <phoneticPr fontId="23" type="noConversion"/>
  </si>
  <si>
    <t>行政</t>
    <phoneticPr fontId="3" type="noConversion"/>
  </si>
  <si>
    <t>正高</t>
    <phoneticPr fontId="23" type="noConversion"/>
  </si>
  <si>
    <t>中级</t>
    <phoneticPr fontId="23" type="noConversion"/>
  </si>
  <si>
    <t>副高</t>
    <phoneticPr fontId="23" type="noConversion"/>
  </si>
  <si>
    <t>副高</t>
    <phoneticPr fontId="23" type="noConversion"/>
  </si>
  <si>
    <t>中级</t>
    <phoneticPr fontId="23" type="noConversion"/>
  </si>
  <si>
    <t>蒋洁</t>
    <phoneticPr fontId="3" type="noConversion"/>
  </si>
  <si>
    <t>行政</t>
    <phoneticPr fontId="3" type="noConversion"/>
  </si>
  <si>
    <t>行政</t>
    <phoneticPr fontId="3" type="noConversion"/>
  </si>
  <si>
    <t>副高</t>
    <phoneticPr fontId="23" type="noConversion"/>
  </si>
  <si>
    <t>副高</t>
    <phoneticPr fontId="23" type="noConversion"/>
  </si>
  <si>
    <t>行政</t>
    <phoneticPr fontId="3" type="noConversion"/>
  </si>
  <si>
    <t>行政</t>
    <phoneticPr fontId="3" type="noConversion"/>
  </si>
  <si>
    <t>中级</t>
    <phoneticPr fontId="23" type="noConversion"/>
  </si>
  <si>
    <t>中级</t>
    <phoneticPr fontId="23" type="noConversion"/>
  </si>
  <si>
    <t>无学评教</t>
    <phoneticPr fontId="3" type="noConversion"/>
  </si>
  <si>
    <t>无学评教</t>
    <phoneticPr fontId="3" type="noConversion"/>
  </si>
  <si>
    <t>吴爱婷</t>
    <phoneticPr fontId="3" type="noConversion"/>
  </si>
  <si>
    <t>无学评教</t>
    <phoneticPr fontId="3" type="noConversion"/>
  </si>
  <si>
    <t>无学评教</t>
    <phoneticPr fontId="3" type="noConversion"/>
  </si>
  <si>
    <t>无学评教</t>
    <phoneticPr fontId="3" type="noConversion"/>
  </si>
  <si>
    <t>无学评教</t>
    <phoneticPr fontId="3" type="noConversion"/>
  </si>
  <si>
    <t>无学评教</t>
    <phoneticPr fontId="3" type="noConversion"/>
  </si>
  <si>
    <t>无学评教</t>
    <phoneticPr fontId="3" type="noConversion"/>
  </si>
  <si>
    <t>胡永才</t>
    <phoneticPr fontId="23" type="noConversion"/>
  </si>
  <si>
    <t>正高</t>
    <phoneticPr fontId="23" type="noConversion"/>
  </si>
  <si>
    <t>无学评教</t>
    <phoneticPr fontId="3" type="noConversion"/>
  </si>
  <si>
    <t>无学评教</t>
    <phoneticPr fontId="3" type="noConversion"/>
  </si>
  <si>
    <t>中级</t>
    <phoneticPr fontId="23" type="noConversion"/>
  </si>
  <si>
    <t>无学评教</t>
    <phoneticPr fontId="3" type="noConversion"/>
  </si>
  <si>
    <t>行政</t>
    <phoneticPr fontId="3" type="noConversion"/>
  </si>
  <si>
    <t>无学评教</t>
    <phoneticPr fontId="3" type="noConversion"/>
  </si>
  <si>
    <t>行政</t>
    <phoneticPr fontId="3" type="noConversion"/>
  </si>
  <si>
    <t>行政</t>
    <phoneticPr fontId="3" type="noConversion"/>
  </si>
  <si>
    <t>无学评教</t>
    <phoneticPr fontId="3" type="noConversion"/>
  </si>
  <si>
    <t>无学评教</t>
    <phoneticPr fontId="3" type="noConversion"/>
  </si>
  <si>
    <t>无学评教</t>
    <phoneticPr fontId="3" type="noConversion"/>
  </si>
  <si>
    <t>中级</t>
    <phoneticPr fontId="23" type="noConversion"/>
  </si>
  <si>
    <t>无学评教</t>
    <phoneticPr fontId="3" type="noConversion"/>
  </si>
  <si>
    <t>中级</t>
    <phoneticPr fontId="23" type="noConversion"/>
  </si>
  <si>
    <t>无学评教</t>
    <phoneticPr fontId="3" type="noConversion"/>
  </si>
  <si>
    <t>王利丹</t>
    <phoneticPr fontId="24" type="noConversion"/>
  </si>
  <si>
    <t>柯华杰</t>
    <phoneticPr fontId="24" type="noConversion"/>
  </si>
  <si>
    <t>董志华</t>
    <phoneticPr fontId="24" type="noConversion"/>
  </si>
  <si>
    <t>副高</t>
    <phoneticPr fontId="23" type="noConversion"/>
  </si>
  <si>
    <t>考核
系列</t>
    <phoneticPr fontId="3" type="noConversion"/>
  </si>
  <si>
    <t>申请不参加</t>
    <phoneticPr fontId="3" type="noConversion"/>
  </si>
  <si>
    <t>樊凌雁</t>
    <phoneticPr fontId="3" type="noConversion"/>
  </si>
  <si>
    <t>一般教学事故一次</t>
    <phoneticPr fontId="3" type="noConversion"/>
  </si>
  <si>
    <t>中级</t>
    <phoneticPr fontId="3" type="noConversion"/>
  </si>
  <si>
    <t>曹淼</t>
    <phoneticPr fontId="3" type="noConversion"/>
  </si>
  <si>
    <t>吕伟锋</t>
    <phoneticPr fontId="3" type="noConversion"/>
  </si>
  <si>
    <t>牛小燕</t>
    <phoneticPr fontId="3" type="noConversion"/>
  </si>
  <si>
    <t>陈瑾</t>
    <phoneticPr fontId="3" type="noConversion"/>
  </si>
  <si>
    <t>刘纯虎</t>
    <phoneticPr fontId="3" type="noConversion"/>
  </si>
  <si>
    <t>吴占雄</t>
    <phoneticPr fontId="3" type="noConversion"/>
  </si>
  <si>
    <t>杨翠容</t>
    <phoneticPr fontId="3" type="noConversion"/>
  </si>
  <si>
    <t>刘孝菊</t>
    <phoneticPr fontId="3" type="noConversion"/>
  </si>
  <si>
    <t>宋强</t>
    <phoneticPr fontId="3" type="noConversion"/>
  </si>
  <si>
    <t>教授级高工</t>
  </si>
  <si>
    <t>07讲师</t>
  </si>
  <si>
    <t>06副教授</t>
  </si>
  <si>
    <t>07副教授</t>
  </si>
  <si>
    <t>12副教授</t>
  </si>
  <si>
    <t>08讲师</t>
  </si>
  <si>
    <t>09助理研究员</t>
  </si>
  <si>
    <t>04讲师</t>
  </si>
  <si>
    <t>11副教授</t>
  </si>
  <si>
    <t>05讲师</t>
  </si>
  <si>
    <t>09副教授</t>
  </si>
  <si>
    <t>06实验师</t>
  </si>
  <si>
    <t>13助理实验师</t>
  </si>
  <si>
    <t>11教授</t>
  </si>
  <si>
    <t>09讲师</t>
  </si>
  <si>
    <t>06讲师</t>
  </si>
  <si>
    <t>12讲师</t>
  </si>
  <si>
    <t>08副教授</t>
  </si>
  <si>
    <t>13讲师</t>
  </si>
  <si>
    <t>06教授</t>
  </si>
  <si>
    <t>03副教授</t>
  </si>
  <si>
    <t>11助教</t>
  </si>
  <si>
    <t>98讲师</t>
  </si>
  <si>
    <t>05教授</t>
  </si>
  <si>
    <t>10讲师</t>
  </si>
  <si>
    <t>98实验师</t>
  </si>
  <si>
    <t>05研究员</t>
  </si>
  <si>
    <t>10副教授</t>
  </si>
  <si>
    <t>90讲师</t>
  </si>
  <si>
    <t>11讲师</t>
  </si>
  <si>
    <t>13副教授</t>
  </si>
  <si>
    <t>05副教授</t>
  </si>
  <si>
    <t>02讲师</t>
  </si>
  <si>
    <t>03助理研究员</t>
  </si>
  <si>
    <t>96教授</t>
  </si>
  <si>
    <t>07工程师</t>
  </si>
  <si>
    <t>09副研究员</t>
  </si>
  <si>
    <t>12副研究员</t>
  </si>
  <si>
    <t>05副研究员</t>
  </si>
  <si>
    <t>07教授</t>
  </si>
  <si>
    <t>12助理实验师</t>
  </si>
  <si>
    <t>00教授</t>
  </si>
  <si>
    <t>99副教授</t>
  </si>
  <si>
    <t>02实验师</t>
  </si>
  <si>
    <t>12研究员</t>
  </si>
  <si>
    <t>00副教授</t>
  </si>
  <si>
    <t>10副研究员</t>
  </si>
  <si>
    <t>07副研究员</t>
  </si>
  <si>
    <t>10高级工程师</t>
  </si>
  <si>
    <t>00讲师</t>
  </si>
  <si>
    <t>11研究员</t>
  </si>
  <si>
    <t>09教授</t>
  </si>
  <si>
    <t>08助理研究员</t>
  </si>
  <si>
    <t>10助理研究员</t>
  </si>
  <si>
    <t>07教授级高工</t>
  </si>
  <si>
    <t>13副研究员</t>
  </si>
  <si>
    <t>12工程师</t>
  </si>
  <si>
    <t>13高级工程师</t>
  </si>
  <si>
    <t>职称</t>
    <phoneticPr fontId="3" type="noConversion"/>
  </si>
  <si>
    <t>研究生</t>
  </si>
  <si>
    <t>文进才</t>
    <phoneticPr fontId="3" type="noConversion"/>
  </si>
  <si>
    <t>王卉</t>
    <phoneticPr fontId="3" type="noConversion"/>
  </si>
  <si>
    <t>07副教授</t>
    <phoneticPr fontId="3" type="noConversion"/>
  </si>
  <si>
    <t>06副教授</t>
    <phoneticPr fontId="3" type="noConversion"/>
  </si>
  <si>
    <t>04副教授</t>
    <phoneticPr fontId="3" type="noConversion"/>
  </si>
  <si>
    <t>12副教授</t>
    <phoneticPr fontId="3" type="noConversion"/>
  </si>
  <si>
    <t>06副教授</t>
    <phoneticPr fontId="3" type="noConversion"/>
  </si>
  <si>
    <t>09副教授</t>
    <phoneticPr fontId="3" type="noConversion"/>
  </si>
  <si>
    <t>06实验师</t>
    <phoneticPr fontId="3" type="noConversion"/>
  </si>
  <si>
    <t>09讲师</t>
    <phoneticPr fontId="3" type="noConversion"/>
  </si>
  <si>
    <t>序号</t>
  </si>
  <si>
    <t>职称</t>
  </si>
  <si>
    <t>考核分数</t>
  </si>
  <si>
    <t>考核等级</t>
  </si>
  <si>
    <t>讲师</t>
  </si>
  <si>
    <t>A</t>
  </si>
  <si>
    <t>B</t>
  </si>
  <si>
    <t>C</t>
  </si>
  <si>
    <t>B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</si>
  <si>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</si>
  <si>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</si>
  <si>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</si>
  <si>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C</t>
    <phoneticPr fontId="3" type="noConversion"/>
  </si>
  <si>
    <t>C</t>
    <phoneticPr fontId="3" type="noConversion"/>
  </si>
  <si>
    <t>C</t>
    <phoneticPr fontId="3" type="noConversion"/>
  </si>
  <si>
    <t>A</t>
    <phoneticPr fontId="34" type="noConversion"/>
  </si>
  <si>
    <t>A</t>
    <phoneticPr fontId="34" type="noConversion"/>
  </si>
  <si>
    <t>A</t>
    <phoneticPr fontId="34" type="noConversion"/>
  </si>
  <si>
    <t>A</t>
    <phoneticPr fontId="34" type="noConversion"/>
  </si>
  <si>
    <t>B</t>
    <phoneticPr fontId="34" type="noConversion"/>
  </si>
  <si>
    <t>A</t>
    <phoneticPr fontId="34" type="noConversion"/>
  </si>
  <si>
    <t>A</t>
    <phoneticPr fontId="34" type="noConversion"/>
  </si>
  <si>
    <t>B</t>
    <phoneticPr fontId="34" type="noConversion"/>
  </si>
  <si>
    <t>B</t>
    <phoneticPr fontId="34" type="noConversion"/>
  </si>
  <si>
    <t>B</t>
    <phoneticPr fontId="34" type="noConversion"/>
  </si>
  <si>
    <t>B</t>
    <phoneticPr fontId="34" type="noConversion"/>
  </si>
  <si>
    <t>A</t>
    <phoneticPr fontId="34" type="noConversion"/>
  </si>
  <si>
    <t>B</t>
    <phoneticPr fontId="34" type="noConversion"/>
  </si>
  <si>
    <t>B</t>
    <phoneticPr fontId="34" type="noConversion"/>
  </si>
  <si>
    <t>B</t>
    <phoneticPr fontId="34" type="noConversion"/>
  </si>
  <si>
    <t>B</t>
    <phoneticPr fontId="34" type="noConversion"/>
  </si>
  <si>
    <t>B</t>
    <phoneticPr fontId="34" type="noConversion"/>
  </si>
  <si>
    <t>B</t>
    <phoneticPr fontId="34" type="noConversion"/>
  </si>
  <si>
    <t>C</t>
    <phoneticPr fontId="34" type="noConversion"/>
  </si>
  <si>
    <t>C</t>
    <phoneticPr fontId="34" type="noConversion"/>
  </si>
  <si>
    <t>C</t>
    <phoneticPr fontId="34" type="noConversion"/>
  </si>
  <si>
    <t>C</t>
    <phoneticPr fontId="34" type="noConversion"/>
  </si>
  <si>
    <t>C</t>
    <phoneticPr fontId="34" type="noConversion"/>
  </si>
  <si>
    <t>C</t>
    <phoneticPr fontId="34" type="noConversion"/>
  </si>
  <si>
    <t>C</t>
    <phoneticPr fontId="34" type="noConversion"/>
  </si>
  <si>
    <t>C</t>
    <phoneticPr fontId="34" type="noConversion"/>
  </si>
  <si>
    <t>C</t>
    <phoneticPr fontId="34" type="noConversion"/>
  </si>
  <si>
    <t>备注</t>
    <phoneticPr fontId="39" type="noConversion"/>
  </si>
  <si>
    <t>A</t>
    <phoneticPr fontId="3" type="noConversion"/>
  </si>
  <si>
    <t>B</t>
    <phoneticPr fontId="3" type="noConversion"/>
  </si>
  <si>
    <t>一般教学事故降档处理，由“B”到“C”</t>
    <phoneticPr fontId="39" type="noConversion"/>
  </si>
  <si>
    <r>
      <t>学院考核工作组组长（签字）：</t>
    </r>
    <r>
      <rPr>
        <sz val="12"/>
        <rFont val="Times New Roman"/>
        <family val="1"/>
      </rPr>
      <t xml:space="preserve">   </t>
    </r>
    <r>
      <rPr>
        <sz val="10.5"/>
        <rFont val="Times New Roman"/>
        <family val="1"/>
      </rPr>
      <t xml:space="preserve">                            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年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日</t>
    </r>
    <phoneticPr fontId="39" type="noConversion"/>
  </si>
  <si>
    <t>教授</t>
    <phoneticPr fontId="39" type="noConversion"/>
  </si>
  <si>
    <t>副教授</t>
    <phoneticPr fontId="39" type="noConversion"/>
  </si>
  <si>
    <t>副研究员</t>
    <phoneticPr fontId="39" type="noConversion"/>
  </si>
  <si>
    <t>讲师</t>
    <phoneticPr fontId="39" type="noConversion"/>
  </si>
  <si>
    <t>刘圆圆</t>
    <phoneticPr fontId="3" type="noConversion"/>
  </si>
  <si>
    <t>讲师</t>
    <phoneticPr fontId="39" type="noConversion"/>
  </si>
  <si>
    <t>实验师</t>
    <phoneticPr fontId="39" type="noConversion"/>
  </si>
  <si>
    <t>助理实验师</t>
    <phoneticPr fontId="39" type="noConversion"/>
  </si>
  <si>
    <t>教授</t>
    <phoneticPr fontId="39" type="noConversion"/>
  </si>
  <si>
    <t>副教授</t>
    <phoneticPr fontId="39" type="noConversion"/>
  </si>
  <si>
    <t>助理研究员</t>
    <phoneticPr fontId="39" type="noConversion"/>
  </si>
  <si>
    <t>研究员</t>
    <phoneticPr fontId="39" type="noConversion"/>
  </si>
  <si>
    <t>工程师</t>
    <phoneticPr fontId="39" type="noConversion"/>
  </si>
  <si>
    <t>学评教平均值</t>
    <phoneticPr fontId="3" type="noConversion"/>
  </si>
  <si>
    <t>S32</t>
    <phoneticPr fontId="3" type="noConversion"/>
  </si>
  <si>
    <t>S3</t>
    <phoneticPr fontId="3" type="noConversion"/>
  </si>
  <si>
    <t>S41</t>
    <phoneticPr fontId="3" type="noConversion"/>
  </si>
  <si>
    <t>S42</t>
    <phoneticPr fontId="3" type="noConversion"/>
  </si>
  <si>
    <t>S43</t>
    <phoneticPr fontId="3" type="noConversion"/>
  </si>
  <si>
    <t>S4</t>
    <phoneticPr fontId="3" type="noConversion"/>
  </si>
  <si>
    <t>总分</t>
    <phoneticPr fontId="3" type="noConversion"/>
  </si>
  <si>
    <t>序号</t>
    <phoneticPr fontId="3" type="noConversion"/>
  </si>
  <si>
    <t>S1封顶</t>
  </si>
  <si>
    <t>2013-2014教师教学工作业绩考核成绩汇总表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</si>
</sst>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_);[Red]\(0\)"/>
    <numFmt numFmtId="178" formatCode="0.00_);[Red]\(0.00\)"/>
    <numFmt numFmtId="179" formatCode="yyyy&quot;年&quot;m&quot;月&quot;;@"/>
    <numFmt numFmtId="180" formatCode="0.0000000_);[Red]\(0.0000000\)"/>
    <numFmt numFmtId="181" formatCode="0.0_);[Red]\(0.0\)"/>
    <numFmt numFmtId="182" formatCode="0.00000_);[Red]\(0.00000\)"/>
  </numFmts>
  <fonts count="45" x14ac:knownFonts="1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0.5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sz val="12"/>
      <color theme="1"/>
      <name val="Times New Roman"/>
      <family val="1"/>
    </font>
    <font>
      <sz val="11"/>
      <name val="宋体"/>
      <family val="3"/>
      <charset val="134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2" fillId="8" borderId="9" applyNumberFormat="0" applyFont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10" xfId="0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180" fontId="26" fillId="0" borderId="10" xfId="0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0" fontId="43" fillId="0" borderId="0" xfId="0" applyFont="1">
      <alignment vertical="center"/>
    </xf>
    <xf numFmtId="0" fontId="26" fillId="0" borderId="10" xfId="0" applyFont="1" applyBorder="1">
      <alignment vertical="center"/>
    </xf>
    <xf numFmtId="0" fontId="28" fillId="0" borderId="11" xfId="0" applyFont="1" applyBorder="1" applyAlignment="1">
      <alignment horizontal="center" vertical="center" wrapText="1"/>
    </xf>
    <xf numFmtId="176" fontId="28" fillId="9" borderId="10" xfId="0" applyNumberFormat="1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10" borderId="10" xfId="0" applyFont="1" applyFill="1" applyBorder="1" applyAlignment="1">
      <alignment horizontal="center" vertical="center" wrapText="1"/>
    </xf>
    <xf numFmtId="0" fontId="28" fillId="11" borderId="10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9" borderId="1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44" fillId="0" borderId="10" xfId="0" applyFont="1" applyBorder="1" applyAlignment="1">
      <alignment horizontal="left" vertical="center" wrapText="1"/>
    </xf>
    <xf numFmtId="179" fontId="44" fillId="0" borderId="10" xfId="0" applyNumberFormat="1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/>
    </xf>
    <xf numFmtId="176" fontId="29" fillId="9" borderId="10" xfId="0" applyNumberFormat="1" applyFont="1" applyFill="1" applyBorder="1" applyAlignment="1">
      <alignment horizontal="center" vertical="center"/>
    </xf>
    <xf numFmtId="176" fontId="29" fillId="10" borderId="10" xfId="0" applyNumberFormat="1" applyFont="1" applyFill="1" applyBorder="1" applyAlignment="1">
      <alignment horizontal="center" vertical="center"/>
    </xf>
    <xf numFmtId="176" fontId="29" fillId="10" borderId="10" xfId="0" applyNumberFormat="1" applyFont="1" applyFill="1" applyBorder="1">
      <alignment vertical="center"/>
    </xf>
    <xf numFmtId="0" fontId="29" fillId="10" borderId="10" xfId="0" applyFont="1" applyFill="1" applyBorder="1">
      <alignment vertical="center"/>
    </xf>
    <xf numFmtId="0" fontId="29" fillId="11" borderId="10" xfId="0" applyFont="1" applyFill="1" applyBorder="1">
      <alignment vertical="center"/>
    </xf>
    <xf numFmtId="0" fontId="29" fillId="0" borderId="10" xfId="0" applyFont="1" applyBorder="1" applyAlignment="1">
      <alignment horizontal="center" vertical="center"/>
    </xf>
    <xf numFmtId="0" fontId="29" fillId="11" borderId="1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/>
    </xf>
    <xf numFmtId="176" fontId="29" fillId="12" borderId="10" xfId="0" applyNumberFormat="1" applyFont="1" applyFill="1" applyBorder="1" applyAlignment="1">
      <alignment horizontal="center" vertical="center"/>
    </xf>
    <xf numFmtId="0" fontId="29" fillId="13" borderId="10" xfId="0" applyFont="1" applyFill="1" applyBorder="1">
      <alignment vertical="center"/>
    </xf>
    <xf numFmtId="0" fontId="29" fillId="13" borderId="10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179" fontId="44" fillId="0" borderId="10" xfId="0" applyNumberFormat="1" applyFont="1" applyFill="1" applyBorder="1" applyAlignment="1">
      <alignment horizontal="left" vertical="center" wrapText="1"/>
    </xf>
    <xf numFmtId="0" fontId="44" fillId="0" borderId="10" xfId="0" applyFont="1" applyBorder="1" applyAlignment="1">
      <alignment horizontal="left" vertical="top" wrapText="1"/>
    </xf>
    <xf numFmtId="57" fontId="44" fillId="0" borderId="10" xfId="0" applyNumberFormat="1" applyFont="1" applyBorder="1" applyAlignment="1">
      <alignment horizontal="left" vertical="top" wrapText="1"/>
    </xf>
    <xf numFmtId="0" fontId="44" fillId="13" borderId="10" xfId="0" applyFont="1" applyFill="1" applyBorder="1" applyAlignment="1">
      <alignment horizontal="left" vertical="center" wrapText="1"/>
    </xf>
    <xf numFmtId="179" fontId="44" fillId="13" borderId="10" xfId="0" applyNumberFormat="1" applyFont="1" applyFill="1" applyBorder="1" applyAlignment="1">
      <alignment horizontal="left" vertical="center" wrapText="1"/>
    </xf>
    <xf numFmtId="179" fontId="44" fillId="0" borderId="10" xfId="0" applyNumberFormat="1" applyFont="1" applyBorder="1" applyAlignment="1">
      <alignment horizontal="left" vertical="top" wrapText="1"/>
    </xf>
    <xf numFmtId="0" fontId="44" fillId="0" borderId="10" xfId="0" applyFont="1" applyFill="1" applyBorder="1" applyAlignment="1">
      <alignment horizontal="left" vertical="center" wrapText="1"/>
    </xf>
    <xf numFmtId="57" fontId="44" fillId="0" borderId="10" xfId="0" quotePrefix="1" applyNumberFormat="1" applyFont="1" applyBorder="1" applyAlignment="1">
      <alignment horizontal="left" vertical="center"/>
    </xf>
    <xf numFmtId="0" fontId="44" fillId="0" borderId="10" xfId="0" applyFont="1" applyFill="1" applyBorder="1" applyAlignment="1">
      <alignment horizontal="left" vertical="center"/>
    </xf>
    <xf numFmtId="57" fontId="44" fillId="0" borderId="10" xfId="0" applyNumberFormat="1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176" fontId="29" fillId="9" borderId="0" xfId="0" applyNumberFormat="1" applyFont="1" applyFill="1" applyAlignment="1">
      <alignment horizontal="center" vertical="center"/>
    </xf>
    <xf numFmtId="0" fontId="29" fillId="10" borderId="0" xfId="0" applyFont="1" applyFill="1">
      <alignment vertical="center"/>
    </xf>
    <xf numFmtId="0" fontId="29" fillId="11" borderId="0" xfId="0" applyFont="1" applyFill="1">
      <alignment vertical="center"/>
    </xf>
    <xf numFmtId="0" fontId="29" fillId="0" borderId="0" xfId="0" applyFont="1" applyAlignment="1">
      <alignment horizontal="center" vertical="center"/>
    </xf>
    <xf numFmtId="0" fontId="29" fillId="11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left" vertical="center" wrapText="1"/>
    </xf>
    <xf numFmtId="0" fontId="29" fillId="0" borderId="10" xfId="0" applyFont="1" applyBorder="1">
      <alignment vertical="center"/>
    </xf>
    <xf numFmtId="178" fontId="29" fillId="0" borderId="10" xfId="0" applyNumberFormat="1" applyFont="1" applyFill="1" applyBorder="1" applyAlignment="1">
      <alignment horizontal="center" vertical="center"/>
    </xf>
    <xf numFmtId="0" fontId="32" fillId="13" borderId="10" xfId="0" applyFont="1" applyFill="1" applyBorder="1">
      <alignment vertical="center"/>
    </xf>
    <xf numFmtId="181" fontId="29" fillId="0" borderId="10" xfId="0" applyNumberFormat="1" applyFont="1" applyFill="1" applyBorder="1" applyAlignment="1">
      <alignment horizontal="center" vertical="center"/>
    </xf>
    <xf numFmtId="177" fontId="29" fillId="0" borderId="10" xfId="0" applyNumberFormat="1" applyFont="1" applyFill="1" applyBorder="1" applyAlignment="1">
      <alignment horizontal="center" vertical="center"/>
    </xf>
    <xf numFmtId="177" fontId="28" fillId="0" borderId="10" xfId="0" applyNumberFormat="1" applyFont="1" applyFill="1" applyBorder="1" applyAlignment="1">
      <alignment horizontal="center" vertical="center" wrapText="1"/>
    </xf>
    <xf numFmtId="177" fontId="29" fillId="0" borderId="0" xfId="0" applyNumberFormat="1" applyFont="1" applyFill="1" applyAlignment="1">
      <alignment horizontal="center" vertical="center"/>
    </xf>
    <xf numFmtId="0" fontId="33" fillId="0" borderId="10" xfId="0" applyFont="1" applyBorder="1">
      <alignment vertical="center"/>
    </xf>
    <xf numFmtId="176" fontId="28" fillId="10" borderId="10" xfId="0" applyNumberFormat="1" applyFont="1" applyFill="1" applyBorder="1" applyAlignment="1">
      <alignment horizontal="center" vertical="center" wrapText="1"/>
    </xf>
    <xf numFmtId="176" fontId="29" fillId="10" borderId="0" xfId="0" applyNumberFormat="1" applyFont="1" applyFill="1">
      <alignment vertical="center"/>
    </xf>
    <xf numFmtId="182" fontId="26" fillId="0" borderId="10" xfId="0" applyNumberFormat="1" applyFont="1" applyFill="1" applyBorder="1" applyAlignment="1">
      <alignment horizontal="center" wrapText="1"/>
    </xf>
    <xf numFmtId="182" fontId="26" fillId="0" borderId="10" xfId="0" applyNumberFormat="1" applyFont="1" applyBorder="1" applyAlignment="1">
      <alignment horizontal="center"/>
    </xf>
    <xf numFmtId="182" fontId="26" fillId="0" borderId="0" xfId="0" applyNumberFormat="1" applyFont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wrapText="1"/>
    </xf>
    <xf numFmtId="0" fontId="26" fillId="0" borderId="1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5" fillId="0" borderId="10" xfId="0" applyFont="1" applyBorder="1" applyAlignment="1">
      <alignment horizontal="left" vertical="center"/>
    </xf>
    <xf numFmtId="0" fontId="36" fillId="0" borderId="10" xfId="0" applyFont="1" applyBorder="1" applyAlignment="1">
      <alignment horizontal="left" vertical="center"/>
    </xf>
    <xf numFmtId="0" fontId="44" fillId="0" borderId="10" xfId="0" applyFont="1" applyBorder="1" applyAlignment="1">
      <alignment horizontal="left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1" fillId="0" borderId="10" xfId="0" applyFont="1" applyBorder="1" applyAlignment="1">
      <alignment horizontal="center" vertical="center" wrapText="1"/>
    </xf>
    <xf numFmtId="176" fontId="41" fillId="0" borderId="10" xfId="0" applyNumberFormat="1" applyFont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left" vertical="center" wrapText="1"/>
    </xf>
    <xf numFmtId="0" fontId="37" fillId="0" borderId="0" xfId="0" applyFont="1" applyAlignment="1">
      <alignment horizontal="justify" vertical="center"/>
    </xf>
    <xf numFmtId="0" fontId="25" fillId="0" borderId="10" xfId="0" applyFont="1" applyBorder="1" applyAlignment="1">
      <alignment horizontal="center" vertical="center" wrapText="1"/>
    </xf>
    <xf numFmtId="0" fontId="44" fillId="13" borderId="1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12" borderId="0" xfId="0" applyFont="1" applyFill="1" applyBorder="1" applyAlignment="1" applyProtection="1">
      <alignment horizontal="center" vertical="center" wrapText="1"/>
      <protection locked="0"/>
    </xf>
    <xf numFmtId="0" fontId="28" fillId="12" borderId="1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45C6-EED9-4B28-B9EB-A491C30CCCF2}">
  <dimension ref="A1:AI149"/>
  <sheetViews>
    <sheetView topLeftCell="A43" workbookViewId="0">
      <selection activeCell="B154" sqref="B154"/>
    </sheetView>
  </sheetViews>
  <sheetFormatPr defaultRowHeight="15" x14ac:dyDescent="0.25"/>
  <sheetData>
    <row r="1" spans="1:35" x14ac:dyDescent="0.25">
      <c r="A1" s="49">
        <v>2013</v>
      </c>
      <c r="B1" s="83" t="s">
        <v>183</v>
      </c>
      <c r="C1" s="32"/>
      <c r="D1" s="43"/>
      <c r="E1" s="32"/>
      <c r="F1" s="44"/>
      <c r="G1" s="62"/>
      <c r="H1" s="45"/>
      <c r="I1" s="62"/>
      <c r="J1" s="45"/>
      <c r="K1" s="46"/>
      <c r="L1" s="47"/>
      <c r="M1" s="47"/>
      <c r="N1" s="48"/>
      <c r="O1" s="49"/>
      <c r="P1" s="49"/>
      <c r="Q1" s="49"/>
      <c r="R1" s="49"/>
      <c r="S1" s="48"/>
      <c r="T1" s="50"/>
      <c r="U1" s="49"/>
      <c r="V1" s="49"/>
      <c r="W1" s="49"/>
      <c r="X1" s="48"/>
      <c r="Y1" s="49"/>
      <c r="Z1" s="49"/>
      <c r="AA1" s="59"/>
      <c r="AB1" s="48"/>
      <c r="AC1" s="49"/>
      <c r="AD1" s="48"/>
      <c r="AE1" s="50"/>
      <c r="AF1" s="85" t="s">
        <v>587</v>
      </c>
      <c r="AG1" s="32"/>
      <c r="AH1" s="32"/>
      <c r="AI1" s="47"/>
    </row>
    <row r="2" spans="1:35" ht="42" x14ac:dyDescent="0.25">
      <c r="A2" s="16" t="s">
        <v>588</v>
      </c>
      <c r="B2" s="84"/>
      <c r="C2" s="9"/>
      <c r="D2" s="9" t="s">
        <v>508</v>
      </c>
      <c r="E2" s="9" t="s">
        <v>436</v>
      </c>
      <c r="F2" s="10" t="s">
        <v>375</v>
      </c>
      <c r="G2" s="61" t="s">
        <v>372</v>
      </c>
      <c r="H2" s="12" t="s">
        <v>373</v>
      </c>
      <c r="I2" s="61" t="s">
        <v>580</v>
      </c>
      <c r="J2" s="12" t="s">
        <v>186</v>
      </c>
      <c r="K2" s="13" t="s">
        <v>200</v>
      </c>
      <c r="L2" s="11" t="s">
        <v>187</v>
      </c>
      <c r="M2" s="11" t="s">
        <v>188</v>
      </c>
      <c r="N2" s="13" t="s">
        <v>376</v>
      </c>
      <c r="O2" s="14" t="s">
        <v>189</v>
      </c>
      <c r="P2" s="14" t="s">
        <v>190</v>
      </c>
      <c r="Q2" s="14" t="s">
        <v>191</v>
      </c>
      <c r="R2" s="14" t="s">
        <v>192</v>
      </c>
      <c r="S2" s="13" t="s">
        <v>581</v>
      </c>
      <c r="T2" s="15" t="s">
        <v>582</v>
      </c>
      <c r="U2" s="14" t="s">
        <v>193</v>
      </c>
      <c r="V2" s="14" t="s">
        <v>194</v>
      </c>
      <c r="W2" s="14" t="s">
        <v>195</v>
      </c>
      <c r="X2" s="13" t="s">
        <v>583</v>
      </c>
      <c r="Y2" s="14" t="s">
        <v>196</v>
      </c>
      <c r="Z2" s="14" t="s">
        <v>197</v>
      </c>
      <c r="AA2" s="58" t="s">
        <v>198</v>
      </c>
      <c r="AB2" s="13" t="s">
        <v>584</v>
      </c>
      <c r="AC2" s="14" t="s">
        <v>199</v>
      </c>
      <c r="AD2" s="13" t="s">
        <v>585</v>
      </c>
      <c r="AE2" s="15" t="s">
        <v>586</v>
      </c>
      <c r="AF2" s="86"/>
      <c r="AG2" s="11" t="s">
        <v>201</v>
      </c>
      <c r="AH2" s="11" t="s">
        <v>202</v>
      </c>
      <c r="AI2" s="11" t="s">
        <v>203</v>
      </c>
    </row>
    <row r="3" spans="1:35" x14ac:dyDescent="0.25">
      <c r="A3" s="32"/>
      <c r="B3" s="52" t="s">
        <v>82</v>
      </c>
      <c r="C3" s="18"/>
      <c r="D3" s="19" t="s">
        <v>451</v>
      </c>
      <c r="E3" s="52" t="s">
        <v>221</v>
      </c>
      <c r="F3" s="20">
        <f>VLOOKUP(B3,工作量!$D:$H,5,FALSE)</f>
        <v>129.11951523924856</v>
      </c>
      <c r="G3" s="21" t="s">
        <v>374</v>
      </c>
      <c r="H3" s="21">
        <v>92.467000000000013</v>
      </c>
      <c r="I3" s="22">
        <f>AVERAGE(G3,H3)</f>
        <v>92.467000000000013</v>
      </c>
      <c r="J3" s="23">
        <v>1</v>
      </c>
      <c r="K3" s="24">
        <f>(1.6-J3/120)*100</f>
        <v>159.16666666666669</v>
      </c>
      <c r="L3" s="25"/>
      <c r="M3" s="25"/>
      <c r="N3" s="26">
        <f>L3+M3</f>
        <v>0</v>
      </c>
      <c r="O3" s="27"/>
      <c r="P3" s="27"/>
      <c r="Q3" s="27"/>
      <c r="R3" s="27"/>
      <c r="S3" s="26">
        <f>O3+P3+Q3+R3</f>
        <v>0</v>
      </c>
      <c r="T3" s="28">
        <f>SUM(K3,N3,S3)</f>
        <v>159.16666666666669</v>
      </c>
      <c r="U3" s="27"/>
      <c r="V3" s="27"/>
      <c r="W3" s="27"/>
      <c r="X3" s="26">
        <f>SUM(U3:W3)</f>
        <v>0</v>
      </c>
      <c r="Y3" s="27"/>
      <c r="Z3" s="27"/>
      <c r="AA3" s="54"/>
      <c r="AB3" s="26">
        <f>SUM(Y3:AA3)</f>
        <v>0</v>
      </c>
      <c r="AC3" s="27"/>
      <c r="AD3" s="26">
        <f>AC3</f>
        <v>0</v>
      </c>
      <c r="AE3" s="28">
        <f>X3+AB3+AD3</f>
        <v>0</v>
      </c>
      <c r="AF3" s="29">
        <f>SUM(F3,T3,AE3)</f>
        <v>288.28618190591521</v>
      </c>
      <c r="AG3" s="30"/>
      <c r="AH3" s="30"/>
      <c r="AI3" s="31"/>
    </row>
    <row r="4" spans="1:35" x14ac:dyDescent="0.25">
      <c r="A4" s="32"/>
      <c r="B4" s="52" t="s">
        <v>3</v>
      </c>
      <c r="C4" s="18"/>
      <c r="D4" s="71" t="s">
        <v>513</v>
      </c>
      <c r="E4" s="52" t="s">
        <v>220</v>
      </c>
      <c r="F4" s="20">
        <f>VLOOKUP(B4,工作量!$D:$H,5,FALSE)</f>
        <v>25.824830997220793</v>
      </c>
      <c r="G4" s="21">
        <v>91.962000000000003</v>
      </c>
      <c r="H4" s="21">
        <v>92.454999999999998</v>
      </c>
      <c r="I4" s="22">
        <f>AVERAGE(G4,H4)</f>
        <v>92.208500000000001</v>
      </c>
      <c r="J4" s="23">
        <v>2</v>
      </c>
      <c r="K4" s="24">
        <f>(1.6-J4/120)*100</f>
        <v>158.33333333333334</v>
      </c>
      <c r="L4" s="25"/>
      <c r="M4" s="25"/>
      <c r="N4" s="26">
        <f>L4+M4</f>
        <v>0</v>
      </c>
      <c r="O4" s="27"/>
      <c r="P4" s="27"/>
      <c r="Q4" s="27"/>
      <c r="R4" s="27"/>
      <c r="S4" s="26">
        <f>O4+P4+Q4+R4</f>
        <v>0</v>
      </c>
      <c r="T4" s="28">
        <f>SUM(K4,N4,S4)</f>
        <v>158.33333333333334</v>
      </c>
      <c r="U4" s="27"/>
      <c r="V4" s="27"/>
      <c r="W4" s="27"/>
      <c r="X4" s="26">
        <f>SUM(U4:W4)</f>
        <v>0</v>
      </c>
      <c r="Y4" s="27"/>
      <c r="Z4" s="27"/>
      <c r="AA4" s="54"/>
      <c r="AB4" s="26">
        <f>SUM(Y4:AA4)</f>
        <v>0</v>
      </c>
      <c r="AC4" s="27"/>
      <c r="AD4" s="26">
        <f>AC4</f>
        <v>0</v>
      </c>
      <c r="AE4" s="28">
        <f>X4+AB4+AD4</f>
        <v>0</v>
      </c>
      <c r="AF4" s="29">
        <f>SUM(F4,T4,AE4)</f>
        <v>184.15816433055414</v>
      </c>
      <c r="AG4" s="30"/>
      <c r="AH4" s="30"/>
      <c r="AI4" s="31"/>
    </row>
    <row r="5" spans="1:35" x14ac:dyDescent="0.25">
      <c r="A5" s="32"/>
      <c r="B5" s="72" t="s">
        <v>511</v>
      </c>
      <c r="C5" s="18"/>
      <c r="D5" s="71" t="s">
        <v>512</v>
      </c>
      <c r="E5" s="17" t="s">
        <v>220</v>
      </c>
      <c r="F5" s="20">
        <f>VLOOKUP(B5,工作量!$D:$H,5,FALSE)</f>
        <v>22.828413606753617</v>
      </c>
      <c r="G5" s="21" t="s">
        <v>374</v>
      </c>
      <c r="H5" s="21">
        <v>91.95</v>
      </c>
      <c r="I5" s="22">
        <f>AVERAGE(G5,H5)</f>
        <v>91.95</v>
      </c>
      <c r="J5" s="23">
        <v>3</v>
      </c>
      <c r="K5" s="24">
        <f>(1.6-J5/120)*100</f>
        <v>157.50000000000003</v>
      </c>
      <c r="L5" s="25"/>
      <c r="M5" s="25"/>
      <c r="N5" s="26">
        <f>L5+M5</f>
        <v>0</v>
      </c>
      <c r="O5" s="27"/>
      <c r="P5" s="27"/>
      <c r="Q5" s="27"/>
      <c r="R5" s="27"/>
      <c r="S5" s="26">
        <f>O5+P5+Q5+R5</f>
        <v>0</v>
      </c>
      <c r="T5" s="28">
        <f>SUM(K5,N5,S5)</f>
        <v>157.50000000000003</v>
      </c>
      <c r="U5" s="27"/>
      <c r="V5" s="27"/>
      <c r="W5" s="27"/>
      <c r="X5" s="26">
        <f>SUM(U5:W5)</f>
        <v>0</v>
      </c>
      <c r="Y5" s="27"/>
      <c r="Z5" s="27"/>
      <c r="AA5" s="54"/>
      <c r="AB5" s="26">
        <f>SUM(Y5:AA5)</f>
        <v>0</v>
      </c>
      <c r="AC5" s="27"/>
      <c r="AD5" s="26">
        <f>AC5</f>
        <v>0</v>
      </c>
      <c r="AE5" s="28">
        <f>X5+AB5+AD5</f>
        <v>0</v>
      </c>
      <c r="AF5" s="29">
        <f>SUM(F5,T5,AE5)</f>
        <v>180.32841360675366</v>
      </c>
      <c r="AG5" s="30"/>
      <c r="AH5" s="30"/>
      <c r="AI5" s="31"/>
    </row>
    <row r="6" spans="1:35" x14ac:dyDescent="0.25">
      <c r="A6" s="32"/>
      <c r="B6" s="72" t="s">
        <v>510</v>
      </c>
      <c r="C6" s="33"/>
      <c r="D6" s="71" t="s">
        <v>515</v>
      </c>
      <c r="E6" s="17" t="s">
        <v>220</v>
      </c>
      <c r="F6" s="20">
        <f>VLOOKUP(B6,工作量!$D:$H,5,FALSE)</f>
        <v>65.939328350245219</v>
      </c>
      <c r="G6" s="21" t="s">
        <v>374</v>
      </c>
      <c r="H6" s="21">
        <v>91.888000000000005</v>
      </c>
      <c r="I6" s="22">
        <f>AVERAGE(G6,H6)</f>
        <v>91.888000000000005</v>
      </c>
      <c r="J6" s="23">
        <v>4</v>
      </c>
      <c r="K6" s="24">
        <f>(1.6-J6/120)*100</f>
        <v>156.66666666666666</v>
      </c>
      <c r="L6" s="25"/>
      <c r="M6" s="25"/>
      <c r="N6" s="26">
        <f>L6+M6</f>
        <v>0</v>
      </c>
      <c r="O6" s="27"/>
      <c r="P6" s="27"/>
      <c r="Q6" s="27"/>
      <c r="R6" s="27"/>
      <c r="S6" s="26">
        <f>O6+P6+Q6+R6</f>
        <v>0</v>
      </c>
      <c r="T6" s="28">
        <f>SUM(K6,N6,S6)</f>
        <v>156.66666666666666</v>
      </c>
      <c r="U6" s="27"/>
      <c r="V6" s="27"/>
      <c r="W6" s="27"/>
      <c r="X6" s="26">
        <f>SUM(U6:W6)</f>
        <v>0</v>
      </c>
      <c r="Y6" s="27"/>
      <c r="Z6" s="27"/>
      <c r="AA6" s="54"/>
      <c r="AB6" s="26">
        <f>SUM(Y6:AA6)</f>
        <v>0</v>
      </c>
      <c r="AC6" s="27"/>
      <c r="AD6" s="26">
        <f>AC6</f>
        <v>0</v>
      </c>
      <c r="AE6" s="28">
        <f>X6+AB6+AD6</f>
        <v>0</v>
      </c>
      <c r="AF6" s="29">
        <f>SUM(F6,T6,AE6)</f>
        <v>222.60599501691189</v>
      </c>
      <c r="AG6" s="30"/>
      <c r="AH6" s="30"/>
      <c r="AI6" s="31"/>
    </row>
    <row r="7" spans="1:35" x14ac:dyDescent="0.25">
      <c r="A7" s="32"/>
      <c r="B7" s="52" t="s">
        <v>118</v>
      </c>
      <c r="C7" s="33"/>
      <c r="D7" s="71" t="s">
        <v>516</v>
      </c>
      <c r="E7" s="52" t="s">
        <v>220</v>
      </c>
      <c r="F7" s="20">
        <f>VLOOKUP(B7,工作量!$D:$H,5,FALSE)</f>
        <v>126.02016433983361</v>
      </c>
      <c r="G7" s="21" t="s">
        <v>374</v>
      </c>
      <c r="H7" s="21">
        <v>91.775999999999996</v>
      </c>
      <c r="I7" s="22">
        <f>AVERAGE(G7,H7)</f>
        <v>91.775999999999996</v>
      </c>
      <c r="J7" s="23">
        <v>5</v>
      </c>
      <c r="K7" s="24">
        <f>(1.6-J7/120)*100</f>
        <v>155.83333333333334</v>
      </c>
      <c r="L7" s="25"/>
      <c r="M7" s="25"/>
      <c r="N7" s="26">
        <f>L7+M7</f>
        <v>0</v>
      </c>
      <c r="O7" s="27"/>
      <c r="P7" s="27"/>
      <c r="Q7" s="27"/>
      <c r="R7" s="27"/>
      <c r="S7" s="26">
        <f>O7+P7+Q7+R7</f>
        <v>0</v>
      </c>
      <c r="T7" s="28">
        <f>SUM(K7,N7,S7)</f>
        <v>155.83333333333334</v>
      </c>
      <c r="U7" s="27"/>
      <c r="V7" s="27"/>
      <c r="W7" s="27"/>
      <c r="X7" s="26">
        <f>SUM(U7:W7)</f>
        <v>0</v>
      </c>
      <c r="Y7" s="27"/>
      <c r="Z7" s="27"/>
      <c r="AA7" s="54"/>
      <c r="AB7" s="26">
        <f>SUM(Y7:AA7)</f>
        <v>0</v>
      </c>
      <c r="AC7" s="27"/>
      <c r="AD7" s="26">
        <f>AC7</f>
        <v>0</v>
      </c>
      <c r="AE7" s="28">
        <f>X7+AB7+AD7</f>
        <v>0</v>
      </c>
      <c r="AF7" s="29">
        <f>SUM(F7,T7,AE7)</f>
        <v>281.85349767316694</v>
      </c>
      <c r="AG7" s="30"/>
      <c r="AH7" s="30"/>
      <c r="AI7" s="31"/>
    </row>
    <row r="8" spans="1:35" x14ac:dyDescent="0.25">
      <c r="A8" s="32"/>
      <c r="B8" s="17" t="s">
        <v>109</v>
      </c>
      <c r="C8" s="18"/>
      <c r="D8" s="19" t="s">
        <v>455</v>
      </c>
      <c r="E8" s="17" t="s">
        <v>221</v>
      </c>
      <c r="F8" s="20">
        <f>VLOOKUP(B8,工作量!$D:$H,5,FALSE)</f>
        <v>150</v>
      </c>
      <c r="G8" s="21">
        <v>91.444999999999993</v>
      </c>
      <c r="H8" s="21">
        <v>92.00200000000001</v>
      </c>
      <c r="I8" s="22">
        <f>AVERAGE(G8,H8)</f>
        <v>91.723500000000001</v>
      </c>
      <c r="J8" s="23">
        <v>6</v>
      </c>
      <c r="K8" s="24">
        <f>(1.6-J8/120)*100</f>
        <v>155</v>
      </c>
      <c r="L8" s="25"/>
      <c r="M8" s="25"/>
      <c r="N8" s="26">
        <f>L8+M8</f>
        <v>0</v>
      </c>
      <c r="O8" s="27"/>
      <c r="P8" s="27"/>
      <c r="Q8" s="27"/>
      <c r="R8" s="27"/>
      <c r="S8" s="26">
        <f>O8+P8+Q8+R8</f>
        <v>0</v>
      </c>
      <c r="T8" s="28">
        <f>SUM(K8,N8,S8)</f>
        <v>155</v>
      </c>
      <c r="U8" s="27"/>
      <c r="V8" s="27"/>
      <c r="W8" s="27"/>
      <c r="X8" s="26">
        <f>SUM(U8:W8)</f>
        <v>0</v>
      </c>
      <c r="Y8" s="27"/>
      <c r="Z8" s="27"/>
      <c r="AA8" s="54"/>
      <c r="AB8" s="26">
        <f>SUM(Y8:AA8)</f>
        <v>0</v>
      </c>
      <c r="AC8" s="27"/>
      <c r="AD8" s="26">
        <f>AC8</f>
        <v>0</v>
      </c>
      <c r="AE8" s="28">
        <f>X8+AB8+AD8</f>
        <v>0</v>
      </c>
      <c r="AF8" s="29">
        <f>SUM(F8,T8,AE8)</f>
        <v>305</v>
      </c>
      <c r="AG8" s="30"/>
      <c r="AH8" s="30"/>
      <c r="AI8" s="31"/>
    </row>
    <row r="9" spans="1:35" x14ac:dyDescent="0.25">
      <c r="A9" s="32"/>
      <c r="B9" s="34" t="s">
        <v>127</v>
      </c>
      <c r="C9" s="35"/>
      <c r="D9" s="19" t="s">
        <v>456</v>
      </c>
      <c r="E9" s="34" t="s">
        <v>377</v>
      </c>
      <c r="F9" s="20">
        <f>VLOOKUP(B9,工作量!$D:$H,5,FALSE)</f>
        <v>7.1481099991184474</v>
      </c>
      <c r="G9" s="21">
        <v>92.680999999999997</v>
      </c>
      <c r="H9" s="21">
        <v>90.638000000000005</v>
      </c>
      <c r="I9" s="22">
        <f>AVERAGE(G9,H9)</f>
        <v>91.659500000000008</v>
      </c>
      <c r="J9" s="23">
        <v>7</v>
      </c>
      <c r="K9" s="24">
        <f>(1.6-J9/120)*100</f>
        <v>154.16666666666669</v>
      </c>
      <c r="L9" s="25"/>
      <c r="M9" s="25"/>
      <c r="N9" s="26">
        <f>L9+M9</f>
        <v>0</v>
      </c>
      <c r="O9" s="27"/>
      <c r="P9" s="27"/>
      <c r="Q9" s="27"/>
      <c r="R9" s="27"/>
      <c r="S9" s="26">
        <f>O9+P9+Q9+R9</f>
        <v>0</v>
      </c>
      <c r="T9" s="28">
        <f>SUM(K9,N9,S9)</f>
        <v>154.16666666666669</v>
      </c>
      <c r="U9" s="27"/>
      <c r="V9" s="27"/>
      <c r="W9" s="27"/>
      <c r="X9" s="26">
        <f>SUM(U9:W9)</f>
        <v>0</v>
      </c>
      <c r="Y9" s="27"/>
      <c r="Z9" s="27"/>
      <c r="AA9" s="54"/>
      <c r="AB9" s="26">
        <f>SUM(Y9:AA9)</f>
        <v>0</v>
      </c>
      <c r="AC9" s="27"/>
      <c r="AD9" s="26">
        <f>AC9</f>
        <v>0</v>
      </c>
      <c r="AE9" s="28">
        <f>X9+AB9+AD9</f>
        <v>0</v>
      </c>
      <c r="AF9" s="29">
        <f>SUM(F9,T9,AE9)</f>
        <v>161.31477666578513</v>
      </c>
      <c r="AG9" s="30"/>
      <c r="AH9" s="30"/>
      <c r="AI9" s="31" t="s">
        <v>378</v>
      </c>
    </row>
    <row r="10" spans="1:35" x14ac:dyDescent="0.25">
      <c r="A10" s="32"/>
      <c r="B10" s="17" t="s">
        <v>43</v>
      </c>
      <c r="C10" s="18"/>
      <c r="D10" s="19" t="s">
        <v>457</v>
      </c>
      <c r="E10" s="17" t="s">
        <v>221</v>
      </c>
      <c r="F10" s="20">
        <f>VLOOKUP(B10,工作量!$D:$H,5,FALSE)</f>
        <v>22.270784905975528</v>
      </c>
      <c r="G10" s="21">
        <v>91.102000000000004</v>
      </c>
      <c r="H10" s="21">
        <v>92.056000000000012</v>
      </c>
      <c r="I10" s="22">
        <f>AVERAGE(G10,H10)</f>
        <v>91.579000000000008</v>
      </c>
      <c r="J10" s="23">
        <v>8</v>
      </c>
      <c r="K10" s="24">
        <f>(1.6-J10/120)*100</f>
        <v>153.33333333333334</v>
      </c>
      <c r="L10" s="25"/>
      <c r="M10" s="25"/>
      <c r="N10" s="26">
        <f>L10+M10</f>
        <v>0</v>
      </c>
      <c r="O10" s="27"/>
      <c r="P10" s="27"/>
      <c r="Q10" s="27"/>
      <c r="R10" s="27"/>
      <c r="S10" s="26">
        <f>O10+P10+Q10+R10</f>
        <v>0</v>
      </c>
      <c r="T10" s="28">
        <f>SUM(K10,N10,S10)</f>
        <v>153.33333333333334</v>
      </c>
      <c r="U10" s="27"/>
      <c r="V10" s="27"/>
      <c r="W10" s="27"/>
      <c r="X10" s="26">
        <f>SUM(U10:W10)</f>
        <v>0</v>
      </c>
      <c r="Y10" s="27"/>
      <c r="Z10" s="27"/>
      <c r="AA10" s="54"/>
      <c r="AB10" s="26">
        <f>SUM(Y10:AA10)</f>
        <v>0</v>
      </c>
      <c r="AC10" s="27"/>
      <c r="AD10" s="26">
        <f>AC10</f>
        <v>0</v>
      </c>
      <c r="AE10" s="28">
        <f>X10+AB10+AD10</f>
        <v>0</v>
      </c>
      <c r="AF10" s="29">
        <f>SUM(F10,T10,AE10)</f>
        <v>175.60411823930886</v>
      </c>
      <c r="AG10" s="30"/>
      <c r="AH10" s="30"/>
      <c r="AI10" s="31" t="s">
        <v>379</v>
      </c>
    </row>
    <row r="11" spans="1:35" x14ac:dyDescent="0.25">
      <c r="A11" s="32"/>
      <c r="B11" s="82" t="s">
        <v>571</v>
      </c>
      <c r="C11" s="37"/>
      <c r="D11" s="19" t="s">
        <v>458</v>
      </c>
      <c r="E11" s="36" t="s">
        <v>220</v>
      </c>
      <c r="F11" s="20">
        <f>VLOOKUP(B11,工作量!$D:$H,5,FALSE)</f>
        <v>150</v>
      </c>
      <c r="G11" s="21">
        <v>91.343999999999994</v>
      </c>
      <c r="H11" s="21" t="s">
        <v>374</v>
      </c>
      <c r="I11" s="22">
        <f>AVERAGE(G11,H11)</f>
        <v>91.343999999999994</v>
      </c>
      <c r="J11" s="23">
        <v>9</v>
      </c>
      <c r="K11" s="24">
        <f>(1.6-J11/120)*100</f>
        <v>152.5</v>
      </c>
      <c r="L11" s="25">
        <v>15</v>
      </c>
      <c r="M11" s="25"/>
      <c r="N11" s="26">
        <f>L11+M11</f>
        <v>15</v>
      </c>
      <c r="O11" s="27"/>
      <c r="P11" s="27"/>
      <c r="Q11" s="27"/>
      <c r="R11" s="27"/>
      <c r="S11" s="26">
        <f>O11+P11+Q11+R11</f>
        <v>0</v>
      </c>
      <c r="T11" s="28">
        <f>SUM(K11,N11,S11)</f>
        <v>167.5</v>
      </c>
      <c r="U11" s="27"/>
      <c r="V11" s="27"/>
      <c r="W11" s="27"/>
      <c r="X11" s="26">
        <f>SUM(U11:W11)</f>
        <v>0</v>
      </c>
      <c r="Y11" s="27"/>
      <c r="Z11" s="27">
        <v>7.5</v>
      </c>
      <c r="AA11" s="57">
        <v>5</v>
      </c>
      <c r="AB11" s="26">
        <f>SUM(Y11:AA11)</f>
        <v>12.5</v>
      </c>
      <c r="AC11" s="27"/>
      <c r="AD11" s="26">
        <f>AC11</f>
        <v>0</v>
      </c>
      <c r="AE11" s="28">
        <f>X11+AB11+AD11</f>
        <v>12.5</v>
      </c>
      <c r="AF11" s="29">
        <f>SUM(F11,T11,AE11)</f>
        <v>330</v>
      </c>
      <c r="AG11" s="30"/>
      <c r="AH11" s="30"/>
      <c r="AI11" s="31"/>
    </row>
    <row r="12" spans="1:35" x14ac:dyDescent="0.25">
      <c r="A12" s="32"/>
      <c r="B12" s="17" t="s">
        <v>95</v>
      </c>
      <c r="C12" s="18"/>
      <c r="D12" s="19" t="s">
        <v>459</v>
      </c>
      <c r="E12" s="17" t="s">
        <v>221</v>
      </c>
      <c r="F12" s="20">
        <f>VLOOKUP(B12,工作量!$D:$H,5,FALSE)</f>
        <v>148.90720622282851</v>
      </c>
      <c r="G12" s="21">
        <v>91.296000000000006</v>
      </c>
      <c r="H12" s="21">
        <v>91.347000000000008</v>
      </c>
      <c r="I12" s="22">
        <f>AVERAGE(G12,H12)</f>
        <v>91.321500000000015</v>
      </c>
      <c r="J12" s="23">
        <v>10</v>
      </c>
      <c r="K12" s="24">
        <f>(1.6-J12/120)*100</f>
        <v>151.66666666666669</v>
      </c>
      <c r="L12" s="25"/>
      <c r="M12" s="25"/>
      <c r="N12" s="26">
        <f>L12+M12</f>
        <v>0</v>
      </c>
      <c r="O12" s="27"/>
      <c r="P12" s="27"/>
      <c r="Q12" s="27"/>
      <c r="R12" s="27"/>
      <c r="S12" s="26">
        <f>O12+P12+Q12+R12</f>
        <v>0</v>
      </c>
      <c r="T12" s="28">
        <f>SUM(K12,N12,S12)</f>
        <v>151.66666666666669</v>
      </c>
      <c r="U12" s="27"/>
      <c r="V12" s="27"/>
      <c r="W12" s="27"/>
      <c r="X12" s="26">
        <f>SUM(U12:W12)</f>
        <v>0</v>
      </c>
      <c r="Y12" s="27">
        <v>10</v>
      </c>
      <c r="Z12" s="27"/>
      <c r="AA12" s="54"/>
      <c r="AB12" s="26">
        <f>SUM(Y12:AA12)</f>
        <v>10</v>
      </c>
      <c r="AC12" s="27"/>
      <c r="AD12" s="26">
        <f>AC12</f>
        <v>0</v>
      </c>
      <c r="AE12" s="28">
        <f>X12+AB12+AD12</f>
        <v>10</v>
      </c>
      <c r="AF12" s="29">
        <f>SUM(F12,T12,AE12)</f>
        <v>310.57387288949519</v>
      </c>
      <c r="AG12" s="30"/>
      <c r="AH12" s="30"/>
      <c r="AI12" s="31"/>
    </row>
    <row r="13" spans="1:35" x14ac:dyDescent="0.25">
      <c r="A13" s="32"/>
      <c r="B13" s="36" t="s">
        <v>380</v>
      </c>
      <c r="C13" s="37"/>
      <c r="D13" s="71" t="s">
        <v>517</v>
      </c>
      <c r="E13" s="36" t="s">
        <v>220</v>
      </c>
      <c r="F13" s="20">
        <f>VLOOKUP(B13,工作量!$D:$H,5,FALSE)</f>
        <v>116.83543745853224</v>
      </c>
      <c r="G13" s="21" t="s">
        <v>374</v>
      </c>
      <c r="H13" s="21">
        <v>91.272999999999996</v>
      </c>
      <c r="I13" s="22">
        <f>AVERAGE(G13,H13)</f>
        <v>91.272999999999996</v>
      </c>
      <c r="J13" s="23">
        <v>11</v>
      </c>
      <c r="K13" s="24">
        <f>(1.6-J13/120)*100</f>
        <v>150.83333333333334</v>
      </c>
      <c r="L13" s="25"/>
      <c r="M13" s="25"/>
      <c r="N13" s="26">
        <f>L13+M13</f>
        <v>0</v>
      </c>
      <c r="O13" s="27"/>
      <c r="P13" s="27"/>
      <c r="Q13" s="27"/>
      <c r="R13" s="27"/>
      <c r="S13" s="26">
        <f>O13+P13+Q13+R13</f>
        <v>0</v>
      </c>
      <c r="T13" s="28">
        <f>SUM(K13,N13,S13)</f>
        <v>150.83333333333334</v>
      </c>
      <c r="U13" s="27"/>
      <c r="V13" s="27"/>
      <c r="W13" s="27"/>
      <c r="X13" s="26">
        <f>SUM(U13:W13)</f>
        <v>0</v>
      </c>
      <c r="Y13" s="27"/>
      <c r="Z13" s="27"/>
      <c r="AA13" s="54"/>
      <c r="AB13" s="26">
        <f>SUM(Y13:AA13)</f>
        <v>0</v>
      </c>
      <c r="AC13" s="27"/>
      <c r="AD13" s="26">
        <f>AC13</f>
        <v>0</v>
      </c>
      <c r="AE13" s="28">
        <f>X13+AB13+AD13</f>
        <v>0</v>
      </c>
      <c r="AF13" s="29">
        <f>SUM(F13,T13,AE13)</f>
        <v>267.6687707918656</v>
      </c>
      <c r="AG13" s="30"/>
      <c r="AH13" s="30"/>
      <c r="AI13" s="31"/>
    </row>
    <row r="14" spans="1:35" x14ac:dyDescent="0.25">
      <c r="A14" s="32"/>
      <c r="B14" s="17" t="s">
        <v>212</v>
      </c>
      <c r="C14" s="33"/>
      <c r="D14" s="19" t="s">
        <v>1</v>
      </c>
      <c r="E14" s="17" t="s">
        <v>221</v>
      </c>
      <c r="F14" s="20">
        <f>VLOOKUP(B14,工作量!$D:$H,5,FALSE)</f>
        <v>1.4499208923161151</v>
      </c>
      <c r="G14" s="21" t="s">
        <v>374</v>
      </c>
      <c r="H14" s="21">
        <v>91.212999999999994</v>
      </c>
      <c r="I14" s="22">
        <f>AVERAGE(G14,H14)</f>
        <v>91.212999999999994</v>
      </c>
      <c r="J14" s="23">
        <v>12</v>
      </c>
      <c r="K14" s="24">
        <f>(1.6-J14/120)*100</f>
        <v>150</v>
      </c>
      <c r="L14" s="25"/>
      <c r="M14" s="25"/>
      <c r="N14" s="26">
        <f>L14+M14</f>
        <v>0</v>
      </c>
      <c r="O14" s="27"/>
      <c r="P14" s="27"/>
      <c r="Q14" s="27"/>
      <c r="R14" s="27"/>
      <c r="S14" s="26">
        <f>O14+P14+Q14+R14</f>
        <v>0</v>
      </c>
      <c r="T14" s="28">
        <f>SUM(K14,N14,S14)</f>
        <v>150</v>
      </c>
      <c r="U14" s="27"/>
      <c r="V14" s="27">
        <v>5</v>
      </c>
      <c r="W14" s="27"/>
      <c r="X14" s="26">
        <f>SUM(U14:W14)</f>
        <v>5</v>
      </c>
      <c r="Y14" s="27"/>
      <c r="Z14" s="27"/>
      <c r="AA14" s="54"/>
      <c r="AB14" s="26">
        <f>SUM(Y14:AA14)</f>
        <v>0</v>
      </c>
      <c r="AC14" s="27"/>
      <c r="AD14" s="26">
        <f>AC14</f>
        <v>0</v>
      </c>
      <c r="AE14" s="28">
        <f>X14+AB14+AD14</f>
        <v>5</v>
      </c>
      <c r="AF14" s="29">
        <f>SUM(F14,T14,AE14)</f>
        <v>156.44992089231613</v>
      </c>
      <c r="AG14" s="30"/>
      <c r="AH14" s="30" t="s">
        <v>437</v>
      </c>
      <c r="AI14" s="31"/>
    </row>
    <row r="15" spans="1:35" x14ac:dyDescent="0.25">
      <c r="A15" s="32"/>
      <c r="B15" s="34" t="s">
        <v>97</v>
      </c>
      <c r="C15" s="35"/>
      <c r="D15" s="71" t="s">
        <v>518</v>
      </c>
      <c r="E15" s="34" t="s">
        <v>377</v>
      </c>
      <c r="F15" s="20">
        <f>VLOOKUP(B15,工作量!$D:$H,5,FALSE)</f>
        <v>150</v>
      </c>
      <c r="G15" s="21">
        <v>90.787999999999997</v>
      </c>
      <c r="H15" s="21">
        <v>91.593999999999994</v>
      </c>
      <c r="I15" s="22">
        <f>AVERAGE(G15,H15)</f>
        <v>91.191000000000003</v>
      </c>
      <c r="J15" s="23">
        <v>13</v>
      </c>
      <c r="K15" s="24">
        <f>(1.6-J15/120)*100</f>
        <v>149.16666666666666</v>
      </c>
      <c r="L15" s="25"/>
      <c r="M15" s="25"/>
      <c r="N15" s="26">
        <f>L15+M15</f>
        <v>0</v>
      </c>
      <c r="O15" s="27"/>
      <c r="P15" s="27"/>
      <c r="Q15" s="27"/>
      <c r="R15" s="27"/>
      <c r="S15" s="26">
        <f>O15+P15+Q15+R15</f>
        <v>0</v>
      </c>
      <c r="T15" s="28">
        <f>SUM(K15,N15,S15)</f>
        <v>149.16666666666666</v>
      </c>
      <c r="U15" s="27">
        <v>10</v>
      </c>
      <c r="V15" s="27"/>
      <c r="W15" s="27"/>
      <c r="X15" s="26">
        <f>SUM(U15:W15)</f>
        <v>10</v>
      </c>
      <c r="Y15" s="27"/>
      <c r="Z15" s="27"/>
      <c r="AA15" s="54"/>
      <c r="AB15" s="26">
        <f>SUM(Y15:AA15)</f>
        <v>0</v>
      </c>
      <c r="AC15" s="27"/>
      <c r="AD15" s="26">
        <f>AC15</f>
        <v>0</v>
      </c>
      <c r="AE15" s="28">
        <f>X15+AB15+AD15</f>
        <v>10</v>
      </c>
      <c r="AF15" s="29">
        <f>SUM(F15,T15,AE15)</f>
        <v>309.16666666666663</v>
      </c>
      <c r="AG15" s="30"/>
      <c r="AH15" s="30"/>
      <c r="AI15" s="31"/>
    </row>
    <row r="16" spans="1:35" x14ac:dyDescent="0.25">
      <c r="A16" s="32"/>
      <c r="B16" s="34" t="s">
        <v>181</v>
      </c>
      <c r="C16" s="35"/>
      <c r="D16" s="19" t="s">
        <v>462</v>
      </c>
      <c r="E16" s="34" t="s">
        <v>382</v>
      </c>
      <c r="F16" s="20">
        <f>VLOOKUP(B16,工作量!$D:$H,5,FALSE)</f>
        <v>100.65640818636933</v>
      </c>
      <c r="G16" s="21">
        <v>90.93</v>
      </c>
      <c r="H16" s="21">
        <v>91.447000000000003</v>
      </c>
      <c r="I16" s="22">
        <f>AVERAGE(G16,H16)</f>
        <v>91.188500000000005</v>
      </c>
      <c r="J16" s="23">
        <v>14</v>
      </c>
      <c r="K16" s="24">
        <f>(1.6-J16/120)*100</f>
        <v>148.33333333333334</v>
      </c>
      <c r="L16" s="25"/>
      <c r="M16" s="25"/>
      <c r="N16" s="26">
        <f>L16+M16</f>
        <v>0</v>
      </c>
      <c r="O16" s="27"/>
      <c r="P16" s="27"/>
      <c r="Q16" s="27"/>
      <c r="R16" s="27"/>
      <c r="S16" s="26">
        <f>O16+P16+Q16+R16</f>
        <v>0</v>
      </c>
      <c r="T16" s="28">
        <f>SUM(K16,N16,S16)</f>
        <v>148.33333333333334</v>
      </c>
      <c r="U16" s="27">
        <v>5</v>
      </c>
      <c r="V16" s="27"/>
      <c r="W16" s="27"/>
      <c r="X16" s="26">
        <f>SUM(U16:W16)</f>
        <v>5</v>
      </c>
      <c r="Y16" s="27"/>
      <c r="Z16" s="27"/>
      <c r="AA16" s="54"/>
      <c r="AB16" s="26">
        <f>SUM(Y16:AA16)</f>
        <v>0</v>
      </c>
      <c r="AC16" s="27"/>
      <c r="AD16" s="26">
        <f>AC16</f>
        <v>0</v>
      </c>
      <c r="AE16" s="28">
        <f>X16+AB16+AD16</f>
        <v>5</v>
      </c>
      <c r="AF16" s="29">
        <f>SUM(F16,T16,AE16)</f>
        <v>253.98974151970268</v>
      </c>
      <c r="AG16" s="30"/>
      <c r="AH16" s="30"/>
      <c r="AI16" s="31"/>
    </row>
    <row r="17" spans="1:35" x14ac:dyDescent="0.25">
      <c r="A17" s="32"/>
      <c r="B17" s="34" t="s">
        <v>15</v>
      </c>
      <c r="C17" s="35"/>
      <c r="D17" s="19" t="s">
        <v>463</v>
      </c>
      <c r="E17" s="34" t="s">
        <v>383</v>
      </c>
      <c r="F17" s="20">
        <f>VLOOKUP(B17,工作量!$D:$H,5,FALSE)</f>
        <v>85.173572929860953</v>
      </c>
      <c r="G17" s="21" t="s">
        <v>374</v>
      </c>
      <c r="H17" s="21">
        <v>91.175999999999988</v>
      </c>
      <c r="I17" s="22">
        <f>AVERAGE(G17,H17)</f>
        <v>91.175999999999988</v>
      </c>
      <c r="J17" s="23">
        <v>15</v>
      </c>
      <c r="K17" s="24">
        <f>(1.6-J17/120)*100</f>
        <v>147.5</v>
      </c>
      <c r="L17" s="25">
        <v>15</v>
      </c>
      <c r="M17" s="25"/>
      <c r="N17" s="26">
        <f>L17+M17</f>
        <v>15</v>
      </c>
      <c r="O17" s="27"/>
      <c r="P17" s="27"/>
      <c r="Q17" s="27"/>
      <c r="R17" s="27"/>
      <c r="S17" s="26">
        <f>O17+P17+Q17+R17</f>
        <v>0</v>
      </c>
      <c r="T17" s="28">
        <f>SUM(K17,N17,S17)</f>
        <v>162.5</v>
      </c>
      <c r="U17" s="27"/>
      <c r="V17" s="27">
        <v>27</v>
      </c>
      <c r="W17" s="27"/>
      <c r="X17" s="26">
        <f>SUM(U17:W17)</f>
        <v>27</v>
      </c>
      <c r="Y17" s="27"/>
      <c r="Z17" s="27"/>
      <c r="AA17" s="54"/>
      <c r="AB17" s="26">
        <f>SUM(Y17:AA17)</f>
        <v>0</v>
      </c>
      <c r="AC17" s="27"/>
      <c r="AD17" s="26">
        <f>AC17</f>
        <v>0</v>
      </c>
      <c r="AE17" s="28">
        <f>X17+AB17+AD17</f>
        <v>27</v>
      </c>
      <c r="AF17" s="29">
        <f>SUM(F17,T17,AE17)</f>
        <v>274.67357292986094</v>
      </c>
      <c r="AG17" s="30"/>
      <c r="AH17" s="30"/>
      <c r="AI17" s="31"/>
    </row>
    <row r="18" spans="1:35" x14ac:dyDescent="0.25">
      <c r="A18" s="32"/>
      <c r="B18" s="17" t="s">
        <v>153</v>
      </c>
      <c r="C18" s="18"/>
      <c r="D18" s="19" t="s">
        <v>464</v>
      </c>
      <c r="E18" s="17" t="s">
        <v>221</v>
      </c>
      <c r="F18" s="20">
        <f>VLOOKUP(B18,工作量!$D:$H,5,FALSE)</f>
        <v>19.927712743992686</v>
      </c>
      <c r="G18" s="21" t="s">
        <v>374</v>
      </c>
      <c r="H18" s="21">
        <v>91.143000000000001</v>
      </c>
      <c r="I18" s="22">
        <f>AVERAGE(G18,H18)</f>
        <v>91.143000000000001</v>
      </c>
      <c r="J18" s="23">
        <v>16</v>
      </c>
      <c r="K18" s="24">
        <f>(1.6-J18/120)*100</f>
        <v>146.66666666666669</v>
      </c>
      <c r="L18" s="25"/>
      <c r="M18" s="25"/>
      <c r="N18" s="26">
        <f>L18+M18</f>
        <v>0</v>
      </c>
      <c r="O18" s="27"/>
      <c r="P18" s="27"/>
      <c r="Q18" s="27"/>
      <c r="R18" s="27"/>
      <c r="S18" s="26">
        <f>O18+P18+Q18+R18</f>
        <v>0</v>
      </c>
      <c r="T18" s="28">
        <f>SUM(K18,N18,S18)</f>
        <v>146.66666666666669</v>
      </c>
      <c r="U18" s="27"/>
      <c r="V18" s="27"/>
      <c r="W18" s="27"/>
      <c r="X18" s="26">
        <f>SUM(U18:W18)</f>
        <v>0</v>
      </c>
      <c r="Y18" s="27"/>
      <c r="Z18" s="27"/>
      <c r="AA18" s="54"/>
      <c r="AB18" s="26">
        <f>SUM(Y18:AA18)</f>
        <v>0</v>
      </c>
      <c r="AC18" s="27"/>
      <c r="AD18" s="26">
        <f>AC18</f>
        <v>0</v>
      </c>
      <c r="AE18" s="28">
        <f>X18+AB18+AD18</f>
        <v>0</v>
      </c>
      <c r="AF18" s="29">
        <f>SUM(F18,T18,AE18)</f>
        <v>166.59437941065937</v>
      </c>
      <c r="AG18" s="30"/>
      <c r="AH18" s="30" t="s">
        <v>437</v>
      </c>
      <c r="AI18" s="31"/>
    </row>
    <row r="19" spans="1:35" x14ac:dyDescent="0.25">
      <c r="A19" s="32"/>
      <c r="B19" s="34" t="s">
        <v>84</v>
      </c>
      <c r="C19" s="35"/>
      <c r="D19" s="19" t="s">
        <v>465</v>
      </c>
      <c r="E19" s="34" t="s">
        <v>384</v>
      </c>
      <c r="F19" s="20">
        <f>VLOOKUP(B19,工作量!$D:$H,5,FALSE)</f>
        <v>150</v>
      </c>
      <c r="G19" s="21" t="s">
        <v>374</v>
      </c>
      <c r="H19" s="21">
        <v>91.09899999999999</v>
      </c>
      <c r="I19" s="22">
        <f>AVERAGE(G19,H19)</f>
        <v>91.09899999999999</v>
      </c>
      <c r="J19" s="23">
        <v>17</v>
      </c>
      <c r="K19" s="24">
        <f>(1.6-J19/120)*100</f>
        <v>145.83333333333334</v>
      </c>
      <c r="L19" s="25"/>
      <c r="M19" s="25"/>
      <c r="N19" s="26">
        <f>L19+M19</f>
        <v>0</v>
      </c>
      <c r="O19" s="27"/>
      <c r="P19" s="27"/>
      <c r="Q19" s="27"/>
      <c r="R19" s="27"/>
      <c r="S19" s="26">
        <f>O19+P19+Q19+R19</f>
        <v>0</v>
      </c>
      <c r="T19" s="28">
        <f>SUM(K19,N19,S19)</f>
        <v>145.83333333333334</v>
      </c>
      <c r="U19" s="27"/>
      <c r="V19" s="27"/>
      <c r="W19" s="27"/>
      <c r="X19" s="26">
        <f>SUM(U19:W19)</f>
        <v>0</v>
      </c>
      <c r="Y19" s="27"/>
      <c r="Z19" s="27"/>
      <c r="AA19" s="54"/>
      <c r="AB19" s="26">
        <f>SUM(Y19:AA19)</f>
        <v>0</v>
      </c>
      <c r="AC19" s="27"/>
      <c r="AD19" s="26">
        <f>AC19</f>
        <v>0</v>
      </c>
      <c r="AE19" s="28">
        <f>X19+AB19+AD19</f>
        <v>0</v>
      </c>
      <c r="AF19" s="29">
        <f>SUM(F19,T19,AE19)</f>
        <v>295.83333333333337</v>
      </c>
      <c r="AG19" s="30"/>
      <c r="AH19" s="30"/>
      <c r="AI19" s="31"/>
    </row>
    <row r="20" spans="1:35" x14ac:dyDescent="0.25">
      <c r="A20" s="32"/>
      <c r="B20" s="17" t="s">
        <v>18</v>
      </c>
      <c r="C20" s="18"/>
      <c r="D20" s="19" t="s">
        <v>453</v>
      </c>
      <c r="E20" s="17" t="s">
        <v>220</v>
      </c>
      <c r="F20" s="20">
        <f>VLOOKUP(B20,工作量!$D:$H,5,FALSE)</f>
        <v>150</v>
      </c>
      <c r="G20" s="21">
        <v>91.085999999999999</v>
      </c>
      <c r="H20" s="21" t="s">
        <v>374</v>
      </c>
      <c r="I20" s="22">
        <f>AVERAGE(G20,H20)</f>
        <v>91.085999999999999</v>
      </c>
      <c r="J20" s="23">
        <v>18</v>
      </c>
      <c r="K20" s="24">
        <f>(1.6-J20/120)*100</f>
        <v>145.00000000000003</v>
      </c>
      <c r="L20" s="25"/>
      <c r="M20" s="25"/>
      <c r="N20" s="26">
        <f>L20+M20</f>
        <v>0</v>
      </c>
      <c r="O20" s="27"/>
      <c r="P20" s="27"/>
      <c r="Q20" s="27"/>
      <c r="R20" s="27"/>
      <c r="S20" s="26">
        <f>O20+P20+Q20+R20</f>
        <v>0</v>
      </c>
      <c r="T20" s="28">
        <f>SUM(K20,N20,S20)</f>
        <v>145.00000000000003</v>
      </c>
      <c r="U20" s="27"/>
      <c r="V20" s="27"/>
      <c r="W20" s="27"/>
      <c r="X20" s="26">
        <f>SUM(U20:W20)</f>
        <v>0</v>
      </c>
      <c r="Y20" s="27"/>
      <c r="Z20" s="27"/>
      <c r="AA20" s="54"/>
      <c r="AB20" s="26">
        <f>SUM(Y20:AA20)</f>
        <v>0</v>
      </c>
      <c r="AC20" s="27"/>
      <c r="AD20" s="26">
        <f>AC20</f>
        <v>0</v>
      </c>
      <c r="AE20" s="28">
        <f>X20+AB20+AD20</f>
        <v>0</v>
      </c>
      <c r="AF20" s="29">
        <f>SUM(F20,T20,AE20)</f>
        <v>295</v>
      </c>
      <c r="AG20" s="30"/>
      <c r="AH20" s="30"/>
      <c r="AI20" s="31"/>
    </row>
    <row r="21" spans="1:35" x14ac:dyDescent="0.25">
      <c r="A21" s="32"/>
      <c r="B21" s="36" t="s">
        <v>129</v>
      </c>
      <c r="C21" s="37"/>
      <c r="D21" s="19" t="s">
        <v>451</v>
      </c>
      <c r="E21" s="36" t="s">
        <v>221</v>
      </c>
      <c r="F21" s="20">
        <f>VLOOKUP(B21,工作量!$D:$H,5,FALSE)</f>
        <v>150</v>
      </c>
      <c r="G21" s="21">
        <v>89.608000000000004</v>
      </c>
      <c r="H21" s="21">
        <v>92.502999999999986</v>
      </c>
      <c r="I21" s="22">
        <f>AVERAGE(G21,H21)</f>
        <v>91.055499999999995</v>
      </c>
      <c r="J21" s="23">
        <v>19</v>
      </c>
      <c r="K21" s="24">
        <f>(1.6-J21/120)*100</f>
        <v>144.16666666666669</v>
      </c>
      <c r="L21" s="25"/>
      <c r="M21" s="25"/>
      <c r="N21" s="26">
        <f>L21+M21</f>
        <v>0</v>
      </c>
      <c r="O21" s="27"/>
      <c r="P21" s="27"/>
      <c r="Q21" s="27"/>
      <c r="R21" s="27"/>
      <c r="S21" s="26">
        <f>O21+P21+Q21+R21</f>
        <v>0</v>
      </c>
      <c r="T21" s="28">
        <f>SUM(K21,N21,S21)</f>
        <v>144.16666666666669</v>
      </c>
      <c r="U21" s="27"/>
      <c r="V21" s="27"/>
      <c r="W21" s="27"/>
      <c r="X21" s="26">
        <f>SUM(U21:W21)</f>
        <v>0</v>
      </c>
      <c r="Y21" s="27"/>
      <c r="Z21" s="27"/>
      <c r="AA21" s="54"/>
      <c r="AB21" s="26">
        <f>SUM(Y21:AA21)</f>
        <v>0</v>
      </c>
      <c r="AC21" s="27"/>
      <c r="AD21" s="26">
        <f>AC21</f>
        <v>0</v>
      </c>
      <c r="AE21" s="28">
        <f>X21+AB21+AD21</f>
        <v>0</v>
      </c>
      <c r="AF21" s="29">
        <f>SUM(F21,T21,AE21)</f>
        <v>294.16666666666669</v>
      </c>
      <c r="AG21" s="30"/>
      <c r="AH21" s="30"/>
      <c r="AI21" s="31"/>
    </row>
    <row r="22" spans="1:35" x14ac:dyDescent="0.25">
      <c r="A22" s="32"/>
      <c r="B22" s="34" t="s">
        <v>90</v>
      </c>
      <c r="C22" s="35"/>
      <c r="D22" s="19" t="s">
        <v>465</v>
      </c>
      <c r="E22" s="34" t="s">
        <v>385</v>
      </c>
      <c r="F22" s="20">
        <f>VLOOKUP(B22,工作量!$D:$H,5,FALSE)</f>
        <v>150</v>
      </c>
      <c r="G22" s="21">
        <v>90.62</v>
      </c>
      <c r="H22" s="21">
        <v>91.484000000000009</v>
      </c>
      <c r="I22" s="22">
        <f>AVERAGE(G22,H22)</f>
        <v>91.052000000000007</v>
      </c>
      <c r="J22" s="23">
        <v>20</v>
      </c>
      <c r="K22" s="24">
        <f>(1.6-J22/120)*100</f>
        <v>143.33333333333334</v>
      </c>
      <c r="L22" s="25"/>
      <c r="M22" s="25"/>
      <c r="N22" s="26">
        <f>L22+M22</f>
        <v>0</v>
      </c>
      <c r="O22" s="27"/>
      <c r="P22" s="27"/>
      <c r="Q22" s="27"/>
      <c r="R22" s="27"/>
      <c r="S22" s="26">
        <f>O22+P22+Q22+R22</f>
        <v>0</v>
      </c>
      <c r="T22" s="28">
        <f>SUM(K22,N22,S22)</f>
        <v>143.33333333333334</v>
      </c>
      <c r="U22" s="27"/>
      <c r="V22" s="27"/>
      <c r="W22" s="27"/>
      <c r="X22" s="26">
        <f>SUM(U22:W22)</f>
        <v>0</v>
      </c>
      <c r="Y22" s="27"/>
      <c r="Z22" s="27"/>
      <c r="AA22" s="57">
        <v>20</v>
      </c>
      <c r="AB22" s="26">
        <f>SUM(Y22:AA22)</f>
        <v>20</v>
      </c>
      <c r="AC22" s="27">
        <v>10</v>
      </c>
      <c r="AD22" s="26">
        <f>AC22</f>
        <v>10</v>
      </c>
      <c r="AE22" s="28">
        <f>X22+AB22+AD22</f>
        <v>30</v>
      </c>
      <c r="AF22" s="29">
        <f>SUM(F22,T22,AE22)</f>
        <v>323.33333333333337</v>
      </c>
      <c r="AG22" s="30"/>
      <c r="AH22" s="30"/>
      <c r="AI22" s="31"/>
    </row>
    <row r="23" spans="1:35" x14ac:dyDescent="0.25">
      <c r="A23" s="32"/>
      <c r="B23" s="36" t="s">
        <v>29</v>
      </c>
      <c r="C23" s="37"/>
      <c r="D23" s="71" t="s">
        <v>514</v>
      </c>
      <c r="E23" s="36" t="s">
        <v>220</v>
      </c>
      <c r="F23" s="20">
        <f>VLOOKUP(B23,工作量!$D:$H,5,FALSE)</f>
        <v>43.363074110676521</v>
      </c>
      <c r="G23" s="21">
        <v>91.009</v>
      </c>
      <c r="H23" s="21">
        <v>91.03</v>
      </c>
      <c r="I23" s="22">
        <f>AVERAGE(G23,H23)</f>
        <v>91.019499999999994</v>
      </c>
      <c r="J23" s="23">
        <v>21</v>
      </c>
      <c r="K23" s="24">
        <f>(1.6-J23/120)*100</f>
        <v>142.5</v>
      </c>
      <c r="L23" s="25"/>
      <c r="M23" s="25"/>
      <c r="N23" s="26">
        <f>L23+M23</f>
        <v>0</v>
      </c>
      <c r="O23" s="27"/>
      <c r="P23" s="27"/>
      <c r="Q23" s="27"/>
      <c r="R23" s="27"/>
      <c r="S23" s="26">
        <f>O23+P23+Q23+R23</f>
        <v>0</v>
      </c>
      <c r="T23" s="28">
        <f>SUM(K23,N23,S23)</f>
        <v>142.5</v>
      </c>
      <c r="U23" s="27"/>
      <c r="V23" s="27"/>
      <c r="W23" s="27"/>
      <c r="X23" s="26">
        <f>SUM(U23:W23)</f>
        <v>0</v>
      </c>
      <c r="Y23" s="27"/>
      <c r="Z23" s="27"/>
      <c r="AA23" s="54"/>
      <c r="AB23" s="26">
        <f>SUM(Y23:AA23)</f>
        <v>0</v>
      </c>
      <c r="AC23" s="27"/>
      <c r="AD23" s="26">
        <f>AC23</f>
        <v>0</v>
      </c>
      <c r="AE23" s="28">
        <f>X23+AB23+AD23</f>
        <v>0</v>
      </c>
      <c r="AF23" s="29">
        <f>SUM(F23,T23,AE23)</f>
        <v>185.86307411067651</v>
      </c>
      <c r="AG23" s="30"/>
      <c r="AH23" s="30"/>
      <c r="AI23" s="31"/>
    </row>
    <row r="24" spans="1:35" x14ac:dyDescent="0.25">
      <c r="A24" s="32"/>
      <c r="B24" s="52" t="s">
        <v>155</v>
      </c>
      <c r="C24" s="33"/>
      <c r="D24" s="71" t="s">
        <v>515</v>
      </c>
      <c r="E24" s="52" t="s">
        <v>220</v>
      </c>
      <c r="F24" s="20">
        <f>VLOOKUP(B24,工作量!$D:$H,5,FALSE)</f>
        <v>67.739231147548594</v>
      </c>
      <c r="G24" s="21">
        <v>91.298000000000002</v>
      </c>
      <c r="H24" s="21">
        <v>90.724999999999994</v>
      </c>
      <c r="I24" s="22">
        <f>AVERAGE(G24,H24)</f>
        <v>91.011499999999998</v>
      </c>
      <c r="J24" s="23">
        <v>22</v>
      </c>
      <c r="K24" s="24">
        <f>(1.6-J24/120)*100</f>
        <v>141.66666666666669</v>
      </c>
      <c r="L24" s="25"/>
      <c r="M24" s="25"/>
      <c r="N24" s="26">
        <f>L24+M24</f>
        <v>0</v>
      </c>
      <c r="O24" s="27"/>
      <c r="P24" s="27"/>
      <c r="Q24" s="27"/>
      <c r="R24" s="27"/>
      <c r="S24" s="26">
        <f>O24+P24+Q24+R24</f>
        <v>0</v>
      </c>
      <c r="T24" s="28">
        <f>SUM(K24,N24,S24)</f>
        <v>141.66666666666669</v>
      </c>
      <c r="U24" s="27"/>
      <c r="V24" s="27">
        <v>6</v>
      </c>
      <c r="W24" s="27"/>
      <c r="X24" s="26">
        <f>SUM(U24:W24)</f>
        <v>6</v>
      </c>
      <c r="Y24" s="27"/>
      <c r="Z24" s="27"/>
      <c r="AA24" s="54"/>
      <c r="AB24" s="26">
        <f>SUM(Y24:AA24)</f>
        <v>0</v>
      </c>
      <c r="AC24" s="27"/>
      <c r="AD24" s="26">
        <f>AC24</f>
        <v>0</v>
      </c>
      <c r="AE24" s="28">
        <f>X24+AB24+AD24</f>
        <v>6</v>
      </c>
      <c r="AF24" s="29">
        <f>SUM(F24,T24,AE24)</f>
        <v>215.40589781421528</v>
      </c>
      <c r="AG24" s="30"/>
      <c r="AH24" s="30"/>
      <c r="AI24" s="31"/>
    </row>
    <row r="25" spans="1:35" x14ac:dyDescent="0.25">
      <c r="A25" s="32"/>
      <c r="B25" s="17" t="s">
        <v>177</v>
      </c>
      <c r="C25" s="18"/>
      <c r="D25" s="19" t="s">
        <v>466</v>
      </c>
      <c r="E25" s="17" t="s">
        <v>221</v>
      </c>
      <c r="F25" s="20">
        <f>VLOOKUP(B25,工作量!$D:$H,5,FALSE)</f>
        <v>80.056512116698912</v>
      </c>
      <c r="G25" s="21">
        <v>90.305999999999997</v>
      </c>
      <c r="H25" s="21">
        <v>91.666000000000011</v>
      </c>
      <c r="I25" s="22">
        <f>AVERAGE(G25,H25)</f>
        <v>90.986000000000004</v>
      </c>
      <c r="J25" s="23">
        <v>23</v>
      </c>
      <c r="K25" s="24">
        <f>(1.6-J25/120)*100</f>
        <v>140.83333333333334</v>
      </c>
      <c r="L25" s="25"/>
      <c r="M25" s="25"/>
      <c r="N25" s="26">
        <f>L25+M25</f>
        <v>0</v>
      </c>
      <c r="O25" s="27"/>
      <c r="P25" s="27"/>
      <c r="Q25" s="27"/>
      <c r="R25" s="27"/>
      <c r="S25" s="26">
        <f>O25+P25+Q25+R25</f>
        <v>0</v>
      </c>
      <c r="T25" s="28">
        <f>SUM(K25,N25,S25)</f>
        <v>140.83333333333334</v>
      </c>
      <c r="U25" s="27"/>
      <c r="V25" s="27"/>
      <c r="W25" s="27"/>
      <c r="X25" s="26">
        <f>SUM(U25:W25)</f>
        <v>0</v>
      </c>
      <c r="Y25" s="27"/>
      <c r="Z25" s="27"/>
      <c r="AA25" s="54"/>
      <c r="AB25" s="26">
        <f>SUM(Y25:AA25)</f>
        <v>0</v>
      </c>
      <c r="AC25" s="27"/>
      <c r="AD25" s="26">
        <f>AC25</f>
        <v>0</v>
      </c>
      <c r="AE25" s="28">
        <f>X25+AB25+AD25</f>
        <v>0</v>
      </c>
      <c r="AF25" s="29">
        <f>SUM(F25,T25,AE25)</f>
        <v>220.88984545003225</v>
      </c>
      <c r="AG25" s="30"/>
      <c r="AH25" s="30"/>
      <c r="AI25" s="31"/>
    </row>
    <row r="26" spans="1:35" x14ac:dyDescent="0.25">
      <c r="A26" s="32"/>
      <c r="B26" s="36" t="s">
        <v>126</v>
      </c>
      <c r="C26" s="37"/>
      <c r="D26" s="19" t="s">
        <v>467</v>
      </c>
      <c r="E26" s="36" t="s">
        <v>220</v>
      </c>
      <c r="F26" s="20">
        <f>VLOOKUP(B26,工作量!$D:$H,5,FALSE)</f>
        <v>133.58846141354528</v>
      </c>
      <c r="G26" s="21">
        <v>90.323999999999998</v>
      </c>
      <c r="H26" s="21">
        <v>91.64</v>
      </c>
      <c r="I26" s="22">
        <f>AVERAGE(G26,H26)</f>
        <v>90.981999999999999</v>
      </c>
      <c r="J26" s="23">
        <v>24</v>
      </c>
      <c r="K26" s="24">
        <f>(1.6-J26/120)*100</f>
        <v>140</v>
      </c>
      <c r="L26" s="25"/>
      <c r="M26" s="25"/>
      <c r="N26" s="26">
        <f>L26+M26</f>
        <v>0</v>
      </c>
      <c r="O26" s="27"/>
      <c r="P26" s="27"/>
      <c r="Q26" s="27"/>
      <c r="R26" s="27"/>
      <c r="S26" s="26">
        <f>O26+P26+Q26+R26</f>
        <v>0</v>
      </c>
      <c r="T26" s="28">
        <f>SUM(K26,N26,S26)</f>
        <v>140</v>
      </c>
      <c r="U26" s="27"/>
      <c r="V26" s="27"/>
      <c r="W26" s="27"/>
      <c r="X26" s="26">
        <f>SUM(U26:W26)</f>
        <v>0</v>
      </c>
      <c r="Y26" s="27"/>
      <c r="Z26" s="27">
        <v>20</v>
      </c>
      <c r="AA26" s="54"/>
      <c r="AB26" s="26">
        <f>SUM(Y26:AA26)</f>
        <v>20</v>
      </c>
      <c r="AC26" s="27"/>
      <c r="AD26" s="26">
        <f>AC26</f>
        <v>0</v>
      </c>
      <c r="AE26" s="28">
        <f>X26+AB26+AD26</f>
        <v>20</v>
      </c>
      <c r="AF26" s="29">
        <f>SUM(F26,T26,AE26)</f>
        <v>293.58846141354525</v>
      </c>
      <c r="AG26" s="30"/>
      <c r="AH26" s="30"/>
      <c r="AI26" s="31"/>
    </row>
    <row r="27" spans="1:35" x14ac:dyDescent="0.25">
      <c r="A27" s="32"/>
      <c r="B27" s="17" t="s">
        <v>156</v>
      </c>
      <c r="C27" s="18"/>
      <c r="D27" s="71" t="s">
        <v>519</v>
      </c>
      <c r="E27" s="17" t="s">
        <v>221</v>
      </c>
      <c r="F27" s="20">
        <f>VLOOKUP(B27,工作量!$D:$H,5,FALSE)</f>
        <v>150</v>
      </c>
      <c r="G27" s="21">
        <v>90.480999999999995</v>
      </c>
      <c r="H27" s="21">
        <v>91.466999999999985</v>
      </c>
      <c r="I27" s="22">
        <f>AVERAGE(G27,H27)</f>
        <v>90.97399999999999</v>
      </c>
      <c r="J27" s="23">
        <v>25</v>
      </c>
      <c r="K27" s="24">
        <f>(1.6-J27/120)*100</f>
        <v>139.16666666666669</v>
      </c>
      <c r="L27" s="25"/>
      <c r="M27" s="25"/>
      <c r="N27" s="26">
        <f>L27+M27</f>
        <v>0</v>
      </c>
      <c r="O27" s="27"/>
      <c r="P27" s="27"/>
      <c r="Q27" s="27"/>
      <c r="R27" s="27"/>
      <c r="S27" s="26">
        <f>O27+P27+Q27+R27</f>
        <v>0</v>
      </c>
      <c r="T27" s="28">
        <f>SUM(K27,N27,S27)</f>
        <v>139.16666666666669</v>
      </c>
      <c r="U27" s="27"/>
      <c r="V27" s="27"/>
      <c r="W27" s="27"/>
      <c r="X27" s="26">
        <f>SUM(U27:W27)</f>
        <v>0</v>
      </c>
      <c r="Y27" s="27"/>
      <c r="Z27" s="27"/>
      <c r="AA27" s="54"/>
      <c r="AB27" s="26">
        <f>SUM(Y27:AA27)</f>
        <v>0</v>
      </c>
      <c r="AC27" s="27"/>
      <c r="AD27" s="26">
        <f>AC27</f>
        <v>0</v>
      </c>
      <c r="AE27" s="28">
        <f>X27+AB27+AD27</f>
        <v>0</v>
      </c>
      <c r="AF27" s="29">
        <f>SUM(F27,T27,AE27)</f>
        <v>289.16666666666669</v>
      </c>
      <c r="AG27" s="30"/>
      <c r="AH27" s="30"/>
      <c r="AI27" s="31"/>
    </row>
    <row r="28" spans="1:35" x14ac:dyDescent="0.25">
      <c r="A28" s="32"/>
      <c r="B28" s="36" t="s">
        <v>175</v>
      </c>
      <c r="C28" s="37"/>
      <c r="D28" s="19" t="s">
        <v>466</v>
      </c>
      <c r="E28" s="36" t="s">
        <v>221</v>
      </c>
      <c r="F28" s="20">
        <f>VLOOKUP(B28,工作量!$D:$H,5,FALSE)</f>
        <v>119.92136209048432</v>
      </c>
      <c r="G28" s="21">
        <v>90.674000000000007</v>
      </c>
      <c r="H28" s="21">
        <v>91.23599999999999</v>
      </c>
      <c r="I28" s="22">
        <f>AVERAGE(G28,H28)</f>
        <v>90.954999999999998</v>
      </c>
      <c r="J28" s="23">
        <v>26</v>
      </c>
      <c r="K28" s="24">
        <f>(1.6-J28/120)*100</f>
        <v>138.33333333333334</v>
      </c>
      <c r="L28" s="25"/>
      <c r="M28" s="25"/>
      <c r="N28" s="26">
        <f>L28+M28</f>
        <v>0</v>
      </c>
      <c r="O28" s="27"/>
      <c r="P28" s="27"/>
      <c r="Q28" s="27"/>
      <c r="R28" s="27"/>
      <c r="S28" s="26">
        <f>O28+P28+Q28+R28</f>
        <v>0</v>
      </c>
      <c r="T28" s="28">
        <f>SUM(K28,N28,S28)</f>
        <v>138.33333333333334</v>
      </c>
      <c r="U28" s="27"/>
      <c r="V28" s="27"/>
      <c r="W28" s="27"/>
      <c r="X28" s="26">
        <f>SUM(U28:W28)</f>
        <v>0</v>
      </c>
      <c r="Y28" s="27"/>
      <c r="Z28" s="27"/>
      <c r="AA28" s="54"/>
      <c r="AB28" s="26">
        <f>SUM(Y28:AA28)</f>
        <v>0</v>
      </c>
      <c r="AC28" s="27"/>
      <c r="AD28" s="26">
        <f>AC28</f>
        <v>0</v>
      </c>
      <c r="AE28" s="28">
        <f>X28+AB28+AD28</f>
        <v>0</v>
      </c>
      <c r="AF28" s="29">
        <f>SUM(F28,T28,AE28)</f>
        <v>258.25469542381768</v>
      </c>
      <c r="AG28" s="30"/>
      <c r="AH28" s="30"/>
      <c r="AI28" s="31"/>
    </row>
    <row r="29" spans="1:35" x14ac:dyDescent="0.25">
      <c r="A29" s="32"/>
      <c r="B29" s="17" t="s">
        <v>176</v>
      </c>
      <c r="C29" s="18"/>
      <c r="D29" s="19" t="s">
        <v>468</v>
      </c>
      <c r="E29" s="17" t="s">
        <v>221</v>
      </c>
      <c r="F29" s="20">
        <f>VLOOKUP(B29,工作量!$D:$H,5,FALSE)</f>
        <v>107.9293563743162</v>
      </c>
      <c r="G29" s="21">
        <v>90.366</v>
      </c>
      <c r="H29" s="21">
        <v>91.527999999999992</v>
      </c>
      <c r="I29" s="22">
        <f>AVERAGE(G29,H29)</f>
        <v>90.947000000000003</v>
      </c>
      <c r="J29" s="23">
        <v>27</v>
      </c>
      <c r="K29" s="24">
        <f>(1.6-J29/120)*100</f>
        <v>137.5</v>
      </c>
      <c r="L29" s="25"/>
      <c r="M29" s="25"/>
      <c r="N29" s="26">
        <f>L29+M29</f>
        <v>0</v>
      </c>
      <c r="O29" s="27"/>
      <c r="P29" s="27"/>
      <c r="Q29" s="27"/>
      <c r="R29" s="27"/>
      <c r="S29" s="26">
        <f>O29+P29+Q29+R29</f>
        <v>0</v>
      </c>
      <c r="T29" s="28">
        <f>SUM(K29,N29,S29)</f>
        <v>137.5</v>
      </c>
      <c r="U29" s="27"/>
      <c r="V29" s="27"/>
      <c r="W29" s="27"/>
      <c r="X29" s="26">
        <f>SUM(U29:W29)</f>
        <v>0</v>
      </c>
      <c r="Y29" s="27"/>
      <c r="Z29" s="27"/>
      <c r="AA29" s="54"/>
      <c r="AB29" s="26">
        <f>SUM(Y29:AA29)</f>
        <v>0</v>
      </c>
      <c r="AC29" s="27"/>
      <c r="AD29" s="26">
        <f>AC29</f>
        <v>0</v>
      </c>
      <c r="AE29" s="28">
        <f>X29+AB29+AD29</f>
        <v>0</v>
      </c>
      <c r="AF29" s="29">
        <f>SUM(F29,T29,AE29)</f>
        <v>245.4293563743162</v>
      </c>
      <c r="AG29" s="30"/>
      <c r="AH29" s="30"/>
      <c r="AI29" s="31"/>
    </row>
    <row r="30" spans="1:35" x14ac:dyDescent="0.25">
      <c r="A30" s="32"/>
      <c r="B30" s="52" t="s">
        <v>53</v>
      </c>
      <c r="C30" s="18"/>
      <c r="D30" s="19" t="s">
        <v>469</v>
      </c>
      <c r="E30" s="52" t="s">
        <v>219</v>
      </c>
      <c r="F30" s="20">
        <f>VLOOKUP(B30,工作量!$D:$H,5,FALSE)</f>
        <v>88.083807747449299</v>
      </c>
      <c r="G30" s="21">
        <v>90.838999999999999</v>
      </c>
      <c r="H30" s="21" t="s">
        <v>374</v>
      </c>
      <c r="I30" s="22">
        <f>AVERAGE(G30,H30)</f>
        <v>90.838999999999999</v>
      </c>
      <c r="J30" s="23">
        <v>28</v>
      </c>
      <c r="K30" s="24">
        <f>(1.6-J30/120)*100</f>
        <v>136.66666666666666</v>
      </c>
      <c r="L30" s="25"/>
      <c r="M30" s="25"/>
      <c r="N30" s="26">
        <f>L30+M30</f>
        <v>0</v>
      </c>
      <c r="O30" s="27"/>
      <c r="P30" s="27"/>
      <c r="Q30" s="27"/>
      <c r="R30" s="27"/>
      <c r="S30" s="26">
        <f>O30+P30+Q30+R30</f>
        <v>0</v>
      </c>
      <c r="T30" s="28">
        <f>SUM(K30,N30,S30)</f>
        <v>136.66666666666666</v>
      </c>
      <c r="U30" s="27"/>
      <c r="V30" s="27"/>
      <c r="W30" s="27"/>
      <c r="X30" s="26">
        <f>SUM(U30:W30)</f>
        <v>0</v>
      </c>
      <c r="Y30" s="27"/>
      <c r="Z30" s="27"/>
      <c r="AA30" s="54"/>
      <c r="AB30" s="26">
        <f>SUM(Y30:AA30)</f>
        <v>0</v>
      </c>
      <c r="AC30" s="27"/>
      <c r="AD30" s="26">
        <f>AC30</f>
        <v>0</v>
      </c>
      <c r="AE30" s="28">
        <f>X30+AB30+AD30</f>
        <v>0</v>
      </c>
      <c r="AF30" s="29">
        <f>SUM(F30,T30,AE30)</f>
        <v>224.75047441411596</v>
      </c>
      <c r="AG30" s="30"/>
      <c r="AH30" s="30"/>
      <c r="AI30" s="31"/>
    </row>
    <row r="31" spans="1:35" x14ac:dyDescent="0.25">
      <c r="A31" s="32"/>
      <c r="B31" s="36" t="s">
        <v>20</v>
      </c>
      <c r="C31" s="37"/>
      <c r="D31" s="19" t="s">
        <v>470</v>
      </c>
      <c r="E31" s="36" t="s">
        <v>220</v>
      </c>
      <c r="F31" s="20">
        <f>VLOOKUP(B31,工作量!$D:$H,5,FALSE)</f>
        <v>97.740309163732036</v>
      </c>
      <c r="G31" s="21">
        <v>89.784999999999997</v>
      </c>
      <c r="H31" s="21">
        <v>91.842000000000013</v>
      </c>
      <c r="I31" s="22">
        <f>AVERAGE(G31,H31)</f>
        <v>90.813500000000005</v>
      </c>
      <c r="J31" s="23">
        <v>29</v>
      </c>
      <c r="K31" s="24">
        <f>(1.6-J31/120)*100</f>
        <v>135.83333333333334</v>
      </c>
      <c r="L31" s="25"/>
      <c r="M31" s="25"/>
      <c r="N31" s="26">
        <f>L31+M31</f>
        <v>0</v>
      </c>
      <c r="O31" s="27"/>
      <c r="P31" s="27"/>
      <c r="Q31" s="27"/>
      <c r="R31" s="27"/>
      <c r="S31" s="26">
        <f>O31+P31+Q31+R31</f>
        <v>0</v>
      </c>
      <c r="T31" s="28">
        <f>SUM(K31,N31,S31)</f>
        <v>135.83333333333334</v>
      </c>
      <c r="U31" s="27"/>
      <c r="V31" s="27"/>
      <c r="W31" s="27"/>
      <c r="X31" s="26">
        <f>SUM(U31:W31)</f>
        <v>0</v>
      </c>
      <c r="Y31" s="27"/>
      <c r="Z31" s="27"/>
      <c r="AA31" s="54"/>
      <c r="AB31" s="26">
        <f>SUM(Y31:AA31)</f>
        <v>0</v>
      </c>
      <c r="AC31" s="27"/>
      <c r="AD31" s="26">
        <f>AC31</f>
        <v>0</v>
      </c>
      <c r="AE31" s="28">
        <f>X31+AB31+AD31</f>
        <v>0</v>
      </c>
      <c r="AF31" s="29">
        <f>SUM(F31,T31,AE31)</f>
        <v>233.57364249706538</v>
      </c>
      <c r="AG31" s="30"/>
      <c r="AH31" s="30"/>
      <c r="AI31" s="31"/>
    </row>
    <row r="32" spans="1:35" x14ac:dyDescent="0.25">
      <c r="A32" s="32"/>
      <c r="B32" s="52" t="s">
        <v>166</v>
      </c>
      <c r="C32" s="18"/>
      <c r="D32" s="19" t="s">
        <v>471</v>
      </c>
      <c r="E32" s="52" t="s">
        <v>221</v>
      </c>
      <c r="F32" s="20">
        <f>VLOOKUP(B32,工作量!$D:$H,5,FALSE)</f>
        <v>13.733650692018243</v>
      </c>
      <c r="G32" s="21">
        <v>89.822999999999993</v>
      </c>
      <c r="H32" s="21">
        <v>91.768000000000001</v>
      </c>
      <c r="I32" s="22">
        <f>AVERAGE(G32,H32)</f>
        <v>90.795500000000004</v>
      </c>
      <c r="J32" s="23">
        <v>30</v>
      </c>
      <c r="K32" s="24">
        <f>(1.6-J32/120)*100</f>
        <v>135</v>
      </c>
      <c r="L32" s="25"/>
      <c r="M32" s="25"/>
      <c r="N32" s="26">
        <f>L32+M32</f>
        <v>0</v>
      </c>
      <c r="O32" s="27"/>
      <c r="P32" s="27"/>
      <c r="Q32" s="27"/>
      <c r="R32" s="27"/>
      <c r="S32" s="26">
        <f>O32+P32+Q32+R32</f>
        <v>0</v>
      </c>
      <c r="T32" s="28">
        <f>SUM(K32,N32,S32)</f>
        <v>135</v>
      </c>
      <c r="U32" s="27"/>
      <c r="V32" s="27"/>
      <c r="W32" s="27"/>
      <c r="X32" s="26">
        <f>SUM(U32:W32)</f>
        <v>0</v>
      </c>
      <c r="Y32" s="27"/>
      <c r="Z32" s="27"/>
      <c r="AA32" s="54"/>
      <c r="AB32" s="26">
        <f>SUM(Y32:AA32)</f>
        <v>0</v>
      </c>
      <c r="AC32" s="27"/>
      <c r="AD32" s="26">
        <f>AC32</f>
        <v>0</v>
      </c>
      <c r="AE32" s="28">
        <f>X32+AB32+AD32</f>
        <v>0</v>
      </c>
      <c r="AF32" s="29">
        <f>SUM(F32,T32,AE32)</f>
        <v>148.73365069201824</v>
      </c>
      <c r="AG32" s="30"/>
      <c r="AH32" s="30"/>
      <c r="AI32" s="31" t="s">
        <v>386</v>
      </c>
    </row>
    <row r="33" spans="1:35" x14ac:dyDescent="0.25">
      <c r="A33" s="32"/>
      <c r="B33" s="36" t="s">
        <v>47</v>
      </c>
      <c r="C33" s="37"/>
      <c r="D33" s="19" t="s">
        <v>451</v>
      </c>
      <c r="E33" s="36" t="s">
        <v>221</v>
      </c>
      <c r="F33" s="20">
        <f>VLOOKUP(B33,工作量!$D:$H,5,FALSE)</f>
        <v>150</v>
      </c>
      <c r="G33" s="21">
        <v>89.706999999999994</v>
      </c>
      <c r="H33" s="21">
        <v>91.861999999999995</v>
      </c>
      <c r="I33" s="22">
        <f>AVERAGE(G33,H33)</f>
        <v>90.784499999999994</v>
      </c>
      <c r="J33" s="23">
        <v>31</v>
      </c>
      <c r="K33" s="24">
        <f>(1.6-J33/120)*100</f>
        <v>134.16666666666669</v>
      </c>
      <c r="L33" s="25"/>
      <c r="M33" s="25"/>
      <c r="N33" s="26">
        <f>L33+M33</f>
        <v>0</v>
      </c>
      <c r="O33" s="27"/>
      <c r="P33" s="27"/>
      <c r="Q33" s="27"/>
      <c r="R33" s="27"/>
      <c r="S33" s="26">
        <f>O33+P33+Q33+R33</f>
        <v>0</v>
      </c>
      <c r="T33" s="28">
        <f>SUM(K33,N33,S33)</f>
        <v>134.16666666666669</v>
      </c>
      <c r="U33" s="27"/>
      <c r="V33" s="27"/>
      <c r="W33" s="27"/>
      <c r="X33" s="26">
        <f>SUM(U33:W33)</f>
        <v>0</v>
      </c>
      <c r="Y33" s="27"/>
      <c r="Z33" s="27">
        <v>7.5</v>
      </c>
      <c r="AA33" s="57">
        <v>5</v>
      </c>
      <c r="AB33" s="26">
        <f>SUM(Y33:AA33)</f>
        <v>12.5</v>
      </c>
      <c r="AC33" s="27"/>
      <c r="AD33" s="26">
        <f>AC33</f>
        <v>0</v>
      </c>
      <c r="AE33" s="28">
        <f>X33+AB33+AD33</f>
        <v>12.5</v>
      </c>
      <c r="AF33" s="29">
        <f>SUM(F33,T33,AE33)</f>
        <v>296.66666666666669</v>
      </c>
      <c r="AG33" s="30"/>
      <c r="AH33" s="30"/>
      <c r="AI33" s="31"/>
    </row>
    <row r="34" spans="1:35" x14ac:dyDescent="0.25">
      <c r="A34" s="32"/>
      <c r="B34" s="52" t="s">
        <v>132</v>
      </c>
      <c r="C34" s="18"/>
      <c r="D34" s="19" t="s">
        <v>460</v>
      </c>
      <c r="E34" s="52" t="s">
        <v>220</v>
      </c>
      <c r="F34" s="20">
        <f>VLOOKUP(B34,工作量!$D:$H,5,FALSE)</f>
        <v>116.31072848665376</v>
      </c>
      <c r="G34" s="21">
        <v>90.51</v>
      </c>
      <c r="H34" s="21">
        <v>90.95</v>
      </c>
      <c r="I34" s="22">
        <f>AVERAGE(G34,H34)</f>
        <v>90.73</v>
      </c>
      <c r="J34" s="23">
        <v>32</v>
      </c>
      <c r="K34" s="24">
        <f>(1.6-J34/120)*100</f>
        <v>133.33333333333334</v>
      </c>
      <c r="L34" s="25"/>
      <c r="M34" s="25"/>
      <c r="N34" s="26">
        <f>L34+M34</f>
        <v>0</v>
      </c>
      <c r="O34" s="27"/>
      <c r="P34" s="27"/>
      <c r="Q34" s="27"/>
      <c r="R34" s="27"/>
      <c r="S34" s="26">
        <f>O34+P34+Q34+R34</f>
        <v>0</v>
      </c>
      <c r="T34" s="28">
        <f>SUM(K34,N34,S34)</f>
        <v>133.33333333333334</v>
      </c>
      <c r="U34" s="27"/>
      <c r="V34" s="27"/>
      <c r="W34" s="27"/>
      <c r="X34" s="26">
        <f>SUM(U34:W34)</f>
        <v>0</v>
      </c>
      <c r="Y34" s="27"/>
      <c r="Z34" s="27"/>
      <c r="AA34" s="56">
        <v>3.2</v>
      </c>
      <c r="AB34" s="26">
        <f>SUM(Y34:AA34)</f>
        <v>3.2</v>
      </c>
      <c r="AC34" s="27"/>
      <c r="AD34" s="26">
        <f>AC34</f>
        <v>0</v>
      </c>
      <c r="AE34" s="28">
        <f>X34+AB34+AD34</f>
        <v>3.2</v>
      </c>
      <c r="AF34" s="29">
        <f>SUM(F34,T34,AE34)</f>
        <v>252.84406181998708</v>
      </c>
      <c r="AG34" s="30"/>
      <c r="AH34" s="30"/>
      <c r="AI34" s="31"/>
    </row>
    <row r="35" spans="1:35" x14ac:dyDescent="0.25">
      <c r="A35" s="32"/>
      <c r="B35" s="17" t="s">
        <v>11</v>
      </c>
      <c r="C35" s="18"/>
      <c r="D35" s="19" t="s">
        <v>472</v>
      </c>
      <c r="E35" s="17" t="s">
        <v>221</v>
      </c>
      <c r="F35" s="20">
        <f>VLOOKUP(B35,工作量!$D:$H,5,FALSE)</f>
        <v>105.41504855495086</v>
      </c>
      <c r="G35" s="21" t="s">
        <v>374</v>
      </c>
      <c r="H35" s="21">
        <v>90.661000000000001</v>
      </c>
      <c r="I35" s="22">
        <f>AVERAGE(G35,H35)</f>
        <v>90.661000000000001</v>
      </c>
      <c r="J35" s="23">
        <v>33</v>
      </c>
      <c r="K35" s="24">
        <f>(1.6-J35/120)*100</f>
        <v>132.50000000000003</v>
      </c>
      <c r="L35" s="25"/>
      <c r="M35" s="25"/>
      <c r="N35" s="26">
        <f>L35+M35</f>
        <v>0</v>
      </c>
      <c r="O35" s="27"/>
      <c r="P35" s="27"/>
      <c r="Q35" s="27"/>
      <c r="R35" s="27"/>
      <c r="S35" s="26">
        <f>O35+P35+Q35+R35</f>
        <v>0</v>
      </c>
      <c r="T35" s="28">
        <f>SUM(K35,N35,S35)</f>
        <v>132.50000000000003</v>
      </c>
      <c r="U35" s="27"/>
      <c r="V35" s="27"/>
      <c r="W35" s="27"/>
      <c r="X35" s="26">
        <f>SUM(U35:W35)</f>
        <v>0</v>
      </c>
      <c r="Y35" s="27"/>
      <c r="Z35" s="27"/>
      <c r="AA35" s="54"/>
      <c r="AB35" s="26">
        <f>SUM(Y35:AA35)</f>
        <v>0</v>
      </c>
      <c r="AC35" s="27"/>
      <c r="AD35" s="26">
        <f>AC35</f>
        <v>0</v>
      </c>
      <c r="AE35" s="28">
        <f>X35+AB35+AD35</f>
        <v>0</v>
      </c>
      <c r="AF35" s="29">
        <f>SUM(F35,T35,AE35)</f>
        <v>237.91504855495089</v>
      </c>
      <c r="AG35" s="30"/>
      <c r="AH35" s="30"/>
      <c r="AI35" s="31"/>
    </row>
    <row r="36" spans="1:35" x14ac:dyDescent="0.25">
      <c r="A36" s="32"/>
      <c r="B36" s="34" t="s">
        <v>101</v>
      </c>
      <c r="C36" s="35"/>
      <c r="D36" s="19" t="s">
        <v>459</v>
      </c>
      <c r="E36" s="34" t="s">
        <v>387</v>
      </c>
      <c r="F36" s="20">
        <f>VLOOKUP(B36,工作量!$D:$H,5,FALSE)</f>
        <v>150</v>
      </c>
      <c r="G36" s="21">
        <v>91.254000000000005</v>
      </c>
      <c r="H36" s="21">
        <v>90.039000000000001</v>
      </c>
      <c r="I36" s="22">
        <f>AVERAGE(G36,H36)</f>
        <v>90.646500000000003</v>
      </c>
      <c r="J36" s="23">
        <v>34</v>
      </c>
      <c r="K36" s="24">
        <f>(1.6-J36/120)*100</f>
        <v>131.66666666666669</v>
      </c>
      <c r="L36" s="25">
        <v>115</v>
      </c>
      <c r="M36" s="25"/>
      <c r="N36" s="26">
        <f>L36+M36</f>
        <v>115</v>
      </c>
      <c r="O36" s="27"/>
      <c r="P36" s="27"/>
      <c r="Q36" s="27"/>
      <c r="R36" s="27"/>
      <c r="S36" s="26">
        <f>O36+P36+Q36+R36</f>
        <v>0</v>
      </c>
      <c r="T36" s="28">
        <f>SUM(K36,N36,S36)</f>
        <v>246.66666666666669</v>
      </c>
      <c r="U36" s="27"/>
      <c r="V36" s="27"/>
      <c r="W36" s="27"/>
      <c r="X36" s="26">
        <f>SUM(U36:W36)</f>
        <v>0</v>
      </c>
      <c r="Y36" s="27"/>
      <c r="Z36" s="27"/>
      <c r="AA36" s="54"/>
      <c r="AB36" s="26">
        <f>SUM(Y36:AA36)</f>
        <v>0</v>
      </c>
      <c r="AC36" s="27">
        <v>10</v>
      </c>
      <c r="AD36" s="26">
        <f>AC36</f>
        <v>10</v>
      </c>
      <c r="AE36" s="28">
        <f>X36+AB36+AD36</f>
        <v>10</v>
      </c>
      <c r="AF36" s="29">
        <f>SUM(F36,T36,AE36)</f>
        <v>406.66666666666669</v>
      </c>
      <c r="AG36" s="30"/>
      <c r="AH36" s="30"/>
      <c r="AI36" s="31"/>
    </row>
    <row r="37" spans="1:35" x14ac:dyDescent="0.25">
      <c r="A37" s="32"/>
      <c r="B37" s="36" t="s">
        <v>76</v>
      </c>
      <c r="C37" s="37"/>
      <c r="D37" s="19" t="s">
        <v>458</v>
      </c>
      <c r="E37" s="36" t="s">
        <v>220</v>
      </c>
      <c r="F37" s="20">
        <f>VLOOKUP(B37,工作量!$D:$H,5,FALSE)</f>
        <v>150</v>
      </c>
      <c r="G37" s="21">
        <v>89.593999999999994</v>
      </c>
      <c r="H37" s="21">
        <v>91.663999999999987</v>
      </c>
      <c r="I37" s="22">
        <f>AVERAGE(G37,H37)</f>
        <v>90.628999999999991</v>
      </c>
      <c r="J37" s="23">
        <v>35</v>
      </c>
      <c r="K37" s="24">
        <f>(1.6-J37/120)*100</f>
        <v>130.83333333333334</v>
      </c>
      <c r="L37" s="25">
        <v>30</v>
      </c>
      <c r="M37" s="25"/>
      <c r="N37" s="26">
        <f>L37+M37</f>
        <v>30</v>
      </c>
      <c r="O37" s="27"/>
      <c r="P37" s="27"/>
      <c r="Q37" s="27"/>
      <c r="R37" s="27"/>
      <c r="S37" s="26">
        <f>O37+P37+Q37+R37</f>
        <v>0</v>
      </c>
      <c r="T37" s="28">
        <f>SUM(K37,N37,S37)</f>
        <v>160.83333333333334</v>
      </c>
      <c r="U37" s="27">
        <v>5</v>
      </c>
      <c r="V37" s="27"/>
      <c r="W37" s="27"/>
      <c r="X37" s="26">
        <f>SUM(U37:W37)</f>
        <v>5</v>
      </c>
      <c r="Y37" s="27"/>
      <c r="Z37" s="27"/>
      <c r="AA37" s="57">
        <v>20</v>
      </c>
      <c r="AB37" s="26">
        <f>SUM(Y37:AA37)</f>
        <v>20</v>
      </c>
      <c r="AC37" s="27"/>
      <c r="AD37" s="26">
        <f>AC37</f>
        <v>0</v>
      </c>
      <c r="AE37" s="28">
        <f>X37+AB37+AD37</f>
        <v>25</v>
      </c>
      <c r="AF37" s="29">
        <f>SUM(F37,T37,AE37)</f>
        <v>335.83333333333337</v>
      </c>
      <c r="AG37" s="30"/>
      <c r="AH37" s="30"/>
      <c r="AI37" s="31"/>
    </row>
    <row r="38" spans="1:35" x14ac:dyDescent="0.25">
      <c r="A38" s="32"/>
      <c r="B38" s="52" t="s">
        <v>210</v>
      </c>
      <c r="C38" s="18"/>
      <c r="D38" s="19" t="s">
        <v>473</v>
      </c>
      <c r="E38" s="52" t="s">
        <v>219</v>
      </c>
      <c r="F38" s="20" t="e">
        <f>VLOOKUP(B38,工作量!$D:$H,5,FALSE)</f>
        <v>#N/A</v>
      </c>
      <c r="G38" s="21" t="s">
        <v>374</v>
      </c>
      <c r="H38" s="21">
        <v>90.596999999999994</v>
      </c>
      <c r="I38" s="22">
        <f>AVERAGE(G38,H38)</f>
        <v>90.596999999999994</v>
      </c>
      <c r="J38" s="23">
        <v>36</v>
      </c>
      <c r="K38" s="24">
        <f>(1.6-J38/120)*100</f>
        <v>130</v>
      </c>
      <c r="L38" s="25"/>
      <c r="M38" s="25"/>
      <c r="N38" s="26">
        <f>L38+M38</f>
        <v>0</v>
      </c>
      <c r="O38" s="27"/>
      <c r="P38" s="27"/>
      <c r="Q38" s="27"/>
      <c r="R38" s="27"/>
      <c r="S38" s="26">
        <f>O38+P38+Q38+R38</f>
        <v>0</v>
      </c>
      <c r="T38" s="28">
        <f>SUM(K38,N38,S38)</f>
        <v>130</v>
      </c>
      <c r="U38" s="27"/>
      <c r="V38" s="27"/>
      <c r="W38" s="27"/>
      <c r="X38" s="26">
        <f>SUM(U38:W38)</f>
        <v>0</v>
      </c>
      <c r="Y38" s="27"/>
      <c r="Z38" s="27"/>
      <c r="AA38" s="54"/>
      <c r="AB38" s="26">
        <f>SUM(Y38:AA38)</f>
        <v>0</v>
      </c>
      <c r="AC38" s="27"/>
      <c r="AD38" s="26">
        <f>AC38</f>
        <v>0</v>
      </c>
      <c r="AE38" s="28">
        <f>X38+AB38+AD38</f>
        <v>0</v>
      </c>
      <c r="AF38" s="29" t="e">
        <f>SUM(F38,T38,AE38)</f>
        <v>#N/A</v>
      </c>
      <c r="AG38" s="30"/>
      <c r="AH38" s="30"/>
      <c r="AI38" s="31"/>
    </row>
    <row r="39" spans="1:35" x14ac:dyDescent="0.25">
      <c r="A39" s="32"/>
      <c r="B39" s="52" t="s">
        <v>171</v>
      </c>
      <c r="C39" s="33"/>
      <c r="D39" s="19" t="s">
        <v>466</v>
      </c>
      <c r="E39" s="52" t="s">
        <v>221</v>
      </c>
      <c r="F39" s="20">
        <f>VLOOKUP(B39,工作量!$D:$H,5,FALSE)</f>
        <v>24.425367351957277</v>
      </c>
      <c r="G39" s="21">
        <v>89.293000000000006</v>
      </c>
      <c r="H39" s="21">
        <v>91.88900000000001</v>
      </c>
      <c r="I39" s="22">
        <f>AVERAGE(G39,H39)</f>
        <v>90.591000000000008</v>
      </c>
      <c r="J39" s="23">
        <v>37</v>
      </c>
      <c r="K39" s="24">
        <f>(1.6-J39/120)*100</f>
        <v>129.16666666666669</v>
      </c>
      <c r="L39" s="25"/>
      <c r="M39" s="25"/>
      <c r="N39" s="26">
        <f>L39+M39</f>
        <v>0</v>
      </c>
      <c r="O39" s="27"/>
      <c r="P39" s="27"/>
      <c r="Q39" s="27"/>
      <c r="R39" s="27"/>
      <c r="S39" s="26">
        <f>O39+P39+Q39+R39</f>
        <v>0</v>
      </c>
      <c r="T39" s="28">
        <f>SUM(K39,N39,S39)</f>
        <v>129.16666666666669</v>
      </c>
      <c r="U39" s="27"/>
      <c r="V39" s="27">
        <v>2</v>
      </c>
      <c r="W39" s="27"/>
      <c r="X39" s="26">
        <f>SUM(U39:W39)</f>
        <v>2</v>
      </c>
      <c r="Y39" s="27"/>
      <c r="Z39" s="27"/>
      <c r="AA39" s="54"/>
      <c r="AB39" s="26">
        <f>SUM(Y39:AA39)</f>
        <v>0</v>
      </c>
      <c r="AC39" s="27"/>
      <c r="AD39" s="26">
        <f>AC39</f>
        <v>0</v>
      </c>
      <c r="AE39" s="28">
        <f>X39+AB39+AD39</f>
        <v>2</v>
      </c>
      <c r="AF39" s="29">
        <f>SUM(F39,T39,AE39)</f>
        <v>155.59203401862396</v>
      </c>
      <c r="AG39" s="30"/>
      <c r="AH39" s="30" t="s">
        <v>437</v>
      </c>
      <c r="AI39" s="31"/>
    </row>
    <row r="40" spans="1:35" x14ac:dyDescent="0.25">
      <c r="A40" s="32"/>
      <c r="B40" s="34" t="s">
        <v>140</v>
      </c>
      <c r="C40" s="35"/>
      <c r="D40" s="19" t="s">
        <v>451</v>
      </c>
      <c r="E40" s="34" t="s">
        <v>388</v>
      </c>
      <c r="F40" s="20">
        <f>VLOOKUP(B40,工作量!$D:$H,5,FALSE)</f>
        <v>150</v>
      </c>
      <c r="G40" s="21">
        <v>90.793000000000006</v>
      </c>
      <c r="H40" s="21">
        <v>90.290999999999997</v>
      </c>
      <c r="I40" s="22">
        <f>AVERAGE(G40,H40)</f>
        <v>90.542000000000002</v>
      </c>
      <c r="J40" s="23">
        <v>38</v>
      </c>
      <c r="K40" s="24">
        <f>(1.6-J40/120)*100</f>
        <v>128.33333333333334</v>
      </c>
      <c r="L40" s="25"/>
      <c r="M40" s="25"/>
      <c r="N40" s="26">
        <f>L40+M40</f>
        <v>0</v>
      </c>
      <c r="O40" s="27"/>
      <c r="P40" s="27"/>
      <c r="Q40" s="27">
        <v>7</v>
      </c>
      <c r="R40" s="27"/>
      <c r="S40" s="26">
        <f>O40+P40+Q40+R40</f>
        <v>7</v>
      </c>
      <c r="T40" s="28">
        <f>SUM(K40,N40,S40)</f>
        <v>135.33333333333334</v>
      </c>
      <c r="U40" s="27">
        <v>80</v>
      </c>
      <c r="V40" s="27">
        <v>19</v>
      </c>
      <c r="W40" s="27"/>
      <c r="X40" s="26">
        <f>SUM(U40:W40)</f>
        <v>99</v>
      </c>
      <c r="Y40" s="27"/>
      <c r="Z40" s="27"/>
      <c r="AA40" s="54">
        <v>15</v>
      </c>
      <c r="AB40" s="26">
        <f>SUM(Y40:AA40)</f>
        <v>15</v>
      </c>
      <c r="AC40" s="27">
        <v>10</v>
      </c>
      <c r="AD40" s="26">
        <f>AC40</f>
        <v>10</v>
      </c>
      <c r="AE40" s="28">
        <f>X40+AB40+AD40</f>
        <v>124</v>
      </c>
      <c r="AF40" s="29">
        <f>SUM(F40,T40,AE40)</f>
        <v>409.33333333333337</v>
      </c>
      <c r="AG40" s="30"/>
      <c r="AH40" s="30"/>
      <c r="AI40" s="31"/>
    </row>
    <row r="41" spans="1:35" x14ac:dyDescent="0.25">
      <c r="A41" s="32"/>
      <c r="B41" s="17" t="s">
        <v>116</v>
      </c>
      <c r="C41" s="18"/>
      <c r="D41" s="19" t="s">
        <v>452</v>
      </c>
      <c r="E41" s="17" t="s">
        <v>220</v>
      </c>
      <c r="F41" s="20">
        <f>VLOOKUP(B41,工作量!$D:$H,5,FALSE)</f>
        <v>150</v>
      </c>
      <c r="G41" s="21">
        <v>89.418000000000006</v>
      </c>
      <c r="H41" s="21">
        <v>91.635000000000005</v>
      </c>
      <c r="I41" s="22">
        <f>AVERAGE(G41,H41)</f>
        <v>90.526499999999999</v>
      </c>
      <c r="J41" s="23">
        <v>39</v>
      </c>
      <c r="K41" s="24">
        <f>(1.6-J41/120)*100</f>
        <v>127.50000000000001</v>
      </c>
      <c r="L41" s="25"/>
      <c r="M41" s="25"/>
      <c r="N41" s="26">
        <f>L41+M41</f>
        <v>0</v>
      </c>
      <c r="O41" s="27"/>
      <c r="P41" s="27"/>
      <c r="Q41" s="27"/>
      <c r="R41" s="27"/>
      <c r="S41" s="26">
        <f>O41+P41+Q41+R41</f>
        <v>0</v>
      </c>
      <c r="T41" s="28">
        <f>SUM(K41,N41,S41)</f>
        <v>127.50000000000001</v>
      </c>
      <c r="U41" s="27"/>
      <c r="V41" s="27"/>
      <c r="W41" s="27"/>
      <c r="X41" s="26">
        <f>SUM(U41:W41)</f>
        <v>0</v>
      </c>
      <c r="Y41" s="27"/>
      <c r="Z41" s="27"/>
      <c r="AA41" s="54"/>
      <c r="AB41" s="26">
        <f>SUM(Y41:AA41)</f>
        <v>0</v>
      </c>
      <c r="AC41" s="27"/>
      <c r="AD41" s="26">
        <f>AC41</f>
        <v>0</v>
      </c>
      <c r="AE41" s="28">
        <f>X41+AB41+AD41</f>
        <v>0</v>
      </c>
      <c r="AF41" s="29">
        <f>SUM(F41,T41,AE41)</f>
        <v>277.5</v>
      </c>
      <c r="AG41" s="30"/>
      <c r="AH41" s="30"/>
      <c r="AI41" s="31"/>
    </row>
    <row r="42" spans="1:35" x14ac:dyDescent="0.25">
      <c r="A42" s="32"/>
      <c r="B42" s="17" t="s">
        <v>163</v>
      </c>
      <c r="C42" s="18"/>
      <c r="D42" s="19" t="s">
        <v>474</v>
      </c>
      <c r="E42" s="17" t="s">
        <v>221</v>
      </c>
      <c r="F42" s="20">
        <f>VLOOKUP(B42,工作量!$D:$H,5,FALSE)</f>
        <v>102.63569519647007</v>
      </c>
      <c r="G42" s="21">
        <v>89.137</v>
      </c>
      <c r="H42" s="21">
        <v>91.786000000000001</v>
      </c>
      <c r="I42" s="22">
        <f>AVERAGE(G42,H42)</f>
        <v>90.461500000000001</v>
      </c>
      <c r="J42" s="23">
        <v>40</v>
      </c>
      <c r="K42" s="24">
        <f>(1.6-J42/120)*100</f>
        <v>126.66666666666669</v>
      </c>
      <c r="L42" s="25"/>
      <c r="M42" s="25"/>
      <c r="N42" s="26">
        <f>L42+M42</f>
        <v>0</v>
      </c>
      <c r="O42" s="27"/>
      <c r="P42" s="27"/>
      <c r="Q42" s="27"/>
      <c r="R42" s="27"/>
      <c r="S42" s="26">
        <f>O42+P42+Q42+R42</f>
        <v>0</v>
      </c>
      <c r="T42" s="28">
        <f>SUM(K42,N42,S42)</f>
        <v>126.66666666666669</v>
      </c>
      <c r="U42" s="27"/>
      <c r="V42" s="27"/>
      <c r="W42" s="27"/>
      <c r="X42" s="26">
        <f>SUM(U42:W42)</f>
        <v>0</v>
      </c>
      <c r="Y42" s="27">
        <v>10</v>
      </c>
      <c r="Z42" s="27"/>
      <c r="AA42" s="54"/>
      <c r="AB42" s="26">
        <f>SUM(Y42:AA42)</f>
        <v>10</v>
      </c>
      <c r="AC42" s="27"/>
      <c r="AD42" s="26">
        <f>AC42</f>
        <v>0</v>
      </c>
      <c r="AE42" s="28">
        <f>X42+AB42+AD42</f>
        <v>10</v>
      </c>
      <c r="AF42" s="29">
        <f>SUM(F42,T42,AE42)</f>
        <v>239.30236186313675</v>
      </c>
      <c r="AG42" s="30"/>
      <c r="AH42" s="30"/>
      <c r="AI42" s="31"/>
    </row>
    <row r="43" spans="1:35" x14ac:dyDescent="0.25">
      <c r="A43" s="32"/>
      <c r="B43" s="34" t="s">
        <v>24</v>
      </c>
      <c r="C43" s="35"/>
      <c r="D43" s="19" t="s">
        <v>475</v>
      </c>
      <c r="E43" s="34" t="s">
        <v>389</v>
      </c>
      <c r="F43" s="20">
        <f>VLOOKUP(B43,工作量!$D:$H,5,FALSE)</f>
        <v>133.47188777380305</v>
      </c>
      <c r="G43" s="21">
        <v>88.635000000000005</v>
      </c>
      <c r="H43" s="21">
        <v>92.135999999999996</v>
      </c>
      <c r="I43" s="22">
        <f>AVERAGE(G43,H43)</f>
        <v>90.385500000000008</v>
      </c>
      <c r="J43" s="23">
        <v>41</v>
      </c>
      <c r="K43" s="24">
        <f>(1.6-J43/120)*100</f>
        <v>125.83333333333333</v>
      </c>
      <c r="L43" s="25"/>
      <c r="M43" s="25"/>
      <c r="N43" s="26">
        <f>L43+M43</f>
        <v>0</v>
      </c>
      <c r="O43" s="27"/>
      <c r="P43" s="27"/>
      <c r="Q43" s="27"/>
      <c r="R43" s="27"/>
      <c r="S43" s="26">
        <f>O43+P43+Q43+R43</f>
        <v>0</v>
      </c>
      <c r="T43" s="28">
        <f>SUM(K43,N43,S43)</f>
        <v>125.83333333333333</v>
      </c>
      <c r="U43" s="27"/>
      <c r="V43" s="27"/>
      <c r="W43" s="27"/>
      <c r="X43" s="26">
        <f>SUM(U43:W43)</f>
        <v>0</v>
      </c>
      <c r="Y43" s="27"/>
      <c r="Z43" s="27"/>
      <c r="AA43" s="54"/>
      <c r="AB43" s="26">
        <f>SUM(Y43:AA43)</f>
        <v>0</v>
      </c>
      <c r="AC43" s="27"/>
      <c r="AD43" s="26">
        <f>AC43</f>
        <v>0</v>
      </c>
      <c r="AE43" s="28">
        <f>X43+AB43+AD43</f>
        <v>0</v>
      </c>
      <c r="AF43" s="29">
        <f>SUM(F43,T43,AE43)</f>
        <v>259.30522110713639</v>
      </c>
      <c r="AG43" s="30"/>
      <c r="AH43" s="30"/>
      <c r="AI43" s="31"/>
    </row>
    <row r="44" spans="1:35" x14ac:dyDescent="0.25">
      <c r="A44" s="32"/>
      <c r="B44" s="52" t="s">
        <v>62</v>
      </c>
      <c r="C44" s="33"/>
      <c r="D44" s="19" t="s">
        <v>476</v>
      </c>
      <c r="E44" s="52" t="s">
        <v>219</v>
      </c>
      <c r="F44" s="20">
        <f>VLOOKUP(B44,工作量!$D:$H,5,FALSE)</f>
        <v>56.648235272283543</v>
      </c>
      <c r="G44" s="21">
        <v>89.43</v>
      </c>
      <c r="H44" s="21">
        <v>91.332000000000008</v>
      </c>
      <c r="I44" s="22">
        <f>AVERAGE(G44,H44)</f>
        <v>90.381</v>
      </c>
      <c r="J44" s="23">
        <v>42</v>
      </c>
      <c r="K44" s="24">
        <f>(1.6-J44/120)*100</f>
        <v>125</v>
      </c>
      <c r="L44" s="25"/>
      <c r="M44" s="25"/>
      <c r="N44" s="26">
        <f>L44+M44</f>
        <v>0</v>
      </c>
      <c r="O44" s="27"/>
      <c r="P44" s="27"/>
      <c r="Q44" s="27"/>
      <c r="R44" s="27"/>
      <c r="S44" s="26">
        <f>O44+P44+Q44+R44</f>
        <v>0</v>
      </c>
      <c r="T44" s="28">
        <f>SUM(K44,N44,S44)</f>
        <v>125</v>
      </c>
      <c r="U44" s="27"/>
      <c r="V44" s="27"/>
      <c r="W44" s="27"/>
      <c r="X44" s="26">
        <f>SUM(U44:W44)</f>
        <v>0</v>
      </c>
      <c r="Y44" s="27"/>
      <c r="Z44" s="27"/>
      <c r="AA44" s="54"/>
      <c r="AB44" s="26">
        <f>SUM(Y44:AA44)</f>
        <v>0</v>
      </c>
      <c r="AC44" s="27"/>
      <c r="AD44" s="26">
        <f>AC44</f>
        <v>0</v>
      </c>
      <c r="AE44" s="28">
        <f>X44+AB44+AD44</f>
        <v>0</v>
      </c>
      <c r="AF44" s="29">
        <f>SUM(F44,T44,AE44)</f>
        <v>181.64823527228356</v>
      </c>
      <c r="AG44" s="30"/>
      <c r="AH44" s="30"/>
      <c r="AI44" s="31"/>
    </row>
    <row r="45" spans="1:35" x14ac:dyDescent="0.25">
      <c r="A45" s="32"/>
      <c r="B45" s="17" t="s">
        <v>144</v>
      </c>
      <c r="C45" s="18"/>
      <c r="D45" s="19" t="s">
        <v>477</v>
      </c>
      <c r="E45" s="17" t="s">
        <v>220</v>
      </c>
      <c r="F45" s="20">
        <f>VLOOKUP(B45,工作量!$D:$H,5,FALSE)</f>
        <v>54.747997949231888</v>
      </c>
      <c r="G45" s="21" t="s">
        <v>374</v>
      </c>
      <c r="H45" s="21">
        <v>90.349000000000004</v>
      </c>
      <c r="I45" s="22">
        <f>AVERAGE(G45,H45)</f>
        <v>90.349000000000004</v>
      </c>
      <c r="J45" s="23">
        <v>43</v>
      </c>
      <c r="K45" s="24">
        <f>(1.6-J45/120)*100</f>
        <v>124.16666666666667</v>
      </c>
      <c r="L45" s="25"/>
      <c r="M45" s="25"/>
      <c r="N45" s="26">
        <f>L45+M45</f>
        <v>0</v>
      </c>
      <c r="O45" s="27"/>
      <c r="P45" s="27"/>
      <c r="Q45" s="27"/>
      <c r="R45" s="27"/>
      <c r="S45" s="26">
        <f>O45+P45+Q45+R45</f>
        <v>0</v>
      </c>
      <c r="T45" s="28">
        <f>SUM(K45,N45,S45)</f>
        <v>124.16666666666667</v>
      </c>
      <c r="U45" s="27"/>
      <c r="V45" s="27"/>
      <c r="W45" s="27"/>
      <c r="X45" s="26">
        <f>SUM(U45:W45)</f>
        <v>0</v>
      </c>
      <c r="Y45" s="27"/>
      <c r="Z45" s="27"/>
      <c r="AA45" s="54"/>
      <c r="AB45" s="26">
        <f>SUM(Y45:AA45)</f>
        <v>0</v>
      </c>
      <c r="AC45" s="27"/>
      <c r="AD45" s="26">
        <f>AC45</f>
        <v>0</v>
      </c>
      <c r="AE45" s="28">
        <f>X45+AB45+AD45</f>
        <v>0</v>
      </c>
      <c r="AF45" s="29">
        <f>SUM(F45,T45,AE45)</f>
        <v>178.91466461589857</v>
      </c>
      <c r="AG45" s="30"/>
      <c r="AH45" s="30" t="s">
        <v>437</v>
      </c>
      <c r="AI45" s="31"/>
    </row>
    <row r="46" spans="1:35" x14ac:dyDescent="0.25">
      <c r="A46" s="32"/>
      <c r="B46" s="34" t="s">
        <v>13</v>
      </c>
      <c r="C46" s="35"/>
      <c r="D46" s="19" t="s">
        <v>478</v>
      </c>
      <c r="E46" s="34" t="s">
        <v>390</v>
      </c>
      <c r="F46" s="20">
        <f>VLOOKUP(B46,工作量!$D:$H,5,FALSE)</f>
        <v>150</v>
      </c>
      <c r="G46" s="21">
        <v>89.453999999999994</v>
      </c>
      <c r="H46" s="21">
        <v>91.034000000000006</v>
      </c>
      <c r="I46" s="22">
        <f>AVERAGE(G46,H46)</f>
        <v>90.244</v>
      </c>
      <c r="J46" s="23">
        <v>44</v>
      </c>
      <c r="K46" s="24">
        <f>(1.6-J46/120)*100</f>
        <v>123.33333333333334</v>
      </c>
      <c r="L46" s="25"/>
      <c r="M46" s="25"/>
      <c r="N46" s="26">
        <f>L46+M46</f>
        <v>0</v>
      </c>
      <c r="O46" s="27"/>
      <c r="P46" s="27"/>
      <c r="Q46" s="27"/>
      <c r="R46" s="27"/>
      <c r="S46" s="26">
        <f>O46+P46+Q46+R46</f>
        <v>0</v>
      </c>
      <c r="T46" s="28">
        <f>SUM(K46,N46,S46)</f>
        <v>123.33333333333334</v>
      </c>
      <c r="U46" s="27"/>
      <c r="V46" s="27"/>
      <c r="W46" s="27"/>
      <c r="X46" s="26">
        <f>SUM(U46:W46)</f>
        <v>0</v>
      </c>
      <c r="Y46" s="27"/>
      <c r="Z46" s="27"/>
      <c r="AA46" s="54"/>
      <c r="AB46" s="26">
        <f>SUM(Y46:AA46)</f>
        <v>0</v>
      </c>
      <c r="AC46" s="27"/>
      <c r="AD46" s="26">
        <f>AC46</f>
        <v>0</v>
      </c>
      <c r="AE46" s="28">
        <f>X46+AB46+AD46</f>
        <v>0</v>
      </c>
      <c r="AF46" s="29">
        <f>SUM(F46,T46,AE46)</f>
        <v>273.33333333333337</v>
      </c>
      <c r="AG46" s="30"/>
      <c r="AH46" s="30"/>
      <c r="AI46" s="31"/>
    </row>
    <row r="47" spans="1:35" x14ac:dyDescent="0.25">
      <c r="A47" s="32"/>
      <c r="B47" s="52" t="s">
        <v>104</v>
      </c>
      <c r="C47" s="33"/>
      <c r="D47" s="19" t="s">
        <v>452</v>
      </c>
      <c r="E47" s="52" t="s">
        <v>220</v>
      </c>
      <c r="F47" s="20">
        <f>VLOOKUP(B47,工作量!$D:$H,5,FALSE)</f>
        <v>141.41592701368879</v>
      </c>
      <c r="G47" s="21">
        <v>89.076999999999998</v>
      </c>
      <c r="H47" s="21">
        <v>91.251000000000005</v>
      </c>
      <c r="I47" s="22">
        <f>AVERAGE(G47,H47)</f>
        <v>90.164000000000001</v>
      </c>
      <c r="J47" s="23">
        <v>45</v>
      </c>
      <c r="K47" s="24">
        <f>(1.6-J47/120)*100</f>
        <v>122.50000000000001</v>
      </c>
      <c r="L47" s="25">
        <v>15</v>
      </c>
      <c r="M47" s="25"/>
      <c r="N47" s="26">
        <f>L47+M47</f>
        <v>15</v>
      </c>
      <c r="O47" s="27"/>
      <c r="P47" s="27"/>
      <c r="Q47" s="27"/>
      <c r="R47" s="27"/>
      <c r="S47" s="26">
        <f>O47+P47+Q47+R47</f>
        <v>0</v>
      </c>
      <c r="T47" s="28">
        <f>SUM(K47,N47,S47)</f>
        <v>137.5</v>
      </c>
      <c r="U47" s="27"/>
      <c r="V47" s="27">
        <v>5</v>
      </c>
      <c r="W47" s="27"/>
      <c r="X47" s="26">
        <f>SUM(U47:W47)</f>
        <v>5</v>
      </c>
      <c r="Y47" s="27">
        <v>10</v>
      </c>
      <c r="Z47" s="27"/>
      <c r="AA47" s="54"/>
      <c r="AB47" s="26">
        <f>SUM(Y47:AA47)</f>
        <v>10</v>
      </c>
      <c r="AC47" s="27"/>
      <c r="AD47" s="26">
        <f>AC47</f>
        <v>0</v>
      </c>
      <c r="AE47" s="28">
        <f>X47+AB47+AD47</f>
        <v>15</v>
      </c>
      <c r="AF47" s="29">
        <f>SUM(F47,T47,AE47)</f>
        <v>293.91592701368882</v>
      </c>
      <c r="AG47" s="30"/>
      <c r="AH47" s="30"/>
      <c r="AI47" s="31"/>
    </row>
    <row r="48" spans="1:35" x14ac:dyDescent="0.25">
      <c r="A48" s="32"/>
      <c r="B48" s="36" t="s">
        <v>39</v>
      </c>
      <c r="C48" s="37"/>
      <c r="D48" s="19" t="s">
        <v>451</v>
      </c>
      <c r="E48" s="36" t="s">
        <v>221</v>
      </c>
      <c r="F48" s="20">
        <f>VLOOKUP(B48,工作量!$D:$H,5,FALSE)</f>
        <v>150</v>
      </c>
      <c r="G48" s="21">
        <v>89.917000000000002</v>
      </c>
      <c r="H48" s="21">
        <v>90.364000000000004</v>
      </c>
      <c r="I48" s="22">
        <f>AVERAGE(G48,H48)</f>
        <v>90.140500000000003</v>
      </c>
      <c r="J48" s="23">
        <v>46</v>
      </c>
      <c r="K48" s="24">
        <f>(1.6-J48/120)*100</f>
        <v>121.66666666666669</v>
      </c>
      <c r="L48" s="25">
        <v>10</v>
      </c>
      <c r="M48" s="25"/>
      <c r="N48" s="26">
        <f>L48+M48</f>
        <v>10</v>
      </c>
      <c r="O48" s="27"/>
      <c r="P48" s="27"/>
      <c r="Q48" s="27">
        <v>22</v>
      </c>
      <c r="R48" s="27"/>
      <c r="S48" s="26">
        <f>O48+P48+Q48+R48</f>
        <v>22</v>
      </c>
      <c r="T48" s="28">
        <f>SUM(K48,N48,S48)</f>
        <v>153.66666666666669</v>
      </c>
      <c r="U48" s="27">
        <v>10</v>
      </c>
      <c r="V48" s="27">
        <v>2</v>
      </c>
      <c r="W48" s="27"/>
      <c r="X48" s="26">
        <f>SUM(U48:W48)</f>
        <v>12</v>
      </c>
      <c r="Y48" s="27"/>
      <c r="Z48" s="27">
        <v>30</v>
      </c>
      <c r="AA48" s="57">
        <v>30</v>
      </c>
      <c r="AB48" s="26">
        <f>SUM(Y48:AA48)</f>
        <v>60</v>
      </c>
      <c r="AC48" s="27"/>
      <c r="AD48" s="26">
        <f>AC48</f>
        <v>0</v>
      </c>
      <c r="AE48" s="28">
        <f>X48+AB48+AD48</f>
        <v>72</v>
      </c>
      <c r="AF48" s="29">
        <f>SUM(F48,T48,AE48)</f>
        <v>375.66666666666669</v>
      </c>
      <c r="AG48" s="30"/>
      <c r="AH48" s="30"/>
      <c r="AI48" s="31"/>
    </row>
    <row r="49" spans="1:35" x14ac:dyDescent="0.25">
      <c r="A49" s="32"/>
      <c r="B49" s="17" t="s">
        <v>113</v>
      </c>
      <c r="C49" s="18"/>
      <c r="D49" s="19" t="s">
        <v>451</v>
      </c>
      <c r="E49" s="17" t="s">
        <v>221</v>
      </c>
      <c r="F49" s="20">
        <f>VLOOKUP(B49,工作量!$D:$H,5,FALSE)</f>
        <v>112.95132654229052</v>
      </c>
      <c r="G49" s="21" t="s">
        <v>374</v>
      </c>
      <c r="H49" s="21">
        <v>90.099000000000004</v>
      </c>
      <c r="I49" s="22">
        <f>AVERAGE(G49,H49)</f>
        <v>90.099000000000004</v>
      </c>
      <c r="J49" s="23">
        <v>47</v>
      </c>
      <c r="K49" s="24">
        <f>(1.6-J49/120)*100</f>
        <v>120.83333333333334</v>
      </c>
      <c r="L49" s="25"/>
      <c r="M49" s="25"/>
      <c r="N49" s="26">
        <f>L49+M49</f>
        <v>0</v>
      </c>
      <c r="O49" s="27"/>
      <c r="P49" s="27"/>
      <c r="Q49" s="27"/>
      <c r="R49" s="27"/>
      <c r="S49" s="26">
        <f>O49+P49+Q49+R49</f>
        <v>0</v>
      </c>
      <c r="T49" s="28">
        <f>SUM(K49,N49,S49)</f>
        <v>120.83333333333334</v>
      </c>
      <c r="U49" s="27"/>
      <c r="V49" s="27"/>
      <c r="W49" s="27"/>
      <c r="X49" s="26">
        <f>SUM(U49:W49)</f>
        <v>0</v>
      </c>
      <c r="Y49" s="27">
        <v>15</v>
      </c>
      <c r="Z49" s="27"/>
      <c r="AA49" s="54"/>
      <c r="AB49" s="26">
        <f>SUM(Y49:AA49)</f>
        <v>15</v>
      </c>
      <c r="AC49" s="27"/>
      <c r="AD49" s="26">
        <f>AC49</f>
        <v>0</v>
      </c>
      <c r="AE49" s="28">
        <f>X49+AB49+AD49</f>
        <v>15</v>
      </c>
      <c r="AF49" s="29">
        <f>SUM(F49,T49,AE49)</f>
        <v>248.78465987562384</v>
      </c>
      <c r="AG49" s="30"/>
      <c r="AH49" s="30"/>
      <c r="AI49" s="31"/>
    </row>
    <row r="50" spans="1:35" x14ac:dyDescent="0.25">
      <c r="A50" s="32"/>
      <c r="B50" s="36" t="s">
        <v>135</v>
      </c>
      <c r="C50" s="37"/>
      <c r="D50" s="19" t="s">
        <v>460</v>
      </c>
      <c r="E50" s="36" t="s">
        <v>220</v>
      </c>
      <c r="F50" s="20">
        <f>VLOOKUP(B50,工作量!$D:$H,5,FALSE)</f>
        <v>150</v>
      </c>
      <c r="G50" s="21">
        <v>89.876000000000005</v>
      </c>
      <c r="H50" s="21">
        <v>90.23899999999999</v>
      </c>
      <c r="I50" s="22">
        <f>AVERAGE(G50,H50)</f>
        <v>90.057500000000005</v>
      </c>
      <c r="J50" s="23">
        <v>48</v>
      </c>
      <c r="K50" s="24">
        <f>(1.6-J50/120)*100</f>
        <v>120.00000000000001</v>
      </c>
      <c r="L50" s="25"/>
      <c r="M50" s="25"/>
      <c r="N50" s="26">
        <f>L50+M50</f>
        <v>0</v>
      </c>
      <c r="O50" s="27"/>
      <c r="P50" s="27"/>
      <c r="Q50" s="27">
        <v>7</v>
      </c>
      <c r="R50" s="27"/>
      <c r="S50" s="26">
        <f>O50+P50+Q50+R50</f>
        <v>7</v>
      </c>
      <c r="T50" s="28">
        <f>SUM(K50,N50,S50)</f>
        <v>127.00000000000001</v>
      </c>
      <c r="U50" s="27"/>
      <c r="V50" s="27"/>
      <c r="W50" s="27"/>
      <c r="X50" s="26">
        <f>SUM(U50:W50)</f>
        <v>0</v>
      </c>
      <c r="Y50" s="27"/>
      <c r="Z50" s="27"/>
      <c r="AA50" s="54"/>
      <c r="AB50" s="26">
        <f>SUM(Y50:AA50)</f>
        <v>0</v>
      </c>
      <c r="AC50" s="27"/>
      <c r="AD50" s="26">
        <f>AC50</f>
        <v>0</v>
      </c>
      <c r="AE50" s="28">
        <f>X50+AB50+AD50</f>
        <v>0</v>
      </c>
      <c r="AF50" s="29">
        <f>SUM(F50,T50,AE50)</f>
        <v>277</v>
      </c>
      <c r="AG50" s="30"/>
      <c r="AH50" s="30"/>
      <c r="AI50" s="31"/>
    </row>
    <row r="51" spans="1:35" x14ac:dyDescent="0.25">
      <c r="A51" s="32"/>
      <c r="B51" s="17" t="s">
        <v>133</v>
      </c>
      <c r="C51" s="18"/>
      <c r="D51" s="19" t="s">
        <v>451</v>
      </c>
      <c r="E51" s="17" t="s">
        <v>221</v>
      </c>
      <c r="F51" s="20">
        <f>VLOOKUP(B51,工作量!$D:$H,5,FALSE)</f>
        <v>20.122582111919975</v>
      </c>
      <c r="G51" s="21">
        <v>88.893000000000001</v>
      </c>
      <c r="H51" s="21">
        <v>91.194999999999993</v>
      </c>
      <c r="I51" s="22">
        <f>AVERAGE(G51,H51)</f>
        <v>90.043999999999997</v>
      </c>
      <c r="J51" s="23">
        <v>49</v>
      </c>
      <c r="K51" s="24">
        <f>(1.6-J51/120)*100</f>
        <v>119.16666666666669</v>
      </c>
      <c r="L51" s="25"/>
      <c r="M51" s="25"/>
      <c r="N51" s="26">
        <f>L51+M51</f>
        <v>0</v>
      </c>
      <c r="O51" s="27"/>
      <c r="P51" s="27"/>
      <c r="Q51" s="27"/>
      <c r="R51" s="27"/>
      <c r="S51" s="26">
        <f>O51+P51+Q51+R51</f>
        <v>0</v>
      </c>
      <c r="T51" s="28">
        <f>SUM(K51,N51,S51)</f>
        <v>119.16666666666669</v>
      </c>
      <c r="U51" s="27"/>
      <c r="V51" s="27"/>
      <c r="W51" s="27"/>
      <c r="X51" s="26">
        <f>SUM(U51:W51)</f>
        <v>0</v>
      </c>
      <c r="Y51" s="27"/>
      <c r="Z51" s="27"/>
      <c r="AA51" s="54"/>
      <c r="AB51" s="26">
        <f>SUM(Y51:AA51)</f>
        <v>0</v>
      </c>
      <c r="AC51" s="27"/>
      <c r="AD51" s="26">
        <f>AC51</f>
        <v>0</v>
      </c>
      <c r="AE51" s="28">
        <f>X51+AB51+AD51</f>
        <v>0</v>
      </c>
      <c r="AF51" s="29">
        <f>SUM(F51,T51,AE51)</f>
        <v>139.28924877858665</v>
      </c>
      <c r="AG51" s="30"/>
      <c r="AH51" s="30"/>
      <c r="AI51" s="31" t="s">
        <v>391</v>
      </c>
    </row>
    <row r="52" spans="1:35" x14ac:dyDescent="0.25">
      <c r="A52" s="32"/>
      <c r="B52" s="17" t="s">
        <v>165</v>
      </c>
      <c r="C52" s="33"/>
      <c r="D52" s="19" t="s">
        <v>479</v>
      </c>
      <c r="E52" s="17" t="s">
        <v>221</v>
      </c>
      <c r="F52" s="20">
        <f>VLOOKUP(B52,工作量!$D:$H,5,FALSE)</f>
        <v>89.526235448593937</v>
      </c>
      <c r="G52" s="21">
        <v>88.263999999999996</v>
      </c>
      <c r="H52" s="21">
        <v>91.662999999999997</v>
      </c>
      <c r="I52" s="22">
        <f>AVERAGE(G52,H52)</f>
        <v>89.963499999999996</v>
      </c>
      <c r="J52" s="23">
        <v>50</v>
      </c>
      <c r="K52" s="24">
        <f>(1.6-J52/120)*100</f>
        <v>118.33333333333333</v>
      </c>
      <c r="L52" s="25"/>
      <c r="M52" s="25"/>
      <c r="N52" s="26">
        <f>L52+M52</f>
        <v>0</v>
      </c>
      <c r="O52" s="27"/>
      <c r="P52" s="27"/>
      <c r="Q52" s="27"/>
      <c r="R52" s="27"/>
      <c r="S52" s="26">
        <f>O52+P52+Q52+R52</f>
        <v>0</v>
      </c>
      <c r="T52" s="28">
        <f>SUM(K52,N52,S52)</f>
        <v>118.33333333333333</v>
      </c>
      <c r="U52" s="27"/>
      <c r="V52" s="27"/>
      <c r="W52" s="27"/>
      <c r="X52" s="26">
        <f>SUM(U52:W52)</f>
        <v>0</v>
      </c>
      <c r="Y52" s="27"/>
      <c r="Z52" s="27"/>
      <c r="AA52" s="54"/>
      <c r="AB52" s="26">
        <f>SUM(Y52:AA52)</f>
        <v>0</v>
      </c>
      <c r="AC52" s="27"/>
      <c r="AD52" s="26">
        <f>AC52</f>
        <v>0</v>
      </c>
      <c r="AE52" s="28">
        <f>X52+AB52+AD52</f>
        <v>0</v>
      </c>
      <c r="AF52" s="29">
        <f>SUM(F52,T52,AE52)</f>
        <v>207.85956878192727</v>
      </c>
      <c r="AG52" s="30"/>
      <c r="AH52" s="30"/>
      <c r="AI52" s="31"/>
    </row>
    <row r="53" spans="1:35" x14ac:dyDescent="0.25">
      <c r="A53" s="32"/>
      <c r="B53" s="34" t="s">
        <v>22</v>
      </c>
      <c r="C53" s="35"/>
      <c r="D53" s="70" t="s">
        <v>450</v>
      </c>
      <c r="E53" s="34" t="s">
        <v>392</v>
      </c>
      <c r="F53" s="20">
        <f>VLOOKUP(B53,工作量!$D:$H,5,FALSE)</f>
        <v>150</v>
      </c>
      <c r="G53" s="21">
        <v>88.617000000000004</v>
      </c>
      <c r="H53" s="21">
        <v>91.277000000000015</v>
      </c>
      <c r="I53" s="22">
        <f>AVERAGE(G53,H53)</f>
        <v>89.947000000000003</v>
      </c>
      <c r="J53" s="23">
        <v>51</v>
      </c>
      <c r="K53" s="24">
        <f>(1.6-J53/120)*100</f>
        <v>117.5</v>
      </c>
      <c r="L53" s="25">
        <v>20</v>
      </c>
      <c r="M53" s="25"/>
      <c r="N53" s="26">
        <f>L53+M53</f>
        <v>20</v>
      </c>
      <c r="O53" s="27"/>
      <c r="P53" s="27"/>
      <c r="Q53" s="27"/>
      <c r="R53" s="27"/>
      <c r="S53" s="26">
        <f>O53+P53+Q53+R53</f>
        <v>0</v>
      </c>
      <c r="T53" s="28">
        <f>SUM(K53,N53,S53)</f>
        <v>137.5</v>
      </c>
      <c r="U53" s="27">
        <v>20</v>
      </c>
      <c r="V53" s="27"/>
      <c r="W53" s="27"/>
      <c r="X53" s="26">
        <f>SUM(U53:W53)</f>
        <v>20</v>
      </c>
      <c r="Y53" s="27"/>
      <c r="Z53" s="27"/>
      <c r="AA53" s="54"/>
      <c r="AB53" s="26">
        <f>SUM(Y53:AA53)</f>
        <v>0</v>
      </c>
      <c r="AC53" s="27"/>
      <c r="AD53" s="26">
        <f>AC53</f>
        <v>0</v>
      </c>
      <c r="AE53" s="28">
        <f>X53+AB53+AD53</f>
        <v>20</v>
      </c>
      <c r="AF53" s="29">
        <f>SUM(F53,T53,AE53)</f>
        <v>307.5</v>
      </c>
      <c r="AG53" s="30"/>
      <c r="AH53" s="30"/>
      <c r="AI53" s="31"/>
    </row>
    <row r="54" spans="1:35" x14ac:dyDescent="0.25">
      <c r="A54" s="32"/>
      <c r="B54" s="17" t="s">
        <v>208</v>
      </c>
      <c r="C54" s="18"/>
      <c r="D54" s="19" t="s">
        <v>1</v>
      </c>
      <c r="E54" s="17" t="s">
        <v>221</v>
      </c>
      <c r="F54" s="20">
        <f>VLOOKUP(B54,工作量!$D:$H,5,FALSE)</f>
        <v>0</v>
      </c>
      <c r="G54" s="21" t="s">
        <v>374</v>
      </c>
      <c r="H54" s="21">
        <v>89.921000000000006</v>
      </c>
      <c r="I54" s="22">
        <f>AVERAGE(G54,H54)</f>
        <v>89.921000000000006</v>
      </c>
      <c r="J54" s="23">
        <v>52</v>
      </c>
      <c r="K54" s="24">
        <f>(1.6-J54/120)*100</f>
        <v>116.66666666666667</v>
      </c>
      <c r="L54" s="25"/>
      <c r="M54" s="25"/>
      <c r="N54" s="26">
        <f>L54+M54</f>
        <v>0</v>
      </c>
      <c r="O54" s="27"/>
      <c r="P54" s="27"/>
      <c r="Q54" s="27"/>
      <c r="R54" s="27"/>
      <c r="S54" s="26">
        <f>O54+P54+Q54+R54</f>
        <v>0</v>
      </c>
      <c r="T54" s="28">
        <f>SUM(K54,N54,S54)</f>
        <v>116.66666666666667</v>
      </c>
      <c r="U54" s="27"/>
      <c r="V54" s="27"/>
      <c r="W54" s="27"/>
      <c r="X54" s="26">
        <f>SUM(U54:W54)</f>
        <v>0</v>
      </c>
      <c r="Y54" s="27"/>
      <c r="Z54" s="27"/>
      <c r="AA54" s="54"/>
      <c r="AB54" s="26">
        <f>SUM(Y54:AA54)</f>
        <v>0</v>
      </c>
      <c r="AC54" s="27"/>
      <c r="AD54" s="26">
        <f>AC54</f>
        <v>0</v>
      </c>
      <c r="AE54" s="28">
        <f>X54+AB54+AD54</f>
        <v>0</v>
      </c>
      <c r="AF54" s="29">
        <f>SUM(F54,T54,AE54)</f>
        <v>116.66666666666667</v>
      </c>
      <c r="AG54" s="30"/>
      <c r="AH54" s="30"/>
      <c r="AI54" s="31"/>
    </row>
    <row r="55" spans="1:35" x14ac:dyDescent="0.25">
      <c r="A55" s="32"/>
      <c r="B55" s="17" t="s">
        <v>137</v>
      </c>
      <c r="C55" s="33"/>
      <c r="D55" s="19" t="s">
        <v>460</v>
      </c>
      <c r="E55" s="17" t="s">
        <v>220</v>
      </c>
      <c r="F55" s="20">
        <f>VLOOKUP(B55,工作量!$D:$H,5,FALSE)</f>
        <v>111.96509518440674</v>
      </c>
      <c r="G55" s="21">
        <v>90.125</v>
      </c>
      <c r="H55" s="21">
        <v>89.709000000000003</v>
      </c>
      <c r="I55" s="22">
        <f>AVERAGE(G55,H55)</f>
        <v>89.917000000000002</v>
      </c>
      <c r="J55" s="23">
        <v>53</v>
      </c>
      <c r="K55" s="24">
        <f>(1.6-J55/120)*100</f>
        <v>115.83333333333334</v>
      </c>
      <c r="L55" s="25"/>
      <c r="M55" s="25"/>
      <c r="N55" s="26">
        <f>L55+M55</f>
        <v>0</v>
      </c>
      <c r="O55" s="27"/>
      <c r="P55" s="27"/>
      <c r="Q55" s="27"/>
      <c r="R55" s="27"/>
      <c r="S55" s="26">
        <f>O55+P55+Q55+R55</f>
        <v>0</v>
      </c>
      <c r="T55" s="28">
        <f>SUM(K55,N55,S55)</f>
        <v>115.83333333333334</v>
      </c>
      <c r="U55" s="27"/>
      <c r="V55" s="27">
        <v>2</v>
      </c>
      <c r="W55" s="27"/>
      <c r="X55" s="26">
        <f>SUM(U55:W55)</f>
        <v>2</v>
      </c>
      <c r="Y55" s="27"/>
      <c r="Z55" s="27"/>
      <c r="AA55" s="54"/>
      <c r="AB55" s="26">
        <f>SUM(Y55:AA55)</f>
        <v>0</v>
      </c>
      <c r="AC55" s="27"/>
      <c r="AD55" s="26">
        <f>AC55</f>
        <v>0</v>
      </c>
      <c r="AE55" s="28">
        <f>X55+AB55+AD55</f>
        <v>2</v>
      </c>
      <c r="AF55" s="29">
        <f>SUM(F55,T55,AE55)</f>
        <v>229.79842851774009</v>
      </c>
      <c r="AG55" s="30"/>
      <c r="AH55" s="30"/>
      <c r="AI55" s="31"/>
    </row>
    <row r="56" spans="1:35" x14ac:dyDescent="0.25">
      <c r="A56" s="32"/>
      <c r="B56" s="52" t="s">
        <v>125</v>
      </c>
      <c r="C56" s="33"/>
      <c r="D56" s="19" t="s">
        <v>469</v>
      </c>
      <c r="E56" s="52" t="s">
        <v>219</v>
      </c>
      <c r="F56" s="20">
        <f>VLOOKUP(B56,工作量!$D:$H,5,FALSE)</f>
        <v>106.19336608994614</v>
      </c>
      <c r="G56" s="21" t="s">
        <v>374</v>
      </c>
      <c r="H56" s="21">
        <v>89.895999999999987</v>
      </c>
      <c r="I56" s="22">
        <f>AVERAGE(G56,H56)</f>
        <v>89.895999999999987</v>
      </c>
      <c r="J56" s="23">
        <v>54</v>
      </c>
      <c r="K56" s="24">
        <f>(1.6-J56/120)*100</f>
        <v>115.00000000000001</v>
      </c>
      <c r="L56" s="25"/>
      <c r="M56" s="25"/>
      <c r="N56" s="26">
        <f>L56+M56</f>
        <v>0</v>
      </c>
      <c r="O56" s="27"/>
      <c r="P56" s="27"/>
      <c r="Q56" s="27"/>
      <c r="R56" s="27"/>
      <c r="S56" s="26">
        <f>O56+P56+Q56+R56</f>
        <v>0</v>
      </c>
      <c r="T56" s="28">
        <f>SUM(K56,N56,S56)</f>
        <v>115.00000000000001</v>
      </c>
      <c r="U56" s="27"/>
      <c r="V56" s="27">
        <v>8</v>
      </c>
      <c r="W56" s="27"/>
      <c r="X56" s="26">
        <f>SUM(U56:W56)</f>
        <v>8</v>
      </c>
      <c r="Y56" s="27"/>
      <c r="Z56" s="27"/>
      <c r="AA56" s="54"/>
      <c r="AB56" s="26">
        <f>SUM(Y56:AA56)</f>
        <v>0</v>
      </c>
      <c r="AC56" s="27"/>
      <c r="AD56" s="26">
        <f>AC56</f>
        <v>0</v>
      </c>
      <c r="AE56" s="28">
        <f>X56+AB56+AD56</f>
        <v>8</v>
      </c>
      <c r="AF56" s="29">
        <f>SUM(F56,T56,AE56)</f>
        <v>229.19336608994615</v>
      </c>
      <c r="AG56" s="30"/>
      <c r="AH56" s="30"/>
      <c r="AI56" s="31"/>
    </row>
    <row r="57" spans="1:35" x14ac:dyDescent="0.25">
      <c r="A57" s="32"/>
      <c r="B57" s="52" t="s">
        <v>143</v>
      </c>
      <c r="C57" s="18"/>
      <c r="D57" s="19" t="s">
        <v>464</v>
      </c>
      <c r="E57" s="52" t="s">
        <v>221</v>
      </c>
      <c r="F57" s="20">
        <f>VLOOKUP(B57,工作量!$D:$H,5,FALSE)</f>
        <v>150</v>
      </c>
      <c r="G57" s="21">
        <v>90.92</v>
      </c>
      <c r="H57" s="21">
        <v>88.805000000000007</v>
      </c>
      <c r="I57" s="22">
        <f>AVERAGE(G57,H57)</f>
        <v>89.862500000000011</v>
      </c>
      <c r="J57" s="23">
        <v>55</v>
      </c>
      <c r="K57" s="24">
        <f>(1.6-J57/120)*100</f>
        <v>114.16666666666669</v>
      </c>
      <c r="L57" s="25"/>
      <c r="M57" s="25"/>
      <c r="N57" s="26">
        <f>L57+M57</f>
        <v>0</v>
      </c>
      <c r="O57" s="27"/>
      <c r="P57" s="27"/>
      <c r="Q57" s="27"/>
      <c r="R57" s="27"/>
      <c r="S57" s="26">
        <f>O57+P57+Q57+R57</f>
        <v>0</v>
      </c>
      <c r="T57" s="28">
        <f>SUM(K57,N57,S57)</f>
        <v>114.16666666666669</v>
      </c>
      <c r="U57" s="27"/>
      <c r="V57" s="27"/>
      <c r="W57" s="27"/>
      <c r="X57" s="26">
        <f>SUM(U57:W57)</f>
        <v>0</v>
      </c>
      <c r="Y57" s="27">
        <v>5</v>
      </c>
      <c r="Z57" s="27"/>
      <c r="AA57" s="54"/>
      <c r="AB57" s="26">
        <f>SUM(Y57:AA57)</f>
        <v>5</v>
      </c>
      <c r="AC57" s="27"/>
      <c r="AD57" s="26">
        <f>AC57</f>
        <v>0</v>
      </c>
      <c r="AE57" s="28">
        <f>X57+AB57+AD57</f>
        <v>5</v>
      </c>
      <c r="AF57" s="29">
        <f>SUM(F57,T57,AE57)</f>
        <v>269.16666666666669</v>
      </c>
      <c r="AG57" s="30"/>
      <c r="AH57" s="30"/>
      <c r="AI57" s="31"/>
    </row>
    <row r="58" spans="1:35" x14ac:dyDescent="0.25">
      <c r="A58" s="32"/>
      <c r="B58" s="34" t="s">
        <v>111</v>
      </c>
      <c r="C58" s="34"/>
      <c r="D58" s="19" t="s">
        <v>451</v>
      </c>
      <c r="E58" s="34" t="s">
        <v>393</v>
      </c>
      <c r="F58" s="20">
        <f>VLOOKUP(B58,工作量!$D:$H,5,FALSE)</f>
        <v>150</v>
      </c>
      <c r="G58" s="21">
        <v>89.584000000000003</v>
      </c>
      <c r="H58" s="21">
        <v>89.998000000000005</v>
      </c>
      <c r="I58" s="22">
        <f>AVERAGE(G58,H58)</f>
        <v>89.790999999999997</v>
      </c>
      <c r="J58" s="23">
        <v>56</v>
      </c>
      <c r="K58" s="24">
        <f>(1.6-J58/120)*100</f>
        <v>113.33333333333333</v>
      </c>
      <c r="L58" s="25"/>
      <c r="M58" s="25"/>
      <c r="N58" s="26">
        <f>L58+M58</f>
        <v>0</v>
      </c>
      <c r="O58" s="27"/>
      <c r="P58" s="27"/>
      <c r="Q58" s="27"/>
      <c r="R58" s="27"/>
      <c r="S58" s="26">
        <f>O58+P58+Q58+R58</f>
        <v>0</v>
      </c>
      <c r="T58" s="28">
        <f>SUM(K58,N58,S58)</f>
        <v>113.33333333333333</v>
      </c>
      <c r="U58" s="27"/>
      <c r="V58" s="27"/>
      <c r="W58" s="27"/>
      <c r="X58" s="26">
        <f>SUM(U58:W58)</f>
        <v>0</v>
      </c>
      <c r="Y58" s="27"/>
      <c r="Z58" s="27"/>
      <c r="AA58" s="54"/>
      <c r="AB58" s="26">
        <f>SUM(Y58:AA58)</f>
        <v>0</v>
      </c>
      <c r="AC58" s="27"/>
      <c r="AD58" s="26">
        <f>AC58</f>
        <v>0</v>
      </c>
      <c r="AE58" s="28">
        <f>X58+AB58+AD58</f>
        <v>0</v>
      </c>
      <c r="AF58" s="29">
        <f>SUM(F58,T58,AE58)</f>
        <v>263.33333333333331</v>
      </c>
      <c r="AG58" s="30"/>
      <c r="AH58" s="30"/>
      <c r="AI58" s="31"/>
    </row>
    <row r="59" spans="1:35" x14ac:dyDescent="0.25">
      <c r="A59" s="32"/>
      <c r="B59" s="34" t="s">
        <v>151</v>
      </c>
      <c r="C59" s="35"/>
      <c r="D59" s="19" t="s">
        <v>480</v>
      </c>
      <c r="E59" s="34" t="s">
        <v>394</v>
      </c>
      <c r="F59" s="20">
        <f>VLOOKUP(B59,工作量!$D:$H,5,FALSE)</f>
        <v>118.12491010490469</v>
      </c>
      <c r="G59" s="21">
        <v>89.662000000000006</v>
      </c>
      <c r="H59" s="21">
        <v>89.787000000000006</v>
      </c>
      <c r="I59" s="22">
        <f>AVERAGE(G59,H59)</f>
        <v>89.724500000000006</v>
      </c>
      <c r="J59" s="23">
        <v>57</v>
      </c>
      <c r="K59" s="24">
        <f>(1.6-J59/120)*100</f>
        <v>112.5</v>
      </c>
      <c r="L59" s="25"/>
      <c r="M59" s="25"/>
      <c r="N59" s="26">
        <f>L59+M59</f>
        <v>0</v>
      </c>
      <c r="O59" s="27"/>
      <c r="P59" s="27"/>
      <c r="Q59" s="27"/>
      <c r="R59" s="27"/>
      <c r="S59" s="26">
        <f>O59+P59+Q59+R59</f>
        <v>0</v>
      </c>
      <c r="T59" s="28">
        <f>SUM(K59,N59,S59)</f>
        <v>112.5</v>
      </c>
      <c r="U59" s="27"/>
      <c r="V59" s="27">
        <v>7</v>
      </c>
      <c r="W59" s="27"/>
      <c r="X59" s="26">
        <f>SUM(U59:W59)</f>
        <v>7</v>
      </c>
      <c r="Y59" s="27"/>
      <c r="Z59" s="27">
        <v>25</v>
      </c>
      <c r="AA59" s="54"/>
      <c r="AB59" s="26">
        <f>SUM(Y59:AA59)</f>
        <v>25</v>
      </c>
      <c r="AC59" s="27"/>
      <c r="AD59" s="26">
        <f>AC59</f>
        <v>0</v>
      </c>
      <c r="AE59" s="28">
        <f>X59+AB59+AD59</f>
        <v>32</v>
      </c>
      <c r="AF59" s="29">
        <f>SUM(F59,T59,AE59)</f>
        <v>262.6249101049047</v>
      </c>
      <c r="AG59" s="30"/>
      <c r="AH59" s="30"/>
      <c r="AI59" s="31"/>
    </row>
    <row r="60" spans="1:35" x14ac:dyDescent="0.25">
      <c r="A60" s="32"/>
      <c r="B60" s="17" t="s">
        <v>159</v>
      </c>
      <c r="C60" s="33"/>
      <c r="D60" s="19" t="s">
        <v>470</v>
      </c>
      <c r="E60" s="17" t="s">
        <v>220</v>
      </c>
      <c r="F60" s="20">
        <f>VLOOKUP(B60,工作量!$D:$H,5,FALSE)</f>
        <v>53.153635937623243</v>
      </c>
      <c r="G60" s="21" t="s">
        <v>374</v>
      </c>
      <c r="H60" s="21">
        <v>89.712999999999994</v>
      </c>
      <c r="I60" s="22">
        <f>AVERAGE(G60,H60)</f>
        <v>89.712999999999994</v>
      </c>
      <c r="J60" s="23">
        <v>58</v>
      </c>
      <c r="K60" s="24">
        <f>(1.6-J60/120)*100</f>
        <v>111.66666666666667</v>
      </c>
      <c r="L60" s="25"/>
      <c r="M60" s="25"/>
      <c r="N60" s="26">
        <f>L60+M60</f>
        <v>0</v>
      </c>
      <c r="O60" s="27"/>
      <c r="P60" s="27"/>
      <c r="Q60" s="27"/>
      <c r="R60" s="27"/>
      <c r="S60" s="26">
        <f>O60+P60+Q60+R60</f>
        <v>0</v>
      </c>
      <c r="T60" s="28">
        <f>SUM(K60,N60,S60)</f>
        <v>111.66666666666667</v>
      </c>
      <c r="U60" s="27"/>
      <c r="V60" s="27"/>
      <c r="W60" s="27"/>
      <c r="X60" s="26">
        <f>SUM(U60:W60)</f>
        <v>0</v>
      </c>
      <c r="Y60" s="27"/>
      <c r="Z60" s="27"/>
      <c r="AA60" s="54"/>
      <c r="AB60" s="26">
        <f>SUM(Y60:AA60)</f>
        <v>0</v>
      </c>
      <c r="AC60" s="27"/>
      <c r="AD60" s="26">
        <f>AC60</f>
        <v>0</v>
      </c>
      <c r="AE60" s="28">
        <f>X60+AB60+AD60</f>
        <v>0</v>
      </c>
      <c r="AF60" s="29">
        <f>SUM(F60,T60,AE60)</f>
        <v>164.82030260428991</v>
      </c>
      <c r="AG60" s="30"/>
      <c r="AH60" s="30"/>
      <c r="AI60" s="31"/>
    </row>
    <row r="61" spans="1:35" x14ac:dyDescent="0.25">
      <c r="A61" s="32"/>
      <c r="B61" s="17" t="s">
        <v>134</v>
      </c>
      <c r="C61" s="33"/>
      <c r="D61" s="19" t="s">
        <v>460</v>
      </c>
      <c r="E61" s="17" t="s">
        <v>220</v>
      </c>
      <c r="F61" s="20">
        <f>VLOOKUP(B61,工作量!$D:$H,5,FALSE)</f>
        <v>120.8659855518283</v>
      </c>
      <c r="G61" s="21">
        <v>89.700999999999993</v>
      </c>
      <c r="H61" s="21" t="s">
        <v>374</v>
      </c>
      <c r="I61" s="22">
        <f>AVERAGE(G61,H61)</f>
        <v>89.700999999999993</v>
      </c>
      <c r="J61" s="23">
        <v>59</v>
      </c>
      <c r="K61" s="24">
        <f>(1.6-J61/120)*100</f>
        <v>110.83333333333334</v>
      </c>
      <c r="L61" s="25"/>
      <c r="M61" s="25"/>
      <c r="N61" s="26">
        <f>L61+M61</f>
        <v>0</v>
      </c>
      <c r="O61" s="27"/>
      <c r="P61" s="27"/>
      <c r="Q61" s="27"/>
      <c r="R61" s="27"/>
      <c r="S61" s="26">
        <f>O61+P61+Q61+R61</f>
        <v>0</v>
      </c>
      <c r="T61" s="28">
        <f>SUM(K61,N61,S61)</f>
        <v>110.83333333333334</v>
      </c>
      <c r="U61" s="27"/>
      <c r="V61" s="27"/>
      <c r="W61" s="27"/>
      <c r="X61" s="26">
        <f>SUM(U61:W61)</f>
        <v>0</v>
      </c>
      <c r="Y61" s="27"/>
      <c r="Z61" s="27"/>
      <c r="AA61" s="54"/>
      <c r="AB61" s="26">
        <f>SUM(Y61:AA61)</f>
        <v>0</v>
      </c>
      <c r="AC61" s="27"/>
      <c r="AD61" s="26">
        <f>AC61</f>
        <v>0</v>
      </c>
      <c r="AE61" s="28">
        <f>X61+AB61+AD61</f>
        <v>0</v>
      </c>
      <c r="AF61" s="29">
        <f>SUM(F61,T61,AE61)</f>
        <v>231.69931888516163</v>
      </c>
      <c r="AG61" s="30"/>
      <c r="AH61" s="30"/>
      <c r="AI61" s="31"/>
    </row>
    <row r="62" spans="1:35" x14ac:dyDescent="0.25">
      <c r="A62" s="32"/>
      <c r="B62" s="52" t="s">
        <v>37</v>
      </c>
      <c r="C62" s="18"/>
      <c r="D62" s="19" t="s">
        <v>468</v>
      </c>
      <c r="E62" s="52" t="s">
        <v>221</v>
      </c>
      <c r="F62" s="20">
        <f>VLOOKUP(B62,工作量!$D:$H,5,FALSE)</f>
        <v>119.99313317465399</v>
      </c>
      <c r="G62" s="21">
        <v>89.346000000000004</v>
      </c>
      <c r="H62" s="21">
        <v>90.025000000000006</v>
      </c>
      <c r="I62" s="22">
        <f>AVERAGE(G62,H62)</f>
        <v>89.685500000000005</v>
      </c>
      <c r="J62" s="23">
        <v>60</v>
      </c>
      <c r="K62" s="24">
        <f>(1.6-J62/120)*100</f>
        <v>110.00000000000001</v>
      </c>
      <c r="L62" s="25"/>
      <c r="M62" s="25"/>
      <c r="N62" s="26">
        <f>L62+M62</f>
        <v>0</v>
      </c>
      <c r="O62" s="27"/>
      <c r="P62" s="27"/>
      <c r="Q62" s="27"/>
      <c r="R62" s="27"/>
      <c r="S62" s="26">
        <f>O62+P62+Q62+R62</f>
        <v>0</v>
      </c>
      <c r="T62" s="28">
        <f>SUM(K62,N62,S62)</f>
        <v>110.00000000000001</v>
      </c>
      <c r="U62" s="27"/>
      <c r="V62" s="27"/>
      <c r="W62" s="27"/>
      <c r="X62" s="26">
        <f>SUM(U62:W62)</f>
        <v>0</v>
      </c>
      <c r="Y62" s="27"/>
      <c r="Z62" s="27"/>
      <c r="AA62" s="54"/>
      <c r="AB62" s="26">
        <f>SUM(Y62:AA62)</f>
        <v>0</v>
      </c>
      <c r="AC62" s="27"/>
      <c r="AD62" s="26">
        <f>AC62</f>
        <v>0</v>
      </c>
      <c r="AE62" s="28">
        <f>X62+AB62+AD62</f>
        <v>0</v>
      </c>
      <c r="AF62" s="29">
        <f>SUM(F62,T62,AE62)</f>
        <v>229.99313317465402</v>
      </c>
      <c r="AG62" s="30"/>
      <c r="AH62" s="30"/>
      <c r="AI62" s="31"/>
    </row>
    <row r="63" spans="1:35" x14ac:dyDescent="0.25">
      <c r="A63" s="32"/>
      <c r="B63" s="17" t="s">
        <v>99</v>
      </c>
      <c r="C63" s="18"/>
      <c r="D63" s="19" t="s">
        <v>481</v>
      </c>
      <c r="E63" s="17" t="s">
        <v>220</v>
      </c>
      <c r="F63" s="20">
        <f>VLOOKUP(B63,工作量!$D:$H,5,FALSE)</f>
        <v>90.881853486073808</v>
      </c>
      <c r="G63" s="21">
        <v>88.641999999999996</v>
      </c>
      <c r="H63" s="21">
        <v>90.687999999999988</v>
      </c>
      <c r="I63" s="22">
        <f>AVERAGE(G63,H63)</f>
        <v>89.664999999999992</v>
      </c>
      <c r="J63" s="23">
        <v>61</v>
      </c>
      <c r="K63" s="24">
        <f>(1.6-J63/120)*100</f>
        <v>109.16666666666669</v>
      </c>
      <c r="L63" s="25"/>
      <c r="M63" s="25"/>
      <c r="N63" s="26">
        <f>L63+M63</f>
        <v>0</v>
      </c>
      <c r="O63" s="27"/>
      <c r="P63" s="27"/>
      <c r="Q63" s="27"/>
      <c r="R63" s="27"/>
      <c r="S63" s="26">
        <f>O63+P63+Q63+R63</f>
        <v>0</v>
      </c>
      <c r="T63" s="28">
        <f>SUM(K63,N63,S63)</f>
        <v>109.16666666666669</v>
      </c>
      <c r="U63" s="27"/>
      <c r="V63" s="27"/>
      <c r="W63" s="27"/>
      <c r="X63" s="26">
        <f>SUM(U63:W63)</f>
        <v>0</v>
      </c>
      <c r="Y63" s="27"/>
      <c r="Z63" s="27"/>
      <c r="AA63" s="54"/>
      <c r="AB63" s="26">
        <f>SUM(Y63:AA63)</f>
        <v>0</v>
      </c>
      <c r="AC63" s="27"/>
      <c r="AD63" s="26">
        <f>AC63</f>
        <v>0</v>
      </c>
      <c r="AE63" s="28">
        <f>X63+AB63+AD63</f>
        <v>0</v>
      </c>
      <c r="AF63" s="29">
        <f>SUM(F63,T63,AE63)</f>
        <v>200.04852015274048</v>
      </c>
      <c r="AG63" s="30"/>
      <c r="AH63" s="30"/>
      <c r="AI63" s="31"/>
    </row>
    <row r="64" spans="1:35" x14ac:dyDescent="0.25">
      <c r="A64" s="32"/>
      <c r="B64" s="17" t="s">
        <v>27</v>
      </c>
      <c r="C64" s="18"/>
      <c r="D64" s="19" t="s">
        <v>482</v>
      </c>
      <c r="E64" s="17" t="s">
        <v>221</v>
      </c>
      <c r="F64" s="20">
        <f>VLOOKUP(B64,工作量!$D:$H,5,FALSE)</f>
        <v>90.540020136501369</v>
      </c>
      <c r="G64" s="21">
        <v>89.637</v>
      </c>
      <c r="H64" s="21" t="s">
        <v>374</v>
      </c>
      <c r="I64" s="22">
        <f>AVERAGE(G64,H64)</f>
        <v>89.637</v>
      </c>
      <c r="J64" s="23">
        <v>62</v>
      </c>
      <c r="K64" s="24">
        <f>(1.6-J64/120)*100</f>
        <v>108.33333333333334</v>
      </c>
      <c r="L64" s="25"/>
      <c r="M64" s="25"/>
      <c r="N64" s="26">
        <f>L64+M64</f>
        <v>0</v>
      </c>
      <c r="O64" s="27"/>
      <c r="P64" s="27"/>
      <c r="Q64" s="27"/>
      <c r="R64" s="27"/>
      <c r="S64" s="26">
        <f>O64+P64+Q64+R64</f>
        <v>0</v>
      </c>
      <c r="T64" s="28">
        <f>SUM(K64,N64,S64)</f>
        <v>108.33333333333334</v>
      </c>
      <c r="U64" s="27"/>
      <c r="V64" s="27"/>
      <c r="W64" s="27"/>
      <c r="X64" s="26">
        <f>SUM(U64:W64)</f>
        <v>0</v>
      </c>
      <c r="Y64" s="27"/>
      <c r="Z64" s="27"/>
      <c r="AA64" s="54"/>
      <c r="AB64" s="26">
        <f>SUM(Y64:AA64)</f>
        <v>0</v>
      </c>
      <c r="AC64" s="27"/>
      <c r="AD64" s="26">
        <f>AC64</f>
        <v>0</v>
      </c>
      <c r="AE64" s="28">
        <f>X64+AB64+AD64</f>
        <v>0</v>
      </c>
      <c r="AF64" s="29">
        <f>SUM(F64,T64,AE64)</f>
        <v>198.87335346983471</v>
      </c>
      <c r="AG64" s="30"/>
      <c r="AH64" s="30"/>
      <c r="AI64" s="31"/>
    </row>
    <row r="65" spans="1:35" x14ac:dyDescent="0.25">
      <c r="A65" s="32"/>
      <c r="B65" s="52" t="s">
        <v>149</v>
      </c>
      <c r="C65" s="18"/>
      <c r="D65" s="19" t="s">
        <v>455</v>
      </c>
      <c r="E65" s="52" t="s">
        <v>221</v>
      </c>
      <c r="F65" s="20">
        <f>VLOOKUP(B65,工作量!$D:$H,5,FALSE)</f>
        <v>76.603194929684634</v>
      </c>
      <c r="G65" s="21">
        <v>89.337999999999994</v>
      </c>
      <c r="H65" s="21">
        <v>89.863</v>
      </c>
      <c r="I65" s="22">
        <f>AVERAGE(G65,H65)</f>
        <v>89.600499999999997</v>
      </c>
      <c r="J65" s="23">
        <v>63</v>
      </c>
      <c r="K65" s="24">
        <f>(1.6-J65/120)*100</f>
        <v>107.50000000000001</v>
      </c>
      <c r="L65" s="25"/>
      <c r="M65" s="25"/>
      <c r="N65" s="26">
        <f>L65+M65</f>
        <v>0</v>
      </c>
      <c r="O65" s="27"/>
      <c r="P65" s="27"/>
      <c r="Q65" s="27"/>
      <c r="R65" s="27"/>
      <c r="S65" s="26">
        <f>O65+P65+Q65+R65</f>
        <v>0</v>
      </c>
      <c r="T65" s="28">
        <f>SUM(K65,N65,S65)</f>
        <v>107.50000000000001</v>
      </c>
      <c r="U65" s="27"/>
      <c r="V65" s="27"/>
      <c r="W65" s="27"/>
      <c r="X65" s="26">
        <f>SUM(U65:W65)</f>
        <v>0</v>
      </c>
      <c r="Y65" s="27"/>
      <c r="Z65" s="27"/>
      <c r="AA65" s="54"/>
      <c r="AB65" s="26">
        <f>SUM(Y65:AA65)</f>
        <v>0</v>
      </c>
      <c r="AC65" s="27"/>
      <c r="AD65" s="26">
        <f>AC65</f>
        <v>0</v>
      </c>
      <c r="AE65" s="28">
        <f>X65+AB65+AD65</f>
        <v>0</v>
      </c>
      <c r="AF65" s="29">
        <f>SUM(F65,T65,AE65)</f>
        <v>184.10319492968466</v>
      </c>
      <c r="AG65" s="30"/>
      <c r="AH65" s="30"/>
      <c r="AI65" s="31"/>
    </row>
    <row r="66" spans="1:35" x14ac:dyDescent="0.25">
      <c r="A66" s="32"/>
      <c r="B66" s="17" t="s">
        <v>128</v>
      </c>
      <c r="C66" s="18"/>
      <c r="D66" s="19" t="s">
        <v>483</v>
      </c>
      <c r="E66" s="17" t="s">
        <v>221</v>
      </c>
      <c r="F66" s="20">
        <f>VLOOKUP(B66,工作量!$D:$H,5,FALSE)</f>
        <v>0</v>
      </c>
      <c r="G66" s="21" t="s">
        <v>374</v>
      </c>
      <c r="H66" s="21">
        <v>89.587999999999994</v>
      </c>
      <c r="I66" s="22">
        <f>AVERAGE(G66,H66)</f>
        <v>89.587999999999994</v>
      </c>
      <c r="J66" s="23">
        <v>64</v>
      </c>
      <c r="K66" s="24">
        <f>(1.6-J66/120)*100</f>
        <v>106.66666666666669</v>
      </c>
      <c r="L66" s="25"/>
      <c r="M66" s="25"/>
      <c r="N66" s="26">
        <f>L66+M66</f>
        <v>0</v>
      </c>
      <c r="O66" s="27"/>
      <c r="P66" s="27"/>
      <c r="Q66" s="27"/>
      <c r="R66" s="27"/>
      <c r="S66" s="26">
        <f>O66+P66+Q66+R66</f>
        <v>0</v>
      </c>
      <c r="T66" s="28">
        <f>SUM(K66,N66,S66)</f>
        <v>106.66666666666669</v>
      </c>
      <c r="U66" s="27"/>
      <c r="V66" s="27"/>
      <c r="W66" s="27"/>
      <c r="X66" s="26">
        <f>SUM(U66:W66)</f>
        <v>0</v>
      </c>
      <c r="Y66" s="27"/>
      <c r="Z66" s="27"/>
      <c r="AA66" s="54"/>
      <c r="AB66" s="26">
        <f>SUM(Y66:AA66)</f>
        <v>0</v>
      </c>
      <c r="AC66" s="27"/>
      <c r="AD66" s="26">
        <f>AC66</f>
        <v>0</v>
      </c>
      <c r="AE66" s="28">
        <f>X66+AB66+AD66</f>
        <v>0</v>
      </c>
      <c r="AF66" s="29">
        <f>SUM(F66,T66,AE66)</f>
        <v>106.66666666666669</v>
      </c>
      <c r="AG66" s="30"/>
      <c r="AH66" s="30"/>
      <c r="AI66" s="31"/>
    </row>
    <row r="67" spans="1:35" x14ac:dyDescent="0.25">
      <c r="A67" s="32"/>
      <c r="B67" s="34" t="s">
        <v>106</v>
      </c>
      <c r="C67" s="38"/>
      <c r="D67" s="19" t="s">
        <v>458</v>
      </c>
      <c r="E67" s="34" t="s">
        <v>395</v>
      </c>
      <c r="F67" s="20">
        <f>VLOOKUP(B67,工作量!$D:$H,5,FALSE)</f>
        <v>150</v>
      </c>
      <c r="G67" s="21">
        <v>88.498999999999995</v>
      </c>
      <c r="H67" s="21">
        <v>90.676000000000002</v>
      </c>
      <c r="I67" s="22">
        <f>AVERAGE(G67,H67)</f>
        <v>89.587500000000006</v>
      </c>
      <c r="J67" s="23">
        <v>65</v>
      </c>
      <c r="K67" s="24">
        <f>(1.6-J67/120)*100</f>
        <v>105.83333333333336</v>
      </c>
      <c r="L67" s="25">
        <v>135</v>
      </c>
      <c r="M67" s="25"/>
      <c r="N67" s="26">
        <f>L67+M67</f>
        <v>135</v>
      </c>
      <c r="O67" s="27"/>
      <c r="P67" s="27"/>
      <c r="Q67" s="27">
        <v>14</v>
      </c>
      <c r="R67" s="27"/>
      <c r="S67" s="26">
        <f>O67+P67+Q67+R67</f>
        <v>14</v>
      </c>
      <c r="T67" s="28">
        <f>SUM(K67,N67,S67)</f>
        <v>254.83333333333337</v>
      </c>
      <c r="U67" s="27">
        <v>20</v>
      </c>
      <c r="V67" s="27">
        <v>9</v>
      </c>
      <c r="W67" s="27"/>
      <c r="X67" s="26">
        <f>SUM(U67:W67)</f>
        <v>29</v>
      </c>
      <c r="Y67" s="27"/>
      <c r="Z67" s="27">
        <v>15</v>
      </c>
      <c r="AA67" s="54"/>
      <c r="AB67" s="26">
        <f>SUM(Y67:AA67)</f>
        <v>15</v>
      </c>
      <c r="AC67" s="27"/>
      <c r="AD67" s="26">
        <f>AC67</f>
        <v>0</v>
      </c>
      <c r="AE67" s="28">
        <f>X67+AB67+AD67</f>
        <v>44</v>
      </c>
      <c r="AF67" s="29">
        <f>SUM(F67,T67,AE67)</f>
        <v>448.83333333333337</v>
      </c>
      <c r="AG67" s="30"/>
      <c r="AH67" s="30"/>
      <c r="AI67" s="31"/>
    </row>
    <row r="68" spans="1:35" x14ac:dyDescent="0.25">
      <c r="A68" s="32"/>
      <c r="B68" s="36" t="s">
        <v>204</v>
      </c>
      <c r="C68" s="37"/>
      <c r="D68" s="19" t="s">
        <v>1</v>
      </c>
      <c r="E68" s="36" t="s">
        <v>221</v>
      </c>
      <c r="F68" s="20">
        <f>VLOOKUP(B68,工作量!$D:$H,5,FALSE)</f>
        <v>14.57460480956159</v>
      </c>
      <c r="G68" s="21" t="s">
        <v>374</v>
      </c>
      <c r="H68" s="21">
        <v>89.587000000000003</v>
      </c>
      <c r="I68" s="22">
        <f>AVERAGE(G68,H68)</f>
        <v>89.587000000000003</v>
      </c>
      <c r="J68" s="23">
        <v>66</v>
      </c>
      <c r="K68" s="24">
        <f>(1.6-J68/120)*100</f>
        <v>105</v>
      </c>
      <c r="L68" s="25"/>
      <c r="M68" s="25"/>
      <c r="N68" s="26">
        <f>L68+M68</f>
        <v>0</v>
      </c>
      <c r="O68" s="27"/>
      <c r="P68" s="27"/>
      <c r="Q68" s="27"/>
      <c r="R68" s="27"/>
      <c r="S68" s="26">
        <f>O68+P68+Q68+R68</f>
        <v>0</v>
      </c>
      <c r="T68" s="28">
        <f>SUM(K68,N68,S68)</f>
        <v>105</v>
      </c>
      <c r="U68" s="27"/>
      <c r="V68" s="27"/>
      <c r="W68" s="27"/>
      <c r="X68" s="26">
        <f>SUM(U68:W68)</f>
        <v>0</v>
      </c>
      <c r="Y68" s="27"/>
      <c r="Z68" s="27"/>
      <c r="AA68" s="54"/>
      <c r="AB68" s="26">
        <f>SUM(Y68:AA68)</f>
        <v>0</v>
      </c>
      <c r="AC68" s="27"/>
      <c r="AD68" s="26">
        <f>AC68</f>
        <v>0</v>
      </c>
      <c r="AE68" s="28">
        <f>X68+AB68+AD68</f>
        <v>0</v>
      </c>
      <c r="AF68" s="29">
        <f>SUM(F68,T68,AE68)</f>
        <v>119.57460480956159</v>
      </c>
      <c r="AG68" s="30"/>
      <c r="AH68" s="30" t="s">
        <v>437</v>
      </c>
      <c r="AI68" s="31"/>
    </row>
    <row r="69" spans="1:35" x14ac:dyDescent="0.25">
      <c r="A69" s="32"/>
      <c r="B69" s="34" t="s">
        <v>167</v>
      </c>
      <c r="C69" s="35"/>
      <c r="D69" s="19" t="s">
        <v>479</v>
      </c>
      <c r="E69" s="34" t="s">
        <v>396</v>
      </c>
      <c r="F69" s="20">
        <f>VLOOKUP(B69,工作量!$D:$H,5,FALSE)</f>
        <v>150</v>
      </c>
      <c r="G69" s="21">
        <v>89.688999999999993</v>
      </c>
      <c r="H69" s="21">
        <v>89.36</v>
      </c>
      <c r="I69" s="22">
        <f>AVERAGE(G69,H69)</f>
        <v>89.524499999999989</v>
      </c>
      <c r="J69" s="23">
        <v>67</v>
      </c>
      <c r="K69" s="24">
        <f>(1.6-J69/120)*100</f>
        <v>104.16666666666667</v>
      </c>
      <c r="L69" s="25"/>
      <c r="M69" s="25"/>
      <c r="N69" s="26">
        <f>L69+M69</f>
        <v>0</v>
      </c>
      <c r="O69" s="27"/>
      <c r="P69" s="27"/>
      <c r="Q69" s="27"/>
      <c r="R69" s="27"/>
      <c r="S69" s="26">
        <f>O69+P69+Q69+R69</f>
        <v>0</v>
      </c>
      <c r="T69" s="28">
        <f>SUM(K69,N69,S69)</f>
        <v>104.16666666666667</v>
      </c>
      <c r="U69" s="27"/>
      <c r="V69" s="27">
        <v>3</v>
      </c>
      <c r="W69" s="27"/>
      <c r="X69" s="26">
        <f>SUM(U69:W69)</f>
        <v>3</v>
      </c>
      <c r="Y69" s="27"/>
      <c r="Z69" s="27"/>
      <c r="AA69" s="54"/>
      <c r="AB69" s="26">
        <f>SUM(Y69:AA69)</f>
        <v>0</v>
      </c>
      <c r="AC69" s="27"/>
      <c r="AD69" s="26">
        <f>AC69</f>
        <v>0</v>
      </c>
      <c r="AE69" s="28">
        <f>X69+AB69+AD69</f>
        <v>3</v>
      </c>
      <c r="AF69" s="29">
        <f>SUM(F69,T69,AE69)</f>
        <v>257.16666666666669</v>
      </c>
      <c r="AG69" s="30"/>
      <c r="AH69" s="30"/>
      <c r="AI69" s="31"/>
    </row>
    <row r="70" spans="1:35" x14ac:dyDescent="0.25">
      <c r="A70" s="32"/>
      <c r="B70" s="17" t="s">
        <v>119</v>
      </c>
      <c r="C70" s="33"/>
      <c r="D70" s="19" t="s">
        <v>467</v>
      </c>
      <c r="E70" s="17" t="s">
        <v>220</v>
      </c>
      <c r="F70" s="20">
        <f>VLOOKUP(B70,工作量!$D:$H,5,FALSE)</f>
        <v>30.599130511439299</v>
      </c>
      <c r="G70" s="21">
        <v>88.694999999999993</v>
      </c>
      <c r="H70" s="21">
        <v>90.349000000000004</v>
      </c>
      <c r="I70" s="22">
        <f>AVERAGE(G70,H70)</f>
        <v>89.521999999999991</v>
      </c>
      <c r="J70" s="23">
        <v>68</v>
      </c>
      <c r="K70" s="24">
        <f>(1.6-J70/120)*100</f>
        <v>103.33333333333334</v>
      </c>
      <c r="L70" s="25"/>
      <c r="M70" s="25"/>
      <c r="N70" s="26">
        <f>L70+M70</f>
        <v>0</v>
      </c>
      <c r="O70" s="27"/>
      <c r="P70" s="27"/>
      <c r="Q70" s="27"/>
      <c r="R70" s="27"/>
      <c r="S70" s="26">
        <f>O70+P70+Q70+R70</f>
        <v>0</v>
      </c>
      <c r="T70" s="28">
        <f>SUM(K70,N70,S70)</f>
        <v>103.33333333333334</v>
      </c>
      <c r="U70" s="27"/>
      <c r="V70" s="27"/>
      <c r="W70" s="27"/>
      <c r="X70" s="26">
        <f>SUM(U70:W70)</f>
        <v>0</v>
      </c>
      <c r="Y70" s="27"/>
      <c r="Z70" s="27"/>
      <c r="AA70" s="54"/>
      <c r="AB70" s="26">
        <f>SUM(Y70:AA70)</f>
        <v>0</v>
      </c>
      <c r="AC70" s="27"/>
      <c r="AD70" s="26">
        <f>AC70</f>
        <v>0</v>
      </c>
      <c r="AE70" s="28">
        <f>X70+AB70+AD70</f>
        <v>0</v>
      </c>
      <c r="AF70" s="29">
        <f>SUM(F70,T70,AE70)</f>
        <v>133.93246384477266</v>
      </c>
      <c r="AG70" s="30"/>
      <c r="AH70" s="30"/>
      <c r="AI70" s="31"/>
    </row>
    <row r="71" spans="1:35" x14ac:dyDescent="0.25">
      <c r="A71" s="32"/>
      <c r="B71" s="17" t="s">
        <v>173</v>
      </c>
      <c r="C71" s="33"/>
      <c r="D71" s="19" t="s">
        <v>466</v>
      </c>
      <c r="E71" s="17" t="s">
        <v>221</v>
      </c>
      <c r="F71" s="20">
        <f>VLOOKUP(B71,工作量!$D:$H,5,FALSE)</f>
        <v>54.728134033007159</v>
      </c>
      <c r="G71" s="21">
        <v>88.302000000000007</v>
      </c>
      <c r="H71" s="21">
        <v>90.650999999999996</v>
      </c>
      <c r="I71" s="22">
        <f>AVERAGE(G71,H71)</f>
        <v>89.476500000000001</v>
      </c>
      <c r="J71" s="23">
        <v>69</v>
      </c>
      <c r="K71" s="24">
        <f>(1.6-J71/120)*100</f>
        <v>102.50000000000001</v>
      </c>
      <c r="L71" s="25"/>
      <c r="M71" s="25"/>
      <c r="N71" s="26">
        <f>L71+M71</f>
        <v>0</v>
      </c>
      <c r="O71" s="27"/>
      <c r="P71" s="27"/>
      <c r="Q71" s="27"/>
      <c r="R71" s="27"/>
      <c r="S71" s="26">
        <f>O71+P71+Q71+R71</f>
        <v>0</v>
      </c>
      <c r="T71" s="28">
        <f>SUM(K71,N71,S71)</f>
        <v>102.50000000000001</v>
      </c>
      <c r="U71" s="27"/>
      <c r="V71" s="27"/>
      <c r="W71" s="27"/>
      <c r="X71" s="26">
        <f>SUM(U71:W71)</f>
        <v>0</v>
      </c>
      <c r="Y71" s="27"/>
      <c r="Z71" s="27"/>
      <c r="AA71" s="54"/>
      <c r="AB71" s="26">
        <f>SUM(Y71:AA71)</f>
        <v>0</v>
      </c>
      <c r="AC71" s="27"/>
      <c r="AD71" s="26">
        <f>AC71</f>
        <v>0</v>
      </c>
      <c r="AE71" s="28">
        <f>X71+AB71+AD71</f>
        <v>0</v>
      </c>
      <c r="AF71" s="29">
        <f>SUM(F71,T71,AE71)</f>
        <v>157.22813403300717</v>
      </c>
      <c r="AG71" s="30"/>
      <c r="AH71" s="30"/>
      <c r="AI71" s="31"/>
    </row>
    <row r="72" spans="1:35" x14ac:dyDescent="0.25">
      <c r="A72" s="32"/>
      <c r="B72" s="52" t="s">
        <v>141</v>
      </c>
      <c r="C72" s="18"/>
      <c r="D72" s="19" t="s">
        <v>451</v>
      </c>
      <c r="E72" s="52" t="s">
        <v>221</v>
      </c>
      <c r="F72" s="20">
        <f>VLOOKUP(B72,工作量!$D:$H,5,FALSE)</f>
        <v>97.152819342176684</v>
      </c>
      <c r="G72" s="21">
        <v>87.597999999999999</v>
      </c>
      <c r="H72" s="21">
        <v>91.278000000000006</v>
      </c>
      <c r="I72" s="22">
        <f>AVERAGE(G72,H72)</f>
        <v>89.438000000000002</v>
      </c>
      <c r="J72" s="23">
        <v>70</v>
      </c>
      <c r="K72" s="24">
        <f>(1.6-J72/120)*100</f>
        <v>101.66666666666666</v>
      </c>
      <c r="L72" s="25"/>
      <c r="M72" s="25"/>
      <c r="N72" s="26">
        <f>L72+M72</f>
        <v>0</v>
      </c>
      <c r="O72" s="27"/>
      <c r="P72" s="27"/>
      <c r="Q72" s="27"/>
      <c r="R72" s="27"/>
      <c r="S72" s="26">
        <f>O72+P72+Q72+R72</f>
        <v>0</v>
      </c>
      <c r="T72" s="28">
        <f>SUM(K72,N72,S72)</f>
        <v>101.66666666666666</v>
      </c>
      <c r="U72" s="27"/>
      <c r="V72" s="27"/>
      <c r="W72" s="27"/>
      <c r="X72" s="26">
        <f>SUM(U72:W72)</f>
        <v>0</v>
      </c>
      <c r="Y72" s="27"/>
      <c r="Z72" s="27"/>
      <c r="AA72" s="54"/>
      <c r="AB72" s="26">
        <f>SUM(Y72:AA72)</f>
        <v>0</v>
      </c>
      <c r="AC72" s="27"/>
      <c r="AD72" s="26">
        <f>AC72</f>
        <v>0</v>
      </c>
      <c r="AE72" s="28">
        <f>X72+AB72+AD72</f>
        <v>0</v>
      </c>
      <c r="AF72" s="29">
        <f>SUM(F72,T72,AE72)</f>
        <v>198.81948600884334</v>
      </c>
      <c r="AG72" s="30"/>
      <c r="AH72" s="30"/>
      <c r="AI72" s="31"/>
    </row>
    <row r="73" spans="1:35" x14ac:dyDescent="0.25">
      <c r="A73" s="32"/>
      <c r="B73" s="17" t="s">
        <v>120</v>
      </c>
      <c r="C73" s="33"/>
      <c r="D73" s="19" t="s">
        <v>452</v>
      </c>
      <c r="E73" s="17" t="s">
        <v>220</v>
      </c>
      <c r="F73" s="20">
        <f>VLOOKUP(B73,工作量!$D:$H,5,FALSE)</f>
        <v>122.55870697472521</v>
      </c>
      <c r="G73" s="21">
        <v>89.415000000000006</v>
      </c>
      <c r="H73" s="21" t="s">
        <v>374</v>
      </c>
      <c r="I73" s="22">
        <f>AVERAGE(G73,H73)</f>
        <v>89.415000000000006</v>
      </c>
      <c r="J73" s="23">
        <v>71</v>
      </c>
      <c r="K73" s="24">
        <f>(1.6-J73/120)*100</f>
        <v>100.83333333333333</v>
      </c>
      <c r="L73" s="25"/>
      <c r="M73" s="25">
        <v>10</v>
      </c>
      <c r="N73" s="26">
        <f>L73+M73</f>
        <v>10</v>
      </c>
      <c r="O73" s="27"/>
      <c r="P73" s="27"/>
      <c r="Q73" s="27"/>
      <c r="R73" s="27"/>
      <c r="S73" s="26">
        <f>O73+P73+Q73+R73</f>
        <v>0</v>
      </c>
      <c r="T73" s="28">
        <f>SUM(K73,N73,S73)</f>
        <v>110.83333333333333</v>
      </c>
      <c r="U73" s="27"/>
      <c r="V73" s="27"/>
      <c r="W73" s="27"/>
      <c r="X73" s="26">
        <f>SUM(U73:W73)</f>
        <v>0</v>
      </c>
      <c r="Y73" s="27"/>
      <c r="Z73" s="27"/>
      <c r="AA73" s="57">
        <v>5</v>
      </c>
      <c r="AB73" s="26">
        <f>SUM(Y73:AA73)</f>
        <v>5</v>
      </c>
      <c r="AC73" s="27"/>
      <c r="AD73" s="26">
        <f>AC73</f>
        <v>0</v>
      </c>
      <c r="AE73" s="28">
        <f>X73+AB73+AD73</f>
        <v>5</v>
      </c>
      <c r="AF73" s="29">
        <f>SUM(F73,T73,AE73)</f>
        <v>238.39204030805854</v>
      </c>
      <c r="AG73" s="30"/>
      <c r="AH73" s="30"/>
      <c r="AI73" s="31"/>
    </row>
    <row r="74" spans="1:35" x14ac:dyDescent="0.25">
      <c r="A74" s="32"/>
      <c r="B74" s="17" t="s">
        <v>214</v>
      </c>
      <c r="C74" s="33"/>
      <c r="D74" s="19" t="s">
        <v>1</v>
      </c>
      <c r="E74" s="17" t="s">
        <v>221</v>
      </c>
      <c r="F74" s="20">
        <f>VLOOKUP(B74,工作量!$D:$H,5,FALSE)</f>
        <v>6.7290828612390898</v>
      </c>
      <c r="G74" s="21">
        <v>90.352000000000004</v>
      </c>
      <c r="H74" s="21">
        <v>88.33</v>
      </c>
      <c r="I74" s="22">
        <f>AVERAGE(G74,H74)</f>
        <v>89.341000000000008</v>
      </c>
      <c r="J74" s="23">
        <v>72</v>
      </c>
      <c r="K74" s="24">
        <f>(1.6-J74/120)*100</f>
        <v>100</v>
      </c>
      <c r="L74" s="25"/>
      <c r="M74" s="25"/>
      <c r="N74" s="26">
        <f>L74+M74</f>
        <v>0</v>
      </c>
      <c r="O74" s="27"/>
      <c r="P74" s="27"/>
      <c r="Q74" s="27"/>
      <c r="R74" s="27"/>
      <c r="S74" s="26">
        <f>O74+P74+Q74+R74</f>
        <v>0</v>
      </c>
      <c r="T74" s="28">
        <f>SUM(K74,N74,S74)</f>
        <v>100</v>
      </c>
      <c r="U74" s="27"/>
      <c r="V74" s="27"/>
      <c r="W74" s="27"/>
      <c r="X74" s="26">
        <f>SUM(U74:W74)</f>
        <v>0</v>
      </c>
      <c r="Y74" s="27"/>
      <c r="Z74" s="27"/>
      <c r="AA74" s="54"/>
      <c r="AB74" s="26">
        <f>SUM(Y74:AA74)</f>
        <v>0</v>
      </c>
      <c r="AC74" s="27"/>
      <c r="AD74" s="26">
        <f>AC74</f>
        <v>0</v>
      </c>
      <c r="AE74" s="28">
        <f>X74+AB74+AD74</f>
        <v>0</v>
      </c>
      <c r="AF74" s="29">
        <f>SUM(F74,T74,AE74)</f>
        <v>106.72908286123909</v>
      </c>
      <c r="AG74" s="30"/>
      <c r="AH74" s="30" t="s">
        <v>437</v>
      </c>
      <c r="AI74" s="31"/>
    </row>
    <row r="75" spans="1:35" x14ac:dyDescent="0.25">
      <c r="A75" s="32"/>
      <c r="B75" s="52" t="s">
        <v>213</v>
      </c>
      <c r="C75" s="33"/>
      <c r="D75" s="19" t="s">
        <v>1</v>
      </c>
      <c r="E75" s="52" t="s">
        <v>221</v>
      </c>
      <c r="F75" s="20">
        <f>VLOOKUP(B75,工作量!$D:$H,5,FALSE)</f>
        <v>15.775139308399332</v>
      </c>
      <c r="G75" s="21">
        <v>88.382000000000005</v>
      </c>
      <c r="H75" s="21">
        <v>90.012</v>
      </c>
      <c r="I75" s="22">
        <f>AVERAGE(G75,H75)</f>
        <v>89.197000000000003</v>
      </c>
      <c r="J75" s="23">
        <v>73</v>
      </c>
      <c r="K75" s="24">
        <f>(1.6-J75/120)*100</f>
        <v>99.166666666666686</v>
      </c>
      <c r="L75" s="25"/>
      <c r="M75" s="25"/>
      <c r="N75" s="26">
        <f>L75+M75</f>
        <v>0</v>
      </c>
      <c r="O75" s="27"/>
      <c r="P75" s="27"/>
      <c r="Q75" s="27"/>
      <c r="R75" s="27"/>
      <c r="S75" s="26">
        <f>O75+P75+Q75+R75</f>
        <v>0</v>
      </c>
      <c r="T75" s="28">
        <f>SUM(K75,N75,S75)</f>
        <v>99.166666666666686</v>
      </c>
      <c r="U75" s="27"/>
      <c r="V75" s="27"/>
      <c r="W75" s="27"/>
      <c r="X75" s="26">
        <f>SUM(U75:W75)</f>
        <v>0</v>
      </c>
      <c r="Y75" s="27"/>
      <c r="Z75" s="27"/>
      <c r="AA75" s="54"/>
      <c r="AB75" s="26">
        <f>SUM(Y75:AA75)</f>
        <v>0</v>
      </c>
      <c r="AC75" s="27"/>
      <c r="AD75" s="26">
        <f>AC75</f>
        <v>0</v>
      </c>
      <c r="AE75" s="28">
        <f>X75+AB75+AD75</f>
        <v>0</v>
      </c>
      <c r="AF75" s="29">
        <f>SUM(F75,T75,AE75)</f>
        <v>114.94180597506602</v>
      </c>
      <c r="AG75" s="30"/>
      <c r="AH75" s="30"/>
      <c r="AI75" s="31"/>
    </row>
    <row r="76" spans="1:35" x14ac:dyDescent="0.25">
      <c r="A76" s="32"/>
      <c r="B76" s="34" t="s">
        <v>78</v>
      </c>
      <c r="C76" s="35"/>
      <c r="D76" s="19" t="s">
        <v>484</v>
      </c>
      <c r="E76" s="34" t="s">
        <v>383</v>
      </c>
      <c r="F76" s="20">
        <f>VLOOKUP(B76,工作量!$D:$H,5,FALSE)</f>
        <v>96.545708466146067</v>
      </c>
      <c r="G76" s="21">
        <v>89.171000000000006</v>
      </c>
      <c r="H76" s="21" t="s">
        <v>374</v>
      </c>
      <c r="I76" s="22">
        <f>AVERAGE(G76,H76)</f>
        <v>89.171000000000006</v>
      </c>
      <c r="J76" s="23">
        <v>74</v>
      </c>
      <c r="K76" s="24">
        <f>(1.6-J76/120)*100</f>
        <v>98.333333333333343</v>
      </c>
      <c r="L76" s="25"/>
      <c r="M76" s="25"/>
      <c r="N76" s="26">
        <f>L76+M76</f>
        <v>0</v>
      </c>
      <c r="O76" s="27"/>
      <c r="P76" s="27"/>
      <c r="Q76" s="27"/>
      <c r="R76" s="27"/>
      <c r="S76" s="26">
        <f>O76+P76+Q76+R76</f>
        <v>0</v>
      </c>
      <c r="T76" s="28">
        <f>SUM(K76,N76,S76)</f>
        <v>98.333333333333343</v>
      </c>
      <c r="U76" s="27"/>
      <c r="V76" s="27">
        <v>26</v>
      </c>
      <c r="W76" s="27"/>
      <c r="X76" s="26">
        <f>SUM(U76:W76)</f>
        <v>26</v>
      </c>
      <c r="Y76" s="27"/>
      <c r="Z76" s="27"/>
      <c r="AA76" s="54"/>
      <c r="AB76" s="26">
        <f>SUM(Y76:AA76)</f>
        <v>0</v>
      </c>
      <c r="AC76" s="27"/>
      <c r="AD76" s="26">
        <f>AC76</f>
        <v>0</v>
      </c>
      <c r="AE76" s="28">
        <f>X76+AB76+AD76</f>
        <v>26</v>
      </c>
      <c r="AF76" s="29">
        <f>SUM(F76,T76,AE76)</f>
        <v>220.87904179947941</v>
      </c>
      <c r="AG76" s="30"/>
      <c r="AH76" s="30"/>
      <c r="AI76" s="31"/>
    </row>
    <row r="77" spans="1:35" x14ac:dyDescent="0.25">
      <c r="A77" s="32"/>
      <c r="B77" s="36" t="s">
        <v>158</v>
      </c>
      <c r="C77" s="37"/>
      <c r="D77" s="19" t="s">
        <v>480</v>
      </c>
      <c r="E77" s="36" t="s">
        <v>220</v>
      </c>
      <c r="F77" s="20">
        <f>VLOOKUP(B77,工作量!$D:$H,5,FALSE)</f>
        <v>150</v>
      </c>
      <c r="G77" s="21">
        <v>88.283000000000001</v>
      </c>
      <c r="H77" s="21">
        <v>89.988</v>
      </c>
      <c r="I77" s="22">
        <f>AVERAGE(G77,H77)</f>
        <v>89.135500000000008</v>
      </c>
      <c r="J77" s="23">
        <v>75</v>
      </c>
      <c r="K77" s="24">
        <f>(1.6-J77/120)*100</f>
        <v>97.500000000000014</v>
      </c>
      <c r="L77" s="25"/>
      <c r="M77" s="25"/>
      <c r="N77" s="26">
        <f>L77+M77</f>
        <v>0</v>
      </c>
      <c r="O77" s="27"/>
      <c r="P77" s="27"/>
      <c r="Q77" s="27"/>
      <c r="R77" s="27"/>
      <c r="S77" s="26">
        <f>O77+P77+Q77+R77</f>
        <v>0</v>
      </c>
      <c r="T77" s="28">
        <f>SUM(K77,N77,S77)</f>
        <v>97.500000000000014</v>
      </c>
      <c r="U77" s="27"/>
      <c r="V77" s="27"/>
      <c r="W77" s="27"/>
      <c r="X77" s="26">
        <f>SUM(U77:W77)</f>
        <v>0</v>
      </c>
      <c r="Y77" s="27"/>
      <c r="Z77" s="27"/>
      <c r="AA77" s="54"/>
      <c r="AB77" s="26">
        <f>SUM(Y77:AA77)</f>
        <v>0</v>
      </c>
      <c r="AC77" s="27"/>
      <c r="AD77" s="26">
        <f>AC77</f>
        <v>0</v>
      </c>
      <c r="AE77" s="28">
        <f>X77+AB77+AD77</f>
        <v>0</v>
      </c>
      <c r="AF77" s="29">
        <f>SUM(F77,T77,AE77)</f>
        <v>247.5</v>
      </c>
      <c r="AG77" s="30"/>
      <c r="AH77" s="30"/>
      <c r="AI77" s="31"/>
    </row>
    <row r="78" spans="1:35" x14ac:dyDescent="0.25">
      <c r="A78" s="32"/>
      <c r="B78" s="52" t="s">
        <v>438</v>
      </c>
      <c r="C78" s="18"/>
      <c r="D78" s="19" t="e">
        <v>#N/A</v>
      </c>
      <c r="E78" s="60" t="s">
        <v>440</v>
      </c>
      <c r="F78" s="20">
        <f>VLOOKUP(B78,工作量!$D:$H,5,FALSE)</f>
        <v>124.71291566332138</v>
      </c>
      <c r="G78" s="22">
        <v>88.584000000000003</v>
      </c>
      <c r="H78" s="23">
        <v>89.492999999999995</v>
      </c>
      <c r="I78" s="22">
        <f>AVERAGE(G78,H78)</f>
        <v>89.038499999999999</v>
      </c>
      <c r="J78" s="23">
        <v>76</v>
      </c>
      <c r="K78" s="24">
        <f>(1.6-J78/120)*100</f>
        <v>96.666666666666686</v>
      </c>
      <c r="L78" s="25"/>
      <c r="M78" s="25"/>
      <c r="N78" s="26">
        <f>L78+M78</f>
        <v>0</v>
      </c>
      <c r="O78" s="27"/>
      <c r="P78" s="27"/>
      <c r="Q78" s="27">
        <v>7</v>
      </c>
      <c r="R78" s="27"/>
      <c r="S78" s="26">
        <f>O78+P78+Q78+R78</f>
        <v>7</v>
      </c>
      <c r="T78" s="28">
        <f>SUM(K78,N78,S78)</f>
        <v>103.66666666666669</v>
      </c>
      <c r="U78" s="27"/>
      <c r="V78" s="27"/>
      <c r="W78" s="27"/>
      <c r="X78" s="26">
        <f>SUM(U78:W78)</f>
        <v>0</v>
      </c>
      <c r="Y78" s="27"/>
      <c r="Z78" s="27"/>
      <c r="AA78" s="56">
        <v>1.4</v>
      </c>
      <c r="AB78" s="26">
        <f>SUM(Y78:AA78)</f>
        <v>1.4</v>
      </c>
      <c r="AC78" s="27">
        <v>10</v>
      </c>
      <c r="AD78" s="26">
        <f>AC78</f>
        <v>10</v>
      </c>
      <c r="AE78" s="28">
        <f>X78+AB78+AD78</f>
        <v>11.4</v>
      </c>
      <c r="AF78" s="29">
        <f>SUM(F78,T78,AE78)</f>
        <v>239.77958232998807</v>
      </c>
      <c r="AG78" s="53"/>
      <c r="AH78" s="53"/>
      <c r="AI78" s="25"/>
    </row>
    <row r="79" spans="1:35" x14ac:dyDescent="0.25">
      <c r="A79" s="32"/>
      <c r="B79" s="36" t="s">
        <v>35</v>
      </c>
      <c r="C79" s="37"/>
      <c r="D79" s="19" t="s">
        <v>473</v>
      </c>
      <c r="E79" s="36" t="s">
        <v>219</v>
      </c>
      <c r="F79" s="20">
        <f>VLOOKUP(B79,工作量!$D:$H,5,FALSE)</f>
        <v>80.416817458439468</v>
      </c>
      <c r="G79" s="21">
        <v>87.537999999999997</v>
      </c>
      <c r="H79" s="21">
        <v>90.53</v>
      </c>
      <c r="I79" s="22">
        <f>AVERAGE(G79,H79)</f>
        <v>89.033999999999992</v>
      </c>
      <c r="J79" s="23">
        <v>77</v>
      </c>
      <c r="K79" s="24">
        <f>(1.6-J79/120)*100</f>
        <v>95.833333333333343</v>
      </c>
      <c r="L79" s="25"/>
      <c r="M79" s="25"/>
      <c r="N79" s="26">
        <f>L79+M79</f>
        <v>0</v>
      </c>
      <c r="O79" s="27"/>
      <c r="P79" s="27"/>
      <c r="Q79" s="27"/>
      <c r="R79" s="27"/>
      <c r="S79" s="26">
        <f>O79+P79+Q79+R79</f>
        <v>0</v>
      </c>
      <c r="T79" s="28">
        <f>SUM(K79,N79,S79)</f>
        <v>95.833333333333343</v>
      </c>
      <c r="U79" s="27"/>
      <c r="V79" s="27"/>
      <c r="W79" s="27"/>
      <c r="X79" s="26">
        <f>SUM(U79:W79)</f>
        <v>0</v>
      </c>
      <c r="Y79" s="27"/>
      <c r="Z79" s="27"/>
      <c r="AA79" s="54"/>
      <c r="AB79" s="26">
        <f>SUM(Y79:AA79)</f>
        <v>0</v>
      </c>
      <c r="AC79" s="27"/>
      <c r="AD79" s="26">
        <f>AC79</f>
        <v>0</v>
      </c>
      <c r="AE79" s="28">
        <f>X79+AB79+AD79</f>
        <v>0</v>
      </c>
      <c r="AF79" s="29">
        <f>SUM(F79,T79,AE79)</f>
        <v>176.2501507917728</v>
      </c>
      <c r="AG79" s="30"/>
      <c r="AH79" s="30"/>
      <c r="AI79" s="31"/>
    </row>
    <row r="80" spans="1:35" x14ac:dyDescent="0.25">
      <c r="A80" s="32"/>
      <c r="B80" s="17" t="s">
        <v>65</v>
      </c>
      <c r="C80" s="33"/>
      <c r="D80" s="19" t="s">
        <v>485</v>
      </c>
      <c r="E80" s="17" t="s">
        <v>221</v>
      </c>
      <c r="F80" s="20">
        <f>VLOOKUP(B80,工作量!$D:$H,5,FALSE)</f>
        <v>150</v>
      </c>
      <c r="G80" s="21">
        <v>87.492000000000004</v>
      </c>
      <c r="H80" s="21">
        <v>90.566999999999993</v>
      </c>
      <c r="I80" s="22">
        <f>AVERAGE(G80,H80)</f>
        <v>89.029499999999999</v>
      </c>
      <c r="J80" s="23">
        <v>78</v>
      </c>
      <c r="K80" s="24">
        <f>(1.6-J80/120)*100</f>
        <v>95</v>
      </c>
      <c r="L80" s="25"/>
      <c r="M80" s="25"/>
      <c r="N80" s="26">
        <f>L80+M80</f>
        <v>0</v>
      </c>
      <c r="O80" s="27"/>
      <c r="P80" s="27"/>
      <c r="Q80" s="27"/>
      <c r="R80" s="27"/>
      <c r="S80" s="26">
        <f>O80+P80+Q80+R80</f>
        <v>0</v>
      </c>
      <c r="T80" s="28">
        <f>SUM(K80,N80,S80)</f>
        <v>95</v>
      </c>
      <c r="U80" s="27"/>
      <c r="V80" s="27"/>
      <c r="W80" s="27"/>
      <c r="X80" s="26">
        <f>SUM(U80:W80)</f>
        <v>0</v>
      </c>
      <c r="Y80" s="27"/>
      <c r="Z80" s="27"/>
      <c r="AA80" s="54"/>
      <c r="AB80" s="26">
        <f>SUM(Y80:AA80)</f>
        <v>0</v>
      </c>
      <c r="AC80" s="27"/>
      <c r="AD80" s="26">
        <f>AC80</f>
        <v>0</v>
      </c>
      <c r="AE80" s="28">
        <f>X80+AB80+AD80</f>
        <v>0</v>
      </c>
      <c r="AF80" s="29">
        <f>SUM(F80,T80,AE80)</f>
        <v>245</v>
      </c>
      <c r="AG80" s="30"/>
      <c r="AH80" s="30"/>
      <c r="AI80" s="31"/>
    </row>
    <row r="81" spans="1:35" x14ac:dyDescent="0.25">
      <c r="A81" s="32"/>
      <c r="B81" s="36" t="s">
        <v>88</v>
      </c>
      <c r="C81" s="37"/>
      <c r="D81" s="19" t="s">
        <v>459</v>
      </c>
      <c r="E81" s="36" t="s">
        <v>221</v>
      </c>
      <c r="F81" s="20">
        <f>VLOOKUP(B81,工作量!$D:$H,5,FALSE)</f>
        <v>93.449141414844405</v>
      </c>
      <c r="G81" s="21">
        <v>88.418000000000006</v>
      </c>
      <c r="H81" s="21">
        <v>89.6</v>
      </c>
      <c r="I81" s="22">
        <f>AVERAGE(G81,H81)</f>
        <v>89.009</v>
      </c>
      <c r="J81" s="23">
        <v>79</v>
      </c>
      <c r="K81" s="24">
        <f>(1.6-J81/120)*100</f>
        <v>94.166666666666671</v>
      </c>
      <c r="L81" s="25"/>
      <c r="M81" s="25"/>
      <c r="N81" s="26">
        <f>L81+M81</f>
        <v>0</v>
      </c>
      <c r="O81" s="27"/>
      <c r="P81" s="27"/>
      <c r="Q81" s="27"/>
      <c r="R81" s="27"/>
      <c r="S81" s="26">
        <f>O81+P81+Q81+R81</f>
        <v>0</v>
      </c>
      <c r="T81" s="28">
        <f>SUM(K81,N81,S81)</f>
        <v>94.166666666666671</v>
      </c>
      <c r="U81" s="27"/>
      <c r="V81" s="27"/>
      <c r="W81" s="27"/>
      <c r="X81" s="26">
        <f>SUM(U81:W81)</f>
        <v>0</v>
      </c>
      <c r="Y81" s="27"/>
      <c r="Z81" s="27"/>
      <c r="AA81" s="54"/>
      <c r="AB81" s="26">
        <f>SUM(Y81:AA81)</f>
        <v>0</v>
      </c>
      <c r="AC81" s="27"/>
      <c r="AD81" s="26">
        <f>AC81</f>
        <v>0</v>
      </c>
      <c r="AE81" s="28">
        <f>X81+AB81+AD81</f>
        <v>0</v>
      </c>
      <c r="AF81" s="29">
        <f>SUM(F81,T81,AE81)</f>
        <v>187.61580808151109</v>
      </c>
      <c r="AG81" s="30"/>
      <c r="AH81" s="30"/>
      <c r="AI81" s="31"/>
    </row>
    <row r="82" spans="1:35" x14ac:dyDescent="0.25">
      <c r="A82" s="32"/>
      <c r="B82" s="52" t="s">
        <v>162</v>
      </c>
      <c r="C82" s="33"/>
      <c r="D82" s="19" t="s">
        <v>474</v>
      </c>
      <c r="E82" s="52" t="s">
        <v>221</v>
      </c>
      <c r="F82" s="20">
        <f>VLOOKUP(B82,工作量!$D:$H,5,FALSE)</f>
        <v>123.55645875961008</v>
      </c>
      <c r="G82" s="21">
        <v>87.840999999999994</v>
      </c>
      <c r="H82" s="21">
        <v>89.864000000000004</v>
      </c>
      <c r="I82" s="22">
        <f>AVERAGE(G82,H82)</f>
        <v>88.852499999999992</v>
      </c>
      <c r="J82" s="23">
        <v>80</v>
      </c>
      <c r="K82" s="24">
        <f>(1.6-J82/120)*100</f>
        <v>93.333333333333343</v>
      </c>
      <c r="L82" s="25"/>
      <c r="M82" s="25"/>
      <c r="N82" s="26">
        <f>L82+M82</f>
        <v>0</v>
      </c>
      <c r="O82" s="27"/>
      <c r="P82" s="27"/>
      <c r="Q82" s="27"/>
      <c r="R82" s="27"/>
      <c r="S82" s="26">
        <f>O82+P82+Q82+R82</f>
        <v>0</v>
      </c>
      <c r="T82" s="28">
        <f>SUM(K82,N82,S82)</f>
        <v>93.333333333333343</v>
      </c>
      <c r="U82" s="27"/>
      <c r="V82" s="27"/>
      <c r="W82" s="27"/>
      <c r="X82" s="26">
        <f>SUM(U82:W82)</f>
        <v>0</v>
      </c>
      <c r="Y82" s="27"/>
      <c r="Z82" s="27"/>
      <c r="AA82" s="54"/>
      <c r="AB82" s="26">
        <f>SUM(Y82:AA82)</f>
        <v>0</v>
      </c>
      <c r="AC82" s="27"/>
      <c r="AD82" s="26">
        <f>AC82</f>
        <v>0</v>
      </c>
      <c r="AE82" s="28">
        <f>X82+AB82+AD82</f>
        <v>0</v>
      </c>
      <c r="AF82" s="29">
        <f>SUM(F82,T82,AE82)</f>
        <v>216.88979209294342</v>
      </c>
      <c r="AG82" s="30"/>
      <c r="AH82" s="30"/>
      <c r="AI82" s="31"/>
    </row>
    <row r="83" spans="1:35" x14ac:dyDescent="0.25">
      <c r="A83" s="32"/>
      <c r="B83" s="36" t="s">
        <v>70</v>
      </c>
      <c r="C83" s="37"/>
      <c r="D83" s="19" t="s">
        <v>467</v>
      </c>
      <c r="E83" s="36" t="s">
        <v>220</v>
      </c>
      <c r="F83" s="20">
        <f>VLOOKUP(B83,工作量!$D:$H,5,FALSE)</f>
        <v>57.212718474080049</v>
      </c>
      <c r="G83" s="21">
        <v>88.79</v>
      </c>
      <c r="H83" s="21" t="s">
        <v>374</v>
      </c>
      <c r="I83" s="22">
        <f>AVERAGE(G83,H83)</f>
        <v>88.79</v>
      </c>
      <c r="J83" s="23">
        <v>81</v>
      </c>
      <c r="K83" s="24">
        <f>(1.6-J83/120)*100</f>
        <v>92.5</v>
      </c>
      <c r="L83" s="25"/>
      <c r="M83" s="25"/>
      <c r="N83" s="26">
        <f>L83+M83</f>
        <v>0</v>
      </c>
      <c r="O83" s="27"/>
      <c r="P83" s="27"/>
      <c r="Q83" s="27"/>
      <c r="R83" s="27"/>
      <c r="S83" s="26">
        <f>O83+P83+Q83+R83</f>
        <v>0</v>
      </c>
      <c r="T83" s="28">
        <f>SUM(K83,N83,S83)</f>
        <v>92.5</v>
      </c>
      <c r="U83" s="27"/>
      <c r="V83" s="27"/>
      <c r="W83" s="27"/>
      <c r="X83" s="26">
        <f>SUM(U83:W83)</f>
        <v>0</v>
      </c>
      <c r="Y83" s="27"/>
      <c r="Z83" s="27"/>
      <c r="AA83" s="54"/>
      <c r="AB83" s="26">
        <f>SUM(Y83:AA83)</f>
        <v>0</v>
      </c>
      <c r="AC83" s="27"/>
      <c r="AD83" s="26">
        <f>AC83</f>
        <v>0</v>
      </c>
      <c r="AE83" s="28">
        <f>X83+AB83+AD83</f>
        <v>0</v>
      </c>
      <c r="AF83" s="29">
        <f>SUM(F83,T83,AE83)</f>
        <v>149.71271847408005</v>
      </c>
      <c r="AG83" s="30"/>
      <c r="AH83" s="30"/>
      <c r="AI83" s="31"/>
    </row>
    <row r="84" spans="1:35" x14ac:dyDescent="0.25">
      <c r="A84" s="32"/>
      <c r="B84" s="52" t="s">
        <v>121</v>
      </c>
      <c r="C84" s="18"/>
      <c r="D84" s="19" t="s">
        <v>486</v>
      </c>
      <c r="E84" s="52" t="s">
        <v>220</v>
      </c>
      <c r="F84" s="20">
        <f>VLOOKUP(B84,工作量!$D:$H,5,FALSE)</f>
        <v>38.800849692307452</v>
      </c>
      <c r="G84" s="21" t="s">
        <v>374</v>
      </c>
      <c r="H84" s="21">
        <v>88.734000000000009</v>
      </c>
      <c r="I84" s="22">
        <f>AVERAGE(G84,H84)</f>
        <v>88.734000000000009</v>
      </c>
      <c r="J84" s="23">
        <v>82</v>
      </c>
      <c r="K84" s="24">
        <f>(1.6-J84/120)*100</f>
        <v>91.666666666666671</v>
      </c>
      <c r="L84" s="25"/>
      <c r="M84" s="25"/>
      <c r="N84" s="26">
        <f>L84+M84</f>
        <v>0</v>
      </c>
      <c r="O84" s="27"/>
      <c r="P84" s="27"/>
      <c r="Q84" s="27"/>
      <c r="R84" s="27"/>
      <c r="S84" s="26">
        <f>O84+P84+Q84+R84</f>
        <v>0</v>
      </c>
      <c r="T84" s="28">
        <f>SUM(K84,N84,S84)</f>
        <v>91.666666666666671</v>
      </c>
      <c r="U84" s="27"/>
      <c r="V84" s="27"/>
      <c r="W84" s="27"/>
      <c r="X84" s="26">
        <f>SUM(U84:W84)</f>
        <v>0</v>
      </c>
      <c r="Y84" s="27"/>
      <c r="Z84" s="27"/>
      <c r="AA84" s="54"/>
      <c r="AB84" s="26">
        <f>SUM(Y84:AA84)</f>
        <v>0</v>
      </c>
      <c r="AC84" s="27"/>
      <c r="AD84" s="26">
        <f>AC84</f>
        <v>0</v>
      </c>
      <c r="AE84" s="28">
        <f>X84+AB84+AD84</f>
        <v>0</v>
      </c>
      <c r="AF84" s="29">
        <f>SUM(F84,T84,AE84)</f>
        <v>130.46751635897414</v>
      </c>
      <c r="AG84" s="30"/>
      <c r="AH84" s="30"/>
      <c r="AI84" s="31"/>
    </row>
    <row r="85" spans="1:35" x14ac:dyDescent="0.25">
      <c r="A85" s="32"/>
      <c r="B85" s="36" t="s">
        <v>397</v>
      </c>
      <c r="C85" s="37"/>
      <c r="D85" s="19" t="s">
        <v>466</v>
      </c>
      <c r="E85" s="36" t="s">
        <v>221</v>
      </c>
      <c r="F85" s="20">
        <f>VLOOKUP(B85,工作量!$D:$H,5,FALSE)</f>
        <v>117.78287376640732</v>
      </c>
      <c r="G85" s="21">
        <v>88.144999999999996</v>
      </c>
      <c r="H85" s="21">
        <v>89.18</v>
      </c>
      <c r="I85" s="22">
        <f>AVERAGE(G85,H85)</f>
        <v>88.662499999999994</v>
      </c>
      <c r="J85" s="23">
        <v>83</v>
      </c>
      <c r="K85" s="24">
        <f>(1.6-J85/120)*100</f>
        <v>90.833333333333343</v>
      </c>
      <c r="L85" s="25"/>
      <c r="M85" s="25"/>
      <c r="N85" s="26">
        <f>L85+M85</f>
        <v>0</v>
      </c>
      <c r="O85" s="27"/>
      <c r="P85" s="27"/>
      <c r="Q85" s="27"/>
      <c r="R85" s="27"/>
      <c r="S85" s="26">
        <f>O85+P85+Q85+R85</f>
        <v>0</v>
      </c>
      <c r="T85" s="28">
        <f>SUM(K85,N85,S85)</f>
        <v>90.833333333333343</v>
      </c>
      <c r="U85" s="27"/>
      <c r="V85" s="27"/>
      <c r="W85" s="27"/>
      <c r="X85" s="26">
        <f>SUM(U85:W85)</f>
        <v>0</v>
      </c>
      <c r="Y85" s="27"/>
      <c r="Z85" s="27"/>
      <c r="AA85" s="54"/>
      <c r="AB85" s="26">
        <f>SUM(Y85:AA85)</f>
        <v>0</v>
      </c>
      <c r="AC85" s="27"/>
      <c r="AD85" s="26">
        <f>AC85</f>
        <v>0</v>
      </c>
      <c r="AE85" s="28">
        <f>X85+AB85+AD85</f>
        <v>0</v>
      </c>
      <c r="AF85" s="29">
        <f>SUM(F85,T85,AE85)</f>
        <v>208.61620709974068</v>
      </c>
      <c r="AG85" s="30"/>
      <c r="AH85" s="30"/>
      <c r="AI85" s="31"/>
    </row>
    <row r="86" spans="1:35" x14ac:dyDescent="0.25">
      <c r="A86" s="32"/>
      <c r="B86" s="17" t="s">
        <v>180</v>
      </c>
      <c r="C86" s="33"/>
      <c r="D86" s="19" t="s">
        <v>468</v>
      </c>
      <c r="E86" s="17" t="s">
        <v>221</v>
      </c>
      <c r="F86" s="20">
        <f>VLOOKUP(B86,工作量!$D:$H,5,FALSE)</f>
        <v>53.415085672925677</v>
      </c>
      <c r="G86" s="21">
        <v>89.024000000000001</v>
      </c>
      <c r="H86" s="21">
        <v>88.2</v>
      </c>
      <c r="I86" s="22">
        <f>AVERAGE(G86,H86)</f>
        <v>88.611999999999995</v>
      </c>
      <c r="J86" s="23">
        <v>84</v>
      </c>
      <c r="K86" s="24">
        <f>(1.6-J86/120)*100</f>
        <v>90.000000000000014</v>
      </c>
      <c r="L86" s="25"/>
      <c r="M86" s="25"/>
      <c r="N86" s="26">
        <f>L86+M86</f>
        <v>0</v>
      </c>
      <c r="O86" s="27"/>
      <c r="P86" s="27"/>
      <c r="Q86" s="27"/>
      <c r="R86" s="27"/>
      <c r="S86" s="26">
        <f>O86+P86+Q86+R86</f>
        <v>0</v>
      </c>
      <c r="T86" s="28">
        <f>SUM(K86,N86,S86)</f>
        <v>90.000000000000014</v>
      </c>
      <c r="U86" s="27"/>
      <c r="V86" s="27"/>
      <c r="W86" s="27"/>
      <c r="X86" s="26">
        <f>SUM(U86:W86)</f>
        <v>0</v>
      </c>
      <c r="Y86" s="27"/>
      <c r="Z86" s="27"/>
      <c r="AA86" s="54"/>
      <c r="AB86" s="26">
        <f>SUM(Y86:AA86)</f>
        <v>0</v>
      </c>
      <c r="AC86" s="27"/>
      <c r="AD86" s="26">
        <f>AC86</f>
        <v>0</v>
      </c>
      <c r="AE86" s="28">
        <f>X86+AB86+AD86</f>
        <v>0</v>
      </c>
      <c r="AF86" s="29">
        <f>SUM(F86,T86,AE86)</f>
        <v>143.4150856729257</v>
      </c>
      <c r="AG86" s="30"/>
      <c r="AH86" s="30"/>
      <c r="AI86" s="31"/>
    </row>
    <row r="87" spans="1:35" x14ac:dyDescent="0.25">
      <c r="A87" s="32"/>
      <c r="B87" s="52" t="s">
        <v>67</v>
      </c>
      <c r="C87" s="18"/>
      <c r="D87" s="19" t="s">
        <v>465</v>
      </c>
      <c r="E87" s="52" t="s">
        <v>221</v>
      </c>
      <c r="F87" s="20">
        <f>VLOOKUP(B87,工作量!$D:$H,5,FALSE)</f>
        <v>11.692162075637153</v>
      </c>
      <c r="G87" s="21">
        <v>88.531000000000006</v>
      </c>
      <c r="H87" s="21" t="s">
        <v>374</v>
      </c>
      <c r="I87" s="22">
        <f>AVERAGE(G87,H87)</f>
        <v>88.531000000000006</v>
      </c>
      <c r="J87" s="23">
        <v>85</v>
      </c>
      <c r="K87" s="24">
        <f>(1.6-J87/120)*100</f>
        <v>89.166666666666671</v>
      </c>
      <c r="L87" s="25"/>
      <c r="M87" s="25"/>
      <c r="N87" s="26">
        <f>L87+M87</f>
        <v>0</v>
      </c>
      <c r="O87" s="27"/>
      <c r="P87" s="27"/>
      <c r="Q87" s="27"/>
      <c r="R87" s="27"/>
      <c r="S87" s="26">
        <f>O87+P87+Q87+R87</f>
        <v>0</v>
      </c>
      <c r="T87" s="28">
        <f>SUM(K87,N87,S87)</f>
        <v>89.166666666666671</v>
      </c>
      <c r="U87" s="27"/>
      <c r="V87" s="27"/>
      <c r="W87" s="27"/>
      <c r="X87" s="26">
        <f>SUM(U87:W87)</f>
        <v>0</v>
      </c>
      <c r="Y87" s="27"/>
      <c r="Z87" s="27"/>
      <c r="AA87" s="54"/>
      <c r="AB87" s="26">
        <f>SUM(Y87:AA87)</f>
        <v>0</v>
      </c>
      <c r="AC87" s="27"/>
      <c r="AD87" s="26">
        <f>AC87</f>
        <v>0</v>
      </c>
      <c r="AE87" s="28">
        <f>X87+AB87+AD87</f>
        <v>0</v>
      </c>
      <c r="AF87" s="29">
        <f>SUM(F87,T87,AE87)</f>
        <v>100.85882874230383</v>
      </c>
      <c r="AG87" s="30"/>
      <c r="AH87" s="30"/>
      <c r="AI87" s="31" t="s">
        <v>398</v>
      </c>
    </row>
    <row r="88" spans="1:35" x14ac:dyDescent="0.25">
      <c r="A88" s="32"/>
      <c r="B88" s="17" t="s">
        <v>169</v>
      </c>
      <c r="C88" s="18"/>
      <c r="D88" s="19" t="s">
        <v>487</v>
      </c>
      <c r="E88" s="17" t="s">
        <v>220</v>
      </c>
      <c r="F88" s="20">
        <f>VLOOKUP(B88,工作量!$D:$H,5,FALSE)</f>
        <v>71.327756357613126</v>
      </c>
      <c r="G88" s="21">
        <v>86.06</v>
      </c>
      <c r="H88" s="21">
        <v>90.893999999999991</v>
      </c>
      <c r="I88" s="22">
        <f>AVERAGE(G88,H88)</f>
        <v>88.477000000000004</v>
      </c>
      <c r="J88" s="23">
        <v>86</v>
      </c>
      <c r="K88" s="24">
        <f>(1.6-J88/120)*100</f>
        <v>88.333333333333343</v>
      </c>
      <c r="L88" s="25"/>
      <c r="M88" s="25"/>
      <c r="N88" s="26">
        <f>L88+M88</f>
        <v>0</v>
      </c>
      <c r="O88" s="27"/>
      <c r="P88" s="27"/>
      <c r="Q88" s="27"/>
      <c r="R88" s="27"/>
      <c r="S88" s="26">
        <f>O88+P88+Q88+R88</f>
        <v>0</v>
      </c>
      <c r="T88" s="28">
        <f>SUM(K88,N88,S88)</f>
        <v>88.333333333333343</v>
      </c>
      <c r="U88" s="27"/>
      <c r="V88" s="27"/>
      <c r="W88" s="27"/>
      <c r="X88" s="26">
        <f>SUM(U88:W88)</f>
        <v>0</v>
      </c>
      <c r="Y88" s="27"/>
      <c r="Z88" s="27"/>
      <c r="AA88" s="54"/>
      <c r="AB88" s="26">
        <f>SUM(Y88:AA88)</f>
        <v>0</v>
      </c>
      <c r="AC88" s="27"/>
      <c r="AD88" s="26">
        <f>AC88</f>
        <v>0</v>
      </c>
      <c r="AE88" s="28">
        <f>X88+AB88+AD88</f>
        <v>0</v>
      </c>
      <c r="AF88" s="29">
        <f>SUM(F88,T88,AE88)</f>
        <v>159.66108969094648</v>
      </c>
      <c r="AG88" s="30"/>
      <c r="AH88" s="30"/>
      <c r="AI88" s="31"/>
    </row>
    <row r="89" spans="1:35" x14ac:dyDescent="0.25">
      <c r="A89" s="32"/>
      <c r="B89" s="36" t="s">
        <v>205</v>
      </c>
      <c r="C89" s="37"/>
      <c r="D89" s="19" t="s">
        <v>1</v>
      </c>
      <c r="E89" s="36" t="s">
        <v>221</v>
      </c>
      <c r="F89" s="20">
        <f>VLOOKUP(B89,工作量!$D:$H,5,FALSE)</f>
        <v>12.817300688074457</v>
      </c>
      <c r="G89" s="21">
        <v>88.335999999999999</v>
      </c>
      <c r="H89" s="21" t="s">
        <v>374</v>
      </c>
      <c r="I89" s="22">
        <f>AVERAGE(G89,H89)</f>
        <v>88.335999999999999</v>
      </c>
      <c r="J89" s="23">
        <v>87</v>
      </c>
      <c r="K89" s="24">
        <f>(1.6-J89/120)*100</f>
        <v>87.500000000000014</v>
      </c>
      <c r="L89" s="25"/>
      <c r="M89" s="25"/>
      <c r="N89" s="26">
        <f>L89+M89</f>
        <v>0</v>
      </c>
      <c r="O89" s="27"/>
      <c r="P89" s="27"/>
      <c r="Q89" s="27"/>
      <c r="R89" s="27"/>
      <c r="S89" s="26">
        <f>O89+P89+Q89+R89</f>
        <v>0</v>
      </c>
      <c r="T89" s="28">
        <f>SUM(K89,N89,S89)</f>
        <v>87.500000000000014</v>
      </c>
      <c r="U89" s="27"/>
      <c r="V89" s="27"/>
      <c r="W89" s="27"/>
      <c r="X89" s="26">
        <f>SUM(U89:W89)</f>
        <v>0</v>
      </c>
      <c r="Y89" s="27"/>
      <c r="Z89" s="27"/>
      <c r="AA89" s="54"/>
      <c r="AB89" s="26">
        <f>SUM(Y89:AA89)</f>
        <v>0</v>
      </c>
      <c r="AC89" s="27"/>
      <c r="AD89" s="26">
        <f>AC89</f>
        <v>0</v>
      </c>
      <c r="AE89" s="28">
        <f>X89+AB89+AD89</f>
        <v>0</v>
      </c>
      <c r="AF89" s="29">
        <f>SUM(F89,T89,AE89)</f>
        <v>100.31730068807447</v>
      </c>
      <c r="AG89" s="30"/>
      <c r="AH89" s="30" t="s">
        <v>437</v>
      </c>
      <c r="AI89" s="31"/>
    </row>
    <row r="90" spans="1:35" x14ac:dyDescent="0.25">
      <c r="A90" s="32"/>
      <c r="B90" s="17" t="s">
        <v>161</v>
      </c>
      <c r="C90" s="18"/>
      <c r="D90" s="19" t="s">
        <v>474</v>
      </c>
      <c r="E90" s="17" t="s">
        <v>221</v>
      </c>
      <c r="F90" s="20">
        <f>VLOOKUP(B90,工作量!$D:$H,5,FALSE)</f>
        <v>2.2270784905975529</v>
      </c>
      <c r="G90" s="21" t="s">
        <v>374</v>
      </c>
      <c r="H90" s="21">
        <v>88.259000000000015</v>
      </c>
      <c r="I90" s="22">
        <f>AVERAGE(G90,H90)</f>
        <v>88.259000000000015</v>
      </c>
      <c r="J90" s="23">
        <v>88</v>
      </c>
      <c r="K90" s="24">
        <f>(1.6-J90/120)*100</f>
        <v>86.666666666666686</v>
      </c>
      <c r="L90" s="25"/>
      <c r="M90" s="25"/>
      <c r="N90" s="26">
        <f>L90+M90</f>
        <v>0</v>
      </c>
      <c r="O90" s="27"/>
      <c r="P90" s="27"/>
      <c r="Q90" s="27"/>
      <c r="R90" s="27"/>
      <c r="S90" s="26">
        <f>O90+P90+Q90+R90</f>
        <v>0</v>
      </c>
      <c r="T90" s="28">
        <f>SUM(K90,N90,S90)</f>
        <v>86.666666666666686</v>
      </c>
      <c r="U90" s="27"/>
      <c r="V90" s="27"/>
      <c r="W90" s="27"/>
      <c r="X90" s="26">
        <f>SUM(U90:W90)</f>
        <v>0</v>
      </c>
      <c r="Y90" s="27"/>
      <c r="Z90" s="27"/>
      <c r="AA90" s="54"/>
      <c r="AB90" s="26">
        <f>SUM(Y90:AA90)</f>
        <v>0</v>
      </c>
      <c r="AC90" s="27"/>
      <c r="AD90" s="26">
        <f>AC90</f>
        <v>0</v>
      </c>
      <c r="AE90" s="28">
        <f>X90+AB90+AD90</f>
        <v>0</v>
      </c>
      <c r="AF90" s="29">
        <f>SUM(F90,T90,AE90)</f>
        <v>88.893745157264235</v>
      </c>
      <c r="AG90" s="30"/>
      <c r="AH90" s="30"/>
      <c r="AI90" s="31" t="s">
        <v>399</v>
      </c>
    </row>
    <row r="91" spans="1:35" x14ac:dyDescent="0.25">
      <c r="A91" s="32"/>
      <c r="B91" s="34" t="s">
        <v>55</v>
      </c>
      <c r="C91" s="35"/>
      <c r="D91" s="19" t="s">
        <v>488</v>
      </c>
      <c r="E91" s="34" t="s">
        <v>400</v>
      </c>
      <c r="F91" s="20">
        <f>VLOOKUP(B91,工作量!$D:$H,5,FALSE)</f>
        <v>150</v>
      </c>
      <c r="G91" s="21">
        <v>86.605000000000004</v>
      </c>
      <c r="H91" s="21">
        <v>89.89</v>
      </c>
      <c r="I91" s="22">
        <f>AVERAGE(G91,H91)</f>
        <v>88.247500000000002</v>
      </c>
      <c r="J91" s="23">
        <v>89</v>
      </c>
      <c r="K91" s="24">
        <f>(1.6-J91/120)*100</f>
        <v>85.833333333333343</v>
      </c>
      <c r="L91" s="25">
        <v>65</v>
      </c>
      <c r="M91" s="25"/>
      <c r="N91" s="26">
        <f>L91+M91</f>
        <v>65</v>
      </c>
      <c r="O91" s="27"/>
      <c r="P91" s="27"/>
      <c r="Q91" s="27"/>
      <c r="R91" s="27"/>
      <c r="S91" s="26">
        <f>O91+P91+Q91+R91</f>
        <v>0</v>
      </c>
      <c r="T91" s="28">
        <f>SUM(K91,N91,S91)</f>
        <v>150.83333333333334</v>
      </c>
      <c r="U91" s="27"/>
      <c r="V91" s="27"/>
      <c r="W91" s="27"/>
      <c r="X91" s="26">
        <f>SUM(U91:W91)</f>
        <v>0</v>
      </c>
      <c r="Y91" s="27"/>
      <c r="Z91" s="27"/>
      <c r="AA91" s="54"/>
      <c r="AB91" s="26">
        <f>SUM(Y91:AA91)</f>
        <v>0</v>
      </c>
      <c r="AC91" s="27">
        <v>20</v>
      </c>
      <c r="AD91" s="26">
        <f>AC91</f>
        <v>20</v>
      </c>
      <c r="AE91" s="28">
        <f>X91+AB91+AD91</f>
        <v>20</v>
      </c>
      <c r="AF91" s="29">
        <f>SUM(F91,T91,AE91)</f>
        <v>320.83333333333337</v>
      </c>
      <c r="AG91" s="30"/>
      <c r="AH91" s="30"/>
      <c r="AI91" s="31"/>
    </row>
    <row r="92" spans="1:35" x14ac:dyDescent="0.25">
      <c r="A92" s="32"/>
      <c r="B92" s="36" t="s">
        <v>31</v>
      </c>
      <c r="C92" s="37"/>
      <c r="D92" s="19" t="s">
        <v>489</v>
      </c>
      <c r="E92" s="36" t="s">
        <v>219</v>
      </c>
      <c r="F92" s="20">
        <f>VLOOKUP(B92,工作量!$D:$H,5,FALSE)</f>
        <v>26.590969196720625</v>
      </c>
      <c r="G92" s="21">
        <v>85.971999999999994</v>
      </c>
      <c r="H92" s="21">
        <v>90.39251145038169</v>
      </c>
      <c r="I92" s="22">
        <f>AVERAGE(G92,H92)</f>
        <v>88.182255725190842</v>
      </c>
      <c r="J92" s="23">
        <v>90</v>
      </c>
      <c r="K92" s="24">
        <f>(1.6-J92/120)*100</f>
        <v>85.000000000000014</v>
      </c>
      <c r="L92" s="25"/>
      <c r="M92" s="25"/>
      <c r="N92" s="26">
        <f>L92+M92</f>
        <v>0</v>
      </c>
      <c r="O92" s="27"/>
      <c r="P92" s="27"/>
      <c r="Q92" s="27"/>
      <c r="R92" s="27"/>
      <c r="S92" s="26">
        <f>O92+P92+Q92+R92</f>
        <v>0</v>
      </c>
      <c r="T92" s="28">
        <f>SUM(K92,N92,S92)</f>
        <v>85.000000000000014</v>
      </c>
      <c r="U92" s="27"/>
      <c r="V92" s="27"/>
      <c r="W92" s="27"/>
      <c r="X92" s="26">
        <f>SUM(U92:W92)</f>
        <v>0</v>
      </c>
      <c r="Y92" s="27"/>
      <c r="Z92" s="27"/>
      <c r="AA92" s="54"/>
      <c r="AB92" s="26">
        <f>SUM(Y92:AA92)</f>
        <v>0</v>
      </c>
      <c r="AC92" s="27"/>
      <c r="AD92" s="26">
        <f>AC92</f>
        <v>0</v>
      </c>
      <c r="AE92" s="28">
        <f>X92+AB92+AD92</f>
        <v>0</v>
      </c>
      <c r="AF92" s="29">
        <f>SUM(F92,T92,AE92)</f>
        <v>111.59096919672064</v>
      </c>
      <c r="AG92" s="30"/>
      <c r="AH92" s="30"/>
      <c r="AI92" s="31"/>
    </row>
    <row r="93" spans="1:35" x14ac:dyDescent="0.25">
      <c r="A93" s="32"/>
      <c r="B93" s="34" t="s">
        <v>172</v>
      </c>
      <c r="C93" s="35"/>
      <c r="D93" s="19" t="s">
        <v>490</v>
      </c>
      <c r="E93" s="34" t="s">
        <v>385</v>
      </c>
      <c r="F93" s="20">
        <f>VLOOKUP(B93,工作量!$D:$H,5,FALSE)</f>
        <v>136.00837938282086</v>
      </c>
      <c r="G93" s="21">
        <v>88.302000000000007</v>
      </c>
      <c r="H93" s="21">
        <v>87.661999999999992</v>
      </c>
      <c r="I93" s="22">
        <f>AVERAGE(G93,H93)</f>
        <v>87.981999999999999</v>
      </c>
      <c r="J93" s="23">
        <v>91</v>
      </c>
      <c r="K93" s="24">
        <f>(1.6-J93/120)*100</f>
        <v>84.166666666666686</v>
      </c>
      <c r="L93" s="25"/>
      <c r="M93" s="25"/>
      <c r="N93" s="26">
        <f>L93+M93</f>
        <v>0</v>
      </c>
      <c r="O93" s="27"/>
      <c r="P93" s="27"/>
      <c r="Q93" s="27"/>
      <c r="R93" s="27"/>
      <c r="S93" s="26">
        <f>O93+P93+Q93+R93</f>
        <v>0</v>
      </c>
      <c r="T93" s="28">
        <f>SUM(K93,N93,S93)</f>
        <v>84.166666666666686</v>
      </c>
      <c r="U93" s="27"/>
      <c r="V93" s="27">
        <v>14</v>
      </c>
      <c r="W93" s="27"/>
      <c r="X93" s="26">
        <f>SUM(U93:W93)</f>
        <v>14</v>
      </c>
      <c r="Y93" s="27"/>
      <c r="Z93" s="27"/>
      <c r="AA93" s="54"/>
      <c r="AB93" s="26">
        <f>SUM(Y93:AA93)</f>
        <v>0</v>
      </c>
      <c r="AC93" s="27"/>
      <c r="AD93" s="26">
        <f>AC93</f>
        <v>0</v>
      </c>
      <c r="AE93" s="28">
        <f>X93+AB93+AD93</f>
        <v>14</v>
      </c>
      <c r="AF93" s="29">
        <f>SUM(F93,T93,AE93)</f>
        <v>234.17504604948755</v>
      </c>
      <c r="AG93" s="30"/>
      <c r="AH93" s="30"/>
      <c r="AI93" s="31"/>
    </row>
    <row r="94" spans="1:35" x14ac:dyDescent="0.25">
      <c r="A94" s="32"/>
      <c r="B94" s="36" t="s">
        <v>41</v>
      </c>
      <c r="C94" s="37"/>
      <c r="D94" s="19" t="s">
        <v>455</v>
      </c>
      <c r="E94" s="36" t="s">
        <v>221</v>
      </c>
      <c r="F94" s="20">
        <f>VLOOKUP(B94,工作量!$D:$H,5,FALSE)</f>
        <v>150</v>
      </c>
      <c r="G94" s="21">
        <v>86.492999999999995</v>
      </c>
      <c r="H94" s="21">
        <v>89.463999999999999</v>
      </c>
      <c r="I94" s="22">
        <f>AVERAGE(G94,H94)</f>
        <v>87.978499999999997</v>
      </c>
      <c r="J94" s="23">
        <v>92</v>
      </c>
      <c r="K94" s="24">
        <f>(1.6-J94/120)*100</f>
        <v>83.333333333333343</v>
      </c>
      <c r="L94" s="25"/>
      <c r="M94" s="25"/>
      <c r="N94" s="26">
        <f>L94+M94</f>
        <v>0</v>
      </c>
      <c r="O94" s="27"/>
      <c r="P94" s="27"/>
      <c r="Q94" s="27"/>
      <c r="R94" s="27"/>
      <c r="S94" s="26">
        <f>O94+P94+Q94+R94</f>
        <v>0</v>
      </c>
      <c r="T94" s="28">
        <f>SUM(K94,N94,S94)</f>
        <v>83.333333333333343</v>
      </c>
      <c r="U94" s="27"/>
      <c r="V94" s="27"/>
      <c r="W94" s="27"/>
      <c r="X94" s="26">
        <f>SUM(U94:W94)</f>
        <v>0</v>
      </c>
      <c r="Y94" s="27"/>
      <c r="Z94" s="27">
        <v>15</v>
      </c>
      <c r="AA94" s="54"/>
      <c r="AB94" s="26">
        <f>SUM(Y94:AA94)</f>
        <v>15</v>
      </c>
      <c r="AC94" s="27"/>
      <c r="AD94" s="26">
        <f>AC94</f>
        <v>0</v>
      </c>
      <c r="AE94" s="28">
        <f>X94+AB94+AD94</f>
        <v>15</v>
      </c>
      <c r="AF94" s="29">
        <f>SUM(F94,T94,AE94)</f>
        <v>248.33333333333334</v>
      </c>
      <c r="AG94" s="30"/>
      <c r="AH94" s="30"/>
      <c r="AI94" s="31"/>
    </row>
    <row r="95" spans="1:35" x14ac:dyDescent="0.25">
      <c r="A95" s="32"/>
      <c r="B95" s="17" t="s">
        <v>56</v>
      </c>
      <c r="C95" s="18"/>
      <c r="D95" s="19" t="s">
        <v>491</v>
      </c>
      <c r="E95" s="17" t="s">
        <v>219</v>
      </c>
      <c r="F95" s="20">
        <f>VLOOKUP(B95,工作量!$D:$H,5,FALSE)</f>
        <v>136.57655666084634</v>
      </c>
      <c r="G95" s="21">
        <v>87.54</v>
      </c>
      <c r="H95" s="21">
        <v>88.207000000000008</v>
      </c>
      <c r="I95" s="22">
        <f>AVERAGE(G95,H95)</f>
        <v>87.873500000000007</v>
      </c>
      <c r="J95" s="23">
        <v>93</v>
      </c>
      <c r="K95" s="24">
        <f>(1.6-J95/120)*100</f>
        <v>82.5</v>
      </c>
      <c r="L95" s="25"/>
      <c r="M95" s="25"/>
      <c r="N95" s="26">
        <f>L95+M95</f>
        <v>0</v>
      </c>
      <c r="O95" s="27"/>
      <c r="P95" s="27"/>
      <c r="Q95" s="27"/>
      <c r="R95" s="27"/>
      <c r="S95" s="26">
        <f>O95+P95+Q95+R95</f>
        <v>0</v>
      </c>
      <c r="T95" s="28">
        <f>SUM(K95,N95,S95)</f>
        <v>82.5</v>
      </c>
      <c r="U95" s="27"/>
      <c r="V95" s="27"/>
      <c r="W95" s="27"/>
      <c r="X95" s="26">
        <f>SUM(U95:W95)</f>
        <v>0</v>
      </c>
      <c r="Y95" s="27">
        <v>5</v>
      </c>
      <c r="Z95" s="27"/>
      <c r="AA95" s="54"/>
      <c r="AB95" s="26">
        <f>SUM(Y95:AA95)</f>
        <v>5</v>
      </c>
      <c r="AC95" s="27"/>
      <c r="AD95" s="26">
        <f>AC95</f>
        <v>0</v>
      </c>
      <c r="AE95" s="28">
        <f>X95+AB95+AD95</f>
        <v>5</v>
      </c>
      <c r="AF95" s="29">
        <f>SUM(F95,T95,AE95)</f>
        <v>224.07655666084634</v>
      </c>
      <c r="AG95" s="30"/>
      <c r="AH95" s="30"/>
      <c r="AI95" s="31"/>
    </row>
    <row r="96" spans="1:35" x14ac:dyDescent="0.25">
      <c r="A96" s="32"/>
      <c r="B96" s="52" t="s">
        <v>152</v>
      </c>
      <c r="C96" s="18"/>
      <c r="D96" s="19" t="s">
        <v>464</v>
      </c>
      <c r="E96" s="52" t="s">
        <v>221</v>
      </c>
      <c r="F96" s="20">
        <f>VLOOKUP(B96,工作量!$D:$H,5,FALSE)</f>
        <v>140.45789661716054</v>
      </c>
      <c r="G96" s="21">
        <v>86.721000000000004</v>
      </c>
      <c r="H96" s="21">
        <v>89.004999999999995</v>
      </c>
      <c r="I96" s="22">
        <f>AVERAGE(G96,H96)</f>
        <v>87.863</v>
      </c>
      <c r="J96" s="23">
        <v>94</v>
      </c>
      <c r="K96" s="24">
        <f>(1.6-J96/120)*100</f>
        <v>81.666666666666671</v>
      </c>
      <c r="L96" s="25"/>
      <c r="M96" s="25"/>
      <c r="N96" s="26">
        <f>L96+M96</f>
        <v>0</v>
      </c>
      <c r="O96" s="27"/>
      <c r="P96" s="27"/>
      <c r="Q96" s="27"/>
      <c r="R96" s="27"/>
      <c r="S96" s="26">
        <f>O96+P96+Q96+R96</f>
        <v>0</v>
      </c>
      <c r="T96" s="28">
        <f>SUM(K96,N96,S96)</f>
        <v>81.666666666666671</v>
      </c>
      <c r="U96" s="27"/>
      <c r="V96" s="27"/>
      <c r="W96" s="27"/>
      <c r="X96" s="26">
        <f>SUM(U96:W96)</f>
        <v>0</v>
      </c>
      <c r="Y96" s="27"/>
      <c r="Z96" s="27"/>
      <c r="AA96" s="54"/>
      <c r="AB96" s="26">
        <f>SUM(Y96:AA96)</f>
        <v>0</v>
      </c>
      <c r="AC96" s="27"/>
      <c r="AD96" s="26">
        <f>AC96</f>
        <v>0</v>
      </c>
      <c r="AE96" s="28">
        <f>X96+AB96+AD96</f>
        <v>0</v>
      </c>
      <c r="AF96" s="29">
        <f>SUM(F96,T96,AE96)</f>
        <v>222.12456328382723</v>
      </c>
      <c r="AG96" s="30"/>
      <c r="AH96" s="30"/>
      <c r="AI96" s="31"/>
    </row>
    <row r="97" spans="1:35" x14ac:dyDescent="0.25">
      <c r="A97" s="32"/>
      <c r="B97" s="17" t="s">
        <v>33</v>
      </c>
      <c r="C97" s="18"/>
      <c r="D97" s="19" t="s">
        <v>492</v>
      </c>
      <c r="E97" s="17" t="s">
        <v>220</v>
      </c>
      <c r="F97" s="20">
        <f>VLOOKUP(B97,工作量!$D:$H,5,FALSE)</f>
        <v>150</v>
      </c>
      <c r="G97" s="21">
        <v>86.88</v>
      </c>
      <c r="H97" s="21">
        <v>88.783999999999992</v>
      </c>
      <c r="I97" s="22">
        <f>AVERAGE(G97,H97)</f>
        <v>87.831999999999994</v>
      </c>
      <c r="J97" s="23">
        <v>95</v>
      </c>
      <c r="K97" s="24">
        <f>(1.6-J97/120)*100</f>
        <v>80.833333333333343</v>
      </c>
      <c r="L97" s="25"/>
      <c r="M97" s="25"/>
      <c r="N97" s="26">
        <f>L97+M97</f>
        <v>0</v>
      </c>
      <c r="O97" s="27"/>
      <c r="P97" s="27"/>
      <c r="Q97" s="27"/>
      <c r="R97" s="27"/>
      <c r="S97" s="26">
        <f>O97+P97+Q97+R97</f>
        <v>0</v>
      </c>
      <c r="T97" s="28">
        <f>SUM(K97,N97,S97)</f>
        <v>80.833333333333343</v>
      </c>
      <c r="U97" s="27"/>
      <c r="V97" s="27"/>
      <c r="W97" s="27"/>
      <c r="X97" s="26">
        <f>SUM(U97:W97)</f>
        <v>0</v>
      </c>
      <c r="Y97" s="27">
        <v>5</v>
      </c>
      <c r="Z97" s="27"/>
      <c r="AA97" s="56">
        <v>6.6</v>
      </c>
      <c r="AB97" s="26">
        <f>SUM(Y97:AA97)</f>
        <v>11.6</v>
      </c>
      <c r="AC97" s="27">
        <v>10</v>
      </c>
      <c r="AD97" s="26">
        <f>AC97</f>
        <v>10</v>
      </c>
      <c r="AE97" s="28">
        <f>X97+AB97+AD97</f>
        <v>21.6</v>
      </c>
      <c r="AF97" s="29">
        <f>SUM(F97,T97,AE97)</f>
        <v>252.43333333333334</v>
      </c>
      <c r="AG97" s="55" t="s">
        <v>439</v>
      </c>
      <c r="AH97" s="30"/>
      <c r="AI97" s="31"/>
    </row>
    <row r="98" spans="1:35" x14ac:dyDescent="0.25">
      <c r="A98" s="32"/>
      <c r="B98" s="52" t="s">
        <v>58</v>
      </c>
      <c r="C98" s="18"/>
      <c r="D98" s="19" t="s">
        <v>493</v>
      </c>
      <c r="E98" s="52" t="s">
        <v>221</v>
      </c>
      <c r="F98" s="20">
        <f>VLOOKUP(B98,工作量!$D:$H,5,FALSE)</f>
        <v>147.36995949500994</v>
      </c>
      <c r="G98" s="21">
        <v>86.912999999999997</v>
      </c>
      <c r="H98" s="21">
        <v>88.537000000000006</v>
      </c>
      <c r="I98" s="22">
        <f>AVERAGE(G98,H98)</f>
        <v>87.724999999999994</v>
      </c>
      <c r="J98" s="23">
        <v>96</v>
      </c>
      <c r="K98" s="24">
        <f>(1.6-J98/120)*100</f>
        <v>80</v>
      </c>
      <c r="L98" s="25"/>
      <c r="M98" s="25"/>
      <c r="N98" s="26">
        <f>L98+M98</f>
        <v>0</v>
      </c>
      <c r="O98" s="27"/>
      <c r="P98" s="27"/>
      <c r="Q98" s="27"/>
      <c r="R98" s="27"/>
      <c r="S98" s="26">
        <f>O98+P98+Q98+R98</f>
        <v>0</v>
      </c>
      <c r="T98" s="28">
        <f>SUM(K98,N98,S98)</f>
        <v>80</v>
      </c>
      <c r="U98" s="27"/>
      <c r="V98" s="27"/>
      <c r="W98" s="27"/>
      <c r="X98" s="26">
        <f>SUM(U98:W98)</f>
        <v>0</v>
      </c>
      <c r="Y98" s="27"/>
      <c r="Z98" s="27"/>
      <c r="AA98" s="54"/>
      <c r="AB98" s="26">
        <f>SUM(Y98:AA98)</f>
        <v>0</v>
      </c>
      <c r="AC98" s="27"/>
      <c r="AD98" s="26">
        <f>AC98</f>
        <v>0</v>
      </c>
      <c r="AE98" s="28">
        <f>X98+AB98+AD98</f>
        <v>0</v>
      </c>
      <c r="AF98" s="29">
        <f>SUM(F98,T98,AE98)</f>
        <v>227.36995949500994</v>
      </c>
      <c r="AG98" s="30"/>
      <c r="AH98" s="30" t="s">
        <v>437</v>
      </c>
      <c r="AI98" s="31"/>
    </row>
    <row r="99" spans="1:35" x14ac:dyDescent="0.25">
      <c r="A99" s="32"/>
      <c r="B99" s="52" t="s">
        <v>102</v>
      </c>
      <c r="C99" s="33"/>
      <c r="D99" s="19" t="s">
        <v>494</v>
      </c>
      <c r="E99" s="52" t="s">
        <v>219</v>
      </c>
      <c r="F99" s="20">
        <f>VLOOKUP(B99,工作量!$D:$H,5,FALSE)</f>
        <v>112.02100413401446</v>
      </c>
      <c r="G99" s="21">
        <v>84.787999999999997</v>
      </c>
      <c r="H99" s="21">
        <v>90.527999999999992</v>
      </c>
      <c r="I99" s="22">
        <f>AVERAGE(G99,H99)</f>
        <v>87.657999999999987</v>
      </c>
      <c r="J99" s="23">
        <v>97</v>
      </c>
      <c r="K99" s="24">
        <f>(1.6-J99/120)*100</f>
        <v>79.166666666666671</v>
      </c>
      <c r="L99" s="25"/>
      <c r="M99" s="25"/>
      <c r="N99" s="26">
        <f>L99+M99</f>
        <v>0</v>
      </c>
      <c r="O99" s="27"/>
      <c r="P99" s="27"/>
      <c r="Q99" s="27"/>
      <c r="R99" s="27"/>
      <c r="S99" s="26">
        <f>O99+P99+Q99+R99</f>
        <v>0</v>
      </c>
      <c r="T99" s="28">
        <f>SUM(K99,N99,S99)</f>
        <v>79.166666666666671</v>
      </c>
      <c r="U99" s="27"/>
      <c r="V99" s="27"/>
      <c r="W99" s="27"/>
      <c r="X99" s="26">
        <f>SUM(U99:W99)</f>
        <v>0</v>
      </c>
      <c r="Y99" s="27"/>
      <c r="Z99" s="27"/>
      <c r="AA99" s="54"/>
      <c r="AB99" s="26">
        <f>SUM(Y99:AA99)</f>
        <v>0</v>
      </c>
      <c r="AC99" s="27"/>
      <c r="AD99" s="26">
        <f>AC99</f>
        <v>0</v>
      </c>
      <c r="AE99" s="28">
        <f>X99+AB99+AD99</f>
        <v>0</v>
      </c>
      <c r="AF99" s="29">
        <f>SUM(F99,T99,AE99)</f>
        <v>191.18767080068113</v>
      </c>
      <c r="AG99" s="30"/>
      <c r="AH99" s="30"/>
      <c r="AI99" s="31"/>
    </row>
    <row r="100" spans="1:35" x14ac:dyDescent="0.25">
      <c r="A100" s="32"/>
      <c r="B100" s="34" t="s">
        <v>154</v>
      </c>
      <c r="C100" s="35"/>
      <c r="D100" s="19" t="s">
        <v>454</v>
      </c>
      <c r="E100" s="34" t="s">
        <v>401</v>
      </c>
      <c r="F100" s="20">
        <f>VLOOKUP(B100,工作量!$D:$H,5,FALSE)</f>
        <v>150</v>
      </c>
      <c r="G100" s="21">
        <v>87.259</v>
      </c>
      <c r="H100" s="21" t="s">
        <v>374</v>
      </c>
      <c r="I100" s="22">
        <f>AVERAGE(G100,H100)</f>
        <v>87.259</v>
      </c>
      <c r="J100" s="23">
        <v>98</v>
      </c>
      <c r="K100" s="24">
        <f>(1.6-J100/120)*100</f>
        <v>78.333333333333343</v>
      </c>
      <c r="L100" s="25">
        <v>10</v>
      </c>
      <c r="M100" s="25"/>
      <c r="N100" s="26">
        <f>L100+M100</f>
        <v>10</v>
      </c>
      <c r="O100" s="27"/>
      <c r="P100" s="27"/>
      <c r="Q100" s="27"/>
      <c r="R100" s="27"/>
      <c r="S100" s="26">
        <f>O100+P100+Q100+R100</f>
        <v>0</v>
      </c>
      <c r="T100" s="28">
        <f>SUM(K100,N100,S100)</f>
        <v>88.333333333333343</v>
      </c>
      <c r="U100" s="27"/>
      <c r="V100" s="27">
        <v>13</v>
      </c>
      <c r="W100" s="27"/>
      <c r="X100" s="26">
        <f>SUM(U100:W100)</f>
        <v>13</v>
      </c>
      <c r="Y100" s="27"/>
      <c r="Z100" s="27"/>
      <c r="AA100" s="54"/>
      <c r="AB100" s="26">
        <f>SUM(Y100:AA100)</f>
        <v>0</v>
      </c>
      <c r="AC100" s="27"/>
      <c r="AD100" s="26">
        <f>AC100</f>
        <v>0</v>
      </c>
      <c r="AE100" s="28">
        <f>X100+AB100+AD100</f>
        <v>13</v>
      </c>
      <c r="AF100" s="29">
        <f>SUM(F100,T100,AE100)</f>
        <v>251.33333333333334</v>
      </c>
      <c r="AG100" s="30"/>
      <c r="AH100" s="30"/>
      <c r="AI100" s="31"/>
    </row>
    <row r="101" spans="1:35" x14ac:dyDescent="0.25">
      <c r="A101" s="32"/>
      <c r="B101" s="17" t="s">
        <v>93</v>
      </c>
      <c r="C101" s="33"/>
      <c r="D101" s="19" t="s">
        <v>459</v>
      </c>
      <c r="E101" s="17" t="s">
        <v>221</v>
      </c>
      <c r="F101" s="20">
        <f>VLOOKUP(B101,工作量!$D:$H,5,FALSE)</f>
        <v>106.53003772114194</v>
      </c>
      <c r="G101" s="21">
        <v>86.614999999999995</v>
      </c>
      <c r="H101" s="21">
        <v>87.516999999999996</v>
      </c>
      <c r="I101" s="22">
        <f>AVERAGE(G101,H101)</f>
        <v>87.066000000000003</v>
      </c>
      <c r="J101" s="23">
        <v>99</v>
      </c>
      <c r="K101" s="24">
        <f>(1.6-J101/120)*100</f>
        <v>77.500000000000014</v>
      </c>
      <c r="L101" s="25"/>
      <c r="M101" s="25"/>
      <c r="N101" s="26">
        <f>L101+M101</f>
        <v>0</v>
      </c>
      <c r="O101" s="27"/>
      <c r="P101" s="27"/>
      <c r="Q101" s="27"/>
      <c r="R101" s="27"/>
      <c r="S101" s="26">
        <f>O101+P101+Q101+R101</f>
        <v>0</v>
      </c>
      <c r="T101" s="28">
        <f>SUM(K101,N101,S101)</f>
        <v>77.500000000000014</v>
      </c>
      <c r="U101" s="27"/>
      <c r="V101" s="27"/>
      <c r="W101" s="27"/>
      <c r="X101" s="26">
        <f>SUM(U101:W101)</f>
        <v>0</v>
      </c>
      <c r="Y101" s="27"/>
      <c r="Z101" s="27"/>
      <c r="AA101" s="54"/>
      <c r="AB101" s="26">
        <f>SUM(Y101:AA101)</f>
        <v>0</v>
      </c>
      <c r="AC101" s="27"/>
      <c r="AD101" s="26">
        <f>AC101</f>
        <v>0</v>
      </c>
      <c r="AE101" s="28">
        <f>X101+AB101+AD101</f>
        <v>0</v>
      </c>
      <c r="AF101" s="29">
        <f>SUM(F101,T101,AE101)</f>
        <v>184.03003772114195</v>
      </c>
      <c r="AG101" s="30"/>
      <c r="AH101" s="30"/>
      <c r="AI101" s="31"/>
    </row>
    <row r="102" spans="1:35" x14ac:dyDescent="0.25">
      <c r="A102" s="32"/>
      <c r="B102" s="52" t="s">
        <v>71</v>
      </c>
      <c r="C102" s="33"/>
      <c r="D102" s="19" t="s">
        <v>486</v>
      </c>
      <c r="E102" s="52" t="s">
        <v>220</v>
      </c>
      <c r="F102" s="20">
        <f>VLOOKUP(B102,工作量!$D:$H,5,FALSE)</f>
        <v>150</v>
      </c>
      <c r="G102" s="21">
        <v>88.674999999999997</v>
      </c>
      <c r="H102" s="21">
        <v>84.77600000000001</v>
      </c>
      <c r="I102" s="22">
        <f>AVERAGE(G102,H102)</f>
        <v>86.725500000000011</v>
      </c>
      <c r="J102" s="23">
        <v>100</v>
      </c>
      <c r="K102" s="24">
        <f>(1.6-J102/120)*100</f>
        <v>76.666666666666671</v>
      </c>
      <c r="L102" s="25"/>
      <c r="M102" s="25"/>
      <c r="N102" s="26">
        <f>L102+M102</f>
        <v>0</v>
      </c>
      <c r="O102" s="27"/>
      <c r="P102" s="27"/>
      <c r="Q102" s="27"/>
      <c r="R102" s="27"/>
      <c r="S102" s="26">
        <f>O102+P102+Q102+R102</f>
        <v>0</v>
      </c>
      <c r="T102" s="28">
        <f>SUM(K102,N102,S102)</f>
        <v>76.666666666666671</v>
      </c>
      <c r="U102" s="27"/>
      <c r="V102" s="27"/>
      <c r="W102" s="27"/>
      <c r="X102" s="26">
        <f>SUM(U102:W102)</f>
        <v>0</v>
      </c>
      <c r="Y102" s="27"/>
      <c r="Z102" s="27"/>
      <c r="AA102" s="54"/>
      <c r="AB102" s="26">
        <f>SUM(Y102:AA102)</f>
        <v>0</v>
      </c>
      <c r="AC102" s="27"/>
      <c r="AD102" s="26">
        <f>AC102</f>
        <v>0</v>
      </c>
      <c r="AE102" s="28">
        <f>X102+AB102+AD102</f>
        <v>0</v>
      </c>
      <c r="AF102" s="29">
        <f>SUM(F102,T102,AE102)</f>
        <v>226.66666666666669</v>
      </c>
      <c r="AG102" s="30"/>
      <c r="AH102" s="30"/>
      <c r="AI102" s="31"/>
    </row>
    <row r="103" spans="1:35" x14ac:dyDescent="0.25">
      <c r="A103" s="32"/>
      <c r="B103" s="17" t="s">
        <v>178</v>
      </c>
      <c r="C103" s="18"/>
      <c r="D103" s="19" t="s">
        <v>479</v>
      </c>
      <c r="E103" s="17" t="s">
        <v>221</v>
      </c>
      <c r="F103" s="20">
        <f>VLOOKUP(B103,工作量!$D:$H,5,FALSE)</f>
        <v>11.97634657053111</v>
      </c>
      <c r="G103" s="21">
        <v>86.307000000000002</v>
      </c>
      <c r="H103" s="21" t="s">
        <v>374</v>
      </c>
      <c r="I103" s="22">
        <f>AVERAGE(G103,H103)</f>
        <v>86.307000000000002</v>
      </c>
      <c r="J103" s="23">
        <v>101</v>
      </c>
      <c r="K103" s="24">
        <f>(1.6-J103/120)*100</f>
        <v>75.833333333333343</v>
      </c>
      <c r="L103" s="25"/>
      <c r="M103" s="25"/>
      <c r="N103" s="26">
        <f>L103+M103</f>
        <v>0</v>
      </c>
      <c r="O103" s="27"/>
      <c r="P103" s="27"/>
      <c r="Q103" s="27"/>
      <c r="R103" s="27"/>
      <c r="S103" s="26">
        <f>O103+P103+Q103+R103</f>
        <v>0</v>
      </c>
      <c r="T103" s="28">
        <f>SUM(K103,N103,S103)</f>
        <v>75.833333333333343</v>
      </c>
      <c r="U103" s="27"/>
      <c r="V103" s="27"/>
      <c r="W103" s="27"/>
      <c r="X103" s="26">
        <f>SUM(U103:W103)</f>
        <v>0</v>
      </c>
      <c r="Y103" s="27"/>
      <c r="Z103" s="27"/>
      <c r="AA103" s="54"/>
      <c r="AB103" s="26">
        <f>SUM(Y103:AA103)</f>
        <v>0</v>
      </c>
      <c r="AC103" s="27"/>
      <c r="AD103" s="26">
        <f>AC103</f>
        <v>0</v>
      </c>
      <c r="AE103" s="28">
        <f>X103+AB103+AD103</f>
        <v>0</v>
      </c>
      <c r="AF103" s="29">
        <f>SUM(F103,T103,AE103)</f>
        <v>87.809679903864449</v>
      </c>
      <c r="AG103" s="30"/>
      <c r="AH103" s="30"/>
      <c r="AI103" s="31" t="s">
        <v>402</v>
      </c>
    </row>
    <row r="104" spans="1:35" x14ac:dyDescent="0.25">
      <c r="A104" s="32"/>
      <c r="B104" s="52" t="s">
        <v>49</v>
      </c>
      <c r="C104" s="18"/>
      <c r="D104" s="19" t="s">
        <v>473</v>
      </c>
      <c r="E104" s="52" t="s">
        <v>219</v>
      </c>
      <c r="F104" s="20">
        <f>VLOOKUP(B104,工作量!$D:$H,5,FALSE)</f>
        <v>150</v>
      </c>
      <c r="G104" s="21" t="s">
        <v>374</v>
      </c>
      <c r="H104" s="21">
        <v>86.254000000000005</v>
      </c>
      <c r="I104" s="22">
        <f>AVERAGE(G104,H104)</f>
        <v>86.254000000000005</v>
      </c>
      <c r="J104" s="23">
        <v>102</v>
      </c>
      <c r="K104" s="24">
        <f>(1.6-J104/120)*100</f>
        <v>75.000000000000014</v>
      </c>
      <c r="L104" s="25"/>
      <c r="M104" s="25"/>
      <c r="N104" s="26">
        <f>L104+M104</f>
        <v>0</v>
      </c>
      <c r="O104" s="27"/>
      <c r="P104" s="27"/>
      <c r="Q104" s="27"/>
      <c r="R104" s="27"/>
      <c r="S104" s="26">
        <f>O104+P104+Q104+R104</f>
        <v>0</v>
      </c>
      <c r="T104" s="28">
        <f>SUM(K104,N104,S104)</f>
        <v>75.000000000000014</v>
      </c>
      <c r="U104" s="27"/>
      <c r="V104" s="27"/>
      <c r="W104" s="27"/>
      <c r="X104" s="26">
        <f>SUM(U104:W104)</f>
        <v>0</v>
      </c>
      <c r="Y104" s="27"/>
      <c r="Z104" s="27"/>
      <c r="AA104" s="54"/>
      <c r="AB104" s="26">
        <f>SUM(Y104:AA104)</f>
        <v>0</v>
      </c>
      <c r="AC104" s="27"/>
      <c r="AD104" s="26">
        <f>AC104</f>
        <v>0</v>
      </c>
      <c r="AE104" s="28">
        <f>X104+AB104+AD104</f>
        <v>0</v>
      </c>
      <c r="AF104" s="29">
        <f>SUM(F104,T104,AE104)</f>
        <v>225</v>
      </c>
      <c r="AG104" s="30"/>
      <c r="AH104" s="30"/>
      <c r="AI104" s="31"/>
    </row>
    <row r="105" spans="1:35" x14ac:dyDescent="0.25">
      <c r="A105" s="32"/>
      <c r="B105" s="17" t="s">
        <v>9</v>
      </c>
      <c r="C105" s="18"/>
      <c r="D105" s="19" t="s">
        <v>495</v>
      </c>
      <c r="E105" s="17" t="s">
        <v>220</v>
      </c>
      <c r="F105" s="20">
        <f>VLOOKUP(B105,工作量!$D:$H,5,FALSE)</f>
        <v>76.555212214288247</v>
      </c>
      <c r="G105" s="21">
        <v>86.064999999999998</v>
      </c>
      <c r="H105" s="21" t="s">
        <v>374</v>
      </c>
      <c r="I105" s="22">
        <f>AVERAGE(G105,H105)</f>
        <v>86.064999999999998</v>
      </c>
      <c r="J105" s="23">
        <v>103</v>
      </c>
      <c r="K105" s="24">
        <f>(1.6-J105/120)*100</f>
        <v>74.166666666666686</v>
      </c>
      <c r="L105" s="25"/>
      <c r="M105" s="25"/>
      <c r="N105" s="26">
        <f>L105+M105</f>
        <v>0</v>
      </c>
      <c r="O105" s="27"/>
      <c r="P105" s="27"/>
      <c r="Q105" s="27"/>
      <c r="R105" s="27"/>
      <c r="S105" s="26">
        <f>O105+P105+Q105+R105</f>
        <v>0</v>
      </c>
      <c r="T105" s="28">
        <f>SUM(K105,N105,S105)</f>
        <v>74.166666666666686</v>
      </c>
      <c r="U105" s="27"/>
      <c r="V105" s="27"/>
      <c r="W105" s="27"/>
      <c r="X105" s="26">
        <f>SUM(U105:W105)</f>
        <v>0</v>
      </c>
      <c r="Y105" s="27"/>
      <c r="Z105" s="27"/>
      <c r="AA105" s="57">
        <v>5</v>
      </c>
      <c r="AB105" s="26">
        <f>SUM(Y105:AA105)</f>
        <v>5</v>
      </c>
      <c r="AC105" s="27"/>
      <c r="AD105" s="26">
        <f>AC105</f>
        <v>0</v>
      </c>
      <c r="AE105" s="28">
        <f>X105+AB105+AD105</f>
        <v>5</v>
      </c>
      <c r="AF105" s="29">
        <f>SUM(F105,T105,AE105)</f>
        <v>155.72187888095493</v>
      </c>
      <c r="AG105" s="30"/>
      <c r="AH105" s="30"/>
      <c r="AI105" s="31"/>
    </row>
    <row r="106" spans="1:35" x14ac:dyDescent="0.25">
      <c r="A106" s="32"/>
      <c r="B106" s="52" t="s">
        <v>448</v>
      </c>
      <c r="C106" s="18"/>
      <c r="D106" s="19" t="e">
        <v>#N/A</v>
      </c>
      <c r="E106" s="52" t="s">
        <v>220</v>
      </c>
      <c r="F106" s="20">
        <f>VLOOKUP(B106,工作量!$D:$H,5,FALSE)</f>
        <v>52.207243572790674</v>
      </c>
      <c r="G106" s="21">
        <v>84.23</v>
      </c>
      <c r="H106" s="21">
        <v>87.372</v>
      </c>
      <c r="I106" s="22">
        <f>AVERAGE(G106,H106)</f>
        <v>85.801000000000002</v>
      </c>
      <c r="J106" s="23">
        <v>104</v>
      </c>
      <c r="K106" s="24">
        <f>(1.6-J106/120)*100</f>
        <v>73.333333333333343</v>
      </c>
      <c r="L106" s="25"/>
      <c r="M106" s="25"/>
      <c r="N106" s="26">
        <f>L106+M106</f>
        <v>0</v>
      </c>
      <c r="O106" s="27"/>
      <c r="P106" s="27"/>
      <c r="Q106" s="27"/>
      <c r="R106" s="27"/>
      <c r="S106" s="26">
        <f>O106+P106+Q106+R106</f>
        <v>0</v>
      </c>
      <c r="T106" s="28">
        <f>SUM(K106,N106,S106)</f>
        <v>73.333333333333343</v>
      </c>
      <c r="U106" s="27"/>
      <c r="V106" s="27"/>
      <c r="W106" s="27"/>
      <c r="X106" s="26">
        <f>SUM(U106:W106)</f>
        <v>0</v>
      </c>
      <c r="Y106" s="27"/>
      <c r="Z106" s="27"/>
      <c r="AA106" s="54"/>
      <c r="AB106" s="26">
        <f>SUM(Y106:AA106)</f>
        <v>0</v>
      </c>
      <c r="AC106" s="27"/>
      <c r="AD106" s="26">
        <f>AC106</f>
        <v>0</v>
      </c>
      <c r="AE106" s="28">
        <f>X106+AB106+AD106</f>
        <v>0</v>
      </c>
      <c r="AF106" s="29">
        <f>SUM(F106,T106,AE106)</f>
        <v>125.54057690612402</v>
      </c>
      <c r="AG106" s="30"/>
      <c r="AH106" s="30"/>
      <c r="AI106" s="31" t="s">
        <v>403</v>
      </c>
    </row>
    <row r="107" spans="1:35" x14ac:dyDescent="0.25">
      <c r="A107" s="32"/>
      <c r="B107" s="17" t="s">
        <v>148</v>
      </c>
      <c r="C107" s="33"/>
      <c r="D107" s="19" t="s">
        <v>496</v>
      </c>
      <c r="E107" s="17" t="s">
        <v>220</v>
      </c>
      <c r="F107" s="20">
        <f>VLOOKUP(B107,工作量!$D:$H,5,FALSE)</f>
        <v>56.471402920256665</v>
      </c>
      <c r="G107" s="21">
        <v>85.686000000000007</v>
      </c>
      <c r="H107" s="21" t="s">
        <v>374</v>
      </c>
      <c r="I107" s="22">
        <f>AVERAGE(G107,H107)</f>
        <v>85.686000000000007</v>
      </c>
      <c r="J107" s="23">
        <v>105</v>
      </c>
      <c r="K107" s="24">
        <f>(1.6-J107/120)*100</f>
        <v>72.500000000000014</v>
      </c>
      <c r="L107" s="25"/>
      <c r="M107" s="25"/>
      <c r="N107" s="26">
        <f>L107+M107</f>
        <v>0</v>
      </c>
      <c r="O107" s="27"/>
      <c r="P107" s="27"/>
      <c r="Q107" s="27"/>
      <c r="R107" s="27"/>
      <c r="S107" s="26">
        <f>O107+P107+Q107+R107</f>
        <v>0</v>
      </c>
      <c r="T107" s="28">
        <f>SUM(K107,N107,S107)</f>
        <v>72.500000000000014</v>
      </c>
      <c r="U107" s="27"/>
      <c r="V107" s="27"/>
      <c r="W107" s="27"/>
      <c r="X107" s="26">
        <f>SUM(U107:W107)</f>
        <v>0</v>
      </c>
      <c r="Y107" s="27"/>
      <c r="Z107" s="27"/>
      <c r="AA107" s="54"/>
      <c r="AB107" s="26">
        <f>SUM(Y107:AA107)</f>
        <v>0</v>
      </c>
      <c r="AC107" s="27"/>
      <c r="AD107" s="26">
        <f>AC107</f>
        <v>0</v>
      </c>
      <c r="AE107" s="28">
        <f>X107+AB107+AD107</f>
        <v>0</v>
      </c>
      <c r="AF107" s="29">
        <f>SUM(F107,T107,AE107)</f>
        <v>128.97140292025668</v>
      </c>
      <c r="AG107" s="30"/>
      <c r="AH107" s="30"/>
      <c r="AI107" s="31"/>
    </row>
    <row r="108" spans="1:35" x14ac:dyDescent="0.25">
      <c r="A108" s="32"/>
      <c r="B108" s="34" t="s">
        <v>182</v>
      </c>
      <c r="C108" s="35"/>
      <c r="D108" s="19" t="s">
        <v>1</v>
      </c>
      <c r="E108" s="34" t="s">
        <v>404</v>
      </c>
      <c r="F108" s="20">
        <f>VLOOKUP(B108,工作量!$D:$H,5,FALSE)</f>
        <v>59.78783017598559</v>
      </c>
      <c r="G108" s="21">
        <v>85.549000000000007</v>
      </c>
      <c r="H108" s="21" t="s">
        <v>374</v>
      </c>
      <c r="I108" s="22">
        <f>AVERAGE(G108,H108)</f>
        <v>85.549000000000007</v>
      </c>
      <c r="J108" s="23">
        <v>106</v>
      </c>
      <c r="K108" s="24">
        <f>(1.6-J108/120)*100</f>
        <v>71.666666666666686</v>
      </c>
      <c r="L108" s="25"/>
      <c r="M108" s="25"/>
      <c r="N108" s="26">
        <f>L108+M108</f>
        <v>0</v>
      </c>
      <c r="O108" s="27"/>
      <c r="P108" s="27"/>
      <c r="Q108" s="27"/>
      <c r="R108" s="27"/>
      <c r="S108" s="26">
        <f>O108+P108+Q108+R108</f>
        <v>0</v>
      </c>
      <c r="T108" s="28">
        <f>SUM(K108,N108,S108)</f>
        <v>71.666666666666686</v>
      </c>
      <c r="U108" s="27"/>
      <c r="V108" s="27">
        <v>2</v>
      </c>
      <c r="W108" s="27"/>
      <c r="X108" s="26">
        <f>SUM(U108:W108)</f>
        <v>2</v>
      </c>
      <c r="Y108" s="27"/>
      <c r="Z108" s="27"/>
      <c r="AA108" s="54"/>
      <c r="AB108" s="26">
        <f>SUM(Y108:AA108)</f>
        <v>0</v>
      </c>
      <c r="AC108" s="27"/>
      <c r="AD108" s="26">
        <f>AC108</f>
        <v>0</v>
      </c>
      <c r="AE108" s="28">
        <f>X108+AB108+AD108</f>
        <v>2</v>
      </c>
      <c r="AF108" s="29">
        <f>SUM(F108,T108,AE108)</f>
        <v>133.45449684265228</v>
      </c>
      <c r="AG108" s="30"/>
      <c r="AH108" s="30"/>
      <c r="AI108" s="31"/>
    </row>
    <row r="109" spans="1:35" x14ac:dyDescent="0.25">
      <c r="A109" s="32"/>
      <c r="B109" s="17" t="s">
        <v>130</v>
      </c>
      <c r="C109" s="33"/>
      <c r="D109" s="19" t="s">
        <v>467</v>
      </c>
      <c r="E109" s="17" t="s">
        <v>220</v>
      </c>
      <c r="F109" s="20">
        <f>VLOOKUP(B109,工作量!$D:$H,5,FALSE)</f>
        <v>74.742842030538824</v>
      </c>
      <c r="G109" s="21">
        <v>85.477000000000004</v>
      </c>
      <c r="H109" s="21" t="s">
        <v>374</v>
      </c>
      <c r="I109" s="22">
        <f>AVERAGE(G109,H109)</f>
        <v>85.477000000000004</v>
      </c>
      <c r="J109" s="23">
        <v>107</v>
      </c>
      <c r="K109" s="24">
        <f>(1.6-J109/120)*100</f>
        <v>70.833333333333343</v>
      </c>
      <c r="L109" s="25"/>
      <c r="M109" s="25"/>
      <c r="N109" s="26">
        <f>L109+M109</f>
        <v>0</v>
      </c>
      <c r="O109" s="27"/>
      <c r="P109" s="27"/>
      <c r="Q109" s="27"/>
      <c r="R109" s="27"/>
      <c r="S109" s="26">
        <f>O109+P109+Q109+R109</f>
        <v>0</v>
      </c>
      <c r="T109" s="28">
        <f>SUM(K109,N109,S109)</f>
        <v>70.833333333333343</v>
      </c>
      <c r="U109" s="27"/>
      <c r="V109" s="27"/>
      <c r="W109" s="27"/>
      <c r="X109" s="26">
        <f>SUM(U109:W109)</f>
        <v>0</v>
      </c>
      <c r="Y109" s="27"/>
      <c r="Z109" s="27"/>
      <c r="AA109" s="54"/>
      <c r="AB109" s="26">
        <f>SUM(Y109:AA109)</f>
        <v>0</v>
      </c>
      <c r="AC109" s="27"/>
      <c r="AD109" s="26">
        <f>AC109</f>
        <v>0</v>
      </c>
      <c r="AE109" s="28">
        <f>X109+AB109+AD109</f>
        <v>0</v>
      </c>
      <c r="AF109" s="29">
        <f>SUM(F109,T109,AE109)</f>
        <v>145.57617536387215</v>
      </c>
      <c r="AG109" s="30"/>
      <c r="AH109" s="30"/>
      <c r="AI109" s="31"/>
    </row>
    <row r="110" spans="1:35" x14ac:dyDescent="0.25">
      <c r="A110" s="32"/>
      <c r="B110" s="17" t="s">
        <v>160</v>
      </c>
      <c r="C110" s="33"/>
      <c r="D110" s="19" t="s">
        <v>474</v>
      </c>
      <c r="E110" s="17" t="s">
        <v>221</v>
      </c>
      <c r="F110" s="20">
        <f>VLOOKUP(B110,工作量!$D:$H,5,FALSE)</f>
        <v>125.99000598527346</v>
      </c>
      <c r="G110" s="21" t="s">
        <v>374</v>
      </c>
      <c r="H110" s="21">
        <v>84.334000000000003</v>
      </c>
      <c r="I110" s="22">
        <f>AVERAGE(G110,H110)</f>
        <v>84.334000000000003</v>
      </c>
      <c r="J110" s="23">
        <v>108</v>
      </c>
      <c r="K110" s="24">
        <f>(1.6-J110/120)*100</f>
        <v>70</v>
      </c>
      <c r="L110" s="25"/>
      <c r="M110" s="25"/>
      <c r="N110" s="26">
        <f>L110+M110</f>
        <v>0</v>
      </c>
      <c r="O110" s="27"/>
      <c r="P110" s="27"/>
      <c r="Q110" s="27"/>
      <c r="R110" s="27"/>
      <c r="S110" s="26">
        <f>O110+P110+Q110+R110</f>
        <v>0</v>
      </c>
      <c r="T110" s="28">
        <f>SUM(K110,N110,S110)</f>
        <v>70</v>
      </c>
      <c r="U110" s="27"/>
      <c r="V110" s="27"/>
      <c r="W110" s="27"/>
      <c r="X110" s="26">
        <f>SUM(U110:W110)</f>
        <v>0</v>
      </c>
      <c r="Y110" s="27"/>
      <c r="Z110" s="27"/>
      <c r="AA110" s="54"/>
      <c r="AB110" s="26">
        <f>SUM(Y110:AA110)</f>
        <v>0</v>
      </c>
      <c r="AC110" s="27"/>
      <c r="AD110" s="26">
        <f>AC110</f>
        <v>0</v>
      </c>
      <c r="AE110" s="28">
        <f>X110+AB110+AD110</f>
        <v>0</v>
      </c>
      <c r="AF110" s="29">
        <f>SUM(F110,T110,AE110)</f>
        <v>195.99000598527346</v>
      </c>
      <c r="AG110" s="30"/>
      <c r="AH110" s="30"/>
      <c r="AI110" s="31"/>
    </row>
    <row r="111" spans="1:35" x14ac:dyDescent="0.25">
      <c r="A111" s="32"/>
      <c r="B111" s="34" t="s">
        <v>179</v>
      </c>
      <c r="C111" s="35"/>
      <c r="D111" s="19" t="s">
        <v>462</v>
      </c>
      <c r="E111" s="34" t="s">
        <v>405</v>
      </c>
      <c r="F111" s="20">
        <f>VLOOKUP(B111,工作量!$D:$H,5,FALSE)</f>
        <v>100.95799173197109</v>
      </c>
      <c r="G111" s="21">
        <v>85.697999999999993</v>
      </c>
      <c r="H111" s="21">
        <v>82.757000000000005</v>
      </c>
      <c r="I111" s="22">
        <f>AVERAGE(G111,H111)</f>
        <v>84.227499999999992</v>
      </c>
      <c r="J111" s="23">
        <v>109</v>
      </c>
      <c r="K111" s="24">
        <f>(1.6-J111/120)*100</f>
        <v>69.166666666666671</v>
      </c>
      <c r="L111" s="25"/>
      <c r="M111" s="25"/>
      <c r="N111" s="26">
        <f>L111+M111</f>
        <v>0</v>
      </c>
      <c r="O111" s="27"/>
      <c r="P111" s="27"/>
      <c r="Q111" s="27"/>
      <c r="R111" s="27"/>
      <c r="S111" s="26">
        <f>O111+P111+Q111+R111</f>
        <v>0</v>
      </c>
      <c r="T111" s="28">
        <f>SUM(K111,N111,S111)</f>
        <v>69.166666666666671</v>
      </c>
      <c r="U111" s="27"/>
      <c r="V111" s="27"/>
      <c r="W111" s="27"/>
      <c r="X111" s="26">
        <f>SUM(U111:W111)</f>
        <v>0</v>
      </c>
      <c r="Y111" s="27"/>
      <c r="Z111" s="27"/>
      <c r="AA111" s="54"/>
      <c r="AB111" s="26">
        <f>SUM(Y111:AA111)</f>
        <v>0</v>
      </c>
      <c r="AC111" s="27"/>
      <c r="AD111" s="26">
        <f>AC111</f>
        <v>0</v>
      </c>
      <c r="AE111" s="28">
        <f>X111+AB111+AD111</f>
        <v>0</v>
      </c>
      <c r="AF111" s="29">
        <f>SUM(F111,T111,AE111)</f>
        <v>170.12465839863776</v>
      </c>
      <c r="AG111" s="30"/>
      <c r="AH111" s="30"/>
      <c r="AI111" s="31"/>
    </row>
    <row r="112" spans="1:35" x14ac:dyDescent="0.25">
      <c r="A112" s="32"/>
      <c r="B112" s="36" t="s">
        <v>45</v>
      </c>
      <c r="C112" s="37"/>
      <c r="D112" s="19" t="s">
        <v>481</v>
      </c>
      <c r="E112" s="36" t="s">
        <v>220</v>
      </c>
      <c r="F112" s="20">
        <f>VLOOKUP(B112,工作量!$D:$H,5,FALSE)</f>
        <v>18.018688900333597</v>
      </c>
      <c r="G112" s="21">
        <v>83.384</v>
      </c>
      <c r="H112" s="21" t="s">
        <v>374</v>
      </c>
      <c r="I112" s="22">
        <f>AVERAGE(G112,H112)</f>
        <v>83.384</v>
      </c>
      <c r="J112" s="23">
        <v>110</v>
      </c>
      <c r="K112" s="24">
        <f>(1.6-J112/120)*100</f>
        <v>68.333333333333343</v>
      </c>
      <c r="L112" s="25"/>
      <c r="M112" s="25"/>
      <c r="N112" s="26">
        <f>L112+M112</f>
        <v>0</v>
      </c>
      <c r="O112" s="27"/>
      <c r="P112" s="27"/>
      <c r="Q112" s="27"/>
      <c r="R112" s="27"/>
      <c r="S112" s="26">
        <f>O112+P112+Q112+R112</f>
        <v>0</v>
      </c>
      <c r="T112" s="28">
        <f>SUM(K112,N112,S112)</f>
        <v>68.333333333333343</v>
      </c>
      <c r="U112" s="27"/>
      <c r="V112" s="27"/>
      <c r="W112" s="27"/>
      <c r="X112" s="26">
        <f>SUM(U112:W112)</f>
        <v>0</v>
      </c>
      <c r="Y112" s="27"/>
      <c r="Z112" s="27"/>
      <c r="AA112" s="54"/>
      <c r="AB112" s="26">
        <f>SUM(Y112:AA112)</f>
        <v>0</v>
      </c>
      <c r="AC112" s="27"/>
      <c r="AD112" s="26">
        <f>AC112</f>
        <v>0</v>
      </c>
      <c r="AE112" s="28">
        <f>X112+AB112+AD112</f>
        <v>0</v>
      </c>
      <c r="AF112" s="29">
        <f>SUM(F112,T112,AE112)</f>
        <v>86.352022233666943</v>
      </c>
      <c r="AG112" s="30"/>
      <c r="AH112" s="30"/>
      <c r="AI112" s="31"/>
    </row>
    <row r="113" spans="1:35" x14ac:dyDescent="0.25">
      <c r="A113" s="32"/>
      <c r="B113" s="52" t="s">
        <v>216</v>
      </c>
      <c r="C113" s="33"/>
      <c r="D113" s="19" t="s">
        <v>1</v>
      </c>
      <c r="E113" s="52" t="s">
        <v>219</v>
      </c>
      <c r="F113" s="20" t="e">
        <f>VLOOKUP(B113,工作量!$D:$H,5,FALSE)</f>
        <v>#N/A</v>
      </c>
      <c r="G113" s="21" t="s">
        <v>374</v>
      </c>
      <c r="H113" s="21" t="s">
        <v>374</v>
      </c>
      <c r="I113" s="22" t="e">
        <f>AVERAGE(G113,H113)</f>
        <v>#DIV/0!</v>
      </c>
      <c r="J113" s="23"/>
      <c r="K113" s="24"/>
      <c r="L113" s="25"/>
      <c r="M113" s="25"/>
      <c r="N113" s="26">
        <f>L113+M113</f>
        <v>0</v>
      </c>
      <c r="O113" s="27"/>
      <c r="P113" s="27"/>
      <c r="Q113" s="27"/>
      <c r="R113" s="27"/>
      <c r="S113" s="26">
        <f>O113+P113+Q113+R113</f>
        <v>0</v>
      </c>
      <c r="T113" s="28">
        <f>SUM(K113,N113,S113)</f>
        <v>0</v>
      </c>
      <c r="U113" s="27"/>
      <c r="V113" s="27"/>
      <c r="W113" s="27"/>
      <c r="X113" s="26">
        <f>SUM(U113:W113)</f>
        <v>0</v>
      </c>
      <c r="Y113" s="27"/>
      <c r="Z113" s="27"/>
      <c r="AA113" s="54"/>
      <c r="AB113" s="26">
        <f>SUM(Y113:AA113)</f>
        <v>0</v>
      </c>
      <c r="AC113" s="27"/>
      <c r="AD113" s="26">
        <f>AC113</f>
        <v>0</v>
      </c>
      <c r="AE113" s="28">
        <f>X113+AB113+AD113</f>
        <v>0</v>
      </c>
      <c r="AF113" s="29" t="e">
        <f>SUM(F113,T113,AE113)</f>
        <v>#N/A</v>
      </c>
      <c r="AG113" s="30" t="s">
        <v>427</v>
      </c>
      <c r="AH113" s="30" t="s">
        <v>437</v>
      </c>
      <c r="AI113" s="31"/>
    </row>
    <row r="114" spans="1:35" x14ac:dyDescent="0.25">
      <c r="A114" s="32"/>
      <c r="B114" s="36" t="s">
        <v>73</v>
      </c>
      <c r="C114" s="37"/>
      <c r="D114" s="19" t="s">
        <v>477</v>
      </c>
      <c r="E114" s="36" t="s">
        <v>220</v>
      </c>
      <c r="F114" s="20">
        <f>VLOOKUP(B114,工作量!$D:$H,5,FALSE)</f>
        <v>8.699525353896691</v>
      </c>
      <c r="G114" s="21" t="s">
        <v>374</v>
      </c>
      <c r="H114" s="21" t="s">
        <v>374</v>
      </c>
      <c r="I114" s="22" t="e">
        <f>AVERAGE(G114,H114)</f>
        <v>#DIV/0!</v>
      </c>
      <c r="J114" s="23"/>
      <c r="K114" s="24"/>
      <c r="L114" s="25"/>
      <c r="M114" s="25"/>
      <c r="N114" s="26">
        <f>L114+M114</f>
        <v>0</v>
      </c>
      <c r="O114" s="27"/>
      <c r="P114" s="27"/>
      <c r="Q114" s="27"/>
      <c r="R114" s="27"/>
      <c r="S114" s="26">
        <f>O114+P114+Q114+R114</f>
        <v>0</v>
      </c>
      <c r="T114" s="28">
        <f>SUM(K114,N114,S114)</f>
        <v>0</v>
      </c>
      <c r="U114" s="27"/>
      <c r="V114" s="27"/>
      <c r="W114" s="27"/>
      <c r="X114" s="26">
        <f>SUM(U114:W114)</f>
        <v>0</v>
      </c>
      <c r="Y114" s="27"/>
      <c r="Z114" s="27"/>
      <c r="AA114" s="54"/>
      <c r="AB114" s="26">
        <f>SUM(Y114:AA114)</f>
        <v>0</v>
      </c>
      <c r="AC114" s="27"/>
      <c r="AD114" s="26">
        <f>AC114</f>
        <v>0</v>
      </c>
      <c r="AE114" s="28">
        <f>X114+AB114+AD114</f>
        <v>0</v>
      </c>
      <c r="AF114" s="29">
        <f>SUM(F114,T114,AE114)</f>
        <v>8.699525353896691</v>
      </c>
      <c r="AG114" s="30" t="s">
        <v>406</v>
      </c>
      <c r="AH114" s="30"/>
      <c r="AI114" s="31"/>
    </row>
    <row r="115" spans="1:35" x14ac:dyDescent="0.25">
      <c r="A115" s="32"/>
      <c r="B115" s="36" t="s">
        <v>123</v>
      </c>
      <c r="C115" s="37"/>
      <c r="D115" s="19" t="s">
        <v>497</v>
      </c>
      <c r="E115" s="36" t="s">
        <v>220</v>
      </c>
      <c r="F115" s="20">
        <f>VLOOKUP(B115,工作量!$D:$H,5,FALSE)</f>
        <v>0</v>
      </c>
      <c r="G115" s="21" t="s">
        <v>374</v>
      </c>
      <c r="H115" s="21" t="s">
        <v>374</v>
      </c>
      <c r="I115" s="22" t="e">
        <f>AVERAGE(G115,H115)</f>
        <v>#DIV/0!</v>
      </c>
      <c r="J115" s="23"/>
      <c r="K115" s="24"/>
      <c r="L115" s="25"/>
      <c r="M115" s="25"/>
      <c r="N115" s="26">
        <f>L115+M115</f>
        <v>0</v>
      </c>
      <c r="O115" s="27"/>
      <c r="P115" s="27"/>
      <c r="Q115" s="27"/>
      <c r="R115" s="27"/>
      <c r="S115" s="26">
        <f>O115+P115+Q115+R115</f>
        <v>0</v>
      </c>
      <c r="T115" s="28">
        <f>SUM(K115,N115,S115)</f>
        <v>0</v>
      </c>
      <c r="U115" s="27"/>
      <c r="V115" s="27"/>
      <c r="W115" s="27"/>
      <c r="X115" s="26">
        <f>SUM(U115:W115)</f>
        <v>0</v>
      </c>
      <c r="Y115" s="27"/>
      <c r="Z115" s="27"/>
      <c r="AA115" s="54"/>
      <c r="AB115" s="26">
        <f>SUM(Y115:AA115)</f>
        <v>0</v>
      </c>
      <c r="AC115" s="27"/>
      <c r="AD115" s="26">
        <f>AC115</f>
        <v>0</v>
      </c>
      <c r="AE115" s="28">
        <f>X115+AB115+AD115</f>
        <v>0</v>
      </c>
      <c r="AF115" s="29">
        <f>SUM(F115,T115,AE115)</f>
        <v>0</v>
      </c>
      <c r="AG115" s="30" t="s">
        <v>406</v>
      </c>
      <c r="AH115" s="30"/>
      <c r="AI115" s="31"/>
    </row>
    <row r="116" spans="1:35" x14ac:dyDescent="0.25">
      <c r="A116" s="32"/>
      <c r="B116" s="52" t="s">
        <v>7</v>
      </c>
      <c r="C116" s="18"/>
      <c r="D116" s="19" t="s">
        <v>498</v>
      </c>
      <c r="E116" s="17" t="s">
        <v>220</v>
      </c>
      <c r="F116" s="20">
        <f>VLOOKUP(B116,工作量!$D:$H,5,FALSE)</f>
        <v>76.555823114290874</v>
      </c>
      <c r="G116" s="21" t="s">
        <v>374</v>
      </c>
      <c r="H116" s="21" t="s">
        <v>374</v>
      </c>
      <c r="I116" s="22" t="e">
        <f>AVERAGE(G116,H116)</f>
        <v>#DIV/0!</v>
      </c>
      <c r="J116" s="23"/>
      <c r="K116" s="24"/>
      <c r="L116" s="25"/>
      <c r="M116" s="25"/>
      <c r="N116" s="26">
        <f>L116+M116</f>
        <v>0</v>
      </c>
      <c r="O116" s="27"/>
      <c r="P116" s="27"/>
      <c r="Q116" s="27"/>
      <c r="R116" s="27"/>
      <c r="S116" s="26">
        <f>O116+P116+Q116+R116</f>
        <v>0</v>
      </c>
      <c r="T116" s="28">
        <f>SUM(K116,N116,S116)</f>
        <v>0</v>
      </c>
      <c r="U116" s="27"/>
      <c r="V116" s="27"/>
      <c r="W116" s="27"/>
      <c r="X116" s="26">
        <f>SUM(U116:W116)</f>
        <v>0</v>
      </c>
      <c r="Y116" s="27"/>
      <c r="Z116" s="27"/>
      <c r="AA116" s="54"/>
      <c r="AB116" s="26">
        <f>SUM(Y116:AA116)</f>
        <v>0</v>
      </c>
      <c r="AC116" s="27"/>
      <c r="AD116" s="26">
        <f>AC116</f>
        <v>0</v>
      </c>
      <c r="AE116" s="28">
        <f>X116+AB116+AD116</f>
        <v>0</v>
      </c>
      <c r="AF116" s="29">
        <f>SUM(F116,T116,AE116)</f>
        <v>76.555823114290874</v>
      </c>
      <c r="AG116" s="30" t="s">
        <v>407</v>
      </c>
      <c r="AH116" s="30"/>
      <c r="AI116" s="31"/>
    </row>
    <row r="117" spans="1:35" x14ac:dyDescent="0.25">
      <c r="A117" s="32"/>
      <c r="B117" s="17" t="s">
        <v>449</v>
      </c>
      <c r="C117" s="18"/>
      <c r="D117" s="19" t="e">
        <v>#N/A</v>
      </c>
      <c r="E117" s="17" t="s">
        <v>221</v>
      </c>
      <c r="F117" s="20">
        <f>VLOOKUP(B117,工作量!$D:$H,5,FALSE)</f>
        <v>17.399050707793382</v>
      </c>
      <c r="G117" s="21" t="s">
        <v>374</v>
      </c>
      <c r="H117" s="21" t="s">
        <v>374</v>
      </c>
      <c r="I117" s="22" t="e">
        <f>AVERAGE(G117,H117)</f>
        <v>#DIV/0!</v>
      </c>
      <c r="J117" s="23"/>
      <c r="K117" s="24"/>
      <c r="L117" s="25"/>
      <c r="M117" s="25"/>
      <c r="N117" s="26">
        <f>L117+M117</f>
        <v>0</v>
      </c>
      <c r="O117" s="27"/>
      <c r="P117" s="27"/>
      <c r="Q117" s="27"/>
      <c r="R117" s="27"/>
      <c r="S117" s="26">
        <f>O117+P117+Q117+R117</f>
        <v>0</v>
      </c>
      <c r="T117" s="28">
        <f>SUM(K117,N117,S117)</f>
        <v>0</v>
      </c>
      <c r="U117" s="27"/>
      <c r="V117" s="27"/>
      <c r="W117" s="27"/>
      <c r="X117" s="26">
        <f>SUM(U117:W117)</f>
        <v>0</v>
      </c>
      <c r="Y117" s="27"/>
      <c r="Z117" s="27"/>
      <c r="AA117" s="54"/>
      <c r="AB117" s="26">
        <f>SUM(Y117:AA117)</f>
        <v>0</v>
      </c>
      <c r="AC117" s="27"/>
      <c r="AD117" s="26">
        <f>AC117</f>
        <v>0</v>
      </c>
      <c r="AE117" s="28">
        <f>X117+AB117+AD117</f>
        <v>0</v>
      </c>
      <c r="AF117" s="29">
        <f>SUM(F117,T117,AE117)</f>
        <v>17.399050707793382</v>
      </c>
      <c r="AG117" s="30" t="s">
        <v>407</v>
      </c>
      <c r="AH117" s="30"/>
      <c r="AI117" s="31"/>
    </row>
    <row r="118" spans="1:35" x14ac:dyDescent="0.25">
      <c r="A118" s="32"/>
      <c r="B118" s="52" t="s">
        <v>408</v>
      </c>
      <c r="C118" s="18"/>
      <c r="D118" s="19" t="s">
        <v>451</v>
      </c>
      <c r="E118" s="17" t="s">
        <v>221</v>
      </c>
      <c r="F118" s="20">
        <f>VLOOKUP(B118,工作量!$D:$H,5,FALSE)</f>
        <v>86.559117334558238</v>
      </c>
      <c r="G118" s="21" t="s">
        <v>374</v>
      </c>
      <c r="H118" s="21" t="s">
        <v>374</v>
      </c>
      <c r="I118" s="22" t="e">
        <f>AVERAGE(G118,H118)</f>
        <v>#DIV/0!</v>
      </c>
      <c r="J118" s="23"/>
      <c r="K118" s="24"/>
      <c r="L118" s="25"/>
      <c r="M118" s="25"/>
      <c r="N118" s="26">
        <f>L118+M118</f>
        <v>0</v>
      </c>
      <c r="O118" s="27"/>
      <c r="P118" s="27"/>
      <c r="Q118" s="27"/>
      <c r="R118" s="27"/>
      <c r="S118" s="26">
        <f>O118+P118+Q118+R118</f>
        <v>0</v>
      </c>
      <c r="T118" s="28">
        <f>SUM(K118,N118,S118)</f>
        <v>0</v>
      </c>
      <c r="U118" s="27"/>
      <c r="V118" s="27"/>
      <c r="W118" s="27"/>
      <c r="X118" s="26">
        <f>SUM(U118:W118)</f>
        <v>0</v>
      </c>
      <c r="Y118" s="27"/>
      <c r="Z118" s="27"/>
      <c r="AA118" s="54"/>
      <c r="AB118" s="26">
        <f>SUM(Y118:AA118)</f>
        <v>0</v>
      </c>
      <c r="AC118" s="27"/>
      <c r="AD118" s="26">
        <f>AC118</f>
        <v>0</v>
      </c>
      <c r="AE118" s="28">
        <f>X118+AB118+AD118</f>
        <v>0</v>
      </c>
      <c r="AF118" s="29">
        <f>SUM(F118,T118,AE118)</f>
        <v>86.559117334558238</v>
      </c>
      <c r="AG118" s="30" t="s">
        <v>409</v>
      </c>
      <c r="AH118" s="30"/>
      <c r="AI118" s="31"/>
    </row>
    <row r="119" spans="1:35" x14ac:dyDescent="0.25">
      <c r="A119" s="32"/>
      <c r="B119" s="52" t="s">
        <v>447</v>
      </c>
      <c r="C119" s="18"/>
      <c r="D119" s="19" t="s">
        <v>495</v>
      </c>
      <c r="E119" s="52" t="s">
        <v>220</v>
      </c>
      <c r="F119" s="20">
        <f>VLOOKUP(B119,工作量!$D:$H,5,FALSE)</f>
        <v>0</v>
      </c>
      <c r="G119" s="21" t="s">
        <v>374</v>
      </c>
      <c r="H119" s="21" t="s">
        <v>374</v>
      </c>
      <c r="I119" s="22" t="e">
        <f>AVERAGE(G119,H119)</f>
        <v>#DIV/0!</v>
      </c>
      <c r="J119" s="23"/>
      <c r="K119" s="24"/>
      <c r="L119" s="25"/>
      <c r="M119" s="25"/>
      <c r="N119" s="26">
        <f>L119+M119</f>
        <v>0</v>
      </c>
      <c r="O119" s="27"/>
      <c r="P119" s="27"/>
      <c r="Q119" s="27"/>
      <c r="R119" s="27"/>
      <c r="S119" s="26">
        <f>O119+P119+Q119+R119</f>
        <v>0</v>
      </c>
      <c r="T119" s="28">
        <f>SUM(K119,N119,S119)</f>
        <v>0</v>
      </c>
      <c r="U119" s="27"/>
      <c r="V119" s="27"/>
      <c r="W119" s="27"/>
      <c r="X119" s="26">
        <f>SUM(U119:W119)</f>
        <v>0</v>
      </c>
      <c r="Y119" s="27"/>
      <c r="Z119" s="27"/>
      <c r="AA119" s="54"/>
      <c r="AB119" s="26">
        <f>SUM(Y119:AA119)</f>
        <v>0</v>
      </c>
      <c r="AC119" s="27"/>
      <c r="AD119" s="26">
        <f>AC119</f>
        <v>0</v>
      </c>
      <c r="AE119" s="28">
        <f>X119+AB119+AD119</f>
        <v>0</v>
      </c>
      <c r="AF119" s="29">
        <f>SUM(F119,T119,AE119)</f>
        <v>0</v>
      </c>
      <c r="AG119" s="30" t="s">
        <v>410</v>
      </c>
      <c r="AH119" s="30"/>
      <c r="AI119" s="31"/>
    </row>
    <row r="120" spans="1:35" x14ac:dyDescent="0.25">
      <c r="A120" s="32"/>
      <c r="B120" s="17" t="s">
        <v>138</v>
      </c>
      <c r="C120" s="18"/>
      <c r="D120" s="19" t="s">
        <v>460</v>
      </c>
      <c r="E120" s="17" t="s">
        <v>220</v>
      </c>
      <c r="F120" s="20">
        <f>VLOOKUP(B120,工作量!$D:$H,5,FALSE)</f>
        <v>39.783509411726499</v>
      </c>
      <c r="G120" s="21" t="s">
        <v>374</v>
      </c>
      <c r="H120" s="21" t="s">
        <v>374</v>
      </c>
      <c r="I120" s="22" t="e">
        <f>AVERAGE(G120,H120)</f>
        <v>#DIV/0!</v>
      </c>
      <c r="J120" s="23"/>
      <c r="K120" s="24"/>
      <c r="L120" s="25"/>
      <c r="M120" s="25"/>
      <c r="N120" s="26">
        <f>L120+M120</f>
        <v>0</v>
      </c>
      <c r="O120" s="27"/>
      <c r="P120" s="27"/>
      <c r="Q120" s="27"/>
      <c r="R120" s="27"/>
      <c r="S120" s="26">
        <f>O120+P120+Q120+R120</f>
        <v>0</v>
      </c>
      <c r="T120" s="28">
        <f>SUM(K120,N120,S120)</f>
        <v>0</v>
      </c>
      <c r="U120" s="27"/>
      <c r="V120" s="27"/>
      <c r="W120" s="27"/>
      <c r="X120" s="26">
        <f>SUM(U120:W120)</f>
        <v>0</v>
      </c>
      <c r="Y120" s="27"/>
      <c r="Z120" s="27"/>
      <c r="AA120" s="54"/>
      <c r="AB120" s="26">
        <f>SUM(Y120:AA120)</f>
        <v>0</v>
      </c>
      <c r="AC120" s="27"/>
      <c r="AD120" s="26">
        <f>AC120</f>
        <v>0</v>
      </c>
      <c r="AE120" s="28">
        <f>X120+AB120+AD120</f>
        <v>0</v>
      </c>
      <c r="AF120" s="29">
        <f>SUM(F120,T120,AE120)</f>
        <v>39.783509411726499</v>
      </c>
      <c r="AG120" s="30" t="s">
        <v>412</v>
      </c>
      <c r="AH120" s="30" t="s">
        <v>437</v>
      </c>
      <c r="AI120" s="31"/>
    </row>
    <row r="121" spans="1:35" x14ac:dyDescent="0.25">
      <c r="A121" s="32"/>
      <c r="B121" s="17" t="s">
        <v>103</v>
      </c>
      <c r="C121" s="18"/>
      <c r="D121" s="19" t="s">
        <v>459</v>
      </c>
      <c r="E121" s="17" t="s">
        <v>221</v>
      </c>
      <c r="F121" s="20">
        <f>VLOOKUP(B121,工作量!$D:$H,5,FALSE)</f>
        <v>16.842281085143998</v>
      </c>
      <c r="G121" s="21" t="s">
        <v>374</v>
      </c>
      <c r="H121" s="21" t="s">
        <v>374</v>
      </c>
      <c r="I121" s="22" t="e">
        <f>AVERAGE(G121,H121)</f>
        <v>#DIV/0!</v>
      </c>
      <c r="J121" s="23"/>
      <c r="K121" s="24"/>
      <c r="L121" s="25"/>
      <c r="M121" s="25"/>
      <c r="N121" s="26">
        <f>L121+M121</f>
        <v>0</v>
      </c>
      <c r="O121" s="27"/>
      <c r="P121" s="27"/>
      <c r="Q121" s="27"/>
      <c r="R121" s="27"/>
      <c r="S121" s="26">
        <f>O121+P121+Q121+R121</f>
        <v>0</v>
      </c>
      <c r="T121" s="28">
        <f>SUM(K121,N121,S121)</f>
        <v>0</v>
      </c>
      <c r="U121" s="27"/>
      <c r="V121" s="27"/>
      <c r="W121" s="27"/>
      <c r="X121" s="26">
        <f>SUM(U121:W121)</f>
        <v>0</v>
      </c>
      <c r="Y121" s="27"/>
      <c r="Z121" s="27"/>
      <c r="AA121" s="54"/>
      <c r="AB121" s="26">
        <f>SUM(Y121:AA121)</f>
        <v>0</v>
      </c>
      <c r="AC121" s="27"/>
      <c r="AD121" s="26">
        <f>AC121</f>
        <v>0</v>
      </c>
      <c r="AE121" s="28">
        <f>X121+AB121+AD121</f>
        <v>0</v>
      </c>
      <c r="AF121" s="29">
        <f>SUM(F121,T121,AE121)</f>
        <v>16.842281085143998</v>
      </c>
      <c r="AG121" s="30" t="s">
        <v>413</v>
      </c>
      <c r="AH121" s="30"/>
      <c r="AI121" s="31"/>
    </row>
    <row r="122" spans="1:35" x14ac:dyDescent="0.25">
      <c r="A122" s="32"/>
      <c r="B122" s="17" t="s">
        <v>146</v>
      </c>
      <c r="C122" s="18"/>
      <c r="D122" s="19" t="s">
        <v>499</v>
      </c>
      <c r="E122" s="17" t="s">
        <v>221</v>
      </c>
      <c r="F122" s="20">
        <f>VLOOKUP(B122,工作量!$D:$H,5,FALSE)</f>
        <v>29.920567533835356</v>
      </c>
      <c r="G122" s="21" t="s">
        <v>374</v>
      </c>
      <c r="H122" s="21" t="s">
        <v>374</v>
      </c>
      <c r="I122" s="22" t="e">
        <f>AVERAGE(G122,H122)</f>
        <v>#DIV/0!</v>
      </c>
      <c r="J122" s="23"/>
      <c r="K122" s="24"/>
      <c r="L122" s="25"/>
      <c r="M122" s="25"/>
      <c r="N122" s="26">
        <f>L122+M122</f>
        <v>0</v>
      </c>
      <c r="O122" s="27"/>
      <c r="P122" s="27"/>
      <c r="Q122" s="27"/>
      <c r="R122" s="27"/>
      <c r="S122" s="26">
        <f>O122+P122+Q122+R122</f>
        <v>0</v>
      </c>
      <c r="T122" s="28">
        <f>SUM(K122,N122,S122)</f>
        <v>0</v>
      </c>
      <c r="U122" s="27"/>
      <c r="V122" s="27"/>
      <c r="W122" s="27"/>
      <c r="X122" s="26">
        <f>SUM(U122:W122)</f>
        <v>0</v>
      </c>
      <c r="Y122" s="27"/>
      <c r="Z122" s="27"/>
      <c r="AA122" s="54"/>
      <c r="AB122" s="26">
        <f>SUM(Y122:AA122)</f>
        <v>0</v>
      </c>
      <c r="AC122" s="27"/>
      <c r="AD122" s="26">
        <f>AC122</f>
        <v>0</v>
      </c>
      <c r="AE122" s="28">
        <f>X122+AB122+AD122</f>
        <v>0</v>
      </c>
      <c r="AF122" s="29">
        <f>SUM(F122,T122,AE122)</f>
        <v>29.920567533835356</v>
      </c>
      <c r="AG122" s="30" t="s">
        <v>413</v>
      </c>
      <c r="AH122" s="30" t="s">
        <v>437</v>
      </c>
      <c r="AI122" s="31"/>
    </row>
    <row r="123" spans="1:35" x14ac:dyDescent="0.25">
      <c r="A123" s="32"/>
      <c r="B123" s="17" t="s">
        <v>131</v>
      </c>
      <c r="C123" s="33"/>
      <c r="D123" s="19" t="s">
        <v>500</v>
      </c>
      <c r="E123" s="17" t="s">
        <v>219</v>
      </c>
      <c r="F123" s="20">
        <f>VLOOKUP(B123,工作量!$D:$H,5,FALSE)</f>
        <v>34.566114072816184</v>
      </c>
      <c r="G123" s="21" t="s">
        <v>374</v>
      </c>
      <c r="H123" s="21" t="s">
        <v>374</v>
      </c>
      <c r="I123" s="22" t="e">
        <f>AVERAGE(G123,H123)</f>
        <v>#DIV/0!</v>
      </c>
      <c r="J123" s="23"/>
      <c r="K123" s="24"/>
      <c r="L123" s="25"/>
      <c r="M123" s="25"/>
      <c r="N123" s="26">
        <f>L123+M123</f>
        <v>0</v>
      </c>
      <c r="O123" s="27"/>
      <c r="P123" s="27"/>
      <c r="Q123" s="27"/>
      <c r="R123" s="27"/>
      <c r="S123" s="26">
        <f>O123+P123+Q123+R123</f>
        <v>0</v>
      </c>
      <c r="T123" s="28">
        <f>SUM(K123,N123,S123)</f>
        <v>0</v>
      </c>
      <c r="U123" s="27"/>
      <c r="V123" s="27"/>
      <c r="W123" s="27"/>
      <c r="X123" s="26">
        <f>SUM(U123:W123)</f>
        <v>0</v>
      </c>
      <c r="Y123" s="27"/>
      <c r="Z123" s="27"/>
      <c r="AA123" s="54"/>
      <c r="AB123" s="26">
        <f>SUM(Y123:AA123)</f>
        <v>0</v>
      </c>
      <c r="AC123" s="27"/>
      <c r="AD123" s="26">
        <f>AC123</f>
        <v>0</v>
      </c>
      <c r="AE123" s="28">
        <f>X123+AB123+AD123</f>
        <v>0</v>
      </c>
      <c r="AF123" s="29">
        <f>SUM(F123,T123,AE123)</f>
        <v>34.566114072816184</v>
      </c>
      <c r="AG123" s="30" t="s">
        <v>425</v>
      </c>
      <c r="AH123" s="30"/>
      <c r="AI123" s="31"/>
    </row>
    <row r="124" spans="1:35" x14ac:dyDescent="0.25">
      <c r="A124" s="32"/>
      <c r="B124" s="17" t="s">
        <v>206</v>
      </c>
      <c r="C124" s="18"/>
      <c r="D124" s="19" t="s">
        <v>1</v>
      </c>
      <c r="E124" s="17" t="s">
        <v>221</v>
      </c>
      <c r="F124" s="20">
        <f>VLOOKUP(B124,工作量!$D:$H,5,FALSE)</f>
        <v>0</v>
      </c>
      <c r="G124" s="21" t="s">
        <v>374</v>
      </c>
      <c r="H124" s="21" t="s">
        <v>374</v>
      </c>
      <c r="I124" s="22" t="e">
        <f>AVERAGE(G124,H124)</f>
        <v>#DIV/0!</v>
      </c>
      <c r="J124" s="23"/>
      <c r="K124" s="24"/>
      <c r="L124" s="25"/>
      <c r="M124" s="25"/>
      <c r="N124" s="26">
        <f>L124+M124</f>
        <v>0</v>
      </c>
      <c r="O124" s="27"/>
      <c r="P124" s="27"/>
      <c r="Q124" s="27"/>
      <c r="R124" s="27"/>
      <c r="S124" s="26">
        <f>O124+P124+Q124+R124</f>
        <v>0</v>
      </c>
      <c r="T124" s="28">
        <f>SUM(K124,N124,S124)</f>
        <v>0</v>
      </c>
      <c r="U124" s="27"/>
      <c r="V124" s="27"/>
      <c r="W124" s="27"/>
      <c r="X124" s="26">
        <f>SUM(U124:W124)</f>
        <v>0</v>
      </c>
      <c r="Y124" s="27"/>
      <c r="Z124" s="27"/>
      <c r="AA124" s="54"/>
      <c r="AB124" s="26">
        <f>SUM(Y124:AA124)</f>
        <v>0</v>
      </c>
      <c r="AC124" s="27"/>
      <c r="AD124" s="26">
        <f>AC124</f>
        <v>0</v>
      </c>
      <c r="AE124" s="28">
        <f>X124+AB124+AD124</f>
        <v>0</v>
      </c>
      <c r="AF124" s="29">
        <f>SUM(F124,T124,AE124)</f>
        <v>0</v>
      </c>
      <c r="AG124" s="30" t="s">
        <v>414</v>
      </c>
      <c r="AH124" s="30"/>
      <c r="AI124" s="31"/>
    </row>
    <row r="125" spans="1:35" x14ac:dyDescent="0.25">
      <c r="A125" s="32"/>
      <c r="B125" s="17" t="s">
        <v>207</v>
      </c>
      <c r="C125" s="18"/>
      <c r="D125" s="19" t="s">
        <v>1</v>
      </c>
      <c r="E125" s="17" t="s">
        <v>381</v>
      </c>
      <c r="F125" s="20" t="e">
        <f>VLOOKUP(B125,工作量!$D:$H,5,FALSE)</f>
        <v>#N/A</v>
      </c>
      <c r="G125" s="21" t="s">
        <v>374</v>
      </c>
      <c r="H125" s="21" t="s">
        <v>374</v>
      </c>
      <c r="I125" s="22" t="e">
        <f>AVERAGE(G125,H125)</f>
        <v>#DIV/0!</v>
      </c>
      <c r="J125" s="23"/>
      <c r="K125" s="24"/>
      <c r="L125" s="25"/>
      <c r="M125" s="25"/>
      <c r="N125" s="26">
        <f>L125+M125</f>
        <v>0</v>
      </c>
      <c r="O125" s="27"/>
      <c r="P125" s="27"/>
      <c r="Q125" s="27"/>
      <c r="R125" s="27"/>
      <c r="S125" s="26">
        <f>O125+P125+Q125+R125</f>
        <v>0</v>
      </c>
      <c r="T125" s="28">
        <f>SUM(K125,N125,S125)</f>
        <v>0</v>
      </c>
      <c r="U125" s="27"/>
      <c r="V125" s="27"/>
      <c r="W125" s="27"/>
      <c r="X125" s="26">
        <f>SUM(U125:W125)</f>
        <v>0</v>
      </c>
      <c r="Y125" s="27"/>
      <c r="Z125" s="27"/>
      <c r="AA125" s="54"/>
      <c r="AB125" s="26">
        <f>SUM(Y125:AA125)</f>
        <v>0</v>
      </c>
      <c r="AC125" s="27"/>
      <c r="AD125" s="26">
        <f>AC125</f>
        <v>0</v>
      </c>
      <c r="AE125" s="28">
        <f>X125+AB125+AD125</f>
        <v>0</v>
      </c>
      <c r="AF125" s="29" t="e">
        <f>SUM(F125,T125,AE125)</f>
        <v>#N/A</v>
      </c>
      <c r="AG125" s="30" t="s">
        <v>414</v>
      </c>
      <c r="AH125" s="30"/>
      <c r="AI125" s="31"/>
    </row>
    <row r="126" spans="1:35" x14ac:dyDescent="0.25">
      <c r="A126" s="32"/>
      <c r="B126" s="52" t="s">
        <v>150</v>
      </c>
      <c r="C126" s="33"/>
      <c r="D126" s="19" t="s">
        <v>501</v>
      </c>
      <c r="E126" s="52" t="s">
        <v>219</v>
      </c>
      <c r="F126" s="20">
        <f>VLOOKUP(B126,工作量!$D:$H,5,FALSE)</f>
        <v>5.2645177679105819</v>
      </c>
      <c r="G126" s="21" t="s">
        <v>374</v>
      </c>
      <c r="H126" s="21" t="s">
        <v>374</v>
      </c>
      <c r="I126" s="22" t="e">
        <f>AVERAGE(G126,H126)</f>
        <v>#DIV/0!</v>
      </c>
      <c r="J126" s="23"/>
      <c r="K126" s="24"/>
      <c r="L126" s="25"/>
      <c r="M126" s="25"/>
      <c r="N126" s="26">
        <f>L126+M126</f>
        <v>0</v>
      </c>
      <c r="O126" s="27"/>
      <c r="P126" s="27"/>
      <c r="Q126" s="27"/>
      <c r="R126" s="27"/>
      <c r="S126" s="26">
        <f>O126+P126+Q126+R126</f>
        <v>0</v>
      </c>
      <c r="T126" s="28">
        <f>SUM(K126,N126,S126)</f>
        <v>0</v>
      </c>
      <c r="U126" s="27"/>
      <c r="V126" s="27"/>
      <c r="W126" s="27"/>
      <c r="X126" s="26">
        <f>SUM(U126:W126)</f>
        <v>0</v>
      </c>
      <c r="Y126" s="27"/>
      <c r="Z126" s="27"/>
      <c r="AA126" s="54"/>
      <c r="AB126" s="26">
        <f>SUM(Y126:AA126)</f>
        <v>0</v>
      </c>
      <c r="AC126" s="27"/>
      <c r="AD126" s="26">
        <f>AC126</f>
        <v>0</v>
      </c>
      <c r="AE126" s="28">
        <f>X126+AB126+AD126</f>
        <v>0</v>
      </c>
      <c r="AF126" s="29">
        <f>SUM(F126,T126,AE126)</f>
        <v>5.2645177679105819</v>
      </c>
      <c r="AG126" s="30" t="s">
        <v>426</v>
      </c>
      <c r="AH126" s="30"/>
      <c r="AI126" s="31"/>
    </row>
    <row r="127" spans="1:35" x14ac:dyDescent="0.25">
      <c r="A127" s="32"/>
      <c r="B127" s="17" t="s">
        <v>74</v>
      </c>
      <c r="C127" s="18"/>
      <c r="D127" s="19" t="s">
        <v>486</v>
      </c>
      <c r="E127" s="17" t="s">
        <v>220</v>
      </c>
      <c r="F127" s="20">
        <f>VLOOKUP(B127,工作量!$D:$H,5,FALSE)</f>
        <v>0</v>
      </c>
      <c r="G127" s="21" t="s">
        <v>374</v>
      </c>
      <c r="H127" s="21" t="s">
        <v>374</v>
      </c>
      <c r="I127" s="22" t="e">
        <f>AVERAGE(G127,H127)</f>
        <v>#DIV/0!</v>
      </c>
      <c r="J127" s="23"/>
      <c r="K127" s="24"/>
      <c r="L127" s="25"/>
      <c r="M127" s="25"/>
      <c r="N127" s="26">
        <f>L127+M127</f>
        <v>0</v>
      </c>
      <c r="O127" s="27"/>
      <c r="P127" s="27"/>
      <c r="Q127" s="27"/>
      <c r="R127" s="27"/>
      <c r="S127" s="26">
        <f>O127+P127+Q127+R127</f>
        <v>0</v>
      </c>
      <c r="T127" s="28">
        <f>SUM(K127,N127,S127)</f>
        <v>0</v>
      </c>
      <c r="U127" s="27"/>
      <c r="V127" s="27"/>
      <c r="W127" s="27"/>
      <c r="X127" s="26">
        <f>SUM(U127:W127)</f>
        <v>0</v>
      </c>
      <c r="Y127" s="27"/>
      <c r="Z127" s="27"/>
      <c r="AA127" s="54"/>
      <c r="AB127" s="26">
        <f>SUM(Y127:AA127)</f>
        <v>0</v>
      </c>
      <c r="AC127" s="27"/>
      <c r="AD127" s="26">
        <f>AC127</f>
        <v>0</v>
      </c>
      <c r="AE127" s="28">
        <f>X127+AB127+AD127</f>
        <v>0</v>
      </c>
      <c r="AF127" s="29">
        <f>SUM(F127,T127,AE127)</f>
        <v>0</v>
      </c>
      <c r="AG127" s="30" t="s">
        <v>417</v>
      </c>
      <c r="AH127" s="30"/>
      <c r="AI127" s="31"/>
    </row>
    <row r="128" spans="1:35" x14ac:dyDescent="0.25">
      <c r="A128" s="32"/>
      <c r="B128" s="17" t="s">
        <v>209</v>
      </c>
      <c r="C128" s="18"/>
      <c r="D128" s="19" t="s">
        <v>1</v>
      </c>
      <c r="E128" s="17" t="s">
        <v>221</v>
      </c>
      <c r="F128" s="20" t="e">
        <f>VLOOKUP(B128,工作量!$D:$H,5,FALSE)</f>
        <v>#N/A</v>
      </c>
      <c r="G128" s="21" t="s">
        <v>374</v>
      </c>
      <c r="H128" s="21" t="s">
        <v>374</v>
      </c>
      <c r="I128" s="22" t="e">
        <f>AVERAGE(G128,H128)</f>
        <v>#DIV/0!</v>
      </c>
      <c r="J128" s="23"/>
      <c r="K128" s="24"/>
      <c r="L128" s="25"/>
      <c r="M128" s="25"/>
      <c r="N128" s="26">
        <f>L128+M128</f>
        <v>0</v>
      </c>
      <c r="O128" s="27"/>
      <c r="P128" s="27"/>
      <c r="Q128" s="27"/>
      <c r="R128" s="27"/>
      <c r="S128" s="26">
        <f>O128+P128+Q128+R128</f>
        <v>0</v>
      </c>
      <c r="T128" s="28">
        <f>SUM(K128,N128,S128)</f>
        <v>0</v>
      </c>
      <c r="U128" s="27"/>
      <c r="V128" s="27"/>
      <c r="W128" s="27"/>
      <c r="X128" s="26">
        <f>SUM(U128:W128)</f>
        <v>0</v>
      </c>
      <c r="Y128" s="27"/>
      <c r="Z128" s="27"/>
      <c r="AA128" s="54"/>
      <c r="AB128" s="26">
        <f>SUM(Y128:AA128)</f>
        <v>0</v>
      </c>
      <c r="AC128" s="27"/>
      <c r="AD128" s="26">
        <f>AC128</f>
        <v>0</v>
      </c>
      <c r="AE128" s="28">
        <f>X128+AB128+AD128</f>
        <v>0</v>
      </c>
      <c r="AF128" s="29" t="e">
        <f>SUM(F128,T128,AE128)</f>
        <v>#N/A</v>
      </c>
      <c r="AG128" s="30" t="s">
        <v>417</v>
      </c>
      <c r="AH128" s="30"/>
      <c r="AI128" s="31"/>
    </row>
    <row r="129" spans="1:35" x14ac:dyDescent="0.25">
      <c r="A129" s="32"/>
      <c r="B129" s="17" t="s">
        <v>211</v>
      </c>
      <c r="C129" s="18"/>
      <c r="D129" s="19" t="s">
        <v>1</v>
      </c>
      <c r="E129" s="17" t="s">
        <v>221</v>
      </c>
      <c r="F129" s="20" t="e">
        <f>VLOOKUP(B129,工作量!$D:$H,5,FALSE)</f>
        <v>#N/A</v>
      </c>
      <c r="G129" s="21" t="s">
        <v>374</v>
      </c>
      <c r="H129" s="21" t="s">
        <v>374</v>
      </c>
      <c r="I129" s="22" t="e">
        <f>AVERAGE(G129,H129)</f>
        <v>#DIV/0!</v>
      </c>
      <c r="J129" s="23"/>
      <c r="K129" s="24"/>
      <c r="L129" s="25"/>
      <c r="M129" s="25"/>
      <c r="N129" s="26">
        <f>L129+M129</f>
        <v>0</v>
      </c>
      <c r="O129" s="27"/>
      <c r="P129" s="27"/>
      <c r="Q129" s="27"/>
      <c r="R129" s="27"/>
      <c r="S129" s="26">
        <f>O129+P129+Q129+R129</f>
        <v>0</v>
      </c>
      <c r="T129" s="28">
        <f>SUM(K129,N129,S129)</f>
        <v>0</v>
      </c>
      <c r="U129" s="27"/>
      <c r="V129" s="27"/>
      <c r="W129" s="27"/>
      <c r="X129" s="26">
        <f>SUM(U129:W129)</f>
        <v>0</v>
      </c>
      <c r="Y129" s="27"/>
      <c r="Z129" s="27"/>
      <c r="AA129" s="54"/>
      <c r="AB129" s="26">
        <f>SUM(Y129:AA129)</f>
        <v>0</v>
      </c>
      <c r="AC129" s="27"/>
      <c r="AD129" s="26">
        <f>AC129</f>
        <v>0</v>
      </c>
      <c r="AE129" s="28">
        <f>X129+AB129+AD129</f>
        <v>0</v>
      </c>
      <c r="AF129" s="29" t="e">
        <f>SUM(F129,T129,AE129)</f>
        <v>#N/A</v>
      </c>
      <c r="AG129" s="30" t="s">
        <v>418</v>
      </c>
      <c r="AH129" s="30"/>
      <c r="AI129" s="31"/>
    </row>
    <row r="130" spans="1:35" x14ac:dyDescent="0.25">
      <c r="A130" s="32"/>
      <c r="B130" s="34" t="s">
        <v>92</v>
      </c>
      <c r="C130" s="35"/>
      <c r="D130" s="19" t="s">
        <v>459</v>
      </c>
      <c r="E130" s="34" t="s">
        <v>419</v>
      </c>
      <c r="F130" s="20">
        <f>VLOOKUP(B130,工作量!$D:$H,5,FALSE)</f>
        <v>150</v>
      </c>
      <c r="G130" s="21" t="s">
        <v>374</v>
      </c>
      <c r="H130" s="21" t="s">
        <v>374</v>
      </c>
      <c r="I130" s="22" t="e">
        <f>AVERAGE(G130,H130)</f>
        <v>#DIV/0!</v>
      </c>
      <c r="J130" s="23"/>
      <c r="K130" s="24"/>
      <c r="L130" s="25"/>
      <c r="M130" s="25"/>
      <c r="N130" s="26">
        <f>L130+M130</f>
        <v>0</v>
      </c>
      <c r="O130" s="27"/>
      <c r="P130" s="27"/>
      <c r="Q130" s="27"/>
      <c r="R130" s="27"/>
      <c r="S130" s="26">
        <f>O130+P130+Q130+R130</f>
        <v>0</v>
      </c>
      <c r="T130" s="28">
        <f>SUM(K130,N130,S130)</f>
        <v>0</v>
      </c>
      <c r="U130" s="27"/>
      <c r="V130" s="27"/>
      <c r="W130" s="27"/>
      <c r="X130" s="26">
        <f>SUM(U130:W130)</f>
        <v>0</v>
      </c>
      <c r="Y130" s="27"/>
      <c r="Z130" s="27"/>
      <c r="AA130" s="54"/>
      <c r="AB130" s="26">
        <f>SUM(Y130:AA130)</f>
        <v>0</v>
      </c>
      <c r="AC130" s="27"/>
      <c r="AD130" s="26">
        <f>AC130</f>
        <v>0</v>
      </c>
      <c r="AE130" s="28">
        <f>X130+AB130+AD130</f>
        <v>0</v>
      </c>
      <c r="AF130" s="29">
        <f>SUM(F130,T130,AE130)</f>
        <v>150</v>
      </c>
      <c r="AG130" s="30" t="s">
        <v>418</v>
      </c>
      <c r="AH130" s="30" t="s">
        <v>437</v>
      </c>
      <c r="AI130" s="31"/>
    </row>
    <row r="131" spans="1:35" x14ac:dyDescent="0.25">
      <c r="A131" s="32"/>
      <c r="B131" s="17" t="s">
        <v>60</v>
      </c>
      <c r="C131" s="18"/>
      <c r="D131" s="19" t="s">
        <v>461</v>
      </c>
      <c r="E131" s="17" t="s">
        <v>221</v>
      </c>
      <c r="F131" s="20">
        <f>VLOOKUP(B131,工作量!$D:$H,5,FALSE)</f>
        <v>18.245804508905994</v>
      </c>
      <c r="G131" s="21" t="s">
        <v>374</v>
      </c>
      <c r="H131" s="21" t="s">
        <v>374</v>
      </c>
      <c r="I131" s="22" t="e">
        <f>AVERAGE(G131,H131)</f>
        <v>#DIV/0!</v>
      </c>
      <c r="J131" s="23"/>
      <c r="K131" s="24"/>
      <c r="L131" s="25"/>
      <c r="M131" s="25"/>
      <c r="N131" s="26">
        <f>L131+M131</f>
        <v>0</v>
      </c>
      <c r="O131" s="27"/>
      <c r="P131" s="27"/>
      <c r="Q131" s="27"/>
      <c r="R131" s="27"/>
      <c r="S131" s="26">
        <f>O131+P131+Q131+R131</f>
        <v>0</v>
      </c>
      <c r="T131" s="28">
        <f>SUM(K131,N131,S131)</f>
        <v>0</v>
      </c>
      <c r="U131" s="27"/>
      <c r="V131" s="27"/>
      <c r="W131" s="27"/>
      <c r="X131" s="26">
        <f>SUM(U131:W131)</f>
        <v>0</v>
      </c>
      <c r="Y131" s="27"/>
      <c r="Z131" s="27"/>
      <c r="AA131" s="54"/>
      <c r="AB131" s="26">
        <f>SUM(Y131:AA131)</f>
        <v>0</v>
      </c>
      <c r="AC131" s="27"/>
      <c r="AD131" s="26">
        <f>AC131</f>
        <v>0</v>
      </c>
      <c r="AE131" s="28">
        <f>X131+AB131+AD131</f>
        <v>0</v>
      </c>
      <c r="AF131" s="29">
        <f>SUM(F131,T131,AE131)</f>
        <v>18.245804508905994</v>
      </c>
      <c r="AG131" s="30" t="s">
        <v>420</v>
      </c>
      <c r="AH131" s="30"/>
      <c r="AI131" s="31" t="s">
        <v>421</v>
      </c>
    </row>
    <row r="132" spans="1:35" x14ac:dyDescent="0.25">
      <c r="A132" s="32"/>
      <c r="B132" s="17" t="s">
        <v>122</v>
      </c>
      <c r="C132" s="18"/>
      <c r="D132" s="19" t="s">
        <v>502</v>
      </c>
      <c r="E132" s="17" t="s">
        <v>221</v>
      </c>
      <c r="F132" s="20">
        <f>VLOOKUP(B132,工作量!$D:$H,5,FALSE)</f>
        <v>0</v>
      </c>
      <c r="G132" s="21" t="s">
        <v>374</v>
      </c>
      <c r="H132" s="21" t="s">
        <v>374</v>
      </c>
      <c r="I132" s="22" t="e">
        <f>AVERAGE(G132,H132)</f>
        <v>#DIV/0!</v>
      </c>
      <c r="J132" s="23"/>
      <c r="K132" s="24"/>
      <c r="L132" s="25"/>
      <c r="M132" s="25"/>
      <c r="N132" s="26">
        <f>L132+M132</f>
        <v>0</v>
      </c>
      <c r="O132" s="27"/>
      <c r="P132" s="27"/>
      <c r="Q132" s="27"/>
      <c r="R132" s="27"/>
      <c r="S132" s="26">
        <f>O132+P132+Q132+R132</f>
        <v>0</v>
      </c>
      <c r="T132" s="28">
        <f>SUM(K132,N132,S132)</f>
        <v>0</v>
      </c>
      <c r="U132" s="27"/>
      <c r="V132" s="27"/>
      <c r="W132" s="27"/>
      <c r="X132" s="26">
        <f>SUM(U132:W132)</f>
        <v>0</v>
      </c>
      <c r="Y132" s="27"/>
      <c r="Z132" s="27"/>
      <c r="AA132" s="54"/>
      <c r="AB132" s="26">
        <f>SUM(Y132:AA132)</f>
        <v>0</v>
      </c>
      <c r="AC132" s="27"/>
      <c r="AD132" s="26">
        <f>AC132</f>
        <v>0</v>
      </c>
      <c r="AE132" s="28">
        <f>X132+AB132+AD132</f>
        <v>0</v>
      </c>
      <c r="AF132" s="29">
        <f>SUM(F132,T132,AE132)</f>
        <v>0</v>
      </c>
      <c r="AG132" s="30" t="s">
        <v>422</v>
      </c>
      <c r="AH132" s="30"/>
      <c r="AI132" s="31"/>
    </row>
    <row r="133" spans="1:35" x14ac:dyDescent="0.25">
      <c r="A133" s="32"/>
      <c r="B133" s="17" t="s">
        <v>5</v>
      </c>
      <c r="C133" s="18"/>
      <c r="D133" s="19" t="s">
        <v>459</v>
      </c>
      <c r="E133" s="17" t="s">
        <v>221</v>
      </c>
      <c r="F133" s="20">
        <f>VLOOKUP(B133,工作量!$D:$H,5,FALSE)</f>
        <v>0</v>
      </c>
      <c r="G133" s="21" t="s">
        <v>374</v>
      </c>
      <c r="H133" s="21" t="s">
        <v>374</v>
      </c>
      <c r="I133" s="22" t="e">
        <f>AVERAGE(G133,H133)</f>
        <v>#DIV/0!</v>
      </c>
      <c r="J133" s="23"/>
      <c r="K133" s="24"/>
      <c r="L133" s="25"/>
      <c r="M133" s="25"/>
      <c r="N133" s="26">
        <f>L133+M133</f>
        <v>0</v>
      </c>
      <c r="O133" s="27"/>
      <c r="P133" s="27"/>
      <c r="Q133" s="27"/>
      <c r="R133" s="27"/>
      <c r="S133" s="26">
        <f>O133+P133+Q133+R133</f>
        <v>0</v>
      </c>
      <c r="T133" s="28">
        <f>SUM(K133,N133,S133)</f>
        <v>0</v>
      </c>
      <c r="U133" s="27"/>
      <c r="V133" s="27"/>
      <c r="W133" s="27"/>
      <c r="X133" s="26">
        <f>SUM(U133:W133)</f>
        <v>0</v>
      </c>
      <c r="Y133" s="27"/>
      <c r="Z133" s="27"/>
      <c r="AA133" s="54"/>
      <c r="AB133" s="26">
        <f>SUM(Y133:AA133)</f>
        <v>0</v>
      </c>
      <c r="AC133" s="27"/>
      <c r="AD133" s="26">
        <f>AC133</f>
        <v>0</v>
      </c>
      <c r="AE133" s="28">
        <f>X133+AB133+AD133</f>
        <v>0</v>
      </c>
      <c r="AF133" s="29">
        <f>SUM(F133,T133,AE133)</f>
        <v>0</v>
      </c>
      <c r="AG133" s="30" t="s">
        <v>422</v>
      </c>
      <c r="AH133" s="30"/>
      <c r="AI133" s="31" t="s">
        <v>423</v>
      </c>
    </row>
    <row r="134" spans="1:35" x14ac:dyDescent="0.25">
      <c r="A134" s="32"/>
      <c r="B134" s="17" t="s">
        <v>139</v>
      </c>
      <c r="C134" s="18"/>
      <c r="D134" s="19" t="s">
        <v>503</v>
      </c>
      <c r="E134" s="17" t="s">
        <v>221</v>
      </c>
      <c r="F134" s="20">
        <f>VLOOKUP(B134,工作量!$D:$H,5,FALSE)</f>
        <v>2.0202231099604537</v>
      </c>
      <c r="G134" s="21" t="s">
        <v>374</v>
      </c>
      <c r="H134" s="21" t="s">
        <v>374</v>
      </c>
      <c r="I134" s="22" t="e">
        <f>AVERAGE(G134,H134)</f>
        <v>#DIV/0!</v>
      </c>
      <c r="J134" s="23"/>
      <c r="K134" s="24"/>
      <c r="L134" s="25"/>
      <c r="M134" s="25"/>
      <c r="N134" s="26">
        <f>L134+M134</f>
        <v>0</v>
      </c>
      <c r="O134" s="27"/>
      <c r="P134" s="27"/>
      <c r="Q134" s="27"/>
      <c r="R134" s="27"/>
      <c r="S134" s="26">
        <f>O134+P134+Q134+R134</f>
        <v>0</v>
      </c>
      <c r="T134" s="28">
        <f>SUM(K134,N134,S134)</f>
        <v>0</v>
      </c>
      <c r="U134" s="27"/>
      <c r="V134" s="27"/>
      <c r="W134" s="27"/>
      <c r="X134" s="26">
        <f>SUM(U134:W134)</f>
        <v>0</v>
      </c>
      <c r="Y134" s="27"/>
      <c r="Z134" s="27"/>
      <c r="AA134" s="54"/>
      <c r="AB134" s="26">
        <f>SUM(Y134:AA134)</f>
        <v>0</v>
      </c>
      <c r="AC134" s="27"/>
      <c r="AD134" s="26">
        <f>AC134</f>
        <v>0</v>
      </c>
      <c r="AE134" s="28">
        <f>X134+AB134+AD134</f>
        <v>0</v>
      </c>
      <c r="AF134" s="29">
        <f>SUM(F134,T134,AE134)</f>
        <v>2.0202231099604537</v>
      </c>
      <c r="AG134" s="30" t="s">
        <v>422</v>
      </c>
      <c r="AH134" s="30"/>
      <c r="AI134" s="31" t="s">
        <v>423</v>
      </c>
    </row>
    <row r="135" spans="1:35" x14ac:dyDescent="0.25">
      <c r="A135" s="32"/>
      <c r="B135" s="17" t="s">
        <v>51</v>
      </c>
      <c r="C135" s="18"/>
      <c r="D135" s="19" t="s">
        <v>451</v>
      </c>
      <c r="E135" s="17" t="s">
        <v>221</v>
      </c>
      <c r="F135" s="20">
        <f>VLOOKUP(B135,工作量!$D:$H,5,FALSE)</f>
        <v>18.703399542520959</v>
      </c>
      <c r="G135" s="21" t="s">
        <v>374</v>
      </c>
      <c r="H135" s="21" t="s">
        <v>374</v>
      </c>
      <c r="I135" s="22" t="e">
        <f>AVERAGE(G135,H135)</f>
        <v>#DIV/0!</v>
      </c>
      <c r="J135" s="23"/>
      <c r="K135" s="24"/>
      <c r="L135" s="25"/>
      <c r="M135" s="25"/>
      <c r="N135" s="26">
        <f>L135+M135</f>
        <v>0</v>
      </c>
      <c r="O135" s="27"/>
      <c r="P135" s="27"/>
      <c r="Q135" s="27"/>
      <c r="R135" s="27"/>
      <c r="S135" s="26">
        <f>O135+P135+Q135+R135</f>
        <v>0</v>
      </c>
      <c r="T135" s="28">
        <f>SUM(K135,N135,S135)</f>
        <v>0</v>
      </c>
      <c r="U135" s="27"/>
      <c r="V135" s="27"/>
      <c r="W135" s="27"/>
      <c r="X135" s="26">
        <f>SUM(U135:W135)</f>
        <v>0</v>
      </c>
      <c r="Y135" s="27"/>
      <c r="Z135" s="27"/>
      <c r="AA135" s="54"/>
      <c r="AB135" s="26">
        <f>SUM(Y135:AA135)</f>
        <v>0</v>
      </c>
      <c r="AC135" s="27"/>
      <c r="AD135" s="26">
        <f>AC135</f>
        <v>0</v>
      </c>
      <c r="AE135" s="28">
        <f>X135+AB135+AD135</f>
        <v>0</v>
      </c>
      <c r="AF135" s="29">
        <f>SUM(F135,T135,AE135)</f>
        <v>18.703399542520959</v>
      </c>
      <c r="AG135" s="30" t="s">
        <v>422</v>
      </c>
      <c r="AH135" s="30"/>
      <c r="AI135" s="31" t="s">
        <v>423</v>
      </c>
    </row>
    <row r="136" spans="1:35" x14ac:dyDescent="0.25">
      <c r="A136" s="32"/>
      <c r="B136" s="17" t="s">
        <v>185</v>
      </c>
      <c r="C136" s="18"/>
      <c r="D136" s="19" t="s">
        <v>466</v>
      </c>
      <c r="E136" s="17" t="s">
        <v>221</v>
      </c>
      <c r="F136" s="20">
        <f>VLOOKUP(B136,工作量!$D:$H,5,FALSE)</f>
        <v>0</v>
      </c>
      <c r="G136" s="21" t="s">
        <v>374</v>
      </c>
      <c r="H136" s="21" t="s">
        <v>374</v>
      </c>
      <c r="I136" s="22" t="e">
        <f>AVERAGE(G136,H136)</f>
        <v>#DIV/0!</v>
      </c>
      <c r="J136" s="23"/>
      <c r="K136" s="24"/>
      <c r="L136" s="25"/>
      <c r="M136" s="25"/>
      <c r="N136" s="26">
        <f>L136+M136</f>
        <v>0</v>
      </c>
      <c r="O136" s="27"/>
      <c r="P136" s="27"/>
      <c r="Q136" s="27"/>
      <c r="R136" s="27"/>
      <c r="S136" s="26">
        <f>O136+P136+Q136+R136</f>
        <v>0</v>
      </c>
      <c r="T136" s="28">
        <f>SUM(K136,N136,S136)</f>
        <v>0</v>
      </c>
      <c r="U136" s="27"/>
      <c r="V136" s="27"/>
      <c r="W136" s="27"/>
      <c r="X136" s="26">
        <f>SUM(U136:W136)</f>
        <v>0</v>
      </c>
      <c r="Y136" s="27"/>
      <c r="Z136" s="27"/>
      <c r="AA136" s="54"/>
      <c r="AB136" s="26">
        <f>SUM(Y136:AA136)</f>
        <v>0</v>
      </c>
      <c r="AC136" s="27"/>
      <c r="AD136" s="26">
        <f>AC136</f>
        <v>0</v>
      </c>
      <c r="AE136" s="28">
        <f>X136+AB136+AD136</f>
        <v>0</v>
      </c>
      <c r="AF136" s="29">
        <f>SUM(F136,T136,AE136)</f>
        <v>0</v>
      </c>
      <c r="AG136" s="30" t="s">
        <v>417</v>
      </c>
      <c r="AH136" s="30"/>
      <c r="AI136" s="31" t="s">
        <v>424</v>
      </c>
    </row>
    <row r="137" spans="1:35" x14ac:dyDescent="0.25">
      <c r="A137" s="32"/>
      <c r="B137" s="17" t="s">
        <v>64</v>
      </c>
      <c r="C137" s="33"/>
      <c r="D137" s="19" t="s">
        <v>496</v>
      </c>
      <c r="E137" s="17" t="s">
        <v>220</v>
      </c>
      <c r="F137" s="20">
        <f>VLOOKUP(B137,工作量!$D:$H,5,FALSE)</f>
        <v>11.135392452987764</v>
      </c>
      <c r="G137" s="21" t="s">
        <v>374</v>
      </c>
      <c r="H137" s="21" t="s">
        <v>374</v>
      </c>
      <c r="I137" s="22" t="e">
        <f>AVERAGE(G137,H137)</f>
        <v>#DIV/0!</v>
      </c>
      <c r="J137" s="23"/>
      <c r="K137" s="24"/>
      <c r="L137" s="25"/>
      <c r="M137" s="25"/>
      <c r="N137" s="26">
        <f>L137+M137</f>
        <v>0</v>
      </c>
      <c r="O137" s="27"/>
      <c r="P137" s="27"/>
      <c r="Q137" s="27"/>
      <c r="R137" s="27"/>
      <c r="S137" s="26">
        <f>O137+P137+Q137+R137</f>
        <v>0</v>
      </c>
      <c r="T137" s="28">
        <f>SUM(K137,N137,S137)</f>
        <v>0</v>
      </c>
      <c r="U137" s="27"/>
      <c r="V137" s="27"/>
      <c r="W137" s="27"/>
      <c r="X137" s="26">
        <f>SUM(U137:W137)</f>
        <v>0</v>
      </c>
      <c r="Y137" s="27"/>
      <c r="Z137" s="27"/>
      <c r="AA137" s="54"/>
      <c r="AB137" s="26">
        <f>SUM(Y137:AA137)</f>
        <v>0</v>
      </c>
      <c r="AC137" s="27"/>
      <c r="AD137" s="26">
        <f>AC137</f>
        <v>0</v>
      </c>
      <c r="AE137" s="28">
        <f>X137+AB137+AD137</f>
        <v>0</v>
      </c>
      <c r="AF137" s="29">
        <f>SUM(F137,T137,AE137)</f>
        <v>11.135392452987764</v>
      </c>
      <c r="AG137" s="30" t="s">
        <v>417</v>
      </c>
      <c r="AH137" s="30"/>
      <c r="AI137" s="31"/>
    </row>
    <row r="138" spans="1:35" x14ac:dyDescent="0.25">
      <c r="A138" s="32"/>
      <c r="B138" s="52" t="s">
        <v>164</v>
      </c>
      <c r="C138" s="33"/>
      <c r="D138" s="19" t="s">
        <v>494</v>
      </c>
      <c r="E138" s="52" t="s">
        <v>219</v>
      </c>
      <c r="F138" s="20">
        <f>VLOOKUP(B138,工作量!$D:$H,5,FALSE)</f>
        <v>5.2645177679105819</v>
      </c>
      <c r="G138" s="21" t="s">
        <v>374</v>
      </c>
      <c r="H138" s="21" t="s">
        <v>374</v>
      </c>
      <c r="I138" s="22" t="e">
        <f>AVERAGE(G138,H138)</f>
        <v>#DIV/0!</v>
      </c>
      <c r="J138" s="23"/>
      <c r="K138" s="24"/>
      <c r="L138" s="25"/>
      <c r="M138" s="25"/>
      <c r="N138" s="26">
        <f>L138+M138</f>
        <v>0</v>
      </c>
      <c r="O138" s="27"/>
      <c r="P138" s="27"/>
      <c r="Q138" s="27"/>
      <c r="R138" s="27"/>
      <c r="S138" s="26">
        <f>O138+P138+Q138+R138</f>
        <v>0</v>
      </c>
      <c r="T138" s="28">
        <f>SUM(K138,N138,S138)</f>
        <v>0</v>
      </c>
      <c r="U138" s="27"/>
      <c r="V138" s="27"/>
      <c r="W138" s="27"/>
      <c r="X138" s="26">
        <f>SUM(U138:W138)</f>
        <v>0</v>
      </c>
      <c r="Y138" s="27"/>
      <c r="Z138" s="27"/>
      <c r="AA138" s="54"/>
      <c r="AB138" s="26">
        <f>SUM(Y138:AA138)</f>
        <v>0</v>
      </c>
      <c r="AC138" s="27"/>
      <c r="AD138" s="26">
        <f>AC138</f>
        <v>0</v>
      </c>
      <c r="AE138" s="28">
        <f>X138+AB138+AD138</f>
        <v>0</v>
      </c>
      <c r="AF138" s="29">
        <f>SUM(F138,T138,AE138)</f>
        <v>5.2645177679105819</v>
      </c>
      <c r="AG138" s="30" t="s">
        <v>426</v>
      </c>
      <c r="AH138" s="30"/>
      <c r="AI138" s="31"/>
    </row>
    <row r="139" spans="1:35" x14ac:dyDescent="0.25">
      <c r="A139" s="32"/>
      <c r="B139" s="17" t="s">
        <v>142</v>
      </c>
      <c r="C139" s="33"/>
      <c r="D139" s="19" t="s">
        <v>451</v>
      </c>
      <c r="E139" s="17" t="s">
        <v>221</v>
      </c>
      <c r="F139" s="20">
        <f>VLOOKUP(B139,工作量!$D:$H,5,FALSE)</f>
        <v>40.829772327621804</v>
      </c>
      <c r="G139" s="21" t="s">
        <v>374</v>
      </c>
      <c r="H139" s="21" t="s">
        <v>374</v>
      </c>
      <c r="I139" s="22" t="e">
        <f>AVERAGE(G139,H139)</f>
        <v>#DIV/0!</v>
      </c>
      <c r="J139" s="23"/>
      <c r="K139" s="24"/>
      <c r="L139" s="25"/>
      <c r="M139" s="25"/>
      <c r="N139" s="26">
        <f>L139+M139</f>
        <v>0</v>
      </c>
      <c r="O139" s="27"/>
      <c r="P139" s="27"/>
      <c r="Q139" s="27"/>
      <c r="R139" s="27"/>
      <c r="S139" s="26">
        <f>O139+P139+Q139+R139</f>
        <v>0</v>
      </c>
      <c r="T139" s="28">
        <f>SUM(K139,N139,S139)</f>
        <v>0</v>
      </c>
      <c r="U139" s="27"/>
      <c r="V139" s="27"/>
      <c r="W139" s="27"/>
      <c r="X139" s="26">
        <f>SUM(U139:W139)</f>
        <v>0</v>
      </c>
      <c r="Y139" s="27"/>
      <c r="Z139" s="27"/>
      <c r="AA139" s="54"/>
      <c r="AB139" s="26">
        <f>SUM(Y139:AA139)</f>
        <v>0</v>
      </c>
      <c r="AC139" s="27"/>
      <c r="AD139" s="26">
        <f>AC139</f>
        <v>0</v>
      </c>
      <c r="AE139" s="28">
        <f>X139+AB139+AD139</f>
        <v>0</v>
      </c>
      <c r="AF139" s="29">
        <f>SUM(F139,T139,AE139)</f>
        <v>40.829772327621804</v>
      </c>
      <c r="AG139" s="30" t="s">
        <v>407</v>
      </c>
      <c r="AH139" s="30"/>
      <c r="AI139" s="31"/>
    </row>
    <row r="140" spans="1:35" x14ac:dyDescent="0.25">
      <c r="A140" s="32"/>
      <c r="B140" s="52" t="s">
        <v>80</v>
      </c>
      <c r="C140" s="18"/>
      <c r="D140" s="19" t="s">
        <v>504</v>
      </c>
      <c r="E140" s="52" t="s">
        <v>219</v>
      </c>
      <c r="F140" s="20">
        <f>VLOOKUP(B140,工作量!$D:$H,5,FALSE)</f>
        <v>0</v>
      </c>
      <c r="G140" s="21" t="s">
        <v>374</v>
      </c>
      <c r="H140" s="21" t="s">
        <v>374</v>
      </c>
      <c r="I140" s="22" t="e">
        <f>AVERAGE(G140,H140)</f>
        <v>#DIV/0!</v>
      </c>
      <c r="J140" s="23"/>
      <c r="K140" s="24"/>
      <c r="L140" s="25"/>
      <c r="M140" s="25"/>
      <c r="N140" s="26">
        <f>L140+M140</f>
        <v>0</v>
      </c>
      <c r="O140" s="27"/>
      <c r="P140" s="27"/>
      <c r="Q140" s="27"/>
      <c r="R140" s="27"/>
      <c r="S140" s="26">
        <f>O140+P140+Q140+R140</f>
        <v>0</v>
      </c>
      <c r="T140" s="28">
        <f>SUM(K140,N140,S140)</f>
        <v>0</v>
      </c>
      <c r="U140" s="27"/>
      <c r="V140" s="27"/>
      <c r="W140" s="27"/>
      <c r="X140" s="26">
        <f>SUM(U140:W140)</f>
        <v>0</v>
      </c>
      <c r="Y140" s="27"/>
      <c r="Z140" s="27"/>
      <c r="AA140" s="54"/>
      <c r="AB140" s="26">
        <f>SUM(Y140:AA140)</f>
        <v>0</v>
      </c>
      <c r="AC140" s="27"/>
      <c r="AD140" s="26">
        <f>AC140</f>
        <v>0</v>
      </c>
      <c r="AE140" s="28">
        <f>X140+AB140+AD140</f>
        <v>0</v>
      </c>
      <c r="AF140" s="29">
        <f>SUM(F140,T140,AE140)</f>
        <v>0</v>
      </c>
      <c r="AG140" s="30" t="s">
        <v>411</v>
      </c>
      <c r="AH140" s="30"/>
      <c r="AI140" s="31"/>
    </row>
    <row r="141" spans="1:35" x14ac:dyDescent="0.25">
      <c r="A141" s="32"/>
      <c r="B141" s="17" t="s">
        <v>145</v>
      </c>
      <c r="C141" s="33"/>
      <c r="D141" s="19" t="s">
        <v>505</v>
      </c>
      <c r="E141" s="17" t="s">
        <v>220</v>
      </c>
      <c r="F141" s="20">
        <f>VLOOKUP(B141,工作量!$D:$H,5,FALSE)</f>
        <v>0</v>
      </c>
      <c r="G141" s="21" t="s">
        <v>374</v>
      </c>
      <c r="H141" s="21" t="s">
        <v>374</v>
      </c>
      <c r="I141" s="22" t="e">
        <f>AVERAGE(G141,H141)</f>
        <v>#DIV/0!</v>
      </c>
      <c r="J141" s="23"/>
      <c r="K141" s="24"/>
      <c r="L141" s="25"/>
      <c r="M141" s="25"/>
      <c r="N141" s="26">
        <f>L141+M141</f>
        <v>0</v>
      </c>
      <c r="O141" s="27"/>
      <c r="P141" s="27"/>
      <c r="Q141" s="27"/>
      <c r="R141" s="27"/>
      <c r="S141" s="26">
        <f>O141+P141+Q141+R141</f>
        <v>0</v>
      </c>
      <c r="T141" s="28">
        <f>SUM(K141,N141,S141)</f>
        <v>0</v>
      </c>
      <c r="U141" s="27"/>
      <c r="V141" s="27"/>
      <c r="W141" s="27"/>
      <c r="X141" s="26">
        <f>SUM(U141:W141)</f>
        <v>0</v>
      </c>
      <c r="Y141" s="27"/>
      <c r="Z141" s="27"/>
      <c r="AA141" s="54"/>
      <c r="AB141" s="26">
        <f>SUM(Y141:AA141)</f>
        <v>0</v>
      </c>
      <c r="AC141" s="27"/>
      <c r="AD141" s="26">
        <f>AC141</f>
        <v>0</v>
      </c>
      <c r="AE141" s="28">
        <f>X141+AB141+AD141</f>
        <v>0</v>
      </c>
      <c r="AF141" s="29">
        <f>SUM(F141,T141,AE141)</f>
        <v>0</v>
      </c>
      <c r="AG141" s="30" t="s">
        <v>426</v>
      </c>
      <c r="AH141" s="30" t="s">
        <v>437</v>
      </c>
      <c r="AI141" s="31"/>
    </row>
    <row r="142" spans="1:35" x14ac:dyDescent="0.25">
      <c r="A142" s="32"/>
      <c r="B142" s="17" t="s">
        <v>157</v>
      </c>
      <c r="C142" s="18"/>
      <c r="D142" s="19" t="s">
        <v>494</v>
      </c>
      <c r="E142" s="17" t="s">
        <v>219</v>
      </c>
      <c r="F142" s="20">
        <f>VLOOKUP(B142,工作量!$D:$H,5,FALSE)</f>
        <v>0</v>
      </c>
      <c r="G142" s="21" t="s">
        <v>374</v>
      </c>
      <c r="H142" s="21" t="s">
        <v>374</v>
      </c>
      <c r="I142" s="22" t="e">
        <f>AVERAGE(G142,H142)</f>
        <v>#DIV/0!</v>
      </c>
      <c r="J142" s="23"/>
      <c r="K142" s="24"/>
      <c r="L142" s="25"/>
      <c r="M142" s="25"/>
      <c r="N142" s="26">
        <f>L142+M142</f>
        <v>0</v>
      </c>
      <c r="O142" s="27"/>
      <c r="P142" s="27"/>
      <c r="Q142" s="27"/>
      <c r="R142" s="27"/>
      <c r="S142" s="26">
        <f>O142+P142+Q142+R142</f>
        <v>0</v>
      </c>
      <c r="T142" s="28">
        <f>SUM(K142,N142,S142)</f>
        <v>0</v>
      </c>
      <c r="U142" s="27"/>
      <c r="V142" s="27"/>
      <c r="W142" s="27"/>
      <c r="X142" s="26">
        <f>SUM(U142:W142)</f>
        <v>0</v>
      </c>
      <c r="Y142" s="27"/>
      <c r="Z142" s="27"/>
      <c r="AA142" s="54"/>
      <c r="AB142" s="26">
        <f>SUM(Y142:AA142)</f>
        <v>0</v>
      </c>
      <c r="AC142" s="27"/>
      <c r="AD142" s="26">
        <f>AC142</f>
        <v>0</v>
      </c>
      <c r="AE142" s="28">
        <f>X142+AB142+AD142</f>
        <v>0</v>
      </c>
      <c r="AF142" s="29">
        <f>SUM(F142,T142,AE142)</f>
        <v>0</v>
      </c>
      <c r="AG142" s="30" t="s">
        <v>413</v>
      </c>
      <c r="AH142" s="30"/>
      <c r="AI142" s="31"/>
    </row>
    <row r="143" spans="1:35" x14ac:dyDescent="0.25">
      <c r="A143" s="32"/>
      <c r="B143" s="17" t="s">
        <v>215</v>
      </c>
      <c r="C143" s="33"/>
      <c r="D143" s="19" t="s">
        <v>1</v>
      </c>
      <c r="E143" s="17" t="s">
        <v>221</v>
      </c>
      <c r="F143" s="20" t="e">
        <f>VLOOKUP(B143,工作量!$D:$H,5,FALSE)</f>
        <v>#N/A</v>
      </c>
      <c r="G143" s="21" t="s">
        <v>374</v>
      </c>
      <c r="H143" s="21" t="s">
        <v>374</v>
      </c>
      <c r="I143" s="22" t="e">
        <f>AVERAGE(G143,H143)</f>
        <v>#DIV/0!</v>
      </c>
      <c r="J143" s="23"/>
      <c r="K143" s="24"/>
      <c r="L143" s="25"/>
      <c r="M143" s="25"/>
      <c r="N143" s="26">
        <f>L143+M143</f>
        <v>0</v>
      </c>
      <c r="O143" s="27"/>
      <c r="P143" s="27"/>
      <c r="Q143" s="27"/>
      <c r="R143" s="27"/>
      <c r="S143" s="26">
        <f>O143+P143+Q143+R143</f>
        <v>0</v>
      </c>
      <c r="T143" s="28">
        <f>SUM(K143,N143,S143)</f>
        <v>0</v>
      </c>
      <c r="U143" s="27"/>
      <c r="V143" s="27"/>
      <c r="W143" s="27"/>
      <c r="X143" s="26">
        <f>SUM(U143:W143)</f>
        <v>0</v>
      </c>
      <c r="Y143" s="27"/>
      <c r="Z143" s="27"/>
      <c r="AA143" s="54"/>
      <c r="AB143" s="26">
        <f>SUM(Y143:AA143)</f>
        <v>0</v>
      </c>
      <c r="AC143" s="27"/>
      <c r="AD143" s="26">
        <f>AC143</f>
        <v>0</v>
      </c>
      <c r="AE143" s="28">
        <f>X143+AB143+AD143</f>
        <v>0</v>
      </c>
      <c r="AF143" s="29" t="e">
        <f>SUM(F143,T143,AE143)</f>
        <v>#N/A</v>
      </c>
      <c r="AG143" s="30" t="s">
        <v>426</v>
      </c>
      <c r="AH143" s="30" t="s">
        <v>437</v>
      </c>
      <c r="AI143" s="31"/>
    </row>
    <row r="144" spans="1:35" x14ac:dyDescent="0.25">
      <c r="A144" s="32"/>
      <c r="B144" s="39" t="s">
        <v>415</v>
      </c>
      <c r="C144" s="40"/>
      <c r="D144" s="19" t="s">
        <v>463</v>
      </c>
      <c r="E144" s="39" t="s">
        <v>416</v>
      </c>
      <c r="F144" s="20">
        <f>VLOOKUP(B144,工作量!$D:$H,5,FALSE)</f>
        <v>0</v>
      </c>
      <c r="G144" s="21" t="s">
        <v>374</v>
      </c>
      <c r="H144" s="21" t="s">
        <v>374</v>
      </c>
      <c r="I144" s="22" t="e">
        <f>AVERAGE(G144,H144)</f>
        <v>#DIV/0!</v>
      </c>
      <c r="J144" s="23"/>
      <c r="K144" s="24"/>
      <c r="L144" s="25"/>
      <c r="M144" s="25"/>
      <c r="N144" s="26">
        <f>L144+M144</f>
        <v>0</v>
      </c>
      <c r="O144" s="27"/>
      <c r="P144" s="27"/>
      <c r="Q144" s="27"/>
      <c r="R144" s="27"/>
      <c r="S144" s="26">
        <f>O144+P144+Q144+R144</f>
        <v>0</v>
      </c>
      <c r="T144" s="28">
        <f>SUM(K144,N144,S144)</f>
        <v>0</v>
      </c>
      <c r="U144" s="27"/>
      <c r="V144" s="27"/>
      <c r="W144" s="27"/>
      <c r="X144" s="26">
        <f>SUM(U144:W144)</f>
        <v>0</v>
      </c>
      <c r="Y144" s="27"/>
      <c r="Z144" s="27"/>
      <c r="AA144" s="54"/>
      <c r="AB144" s="26">
        <f>SUM(Y144:AA144)</f>
        <v>0</v>
      </c>
      <c r="AC144" s="27"/>
      <c r="AD144" s="26">
        <f>AC144</f>
        <v>0</v>
      </c>
      <c r="AE144" s="28">
        <f>X144+AB144+AD144</f>
        <v>0</v>
      </c>
      <c r="AF144" s="29">
        <f>SUM(F144,T144,AE144)</f>
        <v>0</v>
      </c>
      <c r="AG144" s="30" t="s">
        <v>414</v>
      </c>
      <c r="AH144" s="30"/>
      <c r="AI144" s="31"/>
    </row>
    <row r="145" spans="1:35" x14ac:dyDescent="0.25">
      <c r="A145" s="32"/>
      <c r="B145" s="17" t="s">
        <v>217</v>
      </c>
      <c r="C145" s="33"/>
      <c r="D145" s="19" t="s">
        <v>506</v>
      </c>
      <c r="E145" s="17" t="s">
        <v>428</v>
      </c>
      <c r="F145" s="20" t="e">
        <f>VLOOKUP(B145,工作量!$D:$H,5,FALSE)</f>
        <v>#N/A</v>
      </c>
      <c r="G145" s="21" t="s">
        <v>374</v>
      </c>
      <c r="H145" s="21" t="s">
        <v>374</v>
      </c>
      <c r="I145" s="22" t="e">
        <f>AVERAGE(G145,H145)</f>
        <v>#DIV/0!</v>
      </c>
      <c r="J145" s="23"/>
      <c r="K145" s="24"/>
      <c r="L145" s="25"/>
      <c r="M145" s="25"/>
      <c r="N145" s="26">
        <f>L145+M145</f>
        <v>0</v>
      </c>
      <c r="O145" s="27"/>
      <c r="P145" s="27"/>
      <c r="Q145" s="27"/>
      <c r="R145" s="27"/>
      <c r="S145" s="26">
        <f>O145+P145+Q145+R145</f>
        <v>0</v>
      </c>
      <c r="T145" s="28">
        <f>SUM(K145,N145,S145)</f>
        <v>0</v>
      </c>
      <c r="U145" s="27"/>
      <c r="V145" s="27"/>
      <c r="W145" s="27"/>
      <c r="X145" s="26">
        <f>SUM(U145:W145)</f>
        <v>0</v>
      </c>
      <c r="Y145" s="27"/>
      <c r="Z145" s="27"/>
      <c r="AA145" s="54"/>
      <c r="AB145" s="26">
        <f>SUM(Y145:AA145)</f>
        <v>0</v>
      </c>
      <c r="AC145" s="27"/>
      <c r="AD145" s="26">
        <f>AC145</f>
        <v>0</v>
      </c>
      <c r="AE145" s="28">
        <f>X145+AB145+AD145</f>
        <v>0</v>
      </c>
      <c r="AF145" s="29" t="e">
        <f>SUM(F145,T145,AE145)</f>
        <v>#N/A</v>
      </c>
      <c r="AG145" s="30" t="s">
        <v>429</v>
      </c>
      <c r="AH145" s="30"/>
      <c r="AI145" s="31"/>
    </row>
    <row r="146" spans="1:35" x14ac:dyDescent="0.25">
      <c r="A146" s="32"/>
      <c r="B146" s="17" t="s">
        <v>218</v>
      </c>
      <c r="C146" s="33"/>
      <c r="D146" s="19" t="s">
        <v>1</v>
      </c>
      <c r="E146" s="17" t="s">
        <v>430</v>
      </c>
      <c r="F146" s="20" t="e">
        <f>VLOOKUP(B146,工作量!$D:$H,5,FALSE)</f>
        <v>#N/A</v>
      </c>
      <c r="G146" s="21" t="s">
        <v>374</v>
      </c>
      <c r="H146" s="21" t="s">
        <v>374</v>
      </c>
      <c r="I146" s="22" t="e">
        <f>AVERAGE(G146,H146)</f>
        <v>#DIV/0!</v>
      </c>
      <c r="J146" s="23"/>
      <c r="K146" s="24"/>
      <c r="L146" s="25"/>
      <c r="M146" s="25"/>
      <c r="N146" s="26">
        <f>L146+M146</f>
        <v>0</v>
      </c>
      <c r="O146" s="27"/>
      <c r="P146" s="27"/>
      <c r="Q146" s="27"/>
      <c r="R146" s="27"/>
      <c r="S146" s="26">
        <f>O146+P146+Q146+R146</f>
        <v>0</v>
      </c>
      <c r="T146" s="28">
        <f>SUM(K146,N146,S146)</f>
        <v>0</v>
      </c>
      <c r="U146" s="27"/>
      <c r="V146" s="27"/>
      <c r="W146" s="27"/>
      <c r="X146" s="26">
        <f>SUM(U146:W146)</f>
        <v>0</v>
      </c>
      <c r="Y146" s="27"/>
      <c r="Z146" s="27"/>
      <c r="AA146" s="54"/>
      <c r="AB146" s="26">
        <f>SUM(Y146:AA146)</f>
        <v>0</v>
      </c>
      <c r="AC146" s="27"/>
      <c r="AD146" s="26">
        <f>AC146</f>
        <v>0</v>
      </c>
      <c r="AE146" s="28">
        <f>X146+AB146+AD146</f>
        <v>0</v>
      </c>
      <c r="AF146" s="29" t="e">
        <f>SUM(F146,T146,AE146)</f>
        <v>#N/A</v>
      </c>
      <c r="AG146" s="30" t="s">
        <v>431</v>
      </c>
      <c r="AH146" s="30" t="s">
        <v>437</v>
      </c>
      <c r="AI146" s="31"/>
    </row>
    <row r="147" spans="1:35" x14ac:dyDescent="0.25">
      <c r="A147" s="32"/>
      <c r="B147" s="41" t="s">
        <v>432</v>
      </c>
      <c r="C147" s="42"/>
      <c r="D147" s="19" t="s">
        <v>1</v>
      </c>
      <c r="E147" s="17" t="s">
        <v>382</v>
      </c>
      <c r="F147" s="20" t="e">
        <f>VLOOKUP(B147,工作量!$D:$H,5,FALSE)</f>
        <v>#N/A</v>
      </c>
      <c r="G147" s="21" t="s">
        <v>374</v>
      </c>
      <c r="H147" s="21" t="s">
        <v>374</v>
      </c>
      <c r="I147" s="22" t="e">
        <f>AVERAGE(G147,H147)</f>
        <v>#DIV/0!</v>
      </c>
      <c r="J147" s="23"/>
      <c r="K147" s="24"/>
      <c r="L147" s="25"/>
      <c r="M147" s="25"/>
      <c r="N147" s="26">
        <f>L147+M147</f>
        <v>0</v>
      </c>
      <c r="O147" s="27"/>
      <c r="P147" s="27"/>
      <c r="Q147" s="27"/>
      <c r="R147" s="27"/>
      <c r="S147" s="26">
        <f>O147+P147+Q147+R147</f>
        <v>0</v>
      </c>
      <c r="T147" s="28">
        <f>SUM(K147,N147,S147)</f>
        <v>0</v>
      </c>
      <c r="U147" s="27"/>
      <c r="V147" s="27"/>
      <c r="W147" s="27"/>
      <c r="X147" s="26">
        <f>SUM(U147:W147)</f>
        <v>0</v>
      </c>
      <c r="Y147" s="27"/>
      <c r="Z147" s="27"/>
      <c r="AA147" s="54"/>
      <c r="AB147" s="26">
        <f>SUM(Y147:AA147)</f>
        <v>0</v>
      </c>
      <c r="AC147" s="27"/>
      <c r="AD147" s="26">
        <f>AC147</f>
        <v>0</v>
      </c>
      <c r="AE147" s="28">
        <f>X147+AB147+AD147</f>
        <v>0</v>
      </c>
      <c r="AF147" s="29" t="e">
        <f>SUM(F147,T147,AE147)</f>
        <v>#N/A</v>
      </c>
      <c r="AG147" s="30" t="s">
        <v>409</v>
      </c>
      <c r="AH147" s="30"/>
      <c r="AI147" s="31"/>
    </row>
    <row r="148" spans="1:35" x14ac:dyDescent="0.25">
      <c r="A148" s="32"/>
      <c r="B148" s="41" t="s">
        <v>433</v>
      </c>
      <c r="C148" s="42"/>
      <c r="D148" s="19" t="s">
        <v>1</v>
      </c>
      <c r="E148" s="17" t="s">
        <v>382</v>
      </c>
      <c r="F148" s="20" t="e">
        <f>VLOOKUP(B148,工作量!$D:$H,5,FALSE)</f>
        <v>#N/A</v>
      </c>
      <c r="G148" s="21" t="s">
        <v>374</v>
      </c>
      <c r="H148" s="21" t="s">
        <v>374</v>
      </c>
      <c r="I148" s="22" t="e">
        <f>AVERAGE(G148,H148)</f>
        <v>#DIV/0!</v>
      </c>
      <c r="J148" s="23"/>
      <c r="K148" s="24"/>
      <c r="L148" s="25"/>
      <c r="M148" s="25"/>
      <c r="N148" s="26">
        <f>L148+M148</f>
        <v>0</v>
      </c>
      <c r="O148" s="27"/>
      <c r="P148" s="27"/>
      <c r="Q148" s="27"/>
      <c r="R148" s="27"/>
      <c r="S148" s="26">
        <f>O148+P148+Q148+R148</f>
        <v>0</v>
      </c>
      <c r="T148" s="28">
        <f>SUM(K148,N148,S148)</f>
        <v>0</v>
      </c>
      <c r="U148" s="27"/>
      <c r="V148" s="27"/>
      <c r="W148" s="27"/>
      <c r="X148" s="26">
        <f>SUM(U148:W148)</f>
        <v>0</v>
      </c>
      <c r="Y148" s="27"/>
      <c r="Z148" s="27"/>
      <c r="AA148" s="54"/>
      <c r="AB148" s="26">
        <f>SUM(Y148:AA148)</f>
        <v>0</v>
      </c>
      <c r="AC148" s="27"/>
      <c r="AD148" s="26">
        <f>AC148</f>
        <v>0</v>
      </c>
      <c r="AE148" s="28">
        <f>X148+AB148+AD148</f>
        <v>0</v>
      </c>
      <c r="AF148" s="29" t="e">
        <f>SUM(F148,T148,AE148)</f>
        <v>#N/A</v>
      </c>
      <c r="AG148" s="30" t="s">
        <v>409</v>
      </c>
      <c r="AH148" s="30"/>
      <c r="AI148" s="31"/>
    </row>
    <row r="149" spans="1:35" x14ac:dyDescent="0.25">
      <c r="A149" s="32"/>
      <c r="B149" s="41" t="s">
        <v>434</v>
      </c>
      <c r="C149" s="40"/>
      <c r="D149" s="19" t="s">
        <v>507</v>
      </c>
      <c r="E149" s="39" t="s">
        <v>435</v>
      </c>
      <c r="F149" s="20" t="e">
        <f>VLOOKUP(B149,工作量!$D:$H,5,FALSE)</f>
        <v>#N/A</v>
      </c>
      <c r="G149" s="21" t="s">
        <v>374</v>
      </c>
      <c r="H149" s="21" t="s">
        <v>374</v>
      </c>
      <c r="I149" s="22" t="e">
        <f>AVERAGE(G149,H149)</f>
        <v>#DIV/0!</v>
      </c>
      <c r="J149" s="23"/>
      <c r="K149" s="24"/>
      <c r="L149" s="25"/>
      <c r="M149" s="25"/>
      <c r="N149" s="26">
        <f>L149+M149</f>
        <v>0</v>
      </c>
      <c r="O149" s="27"/>
      <c r="P149" s="27"/>
      <c r="Q149" s="27"/>
      <c r="R149" s="27"/>
      <c r="S149" s="26">
        <f>O149+P149+Q149+R149</f>
        <v>0</v>
      </c>
      <c r="T149" s="28">
        <f>SUM(K149,N149,S149)</f>
        <v>0</v>
      </c>
      <c r="U149" s="27"/>
      <c r="V149" s="27"/>
      <c r="W149" s="27"/>
      <c r="X149" s="26">
        <f>SUM(U149:W149)</f>
        <v>0</v>
      </c>
      <c r="Y149" s="27"/>
      <c r="Z149" s="27"/>
      <c r="AA149" s="54"/>
      <c r="AB149" s="26">
        <f>SUM(Y149:AA149)</f>
        <v>0</v>
      </c>
      <c r="AC149" s="27"/>
      <c r="AD149" s="26">
        <f>AC149</f>
        <v>0</v>
      </c>
      <c r="AE149" s="28">
        <f>X149+AB149+AD149</f>
        <v>0</v>
      </c>
      <c r="AF149" s="29" t="e">
        <f>SUM(F149,T149,AE149)</f>
        <v>#N/A</v>
      </c>
      <c r="AG149" s="30" t="s">
        <v>409</v>
      </c>
      <c r="AH149" s="30"/>
      <c r="AI149" s="31"/>
    </row>
  </sheetData>
  <mergeCells count="2">
    <mergeCell ref="B1:B2"/>
    <mergeCell ref="AF1:AF2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5"/>
  <sheetViews>
    <sheetView workbookViewId="0">
      <selection activeCell="F13" sqref="F13"/>
    </sheetView>
  </sheetViews>
  <sheetFormatPr defaultColWidth="9" defaultRowHeight="15.5" x14ac:dyDescent="0.25"/>
  <cols>
    <col min="1" max="1" width="5.5" style="7" bestFit="1" customWidth="1"/>
    <col min="2" max="2" width="9.5" style="7" bestFit="1" customWidth="1"/>
    <col min="3" max="3" width="6.5" style="7" bestFit="1" customWidth="1"/>
    <col min="4" max="4" width="7.5" style="7" bestFit="1" customWidth="1"/>
    <col min="5" max="5" width="12.75" style="3" bestFit="1" customWidth="1"/>
    <col min="6" max="6" width="16.08203125" style="65" customWidth="1"/>
    <col min="7" max="7" width="15" style="3" bestFit="1" customWidth="1"/>
    <col min="8" max="9" width="12.75" style="6" bestFit="1" customWidth="1"/>
    <col min="10" max="16384" width="9" style="6"/>
  </cols>
  <sheetData>
    <row r="1" spans="1:8" x14ac:dyDescent="0.25">
      <c r="A1" s="7">
        <v>2013</v>
      </c>
    </row>
    <row r="2" spans="1:8" s="69" customFormat="1" ht="15" x14ac:dyDescent="0.25">
      <c r="A2" s="67" t="s">
        <v>223</v>
      </c>
      <c r="B2" s="67" t="s">
        <v>224</v>
      </c>
      <c r="C2" s="67" t="s">
        <v>225</v>
      </c>
      <c r="D2" s="67" t="s">
        <v>226</v>
      </c>
      <c r="E2" s="68" t="s">
        <v>222</v>
      </c>
      <c r="F2" s="63" t="s">
        <v>509</v>
      </c>
      <c r="G2" s="67" t="s">
        <v>227</v>
      </c>
      <c r="H2" s="1" t="s">
        <v>589</v>
      </c>
    </row>
    <row r="3" spans="1:8" x14ac:dyDescent="0.25">
      <c r="A3" s="4">
        <v>1</v>
      </c>
      <c r="B3" s="4" t="s">
        <v>248</v>
      </c>
      <c r="C3" s="4" t="s">
        <v>105</v>
      </c>
      <c r="D3" s="4" t="s">
        <v>249</v>
      </c>
      <c r="E3" s="2">
        <v>1673.25558</v>
      </c>
      <c r="F3" s="64">
        <v>0</v>
      </c>
      <c r="G3" s="5">
        <f t="shared" ref="G3:G34" si="0">E3+F3</f>
        <v>1673.25558</v>
      </c>
      <c r="H3" s="8">
        <f t="shared" ref="H3:H34" si="1">IF(G3/344.8464*100&gt;150,150,G3/344.8464*100)</f>
        <v>150</v>
      </c>
    </row>
    <row r="4" spans="1:8" x14ac:dyDescent="0.25">
      <c r="A4" s="4">
        <v>2</v>
      </c>
      <c r="B4" s="4" t="s">
        <v>248</v>
      </c>
      <c r="C4" s="4">
        <v>40799</v>
      </c>
      <c r="D4" s="4" t="s">
        <v>250</v>
      </c>
      <c r="E4" s="2">
        <v>847.55099999999993</v>
      </c>
      <c r="F4" s="64">
        <v>0</v>
      </c>
      <c r="G4" s="5">
        <f t="shared" si="0"/>
        <v>847.55099999999993</v>
      </c>
      <c r="H4" s="8">
        <f t="shared" si="1"/>
        <v>150</v>
      </c>
    </row>
    <row r="5" spans="1:8" x14ac:dyDescent="0.25">
      <c r="A5" s="4">
        <v>4</v>
      </c>
      <c r="B5" s="4" t="s">
        <v>248</v>
      </c>
      <c r="C5" s="4" t="s">
        <v>91</v>
      </c>
      <c r="D5" s="4" t="s">
        <v>252</v>
      </c>
      <c r="E5" s="2">
        <v>582.428</v>
      </c>
      <c r="F5" s="64">
        <v>0</v>
      </c>
      <c r="G5" s="5">
        <f t="shared" si="0"/>
        <v>582.428</v>
      </c>
      <c r="H5" s="8">
        <f t="shared" si="1"/>
        <v>150</v>
      </c>
    </row>
    <row r="6" spans="1:8" x14ac:dyDescent="0.25">
      <c r="A6" s="4">
        <v>5</v>
      </c>
      <c r="B6" s="4" t="s">
        <v>248</v>
      </c>
      <c r="C6" s="4" t="s">
        <v>89</v>
      </c>
      <c r="D6" s="4" t="s">
        <v>253</v>
      </c>
      <c r="E6" s="2">
        <v>726.14976000000001</v>
      </c>
      <c r="F6" s="64">
        <v>0</v>
      </c>
      <c r="G6" s="5">
        <f t="shared" si="0"/>
        <v>726.14976000000001</v>
      </c>
      <c r="H6" s="8">
        <f t="shared" si="1"/>
        <v>150</v>
      </c>
    </row>
    <row r="7" spans="1:8" x14ac:dyDescent="0.25">
      <c r="A7" s="4">
        <v>6</v>
      </c>
      <c r="B7" s="4" t="s">
        <v>248</v>
      </c>
      <c r="C7" s="4" t="s">
        <v>54</v>
      </c>
      <c r="D7" s="4" t="s">
        <v>254</v>
      </c>
      <c r="E7" s="2">
        <v>798.51200000000006</v>
      </c>
      <c r="F7" s="64">
        <v>0</v>
      </c>
      <c r="G7" s="5">
        <f t="shared" si="0"/>
        <v>798.51200000000006</v>
      </c>
      <c r="H7" s="8">
        <f t="shared" si="1"/>
        <v>150</v>
      </c>
    </row>
    <row r="8" spans="1:8" x14ac:dyDescent="0.25">
      <c r="A8" s="4">
        <v>7</v>
      </c>
      <c r="B8" s="4" t="s">
        <v>248</v>
      </c>
      <c r="C8" s="4" t="s">
        <v>100</v>
      </c>
      <c r="D8" s="4" t="s">
        <v>255</v>
      </c>
      <c r="E8" s="2">
        <v>762.77376000000004</v>
      </c>
      <c r="F8" s="64">
        <v>0</v>
      </c>
      <c r="G8" s="5">
        <f t="shared" si="0"/>
        <v>762.77376000000004</v>
      </c>
      <c r="H8" s="8">
        <f t="shared" si="1"/>
        <v>150</v>
      </c>
    </row>
    <row r="9" spans="1:8" x14ac:dyDescent="0.25">
      <c r="A9" s="4">
        <v>8</v>
      </c>
      <c r="B9" s="4" t="s">
        <v>248</v>
      </c>
      <c r="C9" s="4" t="s">
        <v>83</v>
      </c>
      <c r="D9" s="66" t="s">
        <v>442</v>
      </c>
      <c r="E9" s="2">
        <v>545.524</v>
      </c>
      <c r="F9" s="64">
        <v>0</v>
      </c>
      <c r="G9" s="5">
        <f t="shared" si="0"/>
        <v>545.524</v>
      </c>
      <c r="H9" s="8">
        <f t="shared" si="1"/>
        <v>150</v>
      </c>
    </row>
    <row r="10" spans="1:8" x14ac:dyDescent="0.25">
      <c r="A10" s="4">
        <v>10</v>
      </c>
      <c r="B10" s="4" t="s">
        <v>248</v>
      </c>
      <c r="C10" s="4" t="s">
        <v>96</v>
      </c>
      <c r="D10" s="66" t="s">
        <v>443</v>
      </c>
      <c r="E10" s="2">
        <v>667.53200000000004</v>
      </c>
      <c r="F10" s="64">
        <v>0</v>
      </c>
      <c r="G10" s="5">
        <f t="shared" si="0"/>
        <v>667.53200000000004</v>
      </c>
      <c r="H10" s="8">
        <f t="shared" si="1"/>
        <v>150</v>
      </c>
    </row>
    <row r="11" spans="1:8" x14ac:dyDescent="0.25">
      <c r="A11" s="4">
        <v>13</v>
      </c>
      <c r="B11" s="4" t="s">
        <v>248</v>
      </c>
      <c r="C11" s="4">
        <v>41306</v>
      </c>
      <c r="D11" s="4" t="s">
        <v>259</v>
      </c>
      <c r="E11" s="2">
        <v>552</v>
      </c>
      <c r="F11" s="64">
        <v>0</v>
      </c>
      <c r="G11" s="5">
        <f t="shared" si="0"/>
        <v>552</v>
      </c>
      <c r="H11" s="8">
        <f t="shared" si="1"/>
        <v>150</v>
      </c>
    </row>
    <row r="12" spans="1:8" x14ac:dyDescent="0.25">
      <c r="A12" s="4">
        <v>15</v>
      </c>
      <c r="B12" s="4" t="s">
        <v>248</v>
      </c>
      <c r="C12" s="4" t="s">
        <v>12</v>
      </c>
      <c r="D12" s="4" t="s">
        <v>261</v>
      </c>
      <c r="E12" s="2">
        <v>546.13376000000005</v>
      </c>
      <c r="F12" s="64">
        <v>0</v>
      </c>
      <c r="G12" s="5">
        <f t="shared" si="0"/>
        <v>546.13376000000005</v>
      </c>
      <c r="H12" s="8">
        <f t="shared" si="1"/>
        <v>150</v>
      </c>
    </row>
    <row r="13" spans="1:8" x14ac:dyDescent="0.25">
      <c r="A13" s="4">
        <v>17</v>
      </c>
      <c r="B13" s="4" t="s">
        <v>248</v>
      </c>
      <c r="C13" s="4" t="s">
        <v>110</v>
      </c>
      <c r="D13" s="4" t="s">
        <v>263</v>
      </c>
      <c r="E13" s="2">
        <v>519.31579999999997</v>
      </c>
      <c r="F13" s="64">
        <v>0</v>
      </c>
      <c r="G13" s="5">
        <f t="shared" si="0"/>
        <v>519.31579999999997</v>
      </c>
      <c r="H13" s="8">
        <f t="shared" si="1"/>
        <v>150</v>
      </c>
    </row>
    <row r="14" spans="1:8" x14ac:dyDescent="0.25">
      <c r="A14" s="4">
        <v>19</v>
      </c>
      <c r="B14" s="4" t="s">
        <v>248</v>
      </c>
      <c r="C14" s="4" t="s">
        <v>21</v>
      </c>
      <c r="D14" s="4" t="s">
        <v>265</v>
      </c>
      <c r="E14" s="2">
        <v>835.86080000000004</v>
      </c>
      <c r="F14" s="64">
        <v>0</v>
      </c>
      <c r="G14" s="5">
        <f t="shared" si="0"/>
        <v>835.86080000000004</v>
      </c>
      <c r="H14" s="8">
        <f t="shared" si="1"/>
        <v>150</v>
      </c>
    </row>
    <row r="15" spans="1:8" x14ac:dyDescent="0.25">
      <c r="A15" s="4">
        <v>20</v>
      </c>
      <c r="B15" s="4" t="s">
        <v>248</v>
      </c>
      <c r="C15" s="4">
        <v>41081</v>
      </c>
      <c r="D15" s="4" t="s">
        <v>266</v>
      </c>
      <c r="E15" s="2">
        <v>550.16459999999995</v>
      </c>
      <c r="F15" s="64">
        <v>0</v>
      </c>
      <c r="G15" s="5">
        <f t="shared" si="0"/>
        <v>550.16459999999995</v>
      </c>
      <c r="H15" s="8">
        <f t="shared" si="1"/>
        <v>150</v>
      </c>
    </row>
    <row r="16" spans="1:8" x14ac:dyDescent="0.25">
      <c r="A16" s="4">
        <v>2</v>
      </c>
      <c r="B16" s="4" t="s">
        <v>268</v>
      </c>
      <c r="C16" s="4" t="s">
        <v>17</v>
      </c>
      <c r="D16" s="4" t="s">
        <v>270</v>
      </c>
      <c r="E16" s="2">
        <v>516.92456500000003</v>
      </c>
      <c r="F16" s="64">
        <v>303.97532000000001</v>
      </c>
      <c r="G16" s="5">
        <f t="shared" si="0"/>
        <v>820.89988500000004</v>
      </c>
      <c r="H16" s="8">
        <f t="shared" si="1"/>
        <v>150</v>
      </c>
    </row>
    <row r="17" spans="1:8" x14ac:dyDescent="0.25">
      <c r="A17" s="4">
        <v>4</v>
      </c>
      <c r="B17" s="4" t="s">
        <v>268</v>
      </c>
      <c r="C17" s="4" t="s">
        <v>32</v>
      </c>
      <c r="D17" s="4" t="s">
        <v>272</v>
      </c>
      <c r="E17" s="2">
        <v>539.56083750000005</v>
      </c>
      <c r="F17" s="64">
        <v>0</v>
      </c>
      <c r="G17" s="5">
        <f t="shared" si="0"/>
        <v>539.56083750000005</v>
      </c>
      <c r="H17" s="8">
        <f t="shared" si="1"/>
        <v>150</v>
      </c>
    </row>
    <row r="18" spans="1:8" x14ac:dyDescent="0.25">
      <c r="A18" s="4">
        <v>11</v>
      </c>
      <c r="B18" s="4" t="s">
        <v>268</v>
      </c>
      <c r="C18" s="4">
        <v>40867</v>
      </c>
      <c r="D18" s="4" t="s">
        <v>279</v>
      </c>
      <c r="E18" s="2">
        <v>532.72334999999998</v>
      </c>
      <c r="F18" s="64">
        <v>0</v>
      </c>
      <c r="G18" s="5">
        <f t="shared" si="0"/>
        <v>532.72334999999998</v>
      </c>
      <c r="H18" s="8">
        <f t="shared" si="1"/>
        <v>150</v>
      </c>
    </row>
    <row r="19" spans="1:8" x14ac:dyDescent="0.25">
      <c r="A19" s="4">
        <v>1</v>
      </c>
      <c r="B19" s="4" t="s">
        <v>291</v>
      </c>
      <c r="C19" s="4">
        <v>40768</v>
      </c>
      <c r="D19" s="4" t="s">
        <v>292</v>
      </c>
      <c r="E19" s="2">
        <v>508.01779999999997</v>
      </c>
      <c r="F19" s="64">
        <v>113.9101</v>
      </c>
      <c r="G19" s="5">
        <f t="shared" si="0"/>
        <v>621.92789999999991</v>
      </c>
      <c r="H19" s="8">
        <f t="shared" si="1"/>
        <v>150</v>
      </c>
    </row>
    <row r="20" spans="1:8" x14ac:dyDescent="0.25">
      <c r="A20" s="4">
        <v>3</v>
      </c>
      <c r="B20" s="4" t="s">
        <v>291</v>
      </c>
      <c r="C20" s="4" t="s">
        <v>46</v>
      </c>
      <c r="D20" s="4" t="s">
        <v>294</v>
      </c>
      <c r="E20" s="2">
        <v>685.245</v>
      </c>
      <c r="F20" s="64">
        <v>0</v>
      </c>
      <c r="G20" s="5">
        <f t="shared" si="0"/>
        <v>685.245</v>
      </c>
      <c r="H20" s="8">
        <f t="shared" si="1"/>
        <v>150</v>
      </c>
    </row>
    <row r="21" spans="1:8" x14ac:dyDescent="0.25">
      <c r="A21" s="4">
        <v>7</v>
      </c>
      <c r="B21" s="4" t="s">
        <v>291</v>
      </c>
      <c r="C21" s="4" t="s">
        <v>38</v>
      </c>
      <c r="D21" s="4" t="s">
        <v>298</v>
      </c>
      <c r="E21" s="2">
        <v>1321.5645</v>
      </c>
      <c r="F21" s="64">
        <v>0</v>
      </c>
      <c r="G21" s="5">
        <f t="shared" si="0"/>
        <v>1321.5645</v>
      </c>
      <c r="H21" s="8">
        <f t="shared" si="1"/>
        <v>150</v>
      </c>
    </row>
    <row r="22" spans="1:8" x14ac:dyDescent="0.25">
      <c r="A22" s="4">
        <v>9</v>
      </c>
      <c r="B22" s="4" t="s">
        <v>291</v>
      </c>
      <c r="C22" s="4">
        <v>40593</v>
      </c>
      <c r="D22" s="4" t="s">
        <v>300</v>
      </c>
      <c r="E22" s="2">
        <v>649.35199999999998</v>
      </c>
      <c r="F22" s="64">
        <v>0</v>
      </c>
      <c r="G22" s="5">
        <f t="shared" si="0"/>
        <v>649.35199999999998</v>
      </c>
      <c r="H22" s="8">
        <f t="shared" si="1"/>
        <v>150</v>
      </c>
    </row>
    <row r="23" spans="1:8" x14ac:dyDescent="0.25">
      <c r="A23" s="4">
        <v>13</v>
      </c>
      <c r="B23" s="4" t="s">
        <v>291</v>
      </c>
      <c r="C23" s="4" t="s">
        <v>85</v>
      </c>
      <c r="D23" s="4" t="s">
        <v>303</v>
      </c>
      <c r="E23" s="2">
        <v>590.55171999999993</v>
      </c>
      <c r="F23" s="64">
        <v>0</v>
      </c>
      <c r="G23" s="5">
        <f t="shared" si="0"/>
        <v>590.55171999999993</v>
      </c>
      <c r="H23" s="8">
        <f t="shared" si="1"/>
        <v>150</v>
      </c>
    </row>
    <row r="24" spans="1:8" x14ac:dyDescent="0.25">
      <c r="A24" s="4">
        <v>16</v>
      </c>
      <c r="B24" s="4" t="s">
        <v>291</v>
      </c>
      <c r="C24" s="4" t="s">
        <v>75</v>
      </c>
      <c r="D24" s="4" t="s">
        <v>306</v>
      </c>
      <c r="E24" s="2">
        <v>824.52284999999995</v>
      </c>
      <c r="F24" s="64">
        <v>0</v>
      </c>
      <c r="G24" s="5">
        <f t="shared" si="0"/>
        <v>824.52284999999995</v>
      </c>
      <c r="H24" s="8">
        <f t="shared" si="1"/>
        <v>150</v>
      </c>
    </row>
    <row r="25" spans="1:8" x14ac:dyDescent="0.25">
      <c r="A25" s="4">
        <v>19</v>
      </c>
      <c r="B25" s="4" t="s">
        <v>291</v>
      </c>
      <c r="C25" s="4" t="s">
        <v>40</v>
      </c>
      <c r="D25" s="4" t="s">
        <v>309</v>
      </c>
      <c r="E25" s="2">
        <v>527.33999999999992</v>
      </c>
      <c r="F25" s="64">
        <v>0</v>
      </c>
      <c r="G25" s="5">
        <f t="shared" si="0"/>
        <v>527.33999999999992</v>
      </c>
      <c r="H25" s="8">
        <f t="shared" si="1"/>
        <v>150</v>
      </c>
    </row>
    <row r="26" spans="1:8" x14ac:dyDescent="0.25">
      <c r="A26" s="4">
        <v>24</v>
      </c>
      <c r="B26" s="4" t="s">
        <v>291</v>
      </c>
      <c r="C26" s="4"/>
      <c r="D26" s="66" t="s">
        <v>446</v>
      </c>
      <c r="E26" s="2">
        <v>618.69200000000001</v>
      </c>
      <c r="F26" s="64">
        <v>0</v>
      </c>
      <c r="G26" s="5">
        <f t="shared" si="0"/>
        <v>618.69200000000001</v>
      </c>
      <c r="H26" s="8">
        <f t="shared" si="1"/>
        <v>150</v>
      </c>
    </row>
    <row r="27" spans="1:8" x14ac:dyDescent="0.25">
      <c r="A27" s="4">
        <v>6</v>
      </c>
      <c r="B27" s="4" t="s">
        <v>314</v>
      </c>
      <c r="C27" s="4">
        <v>41101</v>
      </c>
      <c r="D27" s="4" t="s">
        <v>320</v>
      </c>
      <c r="E27" s="2">
        <v>546.75</v>
      </c>
      <c r="F27" s="64">
        <v>41.027000000000001</v>
      </c>
      <c r="G27" s="5">
        <f t="shared" si="0"/>
        <v>587.77700000000004</v>
      </c>
      <c r="H27" s="8">
        <f t="shared" si="1"/>
        <v>150</v>
      </c>
    </row>
    <row r="28" spans="1:8" x14ac:dyDescent="0.25">
      <c r="A28" s="4">
        <v>1</v>
      </c>
      <c r="B28" s="4" t="s">
        <v>322</v>
      </c>
      <c r="C28" s="4" t="s">
        <v>108</v>
      </c>
      <c r="D28" s="4" t="s">
        <v>323</v>
      </c>
      <c r="E28" s="2">
        <v>714.04576000000009</v>
      </c>
      <c r="F28" s="64">
        <v>0</v>
      </c>
      <c r="G28" s="5">
        <f t="shared" si="0"/>
        <v>714.04576000000009</v>
      </c>
      <c r="H28" s="8">
        <f t="shared" si="1"/>
        <v>150</v>
      </c>
    </row>
    <row r="29" spans="1:8" x14ac:dyDescent="0.25">
      <c r="A29" s="4">
        <v>3</v>
      </c>
      <c r="B29" s="4" t="s">
        <v>322</v>
      </c>
      <c r="C29" s="4" t="s">
        <v>48</v>
      </c>
      <c r="D29" s="4" t="s">
        <v>325</v>
      </c>
      <c r="E29" s="2">
        <v>303.44159999999999</v>
      </c>
      <c r="F29" s="64">
        <v>306.38940000000002</v>
      </c>
      <c r="G29" s="5">
        <f t="shared" si="0"/>
        <v>609.83100000000002</v>
      </c>
      <c r="H29" s="8">
        <f t="shared" si="1"/>
        <v>150</v>
      </c>
    </row>
    <row r="30" spans="1:8" x14ac:dyDescent="0.25">
      <c r="A30" s="4">
        <v>9</v>
      </c>
      <c r="B30" s="4" t="s">
        <v>322</v>
      </c>
      <c r="C30" s="4" t="s">
        <v>115</v>
      </c>
      <c r="D30" s="4" t="s">
        <v>331</v>
      </c>
      <c r="E30" s="2">
        <v>474.5288888888889</v>
      </c>
      <c r="F30" s="64">
        <v>294.84690000000001</v>
      </c>
      <c r="G30" s="5">
        <f t="shared" si="0"/>
        <v>769.37578888888891</v>
      </c>
      <c r="H30" s="8">
        <f t="shared" si="1"/>
        <v>150</v>
      </c>
    </row>
    <row r="31" spans="1:8" x14ac:dyDescent="0.25">
      <c r="A31" s="4">
        <v>27</v>
      </c>
      <c r="B31" s="4" t="s">
        <v>338</v>
      </c>
      <c r="C31" s="4">
        <v>23018</v>
      </c>
      <c r="D31" s="4" t="s">
        <v>365</v>
      </c>
      <c r="E31" s="2">
        <v>590.92949999999996</v>
      </c>
      <c r="F31" s="64">
        <v>0</v>
      </c>
      <c r="G31" s="5">
        <f t="shared" si="0"/>
        <v>590.92949999999996</v>
      </c>
      <c r="H31" s="8">
        <f t="shared" si="1"/>
        <v>150</v>
      </c>
    </row>
    <row r="32" spans="1:8" x14ac:dyDescent="0.25">
      <c r="A32" s="4">
        <v>30</v>
      </c>
      <c r="B32" s="4" t="s">
        <v>338</v>
      </c>
      <c r="C32" s="4">
        <v>40028</v>
      </c>
      <c r="D32" s="4" t="s">
        <v>368</v>
      </c>
      <c r="E32" s="2">
        <v>671.95119999999997</v>
      </c>
      <c r="F32" s="64">
        <v>0</v>
      </c>
      <c r="G32" s="5">
        <f t="shared" si="0"/>
        <v>671.95119999999997</v>
      </c>
      <c r="H32" s="8">
        <f t="shared" si="1"/>
        <v>150</v>
      </c>
    </row>
    <row r="33" spans="1:8" x14ac:dyDescent="0.25">
      <c r="A33" s="4">
        <v>5</v>
      </c>
      <c r="B33" s="4" t="s">
        <v>268</v>
      </c>
      <c r="C33" s="4" t="s">
        <v>94</v>
      </c>
      <c r="D33" s="4" t="s">
        <v>273</v>
      </c>
      <c r="E33" s="2">
        <v>513.50114000000008</v>
      </c>
      <c r="F33" s="64">
        <v>0</v>
      </c>
      <c r="G33" s="5">
        <f t="shared" si="0"/>
        <v>513.50114000000008</v>
      </c>
      <c r="H33" s="8">
        <f t="shared" si="1"/>
        <v>148.90720622282851</v>
      </c>
    </row>
    <row r="34" spans="1:8" x14ac:dyDescent="0.25">
      <c r="A34" s="4">
        <v>1</v>
      </c>
      <c r="B34" s="4" t="s">
        <v>268</v>
      </c>
      <c r="C34" s="4" t="s">
        <v>57</v>
      </c>
      <c r="D34" s="4" t="s">
        <v>269</v>
      </c>
      <c r="E34" s="2">
        <v>508.20000000000005</v>
      </c>
      <c r="F34" s="64">
        <v>0</v>
      </c>
      <c r="G34" s="5">
        <f t="shared" si="0"/>
        <v>508.20000000000005</v>
      </c>
      <c r="H34" s="8">
        <f t="shared" si="1"/>
        <v>147.36995949500994</v>
      </c>
    </row>
    <row r="35" spans="1:8" x14ac:dyDescent="0.25">
      <c r="A35" s="4">
        <v>10</v>
      </c>
      <c r="B35" s="4" t="s">
        <v>338</v>
      </c>
      <c r="C35" s="4">
        <v>40215</v>
      </c>
      <c r="D35" s="4" t="s">
        <v>348</v>
      </c>
      <c r="E35" s="2">
        <v>373.54173333333335</v>
      </c>
      <c r="F35" s="64">
        <v>114.126</v>
      </c>
      <c r="G35" s="5">
        <f t="shared" ref="G35:G66" si="2">E35+F35</f>
        <v>487.66773333333333</v>
      </c>
      <c r="H35" s="8">
        <f t="shared" ref="H35:H66" si="3">IF(G35/344.8464*100&gt;150,150,G35/344.8464*100)</f>
        <v>141.41592701368879</v>
      </c>
    </row>
    <row r="36" spans="1:8" x14ac:dyDescent="0.25">
      <c r="A36" s="4">
        <v>4</v>
      </c>
      <c r="B36" s="4" t="s">
        <v>322</v>
      </c>
      <c r="C36" s="4">
        <v>41061</v>
      </c>
      <c r="D36" s="4" t="s">
        <v>326</v>
      </c>
      <c r="E36" s="2">
        <v>484.36399999999998</v>
      </c>
      <c r="F36" s="64">
        <v>0</v>
      </c>
      <c r="G36" s="5">
        <f t="shared" si="2"/>
        <v>484.36399999999998</v>
      </c>
      <c r="H36" s="8">
        <f t="shared" si="3"/>
        <v>140.45789661716054</v>
      </c>
    </row>
    <row r="37" spans="1:8" x14ac:dyDescent="0.25">
      <c r="A37" s="4">
        <v>10</v>
      </c>
      <c r="B37" s="4" t="s">
        <v>268</v>
      </c>
      <c r="C37" s="4">
        <v>22008</v>
      </c>
      <c r="D37" s="4" t="s">
        <v>278</v>
      </c>
      <c r="E37" s="2">
        <v>191.7151388888889</v>
      </c>
      <c r="F37" s="64">
        <v>279.26419999999996</v>
      </c>
      <c r="G37" s="5">
        <f t="shared" si="2"/>
        <v>470.97933888888883</v>
      </c>
      <c r="H37" s="8">
        <f t="shared" si="3"/>
        <v>136.57655666084634</v>
      </c>
    </row>
    <row r="38" spans="1:8" x14ac:dyDescent="0.25">
      <c r="A38" s="4">
        <v>3</v>
      </c>
      <c r="B38" s="4" t="s">
        <v>248</v>
      </c>
      <c r="C38" s="4">
        <v>41338</v>
      </c>
      <c r="D38" s="4" t="s">
        <v>251</v>
      </c>
      <c r="E38" s="2">
        <v>469.02</v>
      </c>
      <c r="F38" s="64">
        <v>0</v>
      </c>
      <c r="G38" s="5">
        <f t="shared" si="2"/>
        <v>469.02</v>
      </c>
      <c r="H38" s="8">
        <f t="shared" si="3"/>
        <v>136.00837938282086</v>
      </c>
    </row>
    <row r="39" spans="1:8" x14ac:dyDescent="0.25">
      <c r="A39" s="4">
        <v>4</v>
      </c>
      <c r="B39" s="4" t="s">
        <v>291</v>
      </c>
      <c r="C39" s="4">
        <v>40482</v>
      </c>
      <c r="D39" s="4" t="s">
        <v>295</v>
      </c>
      <c r="E39" s="2">
        <v>342.91680000000002</v>
      </c>
      <c r="F39" s="64">
        <v>117.7582</v>
      </c>
      <c r="G39" s="5">
        <f t="shared" si="2"/>
        <v>460.67500000000001</v>
      </c>
      <c r="H39" s="8">
        <f t="shared" si="3"/>
        <v>133.58846141354528</v>
      </c>
    </row>
    <row r="40" spans="1:8" x14ac:dyDescent="0.25">
      <c r="A40" s="4">
        <v>16</v>
      </c>
      <c r="B40" s="4" t="s">
        <v>248</v>
      </c>
      <c r="C40" s="4" t="s">
        <v>23</v>
      </c>
      <c r="D40" s="4" t="s">
        <v>262</v>
      </c>
      <c r="E40" s="2">
        <v>460.27299999999997</v>
      </c>
      <c r="F40" s="64">
        <v>0</v>
      </c>
      <c r="G40" s="5">
        <f t="shared" si="2"/>
        <v>460.27299999999997</v>
      </c>
      <c r="H40" s="8">
        <f t="shared" si="3"/>
        <v>133.47188777380305</v>
      </c>
    </row>
    <row r="41" spans="1:8" x14ac:dyDescent="0.25">
      <c r="A41" s="4">
        <v>3</v>
      </c>
      <c r="B41" s="4" t="s">
        <v>333</v>
      </c>
      <c r="C41" s="4" t="s">
        <v>81</v>
      </c>
      <c r="D41" s="4" t="s">
        <v>336</v>
      </c>
      <c r="E41" s="2">
        <v>445.26400000000007</v>
      </c>
      <c r="F41" s="64">
        <v>0</v>
      </c>
      <c r="G41" s="5">
        <f t="shared" si="2"/>
        <v>445.26400000000007</v>
      </c>
      <c r="H41" s="8">
        <f t="shared" si="3"/>
        <v>129.11951523924856</v>
      </c>
    </row>
    <row r="42" spans="1:8" x14ac:dyDescent="0.25">
      <c r="A42" s="4">
        <v>11</v>
      </c>
      <c r="B42" s="4" t="s">
        <v>338</v>
      </c>
      <c r="C42" s="4">
        <v>40294</v>
      </c>
      <c r="D42" s="4" t="s">
        <v>349</v>
      </c>
      <c r="E42" s="2">
        <v>364.88599999999997</v>
      </c>
      <c r="F42" s="64">
        <v>69.69</v>
      </c>
      <c r="G42" s="5">
        <f t="shared" si="2"/>
        <v>434.57599999999996</v>
      </c>
      <c r="H42" s="8">
        <f t="shared" si="3"/>
        <v>126.02016433983361</v>
      </c>
    </row>
    <row r="43" spans="1:8" x14ac:dyDescent="0.25">
      <c r="A43" s="4">
        <v>32</v>
      </c>
      <c r="B43" s="4" t="s">
        <v>338</v>
      </c>
      <c r="C43" s="4">
        <v>41132</v>
      </c>
      <c r="D43" s="4" t="s">
        <v>370</v>
      </c>
      <c r="E43" s="2">
        <v>434.47200000000004</v>
      </c>
      <c r="F43" s="64">
        <v>0</v>
      </c>
      <c r="G43" s="5">
        <f t="shared" si="2"/>
        <v>434.47200000000004</v>
      </c>
      <c r="H43" s="8">
        <f t="shared" si="3"/>
        <v>125.99000598527346</v>
      </c>
    </row>
    <row r="44" spans="1:8" x14ac:dyDescent="0.25">
      <c r="A44" s="4">
        <v>2</v>
      </c>
      <c r="B44" s="4" t="s">
        <v>371</v>
      </c>
      <c r="C44" s="4">
        <v>40797</v>
      </c>
      <c r="D44" s="51" t="s">
        <v>438</v>
      </c>
      <c r="E44" s="2">
        <v>430.06799999999998</v>
      </c>
      <c r="F44" s="64">
        <v>0</v>
      </c>
      <c r="G44" s="5">
        <f t="shared" si="2"/>
        <v>430.06799999999998</v>
      </c>
      <c r="H44" s="8">
        <f t="shared" si="3"/>
        <v>124.71291566332138</v>
      </c>
    </row>
    <row r="45" spans="1:8" x14ac:dyDescent="0.25">
      <c r="A45" s="4">
        <v>19</v>
      </c>
      <c r="B45" s="4" t="s">
        <v>338</v>
      </c>
      <c r="C45" s="4">
        <v>41144</v>
      </c>
      <c r="D45" s="4" t="s">
        <v>357</v>
      </c>
      <c r="E45" s="2">
        <v>426.08000000000004</v>
      </c>
      <c r="F45" s="64">
        <v>0</v>
      </c>
      <c r="G45" s="5">
        <f t="shared" si="2"/>
        <v>426.08000000000004</v>
      </c>
      <c r="H45" s="8">
        <f t="shared" si="3"/>
        <v>123.55645875961008</v>
      </c>
    </row>
    <row r="46" spans="1:8" x14ac:dyDescent="0.25">
      <c r="A46" s="4">
        <v>24</v>
      </c>
      <c r="B46" s="4" t="s">
        <v>338</v>
      </c>
      <c r="C46" s="4">
        <v>40340</v>
      </c>
      <c r="D46" s="4" t="s">
        <v>362</v>
      </c>
      <c r="E46" s="2">
        <v>422.63928888888881</v>
      </c>
      <c r="F46" s="64">
        <v>0</v>
      </c>
      <c r="G46" s="5">
        <f t="shared" si="2"/>
        <v>422.63928888888881</v>
      </c>
      <c r="H46" s="8">
        <f t="shared" si="3"/>
        <v>122.55870697472521</v>
      </c>
    </row>
    <row r="47" spans="1:8" x14ac:dyDescent="0.25">
      <c r="A47" s="4">
        <v>2</v>
      </c>
      <c r="B47" s="4" t="s">
        <v>338</v>
      </c>
      <c r="C47" s="4">
        <v>40766</v>
      </c>
      <c r="D47" s="4" t="s">
        <v>340</v>
      </c>
      <c r="E47" s="2">
        <v>360.36</v>
      </c>
      <c r="F47" s="64">
        <v>56.442</v>
      </c>
      <c r="G47" s="5">
        <f t="shared" si="2"/>
        <v>416.80200000000002</v>
      </c>
      <c r="H47" s="8">
        <f t="shared" si="3"/>
        <v>120.8659855518283</v>
      </c>
    </row>
    <row r="48" spans="1:8" x14ac:dyDescent="0.25">
      <c r="A48" s="4">
        <v>2</v>
      </c>
      <c r="B48" s="4" t="s">
        <v>322</v>
      </c>
      <c r="C48" s="4" t="s">
        <v>36</v>
      </c>
      <c r="D48" s="4" t="s">
        <v>324</v>
      </c>
      <c r="E48" s="2">
        <v>413.79200000000003</v>
      </c>
      <c r="F48" s="64">
        <v>0</v>
      </c>
      <c r="G48" s="5">
        <f t="shared" si="2"/>
        <v>413.79200000000003</v>
      </c>
      <c r="H48" s="8">
        <f t="shared" si="3"/>
        <v>119.99313317465399</v>
      </c>
    </row>
    <row r="49" spans="1:8" x14ac:dyDescent="0.25">
      <c r="A49" s="4">
        <v>10</v>
      </c>
      <c r="B49" s="4" t="s">
        <v>291</v>
      </c>
      <c r="C49" s="4">
        <v>41395</v>
      </c>
      <c r="D49" s="4" t="s">
        <v>301</v>
      </c>
      <c r="E49" s="2">
        <v>384.75199999999995</v>
      </c>
      <c r="F49" s="64">
        <v>28.7925</v>
      </c>
      <c r="G49" s="5">
        <f t="shared" si="2"/>
        <v>413.54449999999997</v>
      </c>
      <c r="H49" s="8">
        <f t="shared" si="3"/>
        <v>119.92136209048432</v>
      </c>
    </row>
    <row r="50" spans="1:8" x14ac:dyDescent="0.25">
      <c r="A50" s="4">
        <v>21</v>
      </c>
      <c r="B50" s="4" t="s">
        <v>248</v>
      </c>
      <c r="C50" s="4">
        <v>41036</v>
      </c>
      <c r="D50" s="4" t="s">
        <v>267</v>
      </c>
      <c r="E50" s="2">
        <v>407.34950000000003</v>
      </c>
      <c r="F50" s="64">
        <v>0</v>
      </c>
      <c r="G50" s="5">
        <f t="shared" si="2"/>
        <v>407.34950000000003</v>
      </c>
      <c r="H50" s="8">
        <f t="shared" si="3"/>
        <v>118.12491010490469</v>
      </c>
    </row>
    <row r="51" spans="1:8" x14ac:dyDescent="0.25">
      <c r="A51" s="4">
        <v>8</v>
      </c>
      <c r="B51" s="4" t="s">
        <v>291</v>
      </c>
      <c r="C51" s="4">
        <v>41368</v>
      </c>
      <c r="D51" s="4" t="s">
        <v>299</v>
      </c>
      <c r="E51" s="2">
        <v>406.17000000000007</v>
      </c>
      <c r="F51" s="64">
        <v>0</v>
      </c>
      <c r="G51" s="5">
        <f t="shared" si="2"/>
        <v>406.17000000000007</v>
      </c>
      <c r="H51" s="8">
        <f t="shared" si="3"/>
        <v>117.78287376640732</v>
      </c>
    </row>
    <row r="52" spans="1:8" x14ac:dyDescent="0.25">
      <c r="A52" s="4">
        <v>18</v>
      </c>
      <c r="B52" s="4" t="s">
        <v>291</v>
      </c>
      <c r="C52" s="4">
        <v>40779</v>
      </c>
      <c r="D52" s="4" t="s">
        <v>308</v>
      </c>
      <c r="E52" s="2">
        <v>279.39519999999993</v>
      </c>
      <c r="F52" s="64">
        <v>123.5076</v>
      </c>
      <c r="G52" s="5">
        <f t="shared" si="2"/>
        <v>402.90279999999996</v>
      </c>
      <c r="H52" s="8">
        <f t="shared" si="3"/>
        <v>116.83543745853224</v>
      </c>
    </row>
    <row r="53" spans="1:8" x14ac:dyDescent="0.25">
      <c r="A53" s="4">
        <v>6</v>
      </c>
      <c r="B53" s="4" t="s">
        <v>268</v>
      </c>
      <c r="C53" s="4">
        <v>40747</v>
      </c>
      <c r="D53" s="4" t="s">
        <v>274</v>
      </c>
      <c r="E53" s="2">
        <v>401.09336000000002</v>
      </c>
      <c r="F53" s="64">
        <v>0</v>
      </c>
      <c r="G53" s="5">
        <f t="shared" si="2"/>
        <v>401.09336000000002</v>
      </c>
      <c r="H53" s="8">
        <f t="shared" si="3"/>
        <v>116.31072848665376</v>
      </c>
    </row>
    <row r="54" spans="1:8" x14ac:dyDescent="0.25">
      <c r="A54" s="4">
        <v>19</v>
      </c>
      <c r="B54" s="4" t="s">
        <v>268</v>
      </c>
      <c r="C54" s="4" t="s">
        <v>112</v>
      </c>
      <c r="D54" s="4" t="s">
        <v>287</v>
      </c>
      <c r="E54" s="2">
        <v>389.50858333333332</v>
      </c>
      <c r="F54" s="64">
        <v>0</v>
      </c>
      <c r="G54" s="5">
        <f t="shared" si="2"/>
        <v>389.50858333333332</v>
      </c>
      <c r="H54" s="8">
        <f t="shared" si="3"/>
        <v>112.95132654229052</v>
      </c>
    </row>
    <row r="55" spans="1:8" x14ac:dyDescent="0.25">
      <c r="A55" s="4">
        <v>5</v>
      </c>
      <c r="B55" s="4" t="s">
        <v>338</v>
      </c>
      <c r="C55" s="4">
        <v>40196</v>
      </c>
      <c r="D55" s="4" t="s">
        <v>343</v>
      </c>
      <c r="E55" s="2">
        <v>303.23040000000003</v>
      </c>
      <c r="F55" s="64">
        <v>83.07</v>
      </c>
      <c r="G55" s="5">
        <f t="shared" si="2"/>
        <v>386.30040000000002</v>
      </c>
      <c r="H55" s="8">
        <f t="shared" si="3"/>
        <v>112.02100413401446</v>
      </c>
    </row>
    <row r="56" spans="1:8" x14ac:dyDescent="0.25">
      <c r="A56" s="4">
        <v>8</v>
      </c>
      <c r="B56" s="4" t="s">
        <v>338</v>
      </c>
      <c r="C56" s="4">
        <v>40785</v>
      </c>
      <c r="D56" s="4" t="s">
        <v>346</v>
      </c>
      <c r="E56" s="2">
        <v>339.08760000000001</v>
      </c>
      <c r="F56" s="64">
        <v>47.02</v>
      </c>
      <c r="G56" s="5">
        <f t="shared" si="2"/>
        <v>386.10759999999999</v>
      </c>
      <c r="H56" s="8">
        <f t="shared" si="3"/>
        <v>111.96509518440674</v>
      </c>
    </row>
    <row r="57" spans="1:8" x14ac:dyDescent="0.25">
      <c r="A57" s="4">
        <v>5</v>
      </c>
      <c r="B57" s="4" t="s">
        <v>314</v>
      </c>
      <c r="C57" s="4">
        <v>41396</v>
      </c>
      <c r="D57" s="4" t="s">
        <v>319</v>
      </c>
      <c r="E57" s="2">
        <v>372.19049999999999</v>
      </c>
      <c r="F57" s="64">
        <v>0</v>
      </c>
      <c r="G57" s="5">
        <f t="shared" si="2"/>
        <v>372.19049999999999</v>
      </c>
      <c r="H57" s="8">
        <f t="shared" si="3"/>
        <v>107.9293563743162</v>
      </c>
    </row>
    <row r="58" spans="1:8" x14ac:dyDescent="0.25">
      <c r="A58" s="4">
        <v>20</v>
      </c>
      <c r="B58" s="4" t="s">
        <v>338</v>
      </c>
      <c r="C58" s="4">
        <v>40151</v>
      </c>
      <c r="D58" s="4" t="s">
        <v>358</v>
      </c>
      <c r="E58" s="2">
        <v>367.36500000000001</v>
      </c>
      <c r="F58" s="64">
        <v>0</v>
      </c>
      <c r="G58" s="5">
        <f t="shared" si="2"/>
        <v>367.36500000000001</v>
      </c>
      <c r="H58" s="8">
        <f t="shared" si="3"/>
        <v>106.53003772114194</v>
      </c>
    </row>
    <row r="59" spans="1:8" x14ac:dyDescent="0.25">
      <c r="A59" s="4">
        <v>4</v>
      </c>
      <c r="B59" s="4" t="s">
        <v>338</v>
      </c>
      <c r="C59" s="4" t="s">
        <v>124</v>
      </c>
      <c r="D59" s="4" t="s">
        <v>342</v>
      </c>
      <c r="E59" s="2">
        <v>271.2</v>
      </c>
      <c r="F59" s="64">
        <v>95.004000000000005</v>
      </c>
      <c r="G59" s="5">
        <f t="shared" si="2"/>
        <v>366.20400000000001</v>
      </c>
      <c r="H59" s="8">
        <f t="shared" si="3"/>
        <v>106.19336608994614</v>
      </c>
    </row>
    <row r="60" spans="1:8" x14ac:dyDescent="0.25">
      <c r="A60" s="4">
        <v>2</v>
      </c>
      <c r="B60" s="4" t="s">
        <v>228</v>
      </c>
      <c r="C60" s="4" t="s">
        <v>10</v>
      </c>
      <c r="D60" s="66" t="s">
        <v>444</v>
      </c>
      <c r="E60" s="2">
        <v>363.52000000000004</v>
      </c>
      <c r="F60" s="64">
        <v>0</v>
      </c>
      <c r="G60" s="5">
        <f t="shared" si="2"/>
        <v>363.52000000000004</v>
      </c>
      <c r="H60" s="8">
        <f t="shared" si="3"/>
        <v>105.41504855495086</v>
      </c>
    </row>
    <row r="61" spans="1:8" x14ac:dyDescent="0.25">
      <c r="A61" s="4">
        <v>20</v>
      </c>
      <c r="B61" s="4" t="s">
        <v>268</v>
      </c>
      <c r="C61" s="4">
        <v>41167</v>
      </c>
      <c r="D61" s="4" t="s">
        <v>288</v>
      </c>
      <c r="E61" s="2">
        <v>353.93549999999999</v>
      </c>
      <c r="F61" s="64">
        <v>0</v>
      </c>
      <c r="G61" s="5">
        <f t="shared" si="2"/>
        <v>353.93549999999999</v>
      </c>
      <c r="H61" s="8">
        <f t="shared" si="3"/>
        <v>102.63569519647007</v>
      </c>
    </row>
    <row r="62" spans="1:8" x14ac:dyDescent="0.25">
      <c r="A62" s="4">
        <v>11</v>
      </c>
      <c r="B62" s="4" t="s">
        <v>248</v>
      </c>
      <c r="C62" s="4">
        <v>41423</v>
      </c>
      <c r="D62" s="4" t="s">
        <v>257</v>
      </c>
      <c r="E62" s="2">
        <v>348.15</v>
      </c>
      <c r="F62" s="64">
        <v>0</v>
      </c>
      <c r="G62" s="5">
        <f t="shared" si="2"/>
        <v>348.15</v>
      </c>
      <c r="H62" s="8">
        <f t="shared" si="3"/>
        <v>100.95799173197109</v>
      </c>
    </row>
    <row r="63" spans="1:8" x14ac:dyDescent="0.25">
      <c r="A63" s="4">
        <v>9</v>
      </c>
      <c r="B63" s="4" t="s">
        <v>248</v>
      </c>
      <c r="C63" s="4">
        <v>41431</v>
      </c>
      <c r="D63" s="4" t="s">
        <v>256</v>
      </c>
      <c r="E63" s="2">
        <v>347.10999999999996</v>
      </c>
      <c r="F63" s="64">
        <v>0</v>
      </c>
      <c r="G63" s="5">
        <f t="shared" si="2"/>
        <v>347.10999999999996</v>
      </c>
      <c r="H63" s="8">
        <f t="shared" si="3"/>
        <v>100.65640818636933</v>
      </c>
    </row>
    <row r="64" spans="1:8" x14ac:dyDescent="0.25">
      <c r="A64" s="4">
        <v>20</v>
      </c>
      <c r="B64" s="4" t="s">
        <v>291</v>
      </c>
      <c r="C64" s="4" t="s">
        <v>19</v>
      </c>
      <c r="D64" s="4" t="s">
        <v>310</v>
      </c>
      <c r="E64" s="2">
        <v>337.05393750000002</v>
      </c>
      <c r="F64" s="64">
        <v>0</v>
      </c>
      <c r="G64" s="5">
        <f t="shared" si="2"/>
        <v>337.05393750000002</v>
      </c>
      <c r="H64" s="8">
        <f t="shared" si="3"/>
        <v>97.740309163732036</v>
      </c>
    </row>
    <row r="65" spans="1:8" x14ac:dyDescent="0.25">
      <c r="A65" s="4">
        <v>9</v>
      </c>
      <c r="B65" s="4" t="s">
        <v>268</v>
      </c>
      <c r="C65" s="4" t="s">
        <v>25</v>
      </c>
      <c r="D65" s="4" t="s">
        <v>277</v>
      </c>
      <c r="E65" s="2">
        <v>336.14680000000004</v>
      </c>
      <c r="F65" s="64">
        <v>0</v>
      </c>
      <c r="G65" s="5">
        <f t="shared" si="2"/>
        <v>336.14680000000004</v>
      </c>
      <c r="H65" s="8">
        <f t="shared" si="3"/>
        <v>97.477253641041344</v>
      </c>
    </row>
    <row r="66" spans="1:8" x14ac:dyDescent="0.25">
      <c r="A66" s="4">
        <v>6</v>
      </c>
      <c r="B66" s="4" t="s">
        <v>322</v>
      </c>
      <c r="C66" s="4">
        <v>40802</v>
      </c>
      <c r="D66" s="4" t="s">
        <v>328</v>
      </c>
      <c r="E66" s="2">
        <v>335.02800000000002</v>
      </c>
      <c r="F66" s="64">
        <v>0</v>
      </c>
      <c r="G66" s="5">
        <f t="shared" si="2"/>
        <v>335.02800000000002</v>
      </c>
      <c r="H66" s="8">
        <f t="shared" si="3"/>
        <v>97.152819342176684</v>
      </c>
    </row>
    <row r="67" spans="1:8" x14ac:dyDescent="0.25">
      <c r="A67" s="4">
        <v>12</v>
      </c>
      <c r="B67" s="4" t="s">
        <v>248</v>
      </c>
      <c r="C67" s="4" t="s">
        <v>77</v>
      </c>
      <c r="D67" s="4" t="s">
        <v>258</v>
      </c>
      <c r="E67" s="2">
        <v>332.93439999999998</v>
      </c>
      <c r="F67" s="64">
        <v>0</v>
      </c>
      <c r="G67" s="5">
        <f t="shared" ref="G67:G98" si="4">E67+F67</f>
        <v>332.93439999999998</v>
      </c>
      <c r="H67" s="8">
        <f t="shared" ref="H67:H98" si="5">IF(G67/344.8464*100&gt;150,150,G67/344.8464*100)</f>
        <v>96.545708466146067</v>
      </c>
    </row>
    <row r="68" spans="1:8" x14ac:dyDescent="0.25">
      <c r="A68" s="4">
        <v>11</v>
      </c>
      <c r="B68" s="4" t="s">
        <v>291</v>
      </c>
      <c r="C68" s="4" t="s">
        <v>87</v>
      </c>
      <c r="D68" s="66" t="s">
        <v>445</v>
      </c>
      <c r="E68" s="2">
        <v>322.25600000000003</v>
      </c>
      <c r="F68" s="64">
        <v>0</v>
      </c>
      <c r="G68" s="5">
        <f t="shared" si="4"/>
        <v>322.25600000000003</v>
      </c>
      <c r="H68" s="8">
        <f t="shared" si="5"/>
        <v>93.449141414844405</v>
      </c>
    </row>
    <row r="69" spans="1:8" x14ac:dyDescent="0.25">
      <c r="A69" s="4">
        <v>15</v>
      </c>
      <c r="B69" s="4" t="s">
        <v>268</v>
      </c>
      <c r="C69" s="4" t="s">
        <v>98</v>
      </c>
      <c r="D69" s="4" t="s">
        <v>283</v>
      </c>
      <c r="E69" s="2">
        <v>212.43650000000002</v>
      </c>
      <c r="F69" s="64">
        <v>100.9663</v>
      </c>
      <c r="G69" s="5">
        <f t="shared" si="4"/>
        <v>313.40280000000001</v>
      </c>
      <c r="H69" s="8">
        <f t="shared" si="5"/>
        <v>90.881853486073808</v>
      </c>
    </row>
    <row r="70" spans="1:8" x14ac:dyDescent="0.25">
      <c r="A70" s="4">
        <v>4</v>
      </c>
      <c r="B70" s="4" t="s">
        <v>333</v>
      </c>
      <c r="C70" s="4" t="s">
        <v>26</v>
      </c>
      <c r="D70" s="4" t="s">
        <v>337</v>
      </c>
      <c r="E70" s="2">
        <v>312.22400000000005</v>
      </c>
      <c r="F70" s="64">
        <v>0</v>
      </c>
      <c r="G70" s="5">
        <f t="shared" si="4"/>
        <v>312.22400000000005</v>
      </c>
      <c r="H70" s="8">
        <f t="shared" si="5"/>
        <v>90.540020136501369</v>
      </c>
    </row>
    <row r="71" spans="1:8" x14ac:dyDescent="0.25">
      <c r="A71" s="4">
        <v>3</v>
      </c>
      <c r="B71" s="4" t="s">
        <v>338</v>
      </c>
      <c r="C71" s="4">
        <v>41260</v>
      </c>
      <c r="D71" s="4" t="s">
        <v>341</v>
      </c>
      <c r="E71" s="2">
        <v>308.72800000000007</v>
      </c>
      <c r="F71" s="64">
        <v>0</v>
      </c>
      <c r="G71" s="5">
        <f t="shared" si="4"/>
        <v>308.72800000000007</v>
      </c>
      <c r="H71" s="8">
        <f t="shared" si="5"/>
        <v>89.526235448593937</v>
      </c>
    </row>
    <row r="72" spans="1:8" x14ac:dyDescent="0.25">
      <c r="A72" s="4">
        <v>8</v>
      </c>
      <c r="B72" s="4" t="s">
        <v>228</v>
      </c>
      <c r="C72" s="4" t="s">
        <v>52</v>
      </c>
      <c r="D72" s="4" t="s">
        <v>234</v>
      </c>
      <c r="E72" s="2">
        <v>189.61800000000002</v>
      </c>
      <c r="F72" s="64">
        <v>114.13584</v>
      </c>
      <c r="G72" s="5">
        <f t="shared" si="4"/>
        <v>303.75384000000003</v>
      </c>
      <c r="H72" s="8">
        <f t="shared" si="5"/>
        <v>88.083807747449299</v>
      </c>
    </row>
    <row r="73" spans="1:8" x14ac:dyDescent="0.25">
      <c r="A73" s="4">
        <v>8</v>
      </c>
      <c r="B73" s="4" t="s">
        <v>322</v>
      </c>
      <c r="C73" s="4" t="s">
        <v>114</v>
      </c>
      <c r="D73" s="4" t="s">
        <v>330</v>
      </c>
      <c r="E73" s="2">
        <v>298.49600000000004</v>
      </c>
      <c r="F73" s="64">
        <v>0</v>
      </c>
      <c r="G73" s="5">
        <f t="shared" si="4"/>
        <v>298.49600000000004</v>
      </c>
      <c r="H73" s="8">
        <f t="shared" si="5"/>
        <v>86.559117334558238</v>
      </c>
    </row>
    <row r="74" spans="1:8" x14ac:dyDescent="0.25">
      <c r="A74" s="4">
        <v>18</v>
      </c>
      <c r="B74" s="4" t="s">
        <v>248</v>
      </c>
      <c r="C74" s="4" t="s">
        <v>14</v>
      </c>
      <c r="D74" s="4" t="s">
        <v>264</v>
      </c>
      <c r="E74" s="2">
        <v>293.71800000000002</v>
      </c>
      <c r="F74" s="64">
        <v>0</v>
      </c>
      <c r="G74" s="5">
        <f t="shared" si="4"/>
        <v>293.71800000000002</v>
      </c>
      <c r="H74" s="8">
        <f t="shared" si="5"/>
        <v>85.173572929860953</v>
      </c>
    </row>
    <row r="75" spans="1:8" x14ac:dyDescent="0.25">
      <c r="A75" s="4">
        <v>21</v>
      </c>
      <c r="B75" s="4" t="s">
        <v>228</v>
      </c>
      <c r="C75" s="4">
        <v>40185</v>
      </c>
      <c r="D75" s="4" t="s">
        <v>247</v>
      </c>
      <c r="E75" s="2">
        <v>284.8956</v>
      </c>
      <c r="F75" s="64">
        <v>0</v>
      </c>
      <c r="G75" s="5">
        <f t="shared" si="4"/>
        <v>284.8956</v>
      </c>
      <c r="H75" s="8">
        <f t="shared" si="5"/>
        <v>82.615216513787004</v>
      </c>
    </row>
    <row r="76" spans="1:8" x14ac:dyDescent="0.25">
      <c r="A76" s="4">
        <v>2</v>
      </c>
      <c r="B76" s="4" t="s">
        <v>291</v>
      </c>
      <c r="C76" s="4" t="s">
        <v>34</v>
      </c>
      <c r="D76" s="4" t="s">
        <v>293</v>
      </c>
      <c r="E76" s="2">
        <v>259.16000000000003</v>
      </c>
      <c r="F76" s="64">
        <v>18.154499999999999</v>
      </c>
      <c r="G76" s="5">
        <f t="shared" si="4"/>
        <v>277.31450000000001</v>
      </c>
      <c r="H76" s="8">
        <f t="shared" si="5"/>
        <v>80.416817458439468</v>
      </c>
    </row>
    <row r="77" spans="1:8" x14ac:dyDescent="0.25">
      <c r="A77" s="4">
        <v>10</v>
      </c>
      <c r="B77" s="4" t="s">
        <v>322</v>
      </c>
      <c r="C77" s="4">
        <v>41404</v>
      </c>
      <c r="D77" s="4" t="s">
        <v>332</v>
      </c>
      <c r="E77" s="2">
        <v>276.072</v>
      </c>
      <c r="F77" s="64">
        <v>0</v>
      </c>
      <c r="G77" s="5">
        <f t="shared" si="4"/>
        <v>276.072</v>
      </c>
      <c r="H77" s="8">
        <f t="shared" si="5"/>
        <v>80.056512116698912</v>
      </c>
    </row>
    <row r="78" spans="1:8" x14ac:dyDescent="0.25">
      <c r="A78" s="4">
        <v>21</v>
      </c>
      <c r="B78" s="4" t="s">
        <v>268</v>
      </c>
      <c r="C78" s="4">
        <v>40985</v>
      </c>
      <c r="D78" s="4" t="s">
        <v>289</v>
      </c>
      <c r="E78" s="2">
        <v>264.16336000000001</v>
      </c>
      <c r="F78" s="64">
        <v>0</v>
      </c>
      <c r="G78" s="5">
        <f t="shared" si="4"/>
        <v>264.16336000000001</v>
      </c>
      <c r="H78" s="8">
        <f t="shared" si="5"/>
        <v>76.603194929684634</v>
      </c>
    </row>
    <row r="79" spans="1:8" x14ac:dyDescent="0.25">
      <c r="A79" s="4">
        <v>2</v>
      </c>
      <c r="B79" s="4" t="s">
        <v>333</v>
      </c>
      <c r="C79" s="4" t="s">
        <v>6</v>
      </c>
      <c r="D79" s="4" t="s">
        <v>335</v>
      </c>
      <c r="E79" s="2">
        <v>264</v>
      </c>
      <c r="F79" s="64">
        <v>0</v>
      </c>
      <c r="G79" s="5">
        <f t="shared" si="4"/>
        <v>264</v>
      </c>
      <c r="H79" s="8">
        <f t="shared" si="5"/>
        <v>76.555823114290874</v>
      </c>
    </row>
    <row r="80" spans="1:8" x14ac:dyDescent="0.25">
      <c r="A80" s="4">
        <v>1</v>
      </c>
      <c r="B80" s="4" t="s">
        <v>333</v>
      </c>
      <c r="C80" s="4" t="s">
        <v>8</v>
      </c>
      <c r="D80" s="4" t="s">
        <v>334</v>
      </c>
      <c r="E80" s="2">
        <v>263.99789333333331</v>
      </c>
      <c r="F80" s="64">
        <v>0</v>
      </c>
      <c r="G80" s="5">
        <f t="shared" si="4"/>
        <v>263.99789333333331</v>
      </c>
      <c r="H80" s="8">
        <f t="shared" si="5"/>
        <v>76.555212214288247</v>
      </c>
    </row>
    <row r="81" spans="1:8" x14ac:dyDescent="0.25">
      <c r="A81" s="4">
        <v>18</v>
      </c>
      <c r="B81" s="4" t="s">
        <v>338</v>
      </c>
      <c r="C81" s="4">
        <v>40603</v>
      </c>
      <c r="D81" s="4" t="s">
        <v>356</v>
      </c>
      <c r="E81" s="2">
        <v>257.74800000000005</v>
      </c>
      <c r="F81" s="64">
        <v>0</v>
      </c>
      <c r="G81" s="5">
        <f t="shared" si="4"/>
        <v>257.74800000000005</v>
      </c>
      <c r="H81" s="8">
        <f t="shared" si="5"/>
        <v>74.742842030538824</v>
      </c>
    </row>
    <row r="82" spans="1:8" x14ac:dyDescent="0.25">
      <c r="A82" s="4">
        <v>5</v>
      </c>
      <c r="B82" s="4" t="s">
        <v>322</v>
      </c>
      <c r="C82" s="4" t="s">
        <v>168</v>
      </c>
      <c r="D82" s="4" t="s">
        <v>327</v>
      </c>
      <c r="E82" s="2">
        <v>245.97120000000001</v>
      </c>
      <c r="F82" s="64">
        <v>0</v>
      </c>
      <c r="G82" s="5">
        <f t="shared" si="4"/>
        <v>245.97120000000001</v>
      </c>
      <c r="H82" s="8">
        <f t="shared" si="5"/>
        <v>71.327756357613126</v>
      </c>
    </row>
    <row r="83" spans="1:8" x14ac:dyDescent="0.25">
      <c r="A83" s="4">
        <v>7</v>
      </c>
      <c r="B83" s="4" t="s">
        <v>338</v>
      </c>
      <c r="C83" s="4">
        <v>41090</v>
      </c>
      <c r="D83" s="4" t="s">
        <v>345</v>
      </c>
      <c r="E83" s="2">
        <v>180.12720000000002</v>
      </c>
      <c r="F83" s="64">
        <v>53.469099999999997</v>
      </c>
      <c r="G83" s="5">
        <f t="shared" si="4"/>
        <v>233.59630000000001</v>
      </c>
      <c r="H83" s="8">
        <f t="shared" si="5"/>
        <v>67.739231147548594</v>
      </c>
    </row>
    <row r="84" spans="1:8" x14ac:dyDescent="0.25">
      <c r="A84" s="4">
        <v>23</v>
      </c>
      <c r="B84" s="4" t="s">
        <v>338</v>
      </c>
      <c r="C84" s="4">
        <v>40289</v>
      </c>
      <c r="D84" s="4" t="s">
        <v>361</v>
      </c>
      <c r="E84" s="2">
        <v>193.19200000000001</v>
      </c>
      <c r="F84" s="64">
        <v>34.197400000000002</v>
      </c>
      <c r="G84" s="5">
        <f t="shared" si="4"/>
        <v>227.38940000000002</v>
      </c>
      <c r="H84" s="8">
        <f t="shared" si="5"/>
        <v>65.939328350245219</v>
      </c>
    </row>
    <row r="85" spans="1:8" x14ac:dyDescent="0.25">
      <c r="A85" s="4">
        <v>14</v>
      </c>
      <c r="B85" s="4" t="s">
        <v>248</v>
      </c>
      <c r="C85" s="4">
        <v>41442</v>
      </c>
      <c r="D85" s="4" t="s">
        <v>260</v>
      </c>
      <c r="E85" s="2">
        <v>206.17617999999999</v>
      </c>
      <c r="F85" s="64">
        <v>0</v>
      </c>
      <c r="G85" s="5">
        <f t="shared" si="4"/>
        <v>206.17617999999999</v>
      </c>
      <c r="H85" s="8">
        <f t="shared" si="5"/>
        <v>59.78783017598559</v>
      </c>
    </row>
    <row r="86" spans="1:8" x14ac:dyDescent="0.25">
      <c r="A86" s="4">
        <v>15</v>
      </c>
      <c r="B86" s="4" t="s">
        <v>291</v>
      </c>
      <c r="C86" s="4" t="s">
        <v>16</v>
      </c>
      <c r="D86" s="4" t="s">
        <v>305</v>
      </c>
      <c r="E86" s="2">
        <v>203.85</v>
      </c>
      <c r="F86" s="64">
        <v>0</v>
      </c>
      <c r="G86" s="5">
        <f t="shared" si="4"/>
        <v>203.85</v>
      </c>
      <c r="H86" s="8">
        <f t="shared" si="5"/>
        <v>59.113274779728009</v>
      </c>
    </row>
    <row r="87" spans="1:8" x14ac:dyDescent="0.25">
      <c r="A87" s="4">
        <v>5</v>
      </c>
      <c r="B87" s="4" t="s">
        <v>291</v>
      </c>
      <c r="C87" s="4" t="s">
        <v>69</v>
      </c>
      <c r="D87" s="4" t="s">
        <v>296</v>
      </c>
      <c r="E87" s="2">
        <v>197.29599999999999</v>
      </c>
      <c r="F87" s="64">
        <v>0</v>
      </c>
      <c r="G87" s="5">
        <f t="shared" si="4"/>
        <v>197.29599999999999</v>
      </c>
      <c r="H87" s="8">
        <f t="shared" si="5"/>
        <v>57.212718474080049</v>
      </c>
    </row>
    <row r="88" spans="1:8" x14ac:dyDescent="0.25">
      <c r="A88" s="4">
        <v>16</v>
      </c>
      <c r="B88" s="4" t="s">
        <v>338</v>
      </c>
      <c r="C88" s="4" t="s">
        <v>61</v>
      </c>
      <c r="D88" s="4" t="s">
        <v>354</v>
      </c>
      <c r="E88" s="2">
        <v>77.563200000000009</v>
      </c>
      <c r="F88" s="64">
        <v>117.78619999999999</v>
      </c>
      <c r="G88" s="5">
        <f t="shared" si="4"/>
        <v>195.3494</v>
      </c>
      <c r="H88" s="8">
        <f t="shared" si="5"/>
        <v>56.648235272283543</v>
      </c>
    </row>
    <row r="89" spans="1:8" x14ac:dyDescent="0.25">
      <c r="A89" s="4">
        <v>6</v>
      </c>
      <c r="B89" s="4" t="s">
        <v>338</v>
      </c>
      <c r="C89" s="4" t="s">
        <v>147</v>
      </c>
      <c r="D89" s="4" t="s">
        <v>344</v>
      </c>
      <c r="E89" s="2">
        <v>194.7396</v>
      </c>
      <c r="F89" s="64">
        <v>0</v>
      </c>
      <c r="G89" s="5">
        <f t="shared" si="4"/>
        <v>194.7396</v>
      </c>
      <c r="H89" s="8">
        <f t="shared" si="5"/>
        <v>56.471402920256665</v>
      </c>
    </row>
    <row r="90" spans="1:8" x14ac:dyDescent="0.25">
      <c r="A90" s="4">
        <v>17</v>
      </c>
      <c r="B90" s="4" t="s">
        <v>268</v>
      </c>
      <c r="C90" s="4">
        <v>40914</v>
      </c>
      <c r="D90" s="4" t="s">
        <v>285</v>
      </c>
      <c r="E90" s="2">
        <v>188.79650000000001</v>
      </c>
      <c r="F90" s="64">
        <v>0</v>
      </c>
      <c r="G90" s="5">
        <f t="shared" si="4"/>
        <v>188.79650000000001</v>
      </c>
      <c r="H90" s="8">
        <f t="shared" si="5"/>
        <v>54.747997949231888</v>
      </c>
    </row>
    <row r="91" spans="1:8" x14ac:dyDescent="0.25">
      <c r="A91" s="4">
        <v>21</v>
      </c>
      <c r="B91" s="4" t="s">
        <v>338</v>
      </c>
      <c r="C91" s="4">
        <v>41356</v>
      </c>
      <c r="D91" s="4" t="s">
        <v>359</v>
      </c>
      <c r="E91" s="2">
        <v>188.72800000000001</v>
      </c>
      <c r="F91" s="64">
        <v>0</v>
      </c>
      <c r="G91" s="5">
        <f t="shared" si="4"/>
        <v>188.72800000000001</v>
      </c>
      <c r="H91" s="8">
        <f t="shared" si="5"/>
        <v>54.728134033007159</v>
      </c>
    </row>
    <row r="92" spans="1:8" x14ac:dyDescent="0.25">
      <c r="A92" s="4">
        <v>26</v>
      </c>
      <c r="B92" s="4" t="s">
        <v>338</v>
      </c>
      <c r="C92" s="4">
        <v>41424</v>
      </c>
      <c r="D92" s="4" t="s">
        <v>364</v>
      </c>
      <c r="E92" s="2">
        <v>184.2</v>
      </c>
      <c r="F92" s="64">
        <v>0</v>
      </c>
      <c r="G92" s="5">
        <f t="shared" si="4"/>
        <v>184.2</v>
      </c>
      <c r="H92" s="8">
        <f t="shared" si="5"/>
        <v>53.415085672925677</v>
      </c>
    </row>
    <row r="93" spans="1:8" x14ac:dyDescent="0.25">
      <c r="A93" s="4">
        <v>9</v>
      </c>
      <c r="B93" s="4" t="s">
        <v>338</v>
      </c>
      <c r="C93" s="4">
        <v>41130</v>
      </c>
      <c r="D93" s="4" t="s">
        <v>347</v>
      </c>
      <c r="E93" s="2">
        <v>163.70640000000003</v>
      </c>
      <c r="F93" s="64">
        <v>19.591999999999999</v>
      </c>
      <c r="G93" s="5">
        <f t="shared" si="4"/>
        <v>183.29840000000002</v>
      </c>
      <c r="H93" s="8">
        <f t="shared" si="5"/>
        <v>53.153635937623243</v>
      </c>
    </row>
    <row r="94" spans="1:8" x14ac:dyDescent="0.25">
      <c r="A94" s="4">
        <v>9</v>
      </c>
      <c r="B94" s="4" t="s">
        <v>228</v>
      </c>
      <c r="C94" s="4" t="s">
        <v>68</v>
      </c>
      <c r="D94" s="4" t="s">
        <v>235</v>
      </c>
      <c r="E94" s="2">
        <v>180.03480000000002</v>
      </c>
      <c r="F94" s="64">
        <v>0</v>
      </c>
      <c r="G94" s="5">
        <f t="shared" si="4"/>
        <v>180.03480000000002</v>
      </c>
      <c r="H94" s="8">
        <f t="shared" si="5"/>
        <v>52.207243572790674</v>
      </c>
    </row>
    <row r="95" spans="1:8" x14ac:dyDescent="0.25">
      <c r="A95" s="4">
        <v>23</v>
      </c>
      <c r="B95" s="4" t="s">
        <v>291</v>
      </c>
      <c r="C95" s="4" t="s">
        <v>28</v>
      </c>
      <c r="D95" s="4" t="s">
        <v>313</v>
      </c>
      <c r="E95" s="2">
        <v>149.536</v>
      </c>
      <c r="F95" s="64">
        <v>0</v>
      </c>
      <c r="G95" s="5">
        <f t="shared" si="4"/>
        <v>149.536</v>
      </c>
      <c r="H95" s="8">
        <f t="shared" si="5"/>
        <v>43.363074110676521</v>
      </c>
    </row>
    <row r="96" spans="1:8" x14ac:dyDescent="0.25">
      <c r="A96" s="4">
        <v>12</v>
      </c>
      <c r="B96" s="4" t="s">
        <v>338</v>
      </c>
      <c r="C96" s="4">
        <v>40811</v>
      </c>
      <c r="D96" s="4" t="s">
        <v>350</v>
      </c>
      <c r="E96" s="2">
        <v>140.80000000000001</v>
      </c>
      <c r="F96" s="64">
        <v>0</v>
      </c>
      <c r="G96" s="5">
        <f t="shared" si="4"/>
        <v>140.80000000000001</v>
      </c>
      <c r="H96" s="8">
        <f t="shared" si="5"/>
        <v>40.829772327621804</v>
      </c>
    </row>
    <row r="97" spans="1:8" x14ac:dyDescent="0.25">
      <c r="A97" s="4">
        <v>12</v>
      </c>
      <c r="B97" s="4" t="s">
        <v>268</v>
      </c>
      <c r="C97" s="4">
        <v>40786</v>
      </c>
      <c r="D97" s="4" t="s">
        <v>280</v>
      </c>
      <c r="E97" s="2">
        <v>137.19200000000001</v>
      </c>
      <c r="F97" s="64">
        <v>0</v>
      </c>
      <c r="G97" s="5">
        <f t="shared" si="4"/>
        <v>137.19200000000001</v>
      </c>
      <c r="H97" s="8">
        <f t="shared" si="5"/>
        <v>39.783509411726499</v>
      </c>
    </row>
    <row r="98" spans="1:8" x14ac:dyDescent="0.25">
      <c r="A98" s="4">
        <v>1</v>
      </c>
      <c r="B98" s="4" t="s">
        <v>314</v>
      </c>
      <c r="C98" s="4">
        <v>40432</v>
      </c>
      <c r="D98" s="4" t="s">
        <v>315</v>
      </c>
      <c r="E98" s="2">
        <v>5.5733333333333333</v>
      </c>
      <c r="F98" s="64">
        <v>128.22999999999999</v>
      </c>
      <c r="G98" s="5">
        <f t="shared" si="4"/>
        <v>133.80333333333331</v>
      </c>
      <c r="H98" s="8">
        <f t="shared" si="5"/>
        <v>38.800849692307452</v>
      </c>
    </row>
    <row r="99" spans="1:8" x14ac:dyDescent="0.25">
      <c r="A99" s="4">
        <v>14</v>
      </c>
      <c r="B99" s="4" t="s">
        <v>338</v>
      </c>
      <c r="C99" s="4">
        <v>40633</v>
      </c>
      <c r="D99" s="4" t="s">
        <v>352</v>
      </c>
      <c r="E99" s="2">
        <v>119.2</v>
      </c>
      <c r="F99" s="64">
        <v>0</v>
      </c>
      <c r="G99" s="5">
        <f t="shared" ref="G99:G130" si="6">E99+F99</f>
        <v>119.2</v>
      </c>
      <c r="H99" s="8">
        <f t="shared" ref="H99:H130" si="7">IF(G99/344.8464*100&gt;150,150,G99/344.8464*100)</f>
        <v>34.566114072816184</v>
      </c>
    </row>
    <row r="100" spans="1:8" x14ac:dyDescent="0.25">
      <c r="A100" s="4">
        <v>25</v>
      </c>
      <c r="B100" s="4" t="s">
        <v>338</v>
      </c>
      <c r="C100" s="4">
        <v>40311</v>
      </c>
      <c r="D100" s="4" t="s">
        <v>363</v>
      </c>
      <c r="E100" s="2">
        <v>105.52000000000001</v>
      </c>
      <c r="F100" s="64">
        <v>0</v>
      </c>
      <c r="G100" s="5">
        <f t="shared" si="6"/>
        <v>105.52000000000001</v>
      </c>
      <c r="H100" s="8">
        <f t="shared" si="7"/>
        <v>30.599130511439299</v>
      </c>
    </row>
    <row r="101" spans="1:8" x14ac:dyDescent="0.25">
      <c r="A101" s="4">
        <v>14</v>
      </c>
      <c r="B101" s="4" t="s">
        <v>268</v>
      </c>
      <c r="C101" s="4">
        <v>40937</v>
      </c>
      <c r="D101" s="4" t="s">
        <v>282</v>
      </c>
      <c r="E101" s="2">
        <v>103.18</v>
      </c>
      <c r="F101" s="64">
        <v>0</v>
      </c>
      <c r="G101" s="5">
        <f t="shared" si="6"/>
        <v>103.18</v>
      </c>
      <c r="H101" s="8">
        <f t="shared" si="7"/>
        <v>29.920567533835356</v>
      </c>
    </row>
    <row r="102" spans="1:8" x14ac:dyDescent="0.25">
      <c r="A102" s="4">
        <v>12</v>
      </c>
      <c r="B102" s="4" t="s">
        <v>291</v>
      </c>
      <c r="C102" s="4" t="s">
        <v>30</v>
      </c>
      <c r="D102" s="4" t="s">
        <v>302</v>
      </c>
      <c r="E102" s="2">
        <v>44.760000000000005</v>
      </c>
      <c r="F102" s="64">
        <v>46.938000000000002</v>
      </c>
      <c r="G102" s="5">
        <f t="shared" si="6"/>
        <v>91.698000000000008</v>
      </c>
      <c r="H102" s="8">
        <f t="shared" si="7"/>
        <v>26.590969196720625</v>
      </c>
    </row>
    <row r="103" spans="1:8" x14ac:dyDescent="0.25">
      <c r="A103" s="4">
        <v>10</v>
      </c>
      <c r="B103" s="4" t="s">
        <v>228</v>
      </c>
      <c r="C103" s="4" t="s">
        <v>2</v>
      </c>
      <c r="D103" s="4" t="s">
        <v>236</v>
      </c>
      <c r="E103" s="2">
        <v>89.056000000000012</v>
      </c>
      <c r="F103" s="64">
        <v>0</v>
      </c>
      <c r="G103" s="5">
        <f t="shared" si="6"/>
        <v>89.056000000000012</v>
      </c>
      <c r="H103" s="8">
        <f t="shared" si="7"/>
        <v>25.824830997220793</v>
      </c>
    </row>
    <row r="104" spans="1:8" x14ac:dyDescent="0.25">
      <c r="A104" s="4">
        <v>29</v>
      </c>
      <c r="B104" s="4" t="s">
        <v>338</v>
      </c>
      <c r="C104" s="4" t="s">
        <v>170</v>
      </c>
      <c r="D104" s="4" t="s">
        <v>367</v>
      </c>
      <c r="E104" s="2">
        <v>84.23</v>
      </c>
      <c r="F104" s="64">
        <v>0</v>
      </c>
      <c r="G104" s="5">
        <f t="shared" si="6"/>
        <v>84.23</v>
      </c>
      <c r="H104" s="8">
        <f t="shared" si="7"/>
        <v>24.425367351957277</v>
      </c>
    </row>
    <row r="105" spans="1:8" x14ac:dyDescent="0.25">
      <c r="A105" s="4">
        <v>13</v>
      </c>
      <c r="B105" s="4" t="s">
        <v>228</v>
      </c>
      <c r="C105" s="4">
        <v>23014</v>
      </c>
      <c r="D105" s="4" t="s">
        <v>239</v>
      </c>
      <c r="E105" s="2">
        <v>78.722962500000008</v>
      </c>
      <c r="F105" s="64">
        <v>0</v>
      </c>
      <c r="G105" s="5">
        <f t="shared" si="6"/>
        <v>78.722962500000008</v>
      </c>
      <c r="H105" s="8">
        <f t="shared" si="7"/>
        <v>22.828413606753617</v>
      </c>
    </row>
    <row r="106" spans="1:8" x14ac:dyDescent="0.25">
      <c r="A106" s="4">
        <v>4</v>
      </c>
      <c r="B106" s="4" t="s">
        <v>228</v>
      </c>
      <c r="C106" s="4" t="s">
        <v>42</v>
      </c>
      <c r="D106" s="4" t="s">
        <v>230</v>
      </c>
      <c r="E106" s="2">
        <v>76.8</v>
      </c>
      <c r="F106" s="64">
        <v>0</v>
      </c>
      <c r="G106" s="5">
        <f t="shared" si="6"/>
        <v>76.8</v>
      </c>
      <c r="H106" s="8">
        <f t="shared" si="7"/>
        <v>22.270784905975528</v>
      </c>
    </row>
    <row r="107" spans="1:8" x14ac:dyDescent="0.25">
      <c r="A107" s="4">
        <v>14</v>
      </c>
      <c r="B107" s="4" t="s">
        <v>228</v>
      </c>
      <c r="C107" s="4">
        <v>40760</v>
      </c>
      <c r="D107" s="4" t="s">
        <v>240</v>
      </c>
      <c r="E107" s="2">
        <v>69.39200000000001</v>
      </c>
      <c r="F107" s="64">
        <v>0</v>
      </c>
      <c r="G107" s="5">
        <f t="shared" si="6"/>
        <v>69.39200000000001</v>
      </c>
      <c r="H107" s="8">
        <f t="shared" si="7"/>
        <v>20.122582111919975</v>
      </c>
    </row>
    <row r="108" spans="1:8" x14ac:dyDescent="0.25">
      <c r="A108" s="4">
        <v>3</v>
      </c>
      <c r="B108" s="4" t="s">
        <v>268</v>
      </c>
      <c r="C108" s="4">
        <v>41077</v>
      </c>
      <c r="D108" s="4" t="s">
        <v>271</v>
      </c>
      <c r="E108" s="2">
        <v>68.72</v>
      </c>
      <c r="F108" s="64">
        <v>0</v>
      </c>
      <c r="G108" s="5">
        <f t="shared" si="6"/>
        <v>68.72</v>
      </c>
      <c r="H108" s="8">
        <f t="shared" si="7"/>
        <v>19.927712743992686</v>
      </c>
    </row>
    <row r="109" spans="1:8" x14ac:dyDescent="0.25">
      <c r="A109" s="4">
        <v>17</v>
      </c>
      <c r="B109" s="4" t="s">
        <v>228</v>
      </c>
      <c r="C109" s="4" t="s">
        <v>50</v>
      </c>
      <c r="D109" s="4" t="s">
        <v>243</v>
      </c>
      <c r="E109" s="2">
        <v>64.498000000000005</v>
      </c>
      <c r="F109" s="64">
        <v>0</v>
      </c>
      <c r="G109" s="5">
        <f t="shared" si="6"/>
        <v>64.498000000000005</v>
      </c>
      <c r="H109" s="8">
        <f t="shared" si="7"/>
        <v>18.703399542520959</v>
      </c>
    </row>
    <row r="110" spans="1:8" x14ac:dyDescent="0.25">
      <c r="A110" s="4">
        <v>20</v>
      </c>
      <c r="B110" s="4" t="s">
        <v>228</v>
      </c>
      <c r="C110" s="4" t="s">
        <v>59</v>
      </c>
      <c r="D110" s="4" t="s">
        <v>246</v>
      </c>
      <c r="E110" s="2">
        <v>62.92</v>
      </c>
      <c r="F110" s="64">
        <v>0</v>
      </c>
      <c r="G110" s="5">
        <f t="shared" si="6"/>
        <v>62.92</v>
      </c>
      <c r="H110" s="8">
        <f t="shared" si="7"/>
        <v>18.245804508905994</v>
      </c>
    </row>
    <row r="111" spans="1:8" x14ac:dyDescent="0.25">
      <c r="A111" s="4">
        <v>21</v>
      </c>
      <c r="B111" s="4" t="s">
        <v>291</v>
      </c>
      <c r="C111" s="4" t="s">
        <v>44</v>
      </c>
      <c r="D111" s="4" t="s">
        <v>311</v>
      </c>
      <c r="E111" s="2">
        <v>62.136800000000001</v>
      </c>
      <c r="F111" s="64">
        <v>0</v>
      </c>
      <c r="G111" s="5">
        <f t="shared" si="6"/>
        <v>62.136800000000001</v>
      </c>
      <c r="H111" s="8">
        <f t="shared" si="7"/>
        <v>18.018688900333597</v>
      </c>
    </row>
    <row r="112" spans="1:8" x14ac:dyDescent="0.25">
      <c r="A112" s="4">
        <v>7</v>
      </c>
      <c r="B112" s="4" t="s">
        <v>322</v>
      </c>
      <c r="C112" s="4" t="s">
        <v>107</v>
      </c>
      <c r="D112" s="4" t="s">
        <v>329</v>
      </c>
      <c r="E112" s="2">
        <v>60</v>
      </c>
      <c r="F112" s="64">
        <v>0</v>
      </c>
      <c r="G112" s="5">
        <f t="shared" si="6"/>
        <v>60</v>
      </c>
      <c r="H112" s="8">
        <f t="shared" si="7"/>
        <v>17.399050707793382</v>
      </c>
    </row>
    <row r="113" spans="1:9" x14ac:dyDescent="0.25">
      <c r="A113" s="4">
        <v>8</v>
      </c>
      <c r="B113" s="4" t="s">
        <v>268</v>
      </c>
      <c r="C113" s="4">
        <v>40198</v>
      </c>
      <c r="D113" s="4" t="s">
        <v>276</v>
      </c>
      <c r="E113" s="2">
        <v>58.080000000000013</v>
      </c>
      <c r="F113" s="64">
        <v>0</v>
      </c>
      <c r="G113" s="5">
        <f t="shared" si="6"/>
        <v>58.080000000000013</v>
      </c>
      <c r="H113" s="8">
        <f t="shared" si="7"/>
        <v>16.842281085143998</v>
      </c>
    </row>
    <row r="114" spans="1:9" x14ac:dyDescent="0.25">
      <c r="A114" s="4">
        <v>31</v>
      </c>
      <c r="B114" s="4" t="s">
        <v>338</v>
      </c>
      <c r="C114" s="4">
        <v>41514</v>
      </c>
      <c r="D114" s="4" t="s">
        <v>369</v>
      </c>
      <c r="E114" s="2">
        <v>54.4</v>
      </c>
      <c r="F114" s="64">
        <v>0</v>
      </c>
      <c r="G114" s="5">
        <f t="shared" si="6"/>
        <v>54.4</v>
      </c>
      <c r="H114" s="8">
        <f t="shared" si="7"/>
        <v>15.775139308399332</v>
      </c>
    </row>
    <row r="115" spans="1:9" x14ac:dyDescent="0.25">
      <c r="A115" s="4">
        <v>17</v>
      </c>
      <c r="B115" s="4" t="s">
        <v>291</v>
      </c>
      <c r="C115" s="4">
        <v>41459</v>
      </c>
      <c r="D115" s="4" t="s">
        <v>307</v>
      </c>
      <c r="E115" s="2">
        <v>50.26</v>
      </c>
      <c r="F115" s="64">
        <v>0</v>
      </c>
      <c r="G115" s="5">
        <f t="shared" si="6"/>
        <v>50.26</v>
      </c>
      <c r="H115" s="8">
        <f t="shared" si="7"/>
        <v>14.57460480956159</v>
      </c>
    </row>
    <row r="116" spans="1:9" x14ac:dyDescent="0.25">
      <c r="A116" s="4">
        <v>5</v>
      </c>
      <c r="B116" s="4" t="s">
        <v>228</v>
      </c>
      <c r="C116" s="4">
        <v>41294</v>
      </c>
      <c r="D116" s="4" t="s">
        <v>231</v>
      </c>
      <c r="E116" s="2">
        <v>47.36</v>
      </c>
      <c r="F116" s="64">
        <v>0</v>
      </c>
      <c r="G116" s="5">
        <f t="shared" si="6"/>
        <v>47.36</v>
      </c>
      <c r="H116" s="8">
        <f t="shared" si="7"/>
        <v>13.733650692018243</v>
      </c>
    </row>
    <row r="117" spans="1:9" x14ac:dyDescent="0.25">
      <c r="A117" s="4">
        <v>14</v>
      </c>
      <c r="B117" s="4" t="s">
        <v>291</v>
      </c>
      <c r="C117" s="4">
        <v>41501</v>
      </c>
      <c r="D117" s="4" t="s">
        <v>304</v>
      </c>
      <c r="E117" s="2">
        <v>44.199999999999996</v>
      </c>
      <c r="F117" s="64">
        <v>0</v>
      </c>
      <c r="G117" s="5">
        <f t="shared" si="6"/>
        <v>44.199999999999996</v>
      </c>
      <c r="H117" s="8">
        <f t="shared" si="7"/>
        <v>12.817300688074457</v>
      </c>
    </row>
    <row r="118" spans="1:9" x14ac:dyDescent="0.25">
      <c r="A118" s="4">
        <v>19</v>
      </c>
      <c r="B118" s="4" t="s">
        <v>228</v>
      </c>
      <c r="C118" s="4">
        <v>41411</v>
      </c>
      <c r="D118" s="4" t="s">
        <v>245</v>
      </c>
      <c r="E118" s="2">
        <v>41.3</v>
      </c>
      <c r="F118" s="64">
        <v>0</v>
      </c>
      <c r="G118" s="5">
        <f t="shared" si="6"/>
        <v>41.3</v>
      </c>
      <c r="H118" s="8">
        <f t="shared" si="7"/>
        <v>11.97634657053111</v>
      </c>
    </row>
    <row r="119" spans="1:9" x14ac:dyDescent="0.25">
      <c r="A119" s="4">
        <v>12</v>
      </c>
      <c r="B119" s="4" t="s">
        <v>228</v>
      </c>
      <c r="C119" s="4" t="s">
        <v>66</v>
      </c>
      <c r="D119" s="4" t="s">
        <v>238</v>
      </c>
      <c r="E119" s="2">
        <v>40.32</v>
      </c>
      <c r="F119" s="64">
        <v>0</v>
      </c>
      <c r="G119" s="5">
        <f t="shared" si="6"/>
        <v>40.32</v>
      </c>
      <c r="H119" s="8">
        <f t="shared" si="7"/>
        <v>11.692162075637153</v>
      </c>
    </row>
    <row r="120" spans="1:9" x14ac:dyDescent="0.25">
      <c r="A120" s="4">
        <v>13</v>
      </c>
      <c r="B120" s="4" t="s">
        <v>338</v>
      </c>
      <c r="C120" s="4">
        <v>23015</v>
      </c>
      <c r="D120" s="4" t="s">
        <v>351</v>
      </c>
      <c r="E120" s="2">
        <v>0</v>
      </c>
      <c r="F120" s="64">
        <v>38.4</v>
      </c>
      <c r="G120" s="5">
        <f t="shared" si="6"/>
        <v>38.4</v>
      </c>
      <c r="H120" s="8">
        <f t="shared" si="7"/>
        <v>11.135392452987764</v>
      </c>
    </row>
    <row r="121" spans="1:9" x14ac:dyDescent="0.25">
      <c r="A121" s="4">
        <v>22</v>
      </c>
      <c r="B121" s="4" t="s">
        <v>291</v>
      </c>
      <c r="C121" s="4" t="s">
        <v>72</v>
      </c>
      <c r="D121" s="4" t="s">
        <v>312</v>
      </c>
      <c r="E121" s="2">
        <v>30</v>
      </c>
      <c r="F121" s="64">
        <v>0</v>
      </c>
      <c r="G121" s="5">
        <f t="shared" si="6"/>
        <v>30</v>
      </c>
      <c r="H121" s="8">
        <f t="shared" si="7"/>
        <v>8.699525353896691</v>
      </c>
    </row>
    <row r="122" spans="1:9" x14ac:dyDescent="0.25">
      <c r="A122" s="4">
        <v>15</v>
      </c>
      <c r="B122" s="4" t="s">
        <v>228</v>
      </c>
      <c r="C122" s="4">
        <v>40522</v>
      </c>
      <c r="D122" s="4" t="s">
        <v>241</v>
      </c>
      <c r="E122" s="2">
        <v>24.65</v>
      </c>
      <c r="F122" s="64">
        <v>0</v>
      </c>
      <c r="G122" s="5">
        <f t="shared" si="6"/>
        <v>24.65</v>
      </c>
      <c r="H122" s="8">
        <f t="shared" si="7"/>
        <v>7.1481099991184474</v>
      </c>
    </row>
    <row r="123" spans="1:9" x14ac:dyDescent="0.25">
      <c r="A123" s="4">
        <v>28</v>
      </c>
      <c r="B123" s="4" t="s">
        <v>338</v>
      </c>
      <c r="C123" s="4">
        <v>41505</v>
      </c>
      <c r="D123" s="4" t="s">
        <v>366</v>
      </c>
      <c r="E123" s="2">
        <v>23.204999999999998</v>
      </c>
      <c r="F123" s="64">
        <v>0</v>
      </c>
      <c r="G123" s="5">
        <f t="shared" si="6"/>
        <v>23.204999999999998</v>
      </c>
      <c r="H123" s="8">
        <f t="shared" si="7"/>
        <v>6.7290828612390898</v>
      </c>
    </row>
    <row r="124" spans="1:9" x14ac:dyDescent="0.25">
      <c r="A124" s="4">
        <v>11</v>
      </c>
      <c r="B124" s="4" t="s">
        <v>228</v>
      </c>
      <c r="C124" s="4">
        <v>40789</v>
      </c>
      <c r="D124" s="4" t="s">
        <v>237</v>
      </c>
      <c r="E124" s="2">
        <v>19.2</v>
      </c>
      <c r="F124" s="64">
        <v>0</v>
      </c>
      <c r="G124" s="5">
        <f t="shared" si="6"/>
        <v>19.2</v>
      </c>
      <c r="H124" s="8">
        <f t="shared" si="7"/>
        <v>5.5676962264938821</v>
      </c>
    </row>
    <row r="125" spans="1:9" x14ac:dyDescent="0.25">
      <c r="A125" s="4">
        <v>1</v>
      </c>
      <c r="B125" s="4" t="s">
        <v>228</v>
      </c>
      <c r="C125" s="4">
        <v>41057</v>
      </c>
      <c r="D125" s="66" t="s">
        <v>441</v>
      </c>
      <c r="E125" s="2">
        <v>0</v>
      </c>
      <c r="F125" s="64">
        <v>18.154499999999999</v>
      </c>
      <c r="G125" s="5">
        <f t="shared" si="6"/>
        <v>18.154499999999999</v>
      </c>
      <c r="H125" s="8">
        <f t="shared" si="7"/>
        <v>5.2645177679105819</v>
      </c>
      <c r="I125" s="6">
        <f>E267/121</f>
        <v>0</v>
      </c>
    </row>
    <row r="126" spans="1:9" x14ac:dyDescent="0.25">
      <c r="A126" s="4">
        <v>17</v>
      </c>
      <c r="B126" s="4" t="s">
        <v>338</v>
      </c>
      <c r="C126" s="4">
        <v>41004</v>
      </c>
      <c r="D126" s="4" t="s">
        <v>355</v>
      </c>
      <c r="E126" s="2">
        <v>0</v>
      </c>
      <c r="F126" s="64">
        <v>18.154499999999999</v>
      </c>
      <c r="G126" s="5">
        <f t="shared" si="6"/>
        <v>18.154499999999999</v>
      </c>
      <c r="H126" s="8">
        <f t="shared" si="7"/>
        <v>5.2645177679105819</v>
      </c>
    </row>
    <row r="127" spans="1:9" x14ac:dyDescent="0.25">
      <c r="A127" s="4">
        <v>22</v>
      </c>
      <c r="B127" s="4" t="s">
        <v>338</v>
      </c>
      <c r="C127" s="4">
        <v>41220</v>
      </c>
      <c r="D127" s="4" t="s">
        <v>360</v>
      </c>
      <c r="E127" s="2">
        <v>0</v>
      </c>
      <c r="F127" s="64">
        <v>18.154499999999999</v>
      </c>
      <c r="G127" s="5">
        <f t="shared" si="6"/>
        <v>18.154499999999999</v>
      </c>
      <c r="H127" s="8">
        <f t="shared" si="7"/>
        <v>5.2645177679105819</v>
      </c>
    </row>
    <row r="128" spans="1:9" x14ac:dyDescent="0.25">
      <c r="A128" s="4">
        <v>3</v>
      </c>
      <c r="B128" s="4" t="s">
        <v>228</v>
      </c>
      <c r="C128" s="4">
        <v>41133</v>
      </c>
      <c r="D128" s="4" t="s">
        <v>229</v>
      </c>
      <c r="E128" s="2">
        <v>7.68</v>
      </c>
      <c r="F128" s="64">
        <v>0</v>
      </c>
      <c r="G128" s="5">
        <f t="shared" si="6"/>
        <v>7.68</v>
      </c>
      <c r="H128" s="8">
        <f t="shared" si="7"/>
        <v>2.2270784905975529</v>
      </c>
    </row>
    <row r="129" spans="1:8" x14ac:dyDescent="0.25">
      <c r="A129" s="4">
        <v>18</v>
      </c>
      <c r="B129" s="4" t="s">
        <v>228</v>
      </c>
      <c r="C129" s="4">
        <v>40798</v>
      </c>
      <c r="D129" s="4" t="s">
        <v>244</v>
      </c>
      <c r="E129" s="2">
        <v>6.9666666666666668</v>
      </c>
      <c r="F129" s="64">
        <v>0</v>
      </c>
      <c r="G129" s="5">
        <f t="shared" si="6"/>
        <v>6.9666666666666668</v>
      </c>
      <c r="H129" s="8">
        <f t="shared" si="7"/>
        <v>2.0202231099604537</v>
      </c>
    </row>
    <row r="130" spans="1:8" x14ac:dyDescent="0.25">
      <c r="A130" s="4">
        <v>15</v>
      </c>
      <c r="B130" s="4" t="s">
        <v>338</v>
      </c>
      <c r="C130" s="4">
        <v>41469</v>
      </c>
      <c r="D130" s="4" t="s">
        <v>353</v>
      </c>
      <c r="E130" s="2">
        <v>5</v>
      </c>
      <c r="F130" s="64">
        <v>0</v>
      </c>
      <c r="G130" s="5">
        <f t="shared" si="6"/>
        <v>5</v>
      </c>
      <c r="H130" s="8">
        <f t="shared" si="7"/>
        <v>1.4499208923161151</v>
      </c>
    </row>
    <row r="131" spans="1:8" x14ac:dyDescent="0.25">
      <c r="A131" s="4">
        <v>6</v>
      </c>
      <c r="B131" s="4" t="s">
        <v>228</v>
      </c>
      <c r="C131" s="4" t="s">
        <v>4</v>
      </c>
      <c r="D131" s="4" t="s">
        <v>232</v>
      </c>
      <c r="E131" s="2">
        <v>0</v>
      </c>
      <c r="F131" s="64">
        <v>0</v>
      </c>
      <c r="G131" s="5">
        <f t="shared" ref="G131:G144" si="8">E131+F131</f>
        <v>0</v>
      </c>
      <c r="H131" s="8">
        <f t="shared" ref="H131:H144" si="9">IF(G131/344.8464*100&gt;150,150,G131/344.8464*100)</f>
        <v>0</v>
      </c>
    </row>
    <row r="132" spans="1:8" x14ac:dyDescent="0.25">
      <c r="A132" s="4">
        <v>7</v>
      </c>
      <c r="B132" s="4" t="s">
        <v>228</v>
      </c>
      <c r="C132" s="4">
        <v>40968</v>
      </c>
      <c r="D132" s="4" t="s">
        <v>233</v>
      </c>
      <c r="E132" s="2">
        <v>0</v>
      </c>
      <c r="F132" s="64">
        <v>0</v>
      </c>
      <c r="G132" s="5">
        <f t="shared" si="8"/>
        <v>0</v>
      </c>
      <c r="H132" s="8">
        <f t="shared" si="9"/>
        <v>0</v>
      </c>
    </row>
    <row r="133" spans="1:8" x14ac:dyDescent="0.25">
      <c r="A133" s="4">
        <v>16</v>
      </c>
      <c r="B133" s="4" t="s">
        <v>228</v>
      </c>
      <c r="C133" s="4">
        <v>40449</v>
      </c>
      <c r="D133" s="4" t="s">
        <v>242</v>
      </c>
      <c r="E133" s="2">
        <v>0</v>
      </c>
      <c r="F133" s="64">
        <v>0</v>
      </c>
      <c r="G133" s="5">
        <f t="shared" si="8"/>
        <v>0</v>
      </c>
      <c r="H133" s="8">
        <f t="shared" si="9"/>
        <v>0</v>
      </c>
    </row>
    <row r="134" spans="1:8" x14ac:dyDescent="0.25">
      <c r="A134" s="4">
        <v>7</v>
      </c>
      <c r="B134" s="4" t="s">
        <v>268</v>
      </c>
      <c r="C134" s="4">
        <v>41200</v>
      </c>
      <c r="D134" s="4" t="s">
        <v>275</v>
      </c>
      <c r="E134" s="2">
        <v>0</v>
      </c>
      <c r="F134" s="64">
        <v>0</v>
      </c>
      <c r="G134" s="5">
        <f t="shared" si="8"/>
        <v>0</v>
      </c>
      <c r="H134" s="8">
        <f t="shared" si="9"/>
        <v>0</v>
      </c>
    </row>
    <row r="135" spans="1:8" x14ac:dyDescent="0.25">
      <c r="A135" s="4">
        <v>13</v>
      </c>
      <c r="B135" s="4" t="s">
        <v>268</v>
      </c>
      <c r="C135" s="4">
        <v>41516</v>
      </c>
      <c r="D135" s="4" t="s">
        <v>281</v>
      </c>
      <c r="E135" s="2">
        <v>0</v>
      </c>
      <c r="F135" s="64">
        <v>0</v>
      </c>
      <c r="G135" s="5">
        <f t="shared" si="8"/>
        <v>0</v>
      </c>
      <c r="H135" s="8">
        <f t="shared" si="9"/>
        <v>0</v>
      </c>
    </row>
    <row r="136" spans="1:8" x14ac:dyDescent="0.25">
      <c r="A136" s="4">
        <v>16</v>
      </c>
      <c r="B136" s="4" t="s">
        <v>268</v>
      </c>
      <c r="C136" s="4" t="s">
        <v>0</v>
      </c>
      <c r="D136" s="4" t="s">
        <v>284</v>
      </c>
      <c r="E136" s="2">
        <v>0</v>
      </c>
      <c r="F136" s="64">
        <v>0</v>
      </c>
      <c r="G136" s="5">
        <f t="shared" si="8"/>
        <v>0</v>
      </c>
      <c r="H136" s="8">
        <f t="shared" si="9"/>
        <v>0</v>
      </c>
    </row>
    <row r="137" spans="1:8" x14ac:dyDescent="0.25">
      <c r="A137" s="4">
        <v>18</v>
      </c>
      <c r="B137" s="4" t="s">
        <v>268</v>
      </c>
      <c r="C137" s="4">
        <v>41104</v>
      </c>
      <c r="D137" s="4" t="s">
        <v>286</v>
      </c>
      <c r="E137" s="2">
        <v>0</v>
      </c>
      <c r="F137" s="64">
        <v>0</v>
      </c>
      <c r="G137" s="5">
        <f t="shared" si="8"/>
        <v>0</v>
      </c>
      <c r="H137" s="8">
        <f t="shared" si="9"/>
        <v>0</v>
      </c>
    </row>
    <row r="138" spans="1:8" x14ac:dyDescent="0.25">
      <c r="A138" s="4">
        <v>22</v>
      </c>
      <c r="B138" s="4" t="s">
        <v>268</v>
      </c>
      <c r="C138" s="4" t="s">
        <v>79</v>
      </c>
      <c r="D138" s="4" t="s">
        <v>290</v>
      </c>
      <c r="E138" s="2">
        <v>0</v>
      </c>
      <c r="F138" s="64">
        <v>0</v>
      </c>
      <c r="G138" s="5">
        <f t="shared" si="8"/>
        <v>0</v>
      </c>
      <c r="H138" s="8">
        <f t="shared" si="9"/>
        <v>0</v>
      </c>
    </row>
    <row r="139" spans="1:8" x14ac:dyDescent="0.25">
      <c r="A139" s="4">
        <v>6</v>
      </c>
      <c r="B139" s="4" t="s">
        <v>291</v>
      </c>
      <c r="C139" s="4">
        <v>40462</v>
      </c>
      <c r="D139" s="4" t="s">
        <v>297</v>
      </c>
      <c r="E139" s="2">
        <v>0</v>
      </c>
      <c r="F139" s="64">
        <v>0</v>
      </c>
      <c r="G139" s="5">
        <f t="shared" si="8"/>
        <v>0</v>
      </c>
      <c r="H139" s="8">
        <f t="shared" si="9"/>
        <v>0</v>
      </c>
    </row>
    <row r="140" spans="1:8" x14ac:dyDescent="0.25">
      <c r="A140" s="4">
        <v>2</v>
      </c>
      <c r="B140" s="4" t="s">
        <v>314</v>
      </c>
      <c r="C140" s="4">
        <v>40040</v>
      </c>
      <c r="D140" s="4" t="s">
        <v>316</v>
      </c>
      <c r="E140" s="2">
        <v>0</v>
      </c>
      <c r="F140" s="64">
        <v>0</v>
      </c>
      <c r="G140" s="5">
        <f t="shared" si="8"/>
        <v>0</v>
      </c>
      <c r="H140" s="8">
        <f t="shared" si="9"/>
        <v>0</v>
      </c>
    </row>
    <row r="141" spans="1:8" x14ac:dyDescent="0.25">
      <c r="A141" s="4">
        <v>3</v>
      </c>
      <c r="B141" s="4" t="s">
        <v>314</v>
      </c>
      <c r="C141" s="4">
        <v>40550</v>
      </c>
      <c r="D141" s="4" t="s">
        <v>317</v>
      </c>
      <c r="E141" s="2">
        <v>0</v>
      </c>
      <c r="F141" s="64">
        <v>0</v>
      </c>
      <c r="G141" s="5">
        <f t="shared" si="8"/>
        <v>0</v>
      </c>
      <c r="H141" s="8">
        <f t="shared" si="9"/>
        <v>0</v>
      </c>
    </row>
    <row r="142" spans="1:8" x14ac:dyDescent="0.25">
      <c r="A142" s="4">
        <v>4</v>
      </c>
      <c r="B142" s="4" t="s">
        <v>314</v>
      </c>
      <c r="C142" s="4">
        <v>41489</v>
      </c>
      <c r="D142" s="4" t="s">
        <v>318</v>
      </c>
      <c r="E142" s="2">
        <v>0</v>
      </c>
      <c r="F142" s="64">
        <v>0</v>
      </c>
      <c r="G142" s="5">
        <f t="shared" si="8"/>
        <v>0</v>
      </c>
      <c r="H142" s="8">
        <f t="shared" si="9"/>
        <v>0</v>
      </c>
    </row>
    <row r="143" spans="1:8" x14ac:dyDescent="0.25">
      <c r="A143" s="4">
        <v>7</v>
      </c>
      <c r="B143" s="4" t="s">
        <v>314</v>
      </c>
      <c r="C143" s="4">
        <v>41468</v>
      </c>
      <c r="D143" s="4" t="s">
        <v>321</v>
      </c>
      <c r="E143" s="2">
        <v>0</v>
      </c>
      <c r="F143" s="64">
        <v>0</v>
      </c>
      <c r="G143" s="5">
        <f t="shared" si="8"/>
        <v>0</v>
      </c>
      <c r="H143" s="8">
        <f t="shared" si="9"/>
        <v>0</v>
      </c>
    </row>
    <row r="144" spans="1:8" x14ac:dyDescent="0.25">
      <c r="A144" s="4">
        <v>1</v>
      </c>
      <c r="B144" s="4" t="s">
        <v>338</v>
      </c>
      <c r="C144" s="4">
        <v>40919</v>
      </c>
      <c r="D144" s="4" t="s">
        <v>339</v>
      </c>
      <c r="E144" s="2">
        <v>0</v>
      </c>
      <c r="F144" s="64">
        <v>0</v>
      </c>
      <c r="G144" s="5">
        <f t="shared" si="8"/>
        <v>0</v>
      </c>
      <c r="H144" s="8">
        <f t="shared" si="9"/>
        <v>0</v>
      </c>
    </row>
    <row r="145" spans="5:5" x14ac:dyDescent="0.25">
      <c r="E145" s="3">
        <f>SUM(E3:E144)</f>
        <v>41726.409709166699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9"/>
  <sheetViews>
    <sheetView tabSelected="1" workbookViewId="0">
      <selection activeCell="E6" sqref="E6"/>
    </sheetView>
  </sheetViews>
  <sheetFormatPr defaultColWidth="9" defaultRowHeight="15" x14ac:dyDescent="0.25"/>
  <cols>
    <col min="1" max="1" width="5.25" style="75" bestFit="1" customWidth="1"/>
    <col min="2" max="2" width="10.33203125" style="75" customWidth="1"/>
    <col min="3" max="3" width="15.08203125" style="75" customWidth="1"/>
    <col min="4" max="4" width="12.25" style="75" customWidth="1"/>
    <col min="5" max="5" width="11.33203125" style="75" customWidth="1"/>
    <col min="6" max="6" width="29.5" style="75" customWidth="1"/>
    <col min="7" max="16384" width="9" style="75"/>
  </cols>
  <sheetData>
    <row r="1" spans="1:6" ht="27" customHeight="1" x14ac:dyDescent="0.25">
      <c r="A1" s="89" t="s">
        <v>590</v>
      </c>
      <c r="B1" s="89"/>
      <c r="C1" s="89"/>
      <c r="D1" s="89"/>
      <c r="E1" s="89"/>
      <c r="F1" s="89"/>
    </row>
    <row r="2" spans="1:6" x14ac:dyDescent="0.25">
      <c r="A2" s="73" t="s">
        <v>520</v>
      </c>
      <c r="B2" s="73" t="s">
        <v>183</v>
      </c>
      <c r="C2" s="73" t="s">
        <v>521</v>
      </c>
      <c r="D2" s="73" t="s">
        <v>522</v>
      </c>
      <c r="E2" s="73" t="s">
        <v>523</v>
      </c>
      <c r="F2" s="74" t="s">
        <v>562</v>
      </c>
    </row>
    <row r="3" spans="1:6" x14ac:dyDescent="0.25">
      <c r="A3" s="76">
        <v>1</v>
      </c>
      <c r="B3" s="76" t="s">
        <v>22</v>
      </c>
      <c r="C3" s="76" t="s">
        <v>450</v>
      </c>
      <c r="D3" s="77">
        <v>307.5</v>
      </c>
      <c r="E3" s="78" t="s">
        <v>563</v>
      </c>
      <c r="F3" s="76"/>
    </row>
    <row r="4" spans="1:6" x14ac:dyDescent="0.25">
      <c r="A4" s="76">
        <v>2</v>
      </c>
      <c r="B4" s="76" t="s">
        <v>15</v>
      </c>
      <c r="C4" s="81" t="s">
        <v>567</v>
      </c>
      <c r="D4" s="77">
        <v>274.67357292986094</v>
      </c>
      <c r="E4" s="78" t="s">
        <v>563</v>
      </c>
      <c r="F4" s="76"/>
    </row>
    <row r="5" spans="1:6" x14ac:dyDescent="0.25">
      <c r="A5" s="76">
        <v>3</v>
      </c>
      <c r="B5" s="76" t="s">
        <v>106</v>
      </c>
      <c r="C5" s="81" t="s">
        <v>568</v>
      </c>
      <c r="D5" s="77">
        <v>448.83333333333337</v>
      </c>
      <c r="E5" s="78" t="s">
        <v>535</v>
      </c>
      <c r="F5" s="76"/>
    </row>
    <row r="6" spans="1:6" x14ac:dyDescent="0.25">
      <c r="A6" s="76">
        <v>4</v>
      </c>
      <c r="B6" s="76" t="s">
        <v>76</v>
      </c>
      <c r="C6" s="81" t="s">
        <v>568</v>
      </c>
      <c r="D6" s="77">
        <v>335.83333333333337</v>
      </c>
      <c r="E6" s="78" t="s">
        <v>536</v>
      </c>
      <c r="F6" s="76"/>
    </row>
    <row r="7" spans="1:6" x14ac:dyDescent="0.25">
      <c r="A7" s="76">
        <v>5</v>
      </c>
      <c r="B7" s="76" t="s">
        <v>86</v>
      </c>
      <c r="C7" s="81" t="s">
        <v>568</v>
      </c>
      <c r="D7" s="77">
        <v>330</v>
      </c>
      <c r="E7" s="78" t="s">
        <v>537</v>
      </c>
      <c r="F7" s="76"/>
    </row>
    <row r="8" spans="1:6" x14ac:dyDescent="0.25">
      <c r="A8" s="76">
        <v>6</v>
      </c>
      <c r="B8" s="76" t="s">
        <v>55</v>
      </c>
      <c r="C8" s="81" t="s">
        <v>569</v>
      </c>
      <c r="D8" s="77">
        <v>320.83333333333337</v>
      </c>
      <c r="E8" s="78" t="s">
        <v>538</v>
      </c>
      <c r="F8" s="76"/>
    </row>
    <row r="9" spans="1:6" x14ac:dyDescent="0.25">
      <c r="A9" s="76">
        <v>7</v>
      </c>
      <c r="B9" s="76" t="s">
        <v>104</v>
      </c>
      <c r="C9" s="81" t="s">
        <v>568</v>
      </c>
      <c r="D9" s="77">
        <v>293.91592701368882</v>
      </c>
      <c r="E9" s="78" t="s">
        <v>540</v>
      </c>
      <c r="F9" s="76"/>
    </row>
    <row r="10" spans="1:6" x14ac:dyDescent="0.25">
      <c r="A10" s="76">
        <v>8</v>
      </c>
      <c r="B10" s="76" t="s">
        <v>126</v>
      </c>
      <c r="C10" s="81" t="s">
        <v>568</v>
      </c>
      <c r="D10" s="77">
        <v>293.58846141354525</v>
      </c>
      <c r="E10" s="78" t="s">
        <v>541</v>
      </c>
      <c r="F10" s="76"/>
    </row>
    <row r="11" spans="1:6" x14ac:dyDescent="0.25">
      <c r="A11" s="76">
        <v>9</v>
      </c>
      <c r="B11" s="76" t="s">
        <v>151</v>
      </c>
      <c r="C11" s="81" t="s">
        <v>568</v>
      </c>
      <c r="D11" s="77">
        <v>262.6249101049047</v>
      </c>
      <c r="E11" s="78" t="s">
        <v>546</v>
      </c>
      <c r="F11" s="76"/>
    </row>
    <row r="12" spans="1:6" x14ac:dyDescent="0.25">
      <c r="A12" s="76">
        <v>10</v>
      </c>
      <c r="B12" s="76" t="s">
        <v>140</v>
      </c>
      <c r="C12" s="81" t="s">
        <v>570</v>
      </c>
      <c r="D12" s="77">
        <v>409.33333333333337</v>
      </c>
      <c r="E12" s="76" t="s">
        <v>525</v>
      </c>
      <c r="F12" s="76"/>
    </row>
    <row r="13" spans="1:6" x14ac:dyDescent="0.25">
      <c r="A13" s="76">
        <v>11</v>
      </c>
      <c r="B13" s="76" t="s">
        <v>101</v>
      </c>
      <c r="C13" s="81" t="s">
        <v>570</v>
      </c>
      <c r="D13" s="77">
        <v>406.66666666666669</v>
      </c>
      <c r="E13" s="76" t="s">
        <v>525</v>
      </c>
      <c r="F13" s="76"/>
    </row>
    <row r="14" spans="1:6" x14ac:dyDescent="0.25">
      <c r="A14" s="76">
        <v>12</v>
      </c>
      <c r="B14" s="76" t="s">
        <v>39</v>
      </c>
      <c r="C14" s="81" t="s">
        <v>570</v>
      </c>
      <c r="D14" s="77">
        <v>375.66666666666669</v>
      </c>
      <c r="E14" s="76" t="s">
        <v>525</v>
      </c>
      <c r="F14" s="76"/>
    </row>
    <row r="15" spans="1:6" x14ac:dyDescent="0.25">
      <c r="A15" s="76">
        <v>13</v>
      </c>
      <c r="B15" s="76" t="s">
        <v>90</v>
      </c>
      <c r="C15" s="81" t="s">
        <v>570</v>
      </c>
      <c r="D15" s="77">
        <v>323.33333333333337</v>
      </c>
      <c r="E15" s="76" t="s">
        <v>525</v>
      </c>
      <c r="F15" s="76"/>
    </row>
    <row r="16" spans="1:6" x14ac:dyDescent="0.25">
      <c r="A16" s="76">
        <v>14</v>
      </c>
      <c r="B16" s="76" t="s">
        <v>95</v>
      </c>
      <c r="C16" s="81" t="s">
        <v>572</v>
      </c>
      <c r="D16" s="77">
        <v>310.57387288949519</v>
      </c>
      <c r="E16" s="76" t="s">
        <v>525</v>
      </c>
      <c r="F16" s="76"/>
    </row>
    <row r="17" spans="1:6" x14ac:dyDescent="0.25">
      <c r="A17" s="76">
        <v>15</v>
      </c>
      <c r="B17" s="76" t="s">
        <v>97</v>
      </c>
      <c r="C17" s="81" t="s">
        <v>573</v>
      </c>
      <c r="D17" s="77">
        <v>309.16666666666663</v>
      </c>
      <c r="E17" s="76" t="s">
        <v>525</v>
      </c>
      <c r="F17" s="76"/>
    </row>
    <row r="18" spans="1:6" x14ac:dyDescent="0.25">
      <c r="A18" s="76">
        <v>16</v>
      </c>
      <c r="B18" s="76" t="s">
        <v>47</v>
      </c>
      <c r="C18" s="81" t="s">
        <v>570</v>
      </c>
      <c r="D18" s="77">
        <v>296.66666666666669</v>
      </c>
      <c r="E18" s="76" t="s">
        <v>525</v>
      </c>
      <c r="F18" s="76"/>
    </row>
    <row r="19" spans="1:6" x14ac:dyDescent="0.25">
      <c r="A19" s="76">
        <v>17</v>
      </c>
      <c r="B19" s="76" t="s">
        <v>181</v>
      </c>
      <c r="C19" s="81" t="s">
        <v>574</v>
      </c>
      <c r="D19" s="77">
        <v>253.98974151970268</v>
      </c>
      <c r="E19" s="76" t="s">
        <v>525</v>
      </c>
      <c r="F19" s="76"/>
    </row>
    <row r="20" spans="1:6" x14ac:dyDescent="0.25">
      <c r="A20" s="76">
        <v>18</v>
      </c>
      <c r="B20" s="76" t="s">
        <v>113</v>
      </c>
      <c r="C20" s="81" t="s">
        <v>570</v>
      </c>
      <c r="D20" s="77">
        <v>248.78465987562384</v>
      </c>
      <c r="E20" s="76" t="s">
        <v>525</v>
      </c>
      <c r="F20" s="76"/>
    </row>
    <row r="21" spans="1:6" x14ac:dyDescent="0.25">
      <c r="A21" s="76">
        <v>19</v>
      </c>
      <c r="B21" s="76" t="s">
        <v>125</v>
      </c>
      <c r="C21" s="81" t="s">
        <v>575</v>
      </c>
      <c r="D21" s="77">
        <v>229.19336608994615</v>
      </c>
      <c r="E21" s="78" t="s">
        <v>564</v>
      </c>
      <c r="F21" s="76"/>
    </row>
    <row r="22" spans="1:6" x14ac:dyDescent="0.25">
      <c r="A22" s="76">
        <v>20</v>
      </c>
      <c r="B22" s="76" t="s">
        <v>49</v>
      </c>
      <c r="C22" s="81" t="s">
        <v>567</v>
      </c>
      <c r="D22" s="77">
        <v>225</v>
      </c>
      <c r="E22" s="78" t="s">
        <v>528</v>
      </c>
      <c r="F22" s="76"/>
    </row>
    <row r="23" spans="1:6" x14ac:dyDescent="0.25">
      <c r="A23" s="76">
        <v>21</v>
      </c>
      <c r="B23" s="76" t="s">
        <v>53</v>
      </c>
      <c r="C23" s="81" t="s">
        <v>567</v>
      </c>
      <c r="D23" s="77">
        <v>224.75047441411596</v>
      </c>
      <c r="E23" s="78" t="s">
        <v>529</v>
      </c>
      <c r="F23" s="76"/>
    </row>
    <row r="24" spans="1:6" x14ac:dyDescent="0.25">
      <c r="A24" s="76">
        <v>22</v>
      </c>
      <c r="B24" s="76" t="s">
        <v>56</v>
      </c>
      <c r="C24" s="81" t="s">
        <v>567</v>
      </c>
      <c r="D24" s="77">
        <v>224.07655666084634</v>
      </c>
      <c r="E24" s="78" t="s">
        <v>530</v>
      </c>
      <c r="F24" s="76"/>
    </row>
    <row r="25" spans="1:6" x14ac:dyDescent="0.25">
      <c r="A25" s="76">
        <v>23</v>
      </c>
      <c r="B25" s="76" t="s">
        <v>78</v>
      </c>
      <c r="C25" s="81" t="s">
        <v>567</v>
      </c>
      <c r="D25" s="77">
        <v>220.87904179947941</v>
      </c>
      <c r="E25" s="78" t="s">
        <v>531</v>
      </c>
      <c r="F25" s="76"/>
    </row>
    <row r="26" spans="1:6" x14ac:dyDescent="0.25">
      <c r="A26" s="76">
        <v>24</v>
      </c>
      <c r="B26" s="76" t="s">
        <v>18</v>
      </c>
      <c r="C26" s="81" t="s">
        <v>576</v>
      </c>
      <c r="D26" s="77">
        <v>295</v>
      </c>
      <c r="E26" s="78" t="s">
        <v>539</v>
      </c>
      <c r="F26" s="76"/>
    </row>
    <row r="27" spans="1:6" x14ac:dyDescent="0.25">
      <c r="A27" s="76">
        <v>25</v>
      </c>
      <c r="B27" s="76" t="s">
        <v>118</v>
      </c>
      <c r="C27" s="81" t="s">
        <v>568</v>
      </c>
      <c r="D27" s="77">
        <v>281.85349767316694</v>
      </c>
      <c r="E27" s="78" t="s">
        <v>542</v>
      </c>
      <c r="F27" s="76"/>
    </row>
    <row r="28" spans="1:6" x14ac:dyDescent="0.25">
      <c r="A28" s="76">
        <v>26</v>
      </c>
      <c r="B28" s="76" t="s">
        <v>116</v>
      </c>
      <c r="C28" s="81" t="s">
        <v>568</v>
      </c>
      <c r="D28" s="77">
        <v>277.5</v>
      </c>
      <c r="E28" s="78" t="s">
        <v>543</v>
      </c>
      <c r="F28" s="76"/>
    </row>
    <row r="29" spans="1:6" x14ac:dyDescent="0.25">
      <c r="A29" s="76">
        <v>27</v>
      </c>
      <c r="B29" s="76" t="s">
        <v>135</v>
      </c>
      <c r="C29" s="81" t="s">
        <v>568</v>
      </c>
      <c r="D29" s="77">
        <v>277</v>
      </c>
      <c r="E29" s="78" t="s">
        <v>544</v>
      </c>
      <c r="F29" s="76"/>
    </row>
    <row r="30" spans="1:6" x14ac:dyDescent="0.25">
      <c r="A30" s="76">
        <v>28</v>
      </c>
      <c r="B30" s="76" t="s">
        <v>136</v>
      </c>
      <c r="C30" s="81" t="s">
        <v>568</v>
      </c>
      <c r="D30" s="77">
        <v>267.6687707918656</v>
      </c>
      <c r="E30" s="78" t="s">
        <v>545</v>
      </c>
      <c r="F30" s="76"/>
    </row>
    <row r="31" spans="1:6" x14ac:dyDescent="0.25">
      <c r="A31" s="76">
        <v>29</v>
      </c>
      <c r="B31" s="76" t="s">
        <v>132</v>
      </c>
      <c r="C31" s="81" t="s">
        <v>568</v>
      </c>
      <c r="D31" s="77">
        <v>252.84406181998708</v>
      </c>
      <c r="E31" s="78" t="s">
        <v>547</v>
      </c>
      <c r="F31" s="76"/>
    </row>
    <row r="32" spans="1:6" x14ac:dyDescent="0.25">
      <c r="A32" s="76">
        <v>30</v>
      </c>
      <c r="B32" s="76" t="s">
        <v>154</v>
      </c>
      <c r="C32" s="81" t="s">
        <v>568</v>
      </c>
      <c r="D32" s="77">
        <v>251.33333333333334</v>
      </c>
      <c r="E32" s="78" t="s">
        <v>547</v>
      </c>
      <c r="F32" s="76"/>
    </row>
    <row r="33" spans="1:6" x14ac:dyDescent="0.25">
      <c r="A33" s="76">
        <v>31</v>
      </c>
      <c r="B33" s="76" t="s">
        <v>158</v>
      </c>
      <c r="C33" s="81" t="s">
        <v>568</v>
      </c>
      <c r="D33" s="77">
        <v>247.5</v>
      </c>
      <c r="E33" s="78" t="s">
        <v>548</v>
      </c>
      <c r="F33" s="76"/>
    </row>
    <row r="34" spans="1:6" x14ac:dyDescent="0.25">
      <c r="A34" s="76">
        <v>32</v>
      </c>
      <c r="B34" s="76" t="s">
        <v>120</v>
      </c>
      <c r="C34" s="81" t="s">
        <v>568</v>
      </c>
      <c r="D34" s="77">
        <v>238.39204030805854</v>
      </c>
      <c r="E34" s="78" t="s">
        <v>548</v>
      </c>
      <c r="F34" s="76"/>
    </row>
    <row r="35" spans="1:6" x14ac:dyDescent="0.25">
      <c r="A35" s="76">
        <v>33</v>
      </c>
      <c r="B35" s="76" t="s">
        <v>20</v>
      </c>
      <c r="C35" s="81" t="s">
        <v>568</v>
      </c>
      <c r="D35" s="77">
        <v>233.57364249706538</v>
      </c>
      <c r="E35" s="78" t="s">
        <v>549</v>
      </c>
      <c r="F35" s="76"/>
    </row>
    <row r="36" spans="1:6" x14ac:dyDescent="0.25">
      <c r="A36" s="76">
        <v>34</v>
      </c>
      <c r="B36" s="76" t="s">
        <v>134</v>
      </c>
      <c r="C36" s="81" t="s">
        <v>568</v>
      </c>
      <c r="D36" s="77">
        <v>231.69931888516163</v>
      </c>
      <c r="E36" s="78" t="s">
        <v>550</v>
      </c>
      <c r="F36" s="76"/>
    </row>
    <row r="37" spans="1:6" x14ac:dyDescent="0.25">
      <c r="A37" s="76">
        <v>35</v>
      </c>
      <c r="B37" s="76" t="s">
        <v>137</v>
      </c>
      <c r="C37" s="81" t="s">
        <v>568</v>
      </c>
      <c r="D37" s="77">
        <v>229.79842851774009</v>
      </c>
      <c r="E37" s="78" t="s">
        <v>550</v>
      </c>
      <c r="F37" s="76"/>
    </row>
    <row r="38" spans="1:6" x14ac:dyDescent="0.25">
      <c r="A38" s="76">
        <v>36</v>
      </c>
      <c r="B38" s="76" t="s">
        <v>71</v>
      </c>
      <c r="C38" s="81" t="s">
        <v>569</v>
      </c>
      <c r="D38" s="77">
        <v>226.66666666666669</v>
      </c>
      <c r="E38" s="78" t="s">
        <v>550</v>
      </c>
      <c r="F38" s="76"/>
    </row>
    <row r="39" spans="1:6" x14ac:dyDescent="0.25">
      <c r="A39" s="76">
        <v>37</v>
      </c>
      <c r="B39" s="76" t="s">
        <v>117</v>
      </c>
      <c r="C39" s="81" t="s">
        <v>568</v>
      </c>
      <c r="D39" s="77">
        <v>222.60599501691189</v>
      </c>
      <c r="E39" s="78" t="s">
        <v>551</v>
      </c>
      <c r="F39" s="76"/>
    </row>
    <row r="40" spans="1:6" x14ac:dyDescent="0.25">
      <c r="A40" s="76">
        <v>38</v>
      </c>
      <c r="B40" s="76" t="s">
        <v>155</v>
      </c>
      <c r="C40" s="81" t="s">
        <v>568</v>
      </c>
      <c r="D40" s="77">
        <v>215.40589781421528</v>
      </c>
      <c r="E40" s="78" t="s">
        <v>552</v>
      </c>
      <c r="F40" s="76"/>
    </row>
    <row r="41" spans="1:6" x14ac:dyDescent="0.25">
      <c r="A41" s="76">
        <v>39</v>
      </c>
      <c r="B41" s="76" t="s">
        <v>109</v>
      </c>
      <c r="C41" s="81" t="s">
        <v>570</v>
      </c>
      <c r="D41" s="77">
        <v>305</v>
      </c>
      <c r="E41" s="76" t="s">
        <v>526</v>
      </c>
      <c r="F41" s="76"/>
    </row>
    <row r="42" spans="1:6" x14ac:dyDescent="0.25">
      <c r="A42" s="76">
        <v>40</v>
      </c>
      <c r="B42" s="76" t="s">
        <v>84</v>
      </c>
      <c r="C42" s="81" t="s">
        <v>570</v>
      </c>
      <c r="D42" s="77">
        <v>295.83333333333337</v>
      </c>
      <c r="E42" s="76" t="s">
        <v>526</v>
      </c>
      <c r="F42" s="76"/>
    </row>
    <row r="43" spans="1:6" x14ac:dyDescent="0.25">
      <c r="A43" s="76">
        <v>41</v>
      </c>
      <c r="B43" s="76" t="s">
        <v>129</v>
      </c>
      <c r="C43" s="81" t="s">
        <v>570</v>
      </c>
      <c r="D43" s="77">
        <v>294.16666666666669</v>
      </c>
      <c r="E43" s="76" t="s">
        <v>526</v>
      </c>
      <c r="F43" s="76"/>
    </row>
    <row r="44" spans="1:6" x14ac:dyDescent="0.25">
      <c r="A44" s="76">
        <v>42</v>
      </c>
      <c r="B44" s="76" t="s">
        <v>156</v>
      </c>
      <c r="C44" s="81" t="s">
        <v>570</v>
      </c>
      <c r="D44" s="77">
        <v>289.16666666666669</v>
      </c>
      <c r="E44" s="76" t="s">
        <v>526</v>
      </c>
      <c r="F44" s="76"/>
    </row>
    <row r="45" spans="1:6" x14ac:dyDescent="0.25">
      <c r="A45" s="76">
        <v>43</v>
      </c>
      <c r="B45" s="76" t="s">
        <v>82</v>
      </c>
      <c r="C45" s="81" t="s">
        <v>570</v>
      </c>
      <c r="D45" s="77">
        <v>288.28618190591521</v>
      </c>
      <c r="E45" s="76" t="s">
        <v>526</v>
      </c>
      <c r="F45" s="76"/>
    </row>
    <row r="46" spans="1:6" x14ac:dyDescent="0.25">
      <c r="A46" s="76">
        <v>44</v>
      </c>
      <c r="B46" s="76" t="s">
        <v>13</v>
      </c>
      <c r="C46" s="81" t="s">
        <v>570</v>
      </c>
      <c r="D46" s="77">
        <v>273.33333333333337</v>
      </c>
      <c r="E46" s="76" t="s">
        <v>526</v>
      </c>
      <c r="F46" s="76"/>
    </row>
    <row r="47" spans="1:6" x14ac:dyDescent="0.25">
      <c r="A47" s="76">
        <v>45</v>
      </c>
      <c r="B47" s="76" t="s">
        <v>143</v>
      </c>
      <c r="C47" s="81" t="s">
        <v>570</v>
      </c>
      <c r="D47" s="77">
        <v>269.16666666666669</v>
      </c>
      <c r="E47" s="76" t="s">
        <v>526</v>
      </c>
      <c r="F47" s="76"/>
    </row>
    <row r="48" spans="1:6" x14ac:dyDescent="0.25">
      <c r="A48" s="76">
        <v>46</v>
      </c>
      <c r="B48" s="76" t="s">
        <v>111</v>
      </c>
      <c r="C48" s="81" t="s">
        <v>570</v>
      </c>
      <c r="D48" s="77">
        <v>263.33333333333331</v>
      </c>
      <c r="E48" s="76" t="s">
        <v>526</v>
      </c>
      <c r="F48" s="76"/>
    </row>
    <row r="49" spans="1:6" x14ac:dyDescent="0.25">
      <c r="A49" s="76">
        <v>47</v>
      </c>
      <c r="B49" s="76" t="s">
        <v>24</v>
      </c>
      <c r="C49" s="81" t="s">
        <v>573</v>
      </c>
      <c r="D49" s="77">
        <v>259.30522110713639</v>
      </c>
      <c r="E49" s="76" t="s">
        <v>526</v>
      </c>
      <c r="F49" s="76"/>
    </row>
    <row r="50" spans="1:6" x14ac:dyDescent="0.25">
      <c r="A50" s="76">
        <v>48</v>
      </c>
      <c r="B50" s="76" t="s">
        <v>175</v>
      </c>
      <c r="C50" s="81" t="s">
        <v>570</v>
      </c>
      <c r="D50" s="77">
        <v>258.25469542381768</v>
      </c>
      <c r="E50" s="76" t="s">
        <v>526</v>
      </c>
      <c r="F50" s="76"/>
    </row>
    <row r="51" spans="1:6" x14ac:dyDescent="0.25">
      <c r="A51" s="76">
        <v>49</v>
      </c>
      <c r="B51" s="76" t="s">
        <v>167</v>
      </c>
      <c r="C51" s="81" t="s">
        <v>570</v>
      </c>
      <c r="D51" s="77">
        <v>257.16666666666669</v>
      </c>
      <c r="E51" s="76" t="s">
        <v>526</v>
      </c>
      <c r="F51" s="76"/>
    </row>
    <row r="52" spans="1:6" x14ac:dyDescent="0.25">
      <c r="A52" s="76">
        <v>50</v>
      </c>
      <c r="B52" s="76" t="s">
        <v>41</v>
      </c>
      <c r="C52" s="81" t="s">
        <v>570</v>
      </c>
      <c r="D52" s="77">
        <v>248.33333333333334</v>
      </c>
      <c r="E52" s="76" t="s">
        <v>526</v>
      </c>
      <c r="F52" s="76"/>
    </row>
    <row r="53" spans="1:6" x14ac:dyDescent="0.25">
      <c r="A53" s="76">
        <v>51</v>
      </c>
      <c r="B53" s="76" t="s">
        <v>176</v>
      </c>
      <c r="C53" s="81" t="s">
        <v>570</v>
      </c>
      <c r="D53" s="77">
        <v>245.4293563743162</v>
      </c>
      <c r="E53" s="76" t="s">
        <v>526</v>
      </c>
      <c r="F53" s="76"/>
    </row>
    <row r="54" spans="1:6" x14ac:dyDescent="0.25">
      <c r="A54" s="76">
        <v>52</v>
      </c>
      <c r="B54" s="76" t="s">
        <v>65</v>
      </c>
      <c r="C54" s="81" t="s">
        <v>579</v>
      </c>
      <c r="D54" s="77">
        <v>245</v>
      </c>
      <c r="E54" s="76" t="s">
        <v>526</v>
      </c>
      <c r="F54" s="76"/>
    </row>
    <row r="55" spans="1:6" x14ac:dyDescent="0.25">
      <c r="A55" s="76">
        <v>53</v>
      </c>
      <c r="B55" s="76" t="s">
        <v>184</v>
      </c>
      <c r="C55" s="76" t="s">
        <v>524</v>
      </c>
      <c r="D55" s="77">
        <v>239.77958232998807</v>
      </c>
      <c r="E55" s="76" t="s">
        <v>526</v>
      </c>
      <c r="F55" s="76"/>
    </row>
    <row r="56" spans="1:6" x14ac:dyDescent="0.25">
      <c r="A56" s="76">
        <v>54</v>
      </c>
      <c r="B56" s="76" t="s">
        <v>163</v>
      </c>
      <c r="C56" s="81" t="s">
        <v>570</v>
      </c>
      <c r="D56" s="77">
        <v>239.30236186313675</v>
      </c>
      <c r="E56" s="76" t="s">
        <v>526</v>
      </c>
      <c r="F56" s="76"/>
    </row>
    <row r="57" spans="1:6" x14ac:dyDescent="0.25">
      <c r="A57" s="76">
        <v>55</v>
      </c>
      <c r="B57" s="76" t="s">
        <v>11</v>
      </c>
      <c r="C57" s="81" t="s">
        <v>570</v>
      </c>
      <c r="D57" s="77">
        <v>237.91504855495089</v>
      </c>
      <c r="E57" s="76" t="s">
        <v>526</v>
      </c>
      <c r="F57" s="76"/>
    </row>
    <row r="58" spans="1:6" x14ac:dyDescent="0.25">
      <c r="A58" s="76">
        <v>56</v>
      </c>
      <c r="B58" s="76" t="s">
        <v>172</v>
      </c>
      <c r="C58" s="81" t="s">
        <v>574</v>
      </c>
      <c r="D58" s="77">
        <v>234.17504604948755</v>
      </c>
      <c r="E58" s="76" t="s">
        <v>526</v>
      </c>
      <c r="F58" s="76"/>
    </row>
    <row r="59" spans="1:6" x14ac:dyDescent="0.25">
      <c r="A59" s="76">
        <v>57</v>
      </c>
      <c r="B59" s="76" t="s">
        <v>37</v>
      </c>
      <c r="C59" s="81" t="s">
        <v>570</v>
      </c>
      <c r="D59" s="77">
        <v>229.99313317465402</v>
      </c>
      <c r="E59" s="76" t="s">
        <v>526</v>
      </c>
      <c r="F59" s="76"/>
    </row>
    <row r="60" spans="1:6" x14ac:dyDescent="0.25">
      <c r="A60" s="76">
        <v>58</v>
      </c>
      <c r="B60" s="76" t="s">
        <v>102</v>
      </c>
      <c r="C60" s="81" t="s">
        <v>578</v>
      </c>
      <c r="D60" s="77">
        <v>191.18767080068113</v>
      </c>
      <c r="E60" s="78" t="s">
        <v>532</v>
      </c>
      <c r="F60" s="76"/>
    </row>
    <row r="61" spans="1:6" x14ac:dyDescent="0.25">
      <c r="A61" s="76">
        <v>59</v>
      </c>
      <c r="B61" s="76" t="s">
        <v>62</v>
      </c>
      <c r="C61" s="81" t="s">
        <v>578</v>
      </c>
      <c r="D61" s="77">
        <v>181.64823527228356</v>
      </c>
      <c r="E61" s="78" t="s">
        <v>532</v>
      </c>
      <c r="F61" s="76"/>
    </row>
    <row r="62" spans="1:6" x14ac:dyDescent="0.25">
      <c r="A62" s="76">
        <v>60</v>
      </c>
      <c r="B62" s="76" t="s">
        <v>35</v>
      </c>
      <c r="C62" s="81" t="s">
        <v>567</v>
      </c>
      <c r="D62" s="77">
        <v>176.2501507917728</v>
      </c>
      <c r="E62" s="78" t="s">
        <v>533</v>
      </c>
      <c r="F62" s="76"/>
    </row>
    <row r="63" spans="1:6" x14ac:dyDescent="0.25">
      <c r="A63" s="76">
        <v>61</v>
      </c>
      <c r="B63" s="76" t="s">
        <v>31</v>
      </c>
      <c r="C63" s="81" t="s">
        <v>567</v>
      </c>
      <c r="D63" s="77">
        <v>111.59096919672064</v>
      </c>
      <c r="E63" s="78" t="s">
        <v>534</v>
      </c>
      <c r="F63" s="76"/>
    </row>
    <row r="64" spans="1:6" x14ac:dyDescent="0.25">
      <c r="A64" s="76">
        <v>62</v>
      </c>
      <c r="B64" s="76" t="s">
        <v>99</v>
      </c>
      <c r="C64" s="81" t="s">
        <v>568</v>
      </c>
      <c r="D64" s="77">
        <v>200.04852015274048</v>
      </c>
      <c r="E64" s="78" t="s">
        <v>553</v>
      </c>
      <c r="F64" s="76"/>
    </row>
    <row r="65" spans="1:6" x14ac:dyDescent="0.25">
      <c r="A65" s="76">
        <v>63</v>
      </c>
      <c r="B65" s="76" t="s">
        <v>29</v>
      </c>
      <c r="C65" s="81" t="s">
        <v>568</v>
      </c>
      <c r="D65" s="77">
        <v>185.86307411067651</v>
      </c>
      <c r="E65" s="78" t="s">
        <v>554</v>
      </c>
      <c r="F65" s="76"/>
    </row>
    <row r="66" spans="1:6" x14ac:dyDescent="0.25">
      <c r="A66" s="76">
        <v>64</v>
      </c>
      <c r="B66" s="76" t="s">
        <v>3</v>
      </c>
      <c r="C66" s="81" t="s">
        <v>568</v>
      </c>
      <c r="D66" s="77">
        <v>184.15816433055414</v>
      </c>
      <c r="E66" s="78" t="s">
        <v>555</v>
      </c>
      <c r="F66" s="76"/>
    </row>
    <row r="67" spans="1:6" x14ac:dyDescent="0.25">
      <c r="A67" s="76">
        <v>65</v>
      </c>
      <c r="B67" s="76" t="s">
        <v>63</v>
      </c>
      <c r="C67" s="81" t="s">
        <v>568</v>
      </c>
      <c r="D67" s="77">
        <v>180.32841360675366</v>
      </c>
      <c r="E67" s="78" t="s">
        <v>555</v>
      </c>
      <c r="F67" s="76"/>
    </row>
    <row r="68" spans="1:6" x14ac:dyDescent="0.25">
      <c r="A68" s="76">
        <v>66</v>
      </c>
      <c r="B68" s="76" t="s">
        <v>159</v>
      </c>
      <c r="C68" s="81" t="s">
        <v>576</v>
      </c>
      <c r="D68" s="77">
        <v>164.82030260428991</v>
      </c>
      <c r="E68" s="78" t="s">
        <v>556</v>
      </c>
      <c r="F68" s="76"/>
    </row>
    <row r="69" spans="1:6" x14ac:dyDescent="0.25">
      <c r="A69" s="76">
        <v>67</v>
      </c>
      <c r="B69" s="76" t="s">
        <v>169</v>
      </c>
      <c r="C69" s="81" t="s">
        <v>569</v>
      </c>
      <c r="D69" s="77">
        <v>159.66108969094648</v>
      </c>
      <c r="E69" s="78" t="s">
        <v>556</v>
      </c>
      <c r="F69" s="76"/>
    </row>
    <row r="70" spans="1:6" x14ac:dyDescent="0.25">
      <c r="A70" s="76">
        <v>68</v>
      </c>
      <c r="B70" s="76" t="s">
        <v>9</v>
      </c>
      <c r="C70" s="81" t="s">
        <v>568</v>
      </c>
      <c r="D70" s="77">
        <v>155.72187888095493</v>
      </c>
      <c r="E70" s="78" t="s">
        <v>557</v>
      </c>
      <c r="F70" s="76"/>
    </row>
    <row r="71" spans="1:6" x14ac:dyDescent="0.25">
      <c r="A71" s="76">
        <v>69</v>
      </c>
      <c r="B71" s="76" t="s">
        <v>70</v>
      </c>
      <c r="C71" s="81" t="s">
        <v>568</v>
      </c>
      <c r="D71" s="77">
        <v>149.71271847408005</v>
      </c>
      <c r="E71" s="78" t="s">
        <v>557</v>
      </c>
      <c r="F71" s="76"/>
    </row>
    <row r="72" spans="1:6" x14ac:dyDescent="0.25">
      <c r="A72" s="76">
        <v>70</v>
      </c>
      <c r="B72" s="76" t="s">
        <v>130</v>
      </c>
      <c r="C72" s="81" t="s">
        <v>568</v>
      </c>
      <c r="D72" s="77">
        <v>145.57617536387215</v>
      </c>
      <c r="E72" s="78" t="s">
        <v>557</v>
      </c>
      <c r="F72" s="76"/>
    </row>
    <row r="73" spans="1:6" x14ac:dyDescent="0.25">
      <c r="A73" s="76">
        <v>71</v>
      </c>
      <c r="B73" s="76" t="s">
        <v>119</v>
      </c>
      <c r="C73" s="81" t="s">
        <v>568</v>
      </c>
      <c r="D73" s="77">
        <v>133.93246384477266</v>
      </c>
      <c r="E73" s="78" t="s">
        <v>558</v>
      </c>
      <c r="F73" s="76"/>
    </row>
    <row r="74" spans="1:6" x14ac:dyDescent="0.25">
      <c r="A74" s="76">
        <v>72</v>
      </c>
      <c r="B74" s="76" t="s">
        <v>121</v>
      </c>
      <c r="C74" s="81" t="s">
        <v>569</v>
      </c>
      <c r="D74" s="77">
        <v>130.46751635897414</v>
      </c>
      <c r="E74" s="78" t="s">
        <v>559</v>
      </c>
      <c r="F74" s="76"/>
    </row>
    <row r="75" spans="1:6" x14ac:dyDescent="0.25">
      <c r="A75" s="76">
        <v>73</v>
      </c>
      <c r="B75" s="76" t="s">
        <v>148</v>
      </c>
      <c r="C75" s="81" t="s">
        <v>569</v>
      </c>
      <c r="D75" s="77">
        <v>128.97140292025668</v>
      </c>
      <c r="E75" s="78" t="s">
        <v>559</v>
      </c>
      <c r="F75" s="76"/>
    </row>
    <row r="76" spans="1:6" x14ac:dyDescent="0.25">
      <c r="A76" s="76">
        <v>74</v>
      </c>
      <c r="B76" s="76" t="s">
        <v>45</v>
      </c>
      <c r="C76" s="81" t="s">
        <v>568</v>
      </c>
      <c r="D76" s="77">
        <v>86.352022233666943</v>
      </c>
      <c r="E76" s="78" t="s">
        <v>560</v>
      </c>
      <c r="F76" s="76"/>
    </row>
    <row r="77" spans="1:6" ht="28" x14ac:dyDescent="0.25">
      <c r="A77" s="76">
        <v>75</v>
      </c>
      <c r="B77" s="76" t="s">
        <v>33</v>
      </c>
      <c r="C77" s="81" t="s">
        <v>568</v>
      </c>
      <c r="D77" s="77">
        <v>252.43333333333334</v>
      </c>
      <c r="E77" s="78" t="s">
        <v>561</v>
      </c>
      <c r="F77" s="79" t="s">
        <v>565</v>
      </c>
    </row>
    <row r="78" spans="1:6" x14ac:dyDescent="0.25">
      <c r="A78" s="76">
        <v>76</v>
      </c>
      <c r="B78" s="76" t="s">
        <v>152</v>
      </c>
      <c r="C78" s="81" t="s">
        <v>570</v>
      </c>
      <c r="D78" s="77">
        <v>222.12456328382723</v>
      </c>
      <c r="E78" s="76" t="s">
        <v>527</v>
      </c>
      <c r="F78" s="76"/>
    </row>
    <row r="79" spans="1:6" x14ac:dyDescent="0.25">
      <c r="A79" s="76">
        <v>77</v>
      </c>
      <c r="B79" s="76" t="s">
        <v>177</v>
      </c>
      <c r="C79" s="81" t="s">
        <v>570</v>
      </c>
      <c r="D79" s="77">
        <v>220.88984545003225</v>
      </c>
      <c r="E79" s="76" t="s">
        <v>527</v>
      </c>
      <c r="F79" s="76"/>
    </row>
    <row r="80" spans="1:6" x14ac:dyDescent="0.25">
      <c r="A80" s="76">
        <v>78</v>
      </c>
      <c r="B80" s="76" t="s">
        <v>162</v>
      </c>
      <c r="C80" s="81" t="s">
        <v>572</v>
      </c>
      <c r="D80" s="77">
        <v>216.88979209294342</v>
      </c>
      <c r="E80" s="76" t="s">
        <v>527</v>
      </c>
      <c r="F80" s="76"/>
    </row>
    <row r="81" spans="1:6" x14ac:dyDescent="0.25">
      <c r="A81" s="76">
        <v>79</v>
      </c>
      <c r="B81" s="76" t="s">
        <v>174</v>
      </c>
      <c r="C81" s="81" t="s">
        <v>572</v>
      </c>
      <c r="D81" s="77">
        <v>208.61620709974068</v>
      </c>
      <c r="E81" s="76" t="s">
        <v>527</v>
      </c>
      <c r="F81" s="76"/>
    </row>
    <row r="82" spans="1:6" x14ac:dyDescent="0.25">
      <c r="A82" s="76">
        <v>80</v>
      </c>
      <c r="B82" s="76" t="s">
        <v>165</v>
      </c>
      <c r="C82" s="81" t="s">
        <v>570</v>
      </c>
      <c r="D82" s="77">
        <v>207.85956878192727</v>
      </c>
      <c r="E82" s="76" t="s">
        <v>527</v>
      </c>
      <c r="F82" s="76"/>
    </row>
    <row r="83" spans="1:6" x14ac:dyDescent="0.25">
      <c r="A83" s="76">
        <v>81</v>
      </c>
      <c r="B83" s="76" t="s">
        <v>27</v>
      </c>
      <c r="C83" s="81" t="s">
        <v>570</v>
      </c>
      <c r="D83" s="77">
        <v>198.87335346983471</v>
      </c>
      <c r="E83" s="76" t="s">
        <v>527</v>
      </c>
      <c r="F83" s="76"/>
    </row>
    <row r="84" spans="1:6" x14ac:dyDescent="0.25">
      <c r="A84" s="76">
        <v>82</v>
      </c>
      <c r="B84" s="76" t="s">
        <v>141</v>
      </c>
      <c r="C84" s="81" t="s">
        <v>570</v>
      </c>
      <c r="D84" s="77">
        <v>198.81948600884334</v>
      </c>
      <c r="E84" s="76" t="s">
        <v>527</v>
      </c>
      <c r="F84" s="76"/>
    </row>
    <row r="85" spans="1:6" x14ac:dyDescent="0.25">
      <c r="A85" s="76">
        <v>83</v>
      </c>
      <c r="B85" s="76" t="s">
        <v>160</v>
      </c>
      <c r="C85" s="81" t="s">
        <v>570</v>
      </c>
      <c r="D85" s="77">
        <v>195.99000598527346</v>
      </c>
      <c r="E85" s="76" t="s">
        <v>527</v>
      </c>
      <c r="F85" s="76"/>
    </row>
    <row r="86" spans="1:6" x14ac:dyDescent="0.25">
      <c r="A86" s="76">
        <v>84</v>
      </c>
      <c r="B86" s="76" t="s">
        <v>88</v>
      </c>
      <c r="C86" s="81" t="s">
        <v>570</v>
      </c>
      <c r="D86" s="77">
        <v>187.61580808151109</v>
      </c>
      <c r="E86" s="76" t="s">
        <v>527</v>
      </c>
      <c r="F86" s="76"/>
    </row>
    <row r="87" spans="1:6" x14ac:dyDescent="0.25">
      <c r="A87" s="76">
        <v>85</v>
      </c>
      <c r="B87" s="76" t="s">
        <v>149</v>
      </c>
      <c r="C87" s="81" t="s">
        <v>570</v>
      </c>
      <c r="D87" s="77">
        <v>184.10319492968466</v>
      </c>
      <c r="E87" s="76" t="s">
        <v>527</v>
      </c>
      <c r="F87" s="76"/>
    </row>
    <row r="88" spans="1:6" x14ac:dyDescent="0.25">
      <c r="A88" s="76">
        <v>86</v>
      </c>
      <c r="B88" s="76" t="s">
        <v>93</v>
      </c>
      <c r="C88" s="81" t="s">
        <v>570</v>
      </c>
      <c r="D88" s="77">
        <v>184.03003772114195</v>
      </c>
      <c r="E88" s="76" t="s">
        <v>527</v>
      </c>
      <c r="F88" s="76"/>
    </row>
    <row r="89" spans="1:6" x14ac:dyDescent="0.25">
      <c r="A89" s="76">
        <v>87</v>
      </c>
      <c r="B89" s="76" t="s">
        <v>179</v>
      </c>
      <c r="C89" s="81" t="s">
        <v>574</v>
      </c>
      <c r="D89" s="77">
        <v>170.12465839863776</v>
      </c>
      <c r="E89" s="76" t="s">
        <v>527</v>
      </c>
      <c r="F89" s="76"/>
    </row>
    <row r="90" spans="1:6" x14ac:dyDescent="0.25">
      <c r="A90" s="76">
        <v>88</v>
      </c>
      <c r="B90" s="76" t="s">
        <v>173</v>
      </c>
      <c r="C90" s="81" t="s">
        <v>570</v>
      </c>
      <c r="D90" s="77">
        <v>157.22813403300717</v>
      </c>
      <c r="E90" s="76" t="s">
        <v>527</v>
      </c>
      <c r="F90" s="76"/>
    </row>
    <row r="91" spans="1:6" x14ac:dyDescent="0.25">
      <c r="A91" s="76">
        <v>89</v>
      </c>
      <c r="B91" s="76" t="s">
        <v>180</v>
      </c>
      <c r="C91" s="81" t="s">
        <v>570</v>
      </c>
      <c r="D91" s="77">
        <v>143.4150856729257</v>
      </c>
      <c r="E91" s="76" t="s">
        <v>527</v>
      </c>
      <c r="F91" s="76"/>
    </row>
    <row r="92" spans="1:6" x14ac:dyDescent="0.25">
      <c r="A92" s="76">
        <v>90</v>
      </c>
      <c r="B92" s="76" t="s">
        <v>182</v>
      </c>
      <c r="C92" s="76" t="s">
        <v>1</v>
      </c>
      <c r="D92" s="77">
        <v>133.45449684265228</v>
      </c>
      <c r="E92" s="76" t="s">
        <v>527</v>
      </c>
      <c r="F92" s="76"/>
    </row>
    <row r="93" spans="1:6" x14ac:dyDescent="0.25">
      <c r="A93" s="76">
        <v>91</v>
      </c>
      <c r="B93" s="76" t="s">
        <v>208</v>
      </c>
      <c r="C93" s="76" t="s">
        <v>1</v>
      </c>
      <c r="D93" s="77">
        <v>116.66666666666667</v>
      </c>
      <c r="E93" s="76" t="s">
        <v>527</v>
      </c>
      <c r="F93" s="76"/>
    </row>
    <row r="94" spans="1:6" x14ac:dyDescent="0.25">
      <c r="A94" s="76">
        <v>92</v>
      </c>
      <c r="B94" s="76" t="s">
        <v>213</v>
      </c>
      <c r="C94" s="76" t="s">
        <v>1</v>
      </c>
      <c r="D94" s="77">
        <v>114.94180597506602</v>
      </c>
      <c r="E94" s="76" t="s">
        <v>527</v>
      </c>
      <c r="F94" s="76"/>
    </row>
    <row r="95" spans="1:6" x14ac:dyDescent="0.25">
      <c r="A95" s="76">
        <v>93</v>
      </c>
      <c r="B95" s="76" t="s">
        <v>128</v>
      </c>
      <c r="C95" s="81" t="s">
        <v>577</v>
      </c>
      <c r="D95" s="77">
        <v>106.66666666666669</v>
      </c>
      <c r="E95" s="76" t="s">
        <v>527</v>
      </c>
      <c r="F95" s="76"/>
    </row>
    <row r="96" spans="1:6" x14ac:dyDescent="0.25">
      <c r="A96" s="76">
        <v>94</v>
      </c>
      <c r="B96" s="76" t="s">
        <v>103</v>
      </c>
      <c r="C96" s="81" t="s">
        <v>570</v>
      </c>
      <c r="D96" s="77">
        <v>16.842281085143998</v>
      </c>
      <c r="E96" s="76" t="s">
        <v>527</v>
      </c>
      <c r="F96" s="76"/>
    </row>
    <row r="98" spans="2:6" ht="15.5" x14ac:dyDescent="0.25">
      <c r="B98" s="87" t="s">
        <v>566</v>
      </c>
      <c r="C98" s="88"/>
      <c r="D98" s="88"/>
      <c r="E98" s="88"/>
      <c r="F98" s="88"/>
    </row>
    <row r="99" spans="2:6" x14ac:dyDescent="0.25">
      <c r="B99" s="80"/>
    </row>
  </sheetData>
  <mergeCells count="2">
    <mergeCell ref="B98:F98"/>
    <mergeCell ref="A1:F1"/>
  </mergeCells>
  <phoneticPr fontId="39" type="noConversion"/>
  <pageMargins left="0.59055118110236227" right="0.59055118110236227" top="0.59055118110236227" bottom="0.59055118110236227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成绩明细表</vt:lpstr>
      <vt:lpstr>工作量</vt:lpstr>
      <vt:lpstr>成绩汇总表</vt:lpstr>
      <vt:lpstr>成绩汇总表!Print_Titles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ryan</cp:lastModifiedBy>
  <cp:lastPrinted>2014-09-28T07:42:30Z</cp:lastPrinted>
  <dcterms:created xsi:type="dcterms:W3CDTF">2013-06-18T02:18:01Z</dcterms:created>
  <dcterms:modified xsi:type="dcterms:W3CDTF">2022-05-10T15:39:29Z</dcterms:modified>
</cp:coreProperties>
</file>