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C6F628FE-03A5-4613-9A94-73B1E467A386}" xr6:coauthVersionLast="47" xr6:coauthVersionMax="47" xr10:uidLastSave="{00000000-0000-0000-0000-000000000000}"/>
  <bookViews>
    <workbookView xWindow="38280" yWindow="-120" windowWidth="29040" windowHeight="16440" tabRatio="836" xr2:uid="{00000000-000D-0000-FFFF-FFFF00000000}"/>
  </bookViews>
  <sheets>
    <sheet name="成绩明细表" sheetId="15" r:id="rId1"/>
    <sheet name="职称信息表" sheetId="16" r:id="rId2"/>
    <sheet name="工作量" sheetId="22" r:id="rId3"/>
    <sheet name="成绩汇总表" sheetId="13" r:id="rId4"/>
  </sheets>
  <definedNames>
    <definedName name="_xlnm._FilterDatabase" localSheetId="3" hidden="1">成绩汇总表!$A$2:$I$176</definedName>
    <definedName name="_xlnm._FilterDatabase" localSheetId="0" hidden="1">成绩明细表!$A$2:$AL$160</definedName>
    <definedName name="_xlnm._FilterDatabase" localSheetId="2" hidden="1">工作量!$A$2:$N$160</definedName>
    <definedName name="_xlnm._FilterDatabase" localSheetId="1" hidden="1">职称信息表!$A$2:$M$2</definedName>
    <definedName name="_xlnm.Print_Titles" localSheetId="3">成绩汇总表!$2:$2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AK17" i="15" s="1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AK49" i="15" s="1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AK19" i="15" s="1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AK51" i="15" s="1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AK67" i="15" s="1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AK83" i="15" s="1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AK99" i="15" s="1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AK115" i="15" s="1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AK131" i="15" s="1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3" i="15"/>
  <c r="AC68" i="15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3" i="22"/>
  <c r="AG105" i="15"/>
  <c r="AI4" i="15"/>
  <c r="AI5" i="15"/>
  <c r="AJ5" i="15" s="1"/>
  <c r="AI6" i="15"/>
  <c r="AJ6" i="15" s="1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J21" i="15" s="1"/>
  <c r="AI22" i="15"/>
  <c r="AJ22" i="15" s="1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J37" i="15" s="1"/>
  <c r="AI38" i="15"/>
  <c r="AJ38" i="15" s="1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J53" i="15" s="1"/>
  <c r="AI54" i="15"/>
  <c r="AJ54" i="15" s="1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J69" i="15" s="1"/>
  <c r="AI70" i="15"/>
  <c r="AJ70" i="15" s="1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J85" i="15" s="1"/>
  <c r="AK85" i="15" s="1"/>
  <c r="AI86" i="15"/>
  <c r="AJ86" i="15" s="1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2" i="15"/>
  <c r="AJ102" i="15" s="1"/>
  <c r="AK102" i="15" s="1"/>
  <c r="AI103" i="15"/>
  <c r="AJ103" i="15" s="1"/>
  <c r="AK103" i="15" s="1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J134" i="15" s="1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J150" i="15" s="1"/>
  <c r="AI151" i="15"/>
  <c r="AJ151" i="15" s="1"/>
  <c r="AK151" i="15" s="1"/>
  <c r="AI152" i="15"/>
  <c r="AI153" i="15"/>
  <c r="AI154" i="15"/>
  <c r="AI155" i="15"/>
  <c r="AI156" i="15"/>
  <c r="AI157" i="15"/>
  <c r="AI158" i="15"/>
  <c r="AI159" i="15"/>
  <c r="AI160" i="15"/>
  <c r="AI3" i="15"/>
  <c r="AG4" i="15"/>
  <c r="AG5" i="15"/>
  <c r="AG6" i="15"/>
  <c r="AG7" i="15"/>
  <c r="AG8" i="15"/>
  <c r="AJ8" i="15" s="1"/>
  <c r="AG9" i="15"/>
  <c r="AJ9" i="15" s="1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J24" i="15" s="1"/>
  <c r="AK24" i="15" s="1"/>
  <c r="AG25" i="15"/>
  <c r="AJ25" i="15" s="1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J40" i="15" s="1"/>
  <c r="AK40" i="15" s="1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J56" i="15" s="1"/>
  <c r="AG57" i="15"/>
  <c r="AJ57" i="15" s="1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J72" i="15" s="1"/>
  <c r="AK72" i="15" s="1"/>
  <c r="AG73" i="15"/>
  <c r="AG74" i="15"/>
  <c r="AJ74" i="15" s="1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5"/>
  <c r="AG88" i="15"/>
  <c r="AG89" i="15"/>
  <c r="AJ89" i="15" s="1"/>
  <c r="AK89" i="15" s="1"/>
  <c r="AG90" i="15"/>
  <c r="AJ90" i="15" s="1"/>
  <c r="AG91" i="15"/>
  <c r="AG92" i="15"/>
  <c r="AG93" i="15"/>
  <c r="AG94" i="15"/>
  <c r="AG95" i="15"/>
  <c r="AG96" i="15"/>
  <c r="AG97" i="15"/>
  <c r="AG98" i="15"/>
  <c r="AG99" i="15"/>
  <c r="AG100" i="15"/>
  <c r="AG102" i="15"/>
  <c r="AG103" i="15"/>
  <c r="AG104" i="15"/>
  <c r="AG106" i="15"/>
  <c r="AJ106" i="15" s="1"/>
  <c r="AG107" i="15"/>
  <c r="AG108" i="15"/>
  <c r="AG109" i="15"/>
  <c r="AG110" i="15"/>
  <c r="AG111" i="15"/>
  <c r="AG112" i="15"/>
  <c r="AG113" i="15"/>
  <c r="AG114" i="15"/>
  <c r="AG115" i="15"/>
  <c r="AG116" i="15"/>
  <c r="AG117" i="15"/>
  <c r="AG118" i="15"/>
  <c r="AG119" i="15"/>
  <c r="AG120" i="15"/>
  <c r="AG121" i="15"/>
  <c r="AG122" i="15"/>
  <c r="AJ122" i="15" s="1"/>
  <c r="AG123" i="15"/>
  <c r="AJ123" i="15" s="1"/>
  <c r="AG124" i="15"/>
  <c r="AG125" i="15"/>
  <c r="AG126" i="15"/>
  <c r="AG127" i="15"/>
  <c r="AG128" i="15"/>
  <c r="AG129" i="15"/>
  <c r="AG130" i="15"/>
  <c r="AG131" i="15"/>
  <c r="AG132" i="15"/>
  <c r="AG133" i="15"/>
  <c r="AG134" i="15"/>
  <c r="AG135" i="15"/>
  <c r="AG136" i="15"/>
  <c r="AG137" i="15"/>
  <c r="AG138" i="15"/>
  <c r="AJ138" i="15" s="1"/>
  <c r="AK138" i="15" s="1"/>
  <c r="AG139" i="15"/>
  <c r="AJ139" i="15" s="1"/>
  <c r="AG140" i="15"/>
  <c r="AG141" i="15"/>
  <c r="AG142" i="15"/>
  <c r="AG143" i="15"/>
  <c r="AG144" i="15"/>
  <c r="AG145" i="15"/>
  <c r="AG146" i="15"/>
  <c r="AG147" i="15"/>
  <c r="AG148" i="15"/>
  <c r="AG149" i="15"/>
  <c r="AG150" i="15"/>
  <c r="AG151" i="15"/>
  <c r="AG152" i="15"/>
  <c r="AG153" i="15"/>
  <c r="AG154" i="15"/>
  <c r="AJ154" i="15" s="1"/>
  <c r="AK154" i="15" s="1"/>
  <c r="AG155" i="15"/>
  <c r="AG156" i="15"/>
  <c r="AG157" i="15"/>
  <c r="AG158" i="15"/>
  <c r="AG159" i="15"/>
  <c r="AG160" i="15"/>
  <c r="AG3" i="15"/>
  <c r="AC4" i="15"/>
  <c r="AC5" i="15"/>
  <c r="AC6" i="15"/>
  <c r="AC7" i="15"/>
  <c r="AC8" i="15"/>
  <c r="AC9" i="15"/>
  <c r="AC10" i="15"/>
  <c r="AC11" i="15"/>
  <c r="AJ11" i="15" s="1"/>
  <c r="AC12" i="15"/>
  <c r="AJ12" i="15" s="1"/>
  <c r="AC13" i="15"/>
  <c r="AJ13" i="15" s="1"/>
  <c r="AK13" i="15" s="1"/>
  <c r="AC14" i="15"/>
  <c r="AJ14" i="15" s="1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J27" i="15" s="1"/>
  <c r="AC28" i="15"/>
  <c r="AJ28" i="15" s="1"/>
  <c r="AC29" i="15"/>
  <c r="AJ29" i="15" s="1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J43" i="15" s="1"/>
  <c r="AC44" i="15"/>
  <c r="AJ44" i="15" s="1"/>
  <c r="AK44" i="15" s="1"/>
  <c r="AC45" i="15"/>
  <c r="AJ45" i="15" s="1"/>
  <c r="AC46" i="15"/>
  <c r="AJ46" i="15" s="1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J60" i="15" s="1"/>
  <c r="AC61" i="15"/>
  <c r="AC62" i="15"/>
  <c r="AJ62" i="15" s="1"/>
  <c r="AC63" i="15"/>
  <c r="AC64" i="15"/>
  <c r="AC65" i="15"/>
  <c r="AC66" i="15"/>
  <c r="AC67" i="15"/>
  <c r="AC69" i="15"/>
  <c r="AC70" i="15"/>
  <c r="AC71" i="15"/>
  <c r="AC72" i="15"/>
  <c r="AC73" i="15"/>
  <c r="AC74" i="15"/>
  <c r="AC75" i="15"/>
  <c r="AC76" i="15"/>
  <c r="AC77" i="15"/>
  <c r="AJ77" i="15" s="1"/>
  <c r="AC78" i="15"/>
  <c r="AJ78" i="15" s="1"/>
  <c r="AC79" i="15"/>
  <c r="AJ79" i="15" s="1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J91" i="15" s="1"/>
  <c r="AC92" i="15"/>
  <c r="AJ92" i="15" s="1"/>
  <c r="AC93" i="15"/>
  <c r="AJ93" i="15" s="1"/>
  <c r="AC94" i="15"/>
  <c r="AJ94" i="15" s="1"/>
  <c r="AK94" i="15" s="1"/>
  <c r="AC95" i="15"/>
  <c r="AC96" i="15"/>
  <c r="AJ96" i="15" s="1"/>
  <c r="AC97" i="15"/>
  <c r="AC98" i="15"/>
  <c r="AJ98" i="15" s="1"/>
  <c r="AC99" i="15"/>
  <c r="AC100" i="15"/>
  <c r="AJ100" i="15" s="1"/>
  <c r="AC102" i="15"/>
  <c r="AC103" i="15"/>
  <c r="AC104" i="15"/>
  <c r="AC105" i="15"/>
  <c r="AJ105" i="15" s="1"/>
  <c r="AK105" i="15" s="1"/>
  <c r="AC106" i="15"/>
  <c r="AC107" i="15"/>
  <c r="AC108" i="15"/>
  <c r="AC109" i="15"/>
  <c r="AJ109" i="15" s="1"/>
  <c r="AC110" i="15"/>
  <c r="AC111" i="15"/>
  <c r="AC112" i="15"/>
  <c r="AC113" i="15"/>
  <c r="AC114" i="15"/>
  <c r="AC115" i="15"/>
  <c r="AC116" i="15"/>
  <c r="AC117" i="15"/>
  <c r="AJ117" i="15" s="1"/>
  <c r="AC118" i="15"/>
  <c r="AC119" i="15"/>
  <c r="AC120" i="15"/>
  <c r="AC121" i="15"/>
  <c r="AC122" i="15"/>
  <c r="AC123" i="15"/>
  <c r="AC124" i="15"/>
  <c r="AJ124" i="15" s="1"/>
  <c r="AC125" i="15"/>
  <c r="AJ125" i="15" s="1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J137" i="15" s="1"/>
  <c r="AC138" i="15"/>
  <c r="AC139" i="15"/>
  <c r="AC140" i="15"/>
  <c r="AC141" i="15"/>
  <c r="AJ141" i="15" s="1"/>
  <c r="AC142" i="15"/>
  <c r="AC143" i="15"/>
  <c r="AC144" i="15"/>
  <c r="AC145" i="15"/>
  <c r="AC146" i="15"/>
  <c r="AC147" i="15"/>
  <c r="AC148" i="15"/>
  <c r="AC149" i="15"/>
  <c r="AJ149" i="15" s="1"/>
  <c r="AK149" i="15" s="1"/>
  <c r="AC150" i="15"/>
  <c r="AC151" i="15"/>
  <c r="AC152" i="15"/>
  <c r="AC153" i="15"/>
  <c r="AC154" i="15"/>
  <c r="AC155" i="15"/>
  <c r="AJ155" i="15" s="1"/>
  <c r="AC156" i="15"/>
  <c r="AC157" i="15"/>
  <c r="AJ157" i="15" s="1"/>
  <c r="AC158" i="15"/>
  <c r="AC159" i="15"/>
  <c r="AC160" i="15"/>
  <c r="AC3" i="15"/>
  <c r="X4" i="15"/>
  <c r="X5" i="15"/>
  <c r="X6" i="15"/>
  <c r="X7" i="15"/>
  <c r="X8" i="15"/>
  <c r="X9" i="15"/>
  <c r="X10" i="15"/>
  <c r="X11" i="15"/>
  <c r="X12" i="15"/>
  <c r="Y12" i="15" s="1"/>
  <c r="X13" i="15"/>
  <c r="Y13" i="15" s="1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Y28" i="15" s="1"/>
  <c r="X29" i="15"/>
  <c r="Y29" i="15" s="1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Y44" i="15" s="1"/>
  <c r="X45" i="15"/>
  <c r="Y45" i="15" s="1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Y60" i="15" s="1"/>
  <c r="X61" i="15"/>
  <c r="Y61" i="15" s="1"/>
  <c r="AK61" i="15" s="1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Y76" i="15" s="1"/>
  <c r="AK76" i="15" s="1"/>
  <c r="X77" i="15"/>
  <c r="Y77" i="15" s="1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Y92" i="15" s="1"/>
  <c r="X93" i="15"/>
  <c r="Y93" i="15" s="1"/>
  <c r="X94" i="15"/>
  <c r="X95" i="15"/>
  <c r="X96" i="15"/>
  <c r="X97" i="15"/>
  <c r="X98" i="15"/>
  <c r="X99" i="15"/>
  <c r="X100" i="15"/>
  <c r="X102" i="15"/>
  <c r="X103" i="15"/>
  <c r="X104" i="15"/>
  <c r="X105" i="15"/>
  <c r="X106" i="15"/>
  <c r="X107" i="15"/>
  <c r="X108" i="15"/>
  <c r="X109" i="15"/>
  <c r="Y109" i="15" s="1"/>
  <c r="X110" i="15"/>
  <c r="Y110" i="15" s="1"/>
  <c r="AK110" i="15" s="1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Y125" i="15" s="1"/>
  <c r="X126" i="15"/>
  <c r="Y126" i="15" s="1"/>
  <c r="AK126" i="15" s="1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Y141" i="15" s="1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Y158" i="15" s="1"/>
  <c r="AK158" i="15" s="1"/>
  <c r="X159" i="15"/>
  <c r="X160" i="15"/>
  <c r="X3" i="15"/>
  <c r="Q4" i="15"/>
  <c r="Y4" i="15" s="1"/>
  <c r="Q5" i="15"/>
  <c r="Q6" i="15"/>
  <c r="Y6" i="15" s="1"/>
  <c r="Q7" i="15"/>
  <c r="Y7" i="15" s="1"/>
  <c r="Q8" i="15"/>
  <c r="Q9" i="15"/>
  <c r="Q10" i="15"/>
  <c r="Q11" i="15"/>
  <c r="Q12" i="15"/>
  <c r="Q13" i="15"/>
  <c r="Q14" i="15"/>
  <c r="Q15" i="15"/>
  <c r="Y15" i="15" s="1"/>
  <c r="AK15" i="15" s="1"/>
  <c r="Q16" i="15"/>
  <c r="Y16" i="15" s="1"/>
  <c r="AK16" i="15" s="1"/>
  <c r="Q17" i="15"/>
  <c r="Q18" i="15"/>
  <c r="Q19" i="15"/>
  <c r="Y19" i="15" s="1"/>
  <c r="Q20" i="15"/>
  <c r="Q21" i="15"/>
  <c r="Q22" i="15"/>
  <c r="Y22" i="15" s="1"/>
  <c r="Q23" i="15"/>
  <c r="Q24" i="15"/>
  <c r="Q25" i="15"/>
  <c r="Q26" i="15"/>
  <c r="Q27" i="15"/>
  <c r="Q28" i="15"/>
  <c r="Q29" i="15"/>
  <c r="Q30" i="15"/>
  <c r="Q31" i="15"/>
  <c r="Y31" i="15" s="1"/>
  <c r="AK31" i="15" s="1"/>
  <c r="Q32" i="15"/>
  <c r="Y32" i="15" s="1"/>
  <c r="Q33" i="15"/>
  <c r="Q34" i="15"/>
  <c r="Q35" i="15"/>
  <c r="Y35" i="15" s="1"/>
  <c r="Q36" i="15"/>
  <c r="Y36" i="15" s="1"/>
  <c r="Q37" i="15"/>
  <c r="Q38" i="15"/>
  <c r="Q39" i="15"/>
  <c r="Q40" i="15"/>
  <c r="Q41" i="15"/>
  <c r="Q42" i="15"/>
  <c r="Q43" i="15"/>
  <c r="Y43" i="15" s="1"/>
  <c r="AK43" i="15" s="1"/>
  <c r="Q44" i="15"/>
  <c r="Q45" i="15"/>
  <c r="Q46" i="15"/>
  <c r="Q47" i="15"/>
  <c r="Q48" i="15"/>
  <c r="Y48" i="15" s="1"/>
  <c r="Q49" i="15"/>
  <c r="Q50" i="15"/>
  <c r="Q51" i="15"/>
  <c r="Y51" i="15" s="1"/>
  <c r="Q52" i="15"/>
  <c r="Y52" i="15" s="1"/>
  <c r="Q53" i="15"/>
  <c r="Q54" i="15"/>
  <c r="Y54" i="15" s="1"/>
  <c r="Q55" i="15"/>
  <c r="Y55" i="15" s="1"/>
  <c r="Q56" i="15"/>
  <c r="Q57" i="15"/>
  <c r="Q58" i="15"/>
  <c r="Q59" i="15"/>
  <c r="Q60" i="15"/>
  <c r="Q61" i="15"/>
  <c r="Q62" i="15"/>
  <c r="Q63" i="15"/>
  <c r="Y63" i="15" s="1"/>
  <c r="AK63" i="15" s="1"/>
  <c r="Q64" i="15"/>
  <c r="Y64" i="15" s="1"/>
  <c r="Q65" i="15"/>
  <c r="Q66" i="15"/>
  <c r="Q67" i="15"/>
  <c r="Y67" i="15" s="1"/>
  <c r="Q68" i="15"/>
  <c r="Q69" i="15"/>
  <c r="Q70" i="15"/>
  <c r="Y70" i="15" s="1"/>
  <c r="Q71" i="15"/>
  <c r="Q72" i="15"/>
  <c r="Q73" i="15"/>
  <c r="Q74" i="15"/>
  <c r="Q75" i="15"/>
  <c r="Q76" i="15"/>
  <c r="Q77" i="15"/>
  <c r="Q78" i="15"/>
  <c r="Q79" i="15"/>
  <c r="Y79" i="15" s="1"/>
  <c r="Q80" i="15"/>
  <c r="Q81" i="15"/>
  <c r="Q82" i="15"/>
  <c r="Y82" i="15" s="1"/>
  <c r="Q83" i="15"/>
  <c r="Y83" i="15" s="1"/>
  <c r="Q84" i="15"/>
  <c r="Q85" i="15"/>
  <c r="Q86" i="15"/>
  <c r="Y86" i="15" s="1"/>
  <c r="Q87" i="15"/>
  <c r="Q88" i="15"/>
  <c r="Q89" i="15"/>
  <c r="Q90" i="15"/>
  <c r="Q91" i="15"/>
  <c r="Q92" i="15"/>
  <c r="Q93" i="15"/>
  <c r="Q94" i="15"/>
  <c r="Q95" i="15"/>
  <c r="Y95" i="15" s="1"/>
  <c r="AK95" i="15" s="1"/>
  <c r="Q96" i="15"/>
  <c r="Y96" i="15" s="1"/>
  <c r="Q97" i="15"/>
  <c r="Q98" i="15"/>
  <c r="Y98" i="15" s="1"/>
  <c r="Q99" i="15"/>
  <c r="Q100" i="15"/>
  <c r="Q102" i="15"/>
  <c r="Q103" i="15"/>
  <c r="Q104" i="15"/>
  <c r="Q105" i="15"/>
  <c r="Q106" i="15"/>
  <c r="Q107" i="15"/>
  <c r="Q108" i="15"/>
  <c r="Q109" i="15"/>
  <c r="Q110" i="15"/>
  <c r="Q111" i="15"/>
  <c r="Q112" i="15"/>
  <c r="Y112" i="15" s="1"/>
  <c r="Q113" i="15"/>
  <c r="Y113" i="15" s="1"/>
  <c r="Q114" i="15"/>
  <c r="Q115" i="15"/>
  <c r="Y115" i="15" s="1"/>
  <c r="Q116" i="15"/>
  <c r="Q117" i="15"/>
  <c r="Q118" i="15"/>
  <c r="Q119" i="15"/>
  <c r="Y119" i="15" s="1"/>
  <c r="Q120" i="15"/>
  <c r="Q121" i="15"/>
  <c r="Q122" i="15"/>
  <c r="Q123" i="15"/>
  <c r="Q124" i="15"/>
  <c r="Q125" i="15"/>
  <c r="Q126" i="15"/>
  <c r="Q127" i="15"/>
  <c r="Q128" i="15"/>
  <c r="Y128" i="15" s="1"/>
  <c r="Q129" i="15"/>
  <c r="Y129" i="15" s="1"/>
  <c r="Q130" i="15"/>
  <c r="Q131" i="15"/>
  <c r="Q132" i="15"/>
  <c r="Q133" i="15"/>
  <c r="Q134" i="15"/>
  <c r="Q135" i="15"/>
  <c r="Y135" i="15" s="1"/>
  <c r="Q136" i="15"/>
  <c r="Q137" i="15"/>
  <c r="Q138" i="15"/>
  <c r="Q139" i="15"/>
  <c r="Q140" i="15"/>
  <c r="Y140" i="15" s="1"/>
  <c r="Q141" i="15"/>
  <c r="Q142" i="15"/>
  <c r="Q143" i="15"/>
  <c r="Q144" i="15"/>
  <c r="Y144" i="15" s="1"/>
  <c r="Q145" i="15"/>
  <c r="Y145" i="15" s="1"/>
  <c r="Q146" i="15"/>
  <c r="Q147" i="15"/>
  <c r="Q148" i="15"/>
  <c r="Q149" i="15"/>
  <c r="Q150" i="15"/>
  <c r="Q151" i="15"/>
  <c r="Y151" i="15" s="1"/>
  <c r="Q152" i="15"/>
  <c r="Q153" i="15"/>
  <c r="Q154" i="15"/>
  <c r="Q155" i="15"/>
  <c r="Q156" i="15"/>
  <c r="Y156" i="15" s="1"/>
  <c r="Q157" i="15"/>
  <c r="Q158" i="15"/>
  <c r="Q159" i="15"/>
  <c r="Y159" i="15" s="1"/>
  <c r="AK159" i="15" s="1"/>
  <c r="Q160" i="15"/>
  <c r="Y160" i="15" s="1"/>
  <c r="AK160" i="15" s="1"/>
  <c r="Q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60" i="15"/>
  <c r="F61" i="15"/>
  <c r="F62" i="15"/>
  <c r="F63" i="15"/>
  <c r="F64" i="15"/>
  <c r="F65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1" i="15"/>
  <c r="F142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3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4" i="15"/>
  <c r="E5" i="15"/>
  <c r="E6" i="15"/>
  <c r="E7" i="15"/>
  <c r="E8" i="15"/>
  <c r="E9" i="15"/>
  <c r="E10" i="15"/>
  <c r="E11" i="15"/>
  <c r="E12" i="15"/>
  <c r="E13" i="15"/>
  <c r="E14" i="15"/>
  <c r="E15" i="15"/>
  <c r="E3" i="15"/>
  <c r="K4" i="15"/>
  <c r="K7" i="15"/>
  <c r="L7" i="15" s="1"/>
  <c r="K8" i="15"/>
  <c r="L8" i="15" s="1"/>
  <c r="K9" i="15"/>
  <c r="K11" i="15"/>
  <c r="K12" i="15"/>
  <c r="K13" i="15"/>
  <c r="K14" i="15"/>
  <c r="K15" i="15"/>
  <c r="K16" i="15"/>
  <c r="K17" i="15"/>
  <c r="K18" i="15"/>
  <c r="K19" i="15"/>
  <c r="K20" i="15"/>
  <c r="K22" i="15"/>
  <c r="K23" i="15"/>
  <c r="K24" i="15"/>
  <c r="K25" i="15"/>
  <c r="L25" i="15" s="1"/>
  <c r="K26" i="15"/>
  <c r="L26" i="15" s="1"/>
  <c r="K27" i="15"/>
  <c r="K28" i="15"/>
  <c r="K29" i="15"/>
  <c r="K30" i="15"/>
  <c r="K31" i="15"/>
  <c r="K32" i="15"/>
  <c r="K33" i="15"/>
  <c r="K34" i="15"/>
  <c r="K36" i="15"/>
  <c r="K37" i="15"/>
  <c r="K38" i="15"/>
  <c r="L38" i="15" s="1"/>
  <c r="K41" i="15"/>
  <c r="K42" i="15"/>
  <c r="L42" i="15" s="1"/>
  <c r="K43" i="15"/>
  <c r="K44" i="15"/>
  <c r="L44" i="15" s="1"/>
  <c r="K46" i="15"/>
  <c r="K47" i="15"/>
  <c r="L47" i="15" s="1"/>
  <c r="K48" i="15"/>
  <c r="L48" i="15" s="1"/>
  <c r="K49" i="15"/>
  <c r="K51" i="15"/>
  <c r="L51" i="15" s="1"/>
  <c r="K52" i="15"/>
  <c r="K53" i="15"/>
  <c r="K54" i="15"/>
  <c r="K55" i="15"/>
  <c r="L55" i="15" s="1"/>
  <c r="K56" i="15"/>
  <c r="K57" i="15"/>
  <c r="K58" i="15"/>
  <c r="K60" i="15"/>
  <c r="K61" i="15"/>
  <c r="K62" i="15"/>
  <c r="K63" i="15"/>
  <c r="L63" i="15" s="1"/>
  <c r="K65" i="15"/>
  <c r="K68" i="15"/>
  <c r="L68" i="15" s="1"/>
  <c r="K69" i="15"/>
  <c r="K70" i="15"/>
  <c r="K72" i="15"/>
  <c r="L72" i="15" s="1"/>
  <c r="K73" i="15"/>
  <c r="K74" i="15"/>
  <c r="K75" i="15"/>
  <c r="K76" i="15"/>
  <c r="K77" i="15"/>
  <c r="K79" i="15"/>
  <c r="K80" i="15"/>
  <c r="K81" i="15"/>
  <c r="L81" i="15" s="1"/>
  <c r="K82" i="15"/>
  <c r="K83" i="15"/>
  <c r="K85" i="15"/>
  <c r="K86" i="15"/>
  <c r="K88" i="15"/>
  <c r="K89" i="15"/>
  <c r="K90" i="15"/>
  <c r="K91" i="15"/>
  <c r="L91" i="15" s="1"/>
  <c r="K92" i="15"/>
  <c r="K93" i="15"/>
  <c r="K95" i="15"/>
  <c r="K160" i="15"/>
  <c r="L160" i="15" s="1"/>
  <c r="K97" i="15"/>
  <c r="K99" i="15"/>
  <c r="L99" i="15" s="1"/>
  <c r="K102" i="15"/>
  <c r="K103" i="15"/>
  <c r="K104" i="15"/>
  <c r="L104" i="15" s="1"/>
  <c r="K106" i="15"/>
  <c r="K107" i="15"/>
  <c r="K108" i="15"/>
  <c r="L108" i="15"/>
  <c r="K109" i="15"/>
  <c r="K111" i="15"/>
  <c r="K112" i="15"/>
  <c r="K113" i="15"/>
  <c r="K115" i="15"/>
  <c r="K117" i="15"/>
  <c r="L117" i="15" s="1"/>
  <c r="K118" i="15"/>
  <c r="K119" i="15"/>
  <c r="K120" i="15"/>
  <c r="K121" i="15"/>
  <c r="K122" i="15"/>
  <c r="L122" i="15" s="1"/>
  <c r="K123" i="15"/>
  <c r="L123" i="15" s="1"/>
  <c r="K125" i="15"/>
  <c r="K126" i="15"/>
  <c r="L126" i="15" s="1"/>
  <c r="K128" i="15"/>
  <c r="L128" i="15"/>
  <c r="K129" i="15"/>
  <c r="K130" i="15"/>
  <c r="K132" i="15"/>
  <c r="K133" i="15"/>
  <c r="L133" i="15" s="1"/>
  <c r="K134" i="15"/>
  <c r="K135" i="15"/>
  <c r="K142" i="15"/>
  <c r="K144" i="15"/>
  <c r="K147" i="15"/>
  <c r="K149" i="15"/>
  <c r="K150" i="15"/>
  <c r="K151" i="15"/>
  <c r="K152" i="15"/>
  <c r="K153" i="15"/>
  <c r="K154" i="15"/>
  <c r="K155" i="15"/>
  <c r="K156" i="15"/>
  <c r="L156" i="15" s="1"/>
  <c r="K157" i="15"/>
  <c r="K158" i="15"/>
  <c r="L158" i="15" s="1"/>
  <c r="K159" i="15"/>
  <c r="J17" i="15"/>
  <c r="L17" i="15" s="1"/>
  <c r="J18" i="15"/>
  <c r="L18" i="15" s="1"/>
  <c r="J19" i="15"/>
  <c r="J20" i="15"/>
  <c r="L20" i="15" s="1"/>
  <c r="J21" i="15"/>
  <c r="L21" i="15" s="1"/>
  <c r="J22" i="15"/>
  <c r="J23" i="15"/>
  <c r="L23" i="15" s="1"/>
  <c r="J24" i="15"/>
  <c r="J27" i="15"/>
  <c r="L27" i="15" s="1"/>
  <c r="J28" i="15"/>
  <c r="L28" i="15" s="1"/>
  <c r="J29" i="15"/>
  <c r="L29" i="15" s="1"/>
  <c r="J30" i="15"/>
  <c r="L30" i="15" s="1"/>
  <c r="J31" i="15"/>
  <c r="L31" i="15" s="1"/>
  <c r="J32" i="15"/>
  <c r="L32" i="15" s="1"/>
  <c r="J33" i="15"/>
  <c r="J34" i="15"/>
  <c r="J35" i="15"/>
  <c r="L35" i="15" s="1"/>
  <c r="J36" i="15"/>
  <c r="L36" i="15" s="1"/>
  <c r="J37" i="15"/>
  <c r="J40" i="15"/>
  <c r="L40" i="15" s="1"/>
  <c r="J41" i="15"/>
  <c r="J43" i="15"/>
  <c r="L43" i="15" s="1"/>
  <c r="J45" i="15"/>
  <c r="L45" i="15" s="1"/>
  <c r="J46" i="15"/>
  <c r="L46" i="15" s="1"/>
  <c r="J49" i="15"/>
  <c r="J50" i="15"/>
  <c r="L50" i="15" s="1"/>
  <c r="J52" i="15"/>
  <c r="J53" i="15"/>
  <c r="L53" i="15" s="1"/>
  <c r="J54" i="15"/>
  <c r="L54" i="15" s="1"/>
  <c r="J56" i="15"/>
  <c r="J57" i="15"/>
  <c r="J58" i="15"/>
  <c r="J59" i="15"/>
  <c r="L59" i="15" s="1"/>
  <c r="J60" i="15"/>
  <c r="J61" i="15"/>
  <c r="J62" i="15"/>
  <c r="L62" i="15" s="1"/>
  <c r="J65" i="15"/>
  <c r="J69" i="15"/>
  <c r="J70" i="15"/>
  <c r="J71" i="15"/>
  <c r="L71" i="15" s="1"/>
  <c r="J72" i="15"/>
  <c r="J73" i="15"/>
  <c r="L73" i="15" s="1"/>
  <c r="J74" i="15"/>
  <c r="J75" i="15"/>
  <c r="L75" i="15" s="1"/>
  <c r="J76" i="15"/>
  <c r="J77" i="15"/>
  <c r="J78" i="15"/>
  <c r="L78" i="15" s="1"/>
  <c r="J79" i="15"/>
  <c r="J80" i="15"/>
  <c r="L80" i="15" s="1"/>
  <c r="J82" i="15"/>
  <c r="J83" i="15"/>
  <c r="L83" i="15" s="1"/>
  <c r="J84" i="15"/>
  <c r="L84" i="15" s="1"/>
  <c r="J85" i="15"/>
  <c r="L85" i="15" s="1"/>
  <c r="J86" i="15"/>
  <c r="J87" i="15"/>
  <c r="L87" i="15" s="1"/>
  <c r="J88" i="15"/>
  <c r="L88" i="15" s="1"/>
  <c r="J89" i="15"/>
  <c r="J90" i="15"/>
  <c r="L90" i="15" s="1"/>
  <c r="J92" i="15"/>
  <c r="L92" i="15" s="1"/>
  <c r="J93" i="15"/>
  <c r="L93" i="15" s="1"/>
  <c r="J95" i="15"/>
  <c r="J97" i="15"/>
  <c r="L97" i="15" s="1"/>
  <c r="J100" i="15"/>
  <c r="L100" i="15" s="1"/>
  <c r="J102" i="15"/>
  <c r="J103" i="15"/>
  <c r="L103" i="15" s="1"/>
  <c r="J105" i="15"/>
  <c r="L105" i="15" s="1"/>
  <c r="J106" i="15"/>
  <c r="L106" i="15" s="1"/>
  <c r="J107" i="15"/>
  <c r="L107" i="15" s="1"/>
  <c r="J109" i="15"/>
  <c r="J110" i="15"/>
  <c r="L110" i="15" s="1"/>
  <c r="J111" i="15"/>
  <c r="L111" i="15" s="1"/>
  <c r="J112" i="15"/>
  <c r="L112" i="15" s="1"/>
  <c r="J113" i="15"/>
  <c r="J115" i="15"/>
  <c r="J116" i="15"/>
  <c r="L116" i="15" s="1"/>
  <c r="J118" i="15"/>
  <c r="J119" i="15"/>
  <c r="L119" i="15" s="1"/>
  <c r="J120" i="15"/>
  <c r="L120" i="15" s="1"/>
  <c r="J121" i="15"/>
  <c r="L121" i="15" s="1"/>
  <c r="J124" i="15"/>
  <c r="L124" i="15" s="1"/>
  <c r="J125" i="15"/>
  <c r="L125" i="15" s="1"/>
  <c r="J127" i="15"/>
  <c r="L127" i="15" s="1"/>
  <c r="J129" i="15"/>
  <c r="J130" i="15"/>
  <c r="L130" i="15" s="1"/>
  <c r="J131" i="15"/>
  <c r="L131" i="15" s="1"/>
  <c r="J132" i="15"/>
  <c r="L132" i="15" s="1"/>
  <c r="J134" i="15"/>
  <c r="L134" i="15" s="1"/>
  <c r="J135" i="15"/>
  <c r="J136" i="15"/>
  <c r="L136" i="15" s="1"/>
  <c r="J137" i="15"/>
  <c r="L137" i="15" s="1"/>
  <c r="J138" i="15"/>
  <c r="L138" i="15"/>
  <c r="J139" i="15"/>
  <c r="L139" i="15" s="1"/>
  <c r="J140" i="15"/>
  <c r="L140" i="15" s="1"/>
  <c r="J141" i="15"/>
  <c r="L141" i="15"/>
  <c r="J142" i="15"/>
  <c r="J143" i="15"/>
  <c r="L143" i="15" s="1"/>
  <c r="J144" i="15"/>
  <c r="L144" i="15" s="1"/>
  <c r="J145" i="15"/>
  <c r="L145" i="15" s="1"/>
  <c r="J146" i="15"/>
  <c r="L146" i="15" s="1"/>
  <c r="J147" i="15"/>
  <c r="L147" i="15" s="1"/>
  <c r="J148" i="15"/>
  <c r="L148" i="15" s="1"/>
  <c r="J149" i="15"/>
  <c r="J150" i="15"/>
  <c r="L150" i="15" s="1"/>
  <c r="J151" i="15"/>
  <c r="L151" i="15" s="1"/>
  <c r="J152" i="15"/>
  <c r="L152" i="15" s="1"/>
  <c r="J153" i="15"/>
  <c r="L153" i="15" s="1"/>
  <c r="J154" i="15"/>
  <c r="J155" i="15"/>
  <c r="J157" i="15"/>
  <c r="L157" i="15" s="1"/>
  <c r="J159" i="15"/>
  <c r="J4" i="15"/>
  <c r="J6" i="15"/>
  <c r="L6" i="15" s="1"/>
  <c r="J9" i="15"/>
  <c r="L9" i="15" s="1"/>
  <c r="J11" i="15"/>
  <c r="L11" i="15" s="1"/>
  <c r="J12" i="15"/>
  <c r="J13" i="15"/>
  <c r="L13" i="15" s="1"/>
  <c r="J14" i="15"/>
  <c r="L14" i="15" s="1"/>
  <c r="J15" i="15"/>
  <c r="L15" i="15" s="1"/>
  <c r="J16" i="15"/>
  <c r="L16" i="15" s="1"/>
  <c r="Y90" i="15"/>
  <c r="Y58" i="15"/>
  <c r="Y143" i="15"/>
  <c r="Y131" i="15"/>
  <c r="Y123" i="15"/>
  <c r="Y107" i="15"/>
  <c r="Y78" i="15"/>
  <c r="Y62" i="15"/>
  <c r="Y47" i="15"/>
  <c r="AK47" i="15"/>
  <c r="Y39" i="15"/>
  <c r="Y27" i="15"/>
  <c r="Y11" i="15"/>
  <c r="AK11" i="15" s="1"/>
  <c r="Y84" i="15"/>
  <c r="Y68" i="15"/>
  <c r="Y53" i="15"/>
  <c r="Y41" i="15"/>
  <c r="Y33" i="15"/>
  <c r="Y25" i="15"/>
  <c r="Y17" i="15"/>
  <c r="Y9" i="15"/>
  <c r="AJ82" i="15"/>
  <c r="AJ76" i="15"/>
  <c r="AJ66" i="15"/>
  <c r="AJ51" i="15"/>
  <c r="AJ47" i="15"/>
  <c r="AJ35" i="15"/>
  <c r="AJ31" i="15"/>
  <c r="AJ3" i="15"/>
  <c r="AJ145" i="15"/>
  <c r="AJ133" i="15"/>
  <c r="AJ129" i="15"/>
  <c r="AJ121" i="15"/>
  <c r="AJ113" i="15"/>
  <c r="L58" i="15"/>
  <c r="L12" i="15"/>
  <c r="Y153" i="15"/>
  <c r="Y149" i="15"/>
  <c r="Y137" i="15"/>
  <c r="AK137" i="15" s="1"/>
  <c r="Y133" i="15"/>
  <c r="Y121" i="15"/>
  <c r="AK121" i="15" s="1"/>
  <c r="Y105" i="15"/>
  <c r="Y88" i="15"/>
  <c r="Y80" i="15"/>
  <c r="L89" i="15"/>
  <c r="AJ112" i="15"/>
  <c r="Y154" i="15"/>
  <c r="Y138" i="15"/>
  <c r="Y134" i="15"/>
  <c r="Y130" i="15"/>
  <c r="Y122" i="15"/>
  <c r="AJ97" i="15"/>
  <c r="L102" i="15"/>
  <c r="AJ80" i="15"/>
  <c r="L65" i="15"/>
  <c r="Y118" i="15"/>
  <c r="Y114" i="15"/>
  <c r="Y106" i="15"/>
  <c r="Y102" i="15"/>
  <c r="Y89" i="15"/>
  <c r="Y85" i="15"/>
  <c r="Y73" i="15"/>
  <c r="Y69" i="15"/>
  <c r="Y57" i="15"/>
  <c r="Y50" i="15"/>
  <c r="Y46" i="15"/>
  <c r="Y42" i="15"/>
  <c r="Y38" i="15"/>
  <c r="Y30" i="15"/>
  <c r="Y26" i="15"/>
  <c r="Y14" i="15"/>
  <c r="Y10" i="15"/>
  <c r="Y152" i="15"/>
  <c r="Y136" i="15"/>
  <c r="Y124" i="15"/>
  <c r="Y120" i="15"/>
  <c r="AK120" i="15" s="1"/>
  <c r="Y116" i="15"/>
  <c r="Y108" i="15"/>
  <c r="Y104" i="15"/>
  <c r="Y99" i="15"/>
  <c r="Y91" i="15"/>
  <c r="Y71" i="15"/>
  <c r="Y59" i="15"/>
  <c r="Y56" i="15"/>
  <c r="Y40" i="15"/>
  <c r="Y20" i="15"/>
  <c r="AJ81" i="15"/>
  <c r="AJ65" i="15"/>
  <c r="AJ61" i="15"/>
  <c r="AJ50" i="15"/>
  <c r="AJ34" i="15"/>
  <c r="AJ30" i="15"/>
  <c r="AJ18" i="15"/>
  <c r="AJ160" i="15"/>
  <c r="AJ148" i="15"/>
  <c r="AJ144" i="15"/>
  <c r="AJ132" i="15"/>
  <c r="AJ128" i="15"/>
  <c r="AJ116" i="15"/>
  <c r="AJ108" i="15"/>
  <c r="AK108" i="15" s="1"/>
  <c r="AJ99" i="15"/>
  <c r="AJ158" i="15"/>
  <c r="AJ146" i="15"/>
  <c r="AJ142" i="15"/>
  <c r="AJ126" i="15"/>
  <c r="AJ114" i="15"/>
  <c r="AJ110" i="15"/>
  <c r="AJ64" i="15"/>
  <c r="AJ49" i="15"/>
  <c r="AJ41" i="15"/>
  <c r="AK41" i="15" s="1"/>
  <c r="AJ33" i="15"/>
  <c r="AJ17" i="15"/>
  <c r="AJ159" i="15"/>
  <c r="AJ147" i="15"/>
  <c r="AJ143" i="15"/>
  <c r="AJ127" i="15"/>
  <c r="AJ115" i="15"/>
  <c r="AJ111" i="15"/>
  <c r="AJ63" i="15"/>
  <c r="AJ59" i="15"/>
  <c r="AK59" i="15" s="1"/>
  <c r="AJ36" i="15"/>
  <c r="AJ32" i="15"/>
  <c r="AJ16" i="15"/>
  <c r="L135" i="15"/>
  <c r="L118" i="15"/>
  <c r="L155" i="15"/>
  <c r="Y75" i="15"/>
  <c r="AK75" i="15" s="1"/>
  <c r="Y24" i="15"/>
  <c r="Y8" i="15"/>
  <c r="AJ130" i="15"/>
  <c r="L142" i="15"/>
  <c r="Y155" i="15"/>
  <c r="Y147" i="15"/>
  <c r="Y111" i="15"/>
  <c r="Y103" i="15"/>
  <c r="Y94" i="15"/>
  <c r="Y49" i="15"/>
  <c r="Y37" i="15"/>
  <c r="L82" i="15"/>
  <c r="L49" i="15"/>
  <c r="L37" i="15"/>
  <c r="Y150" i="15"/>
  <c r="Y34" i="15"/>
  <c r="AJ19" i="15"/>
  <c r="AJ15" i="15"/>
  <c r="Y81" i="15"/>
  <c r="AJ120" i="15"/>
  <c r="AJ83" i="15"/>
  <c r="AJ75" i="15"/>
  <c r="L86" i="15"/>
  <c r="Y72" i="15"/>
  <c r="Y18" i="15"/>
  <c r="Y132" i="15"/>
  <c r="Y87" i="15"/>
  <c r="AJ131" i="15"/>
  <c r="AJ67" i="15"/>
  <c r="AJ48" i="15"/>
  <c r="AJ73" i="15"/>
  <c r="L149" i="15"/>
  <c r="L69" i="15"/>
  <c r="AJ95" i="15"/>
  <c r="AK30" i="15"/>
  <c r="AK33" i="15"/>
  <c r="L74" i="15"/>
  <c r="AK147" i="15"/>
  <c r="L70" i="15" l="1"/>
  <c r="L129" i="15"/>
  <c r="L109" i="15"/>
  <c r="L41" i="15"/>
  <c r="L77" i="15"/>
  <c r="L56" i="15"/>
  <c r="L19" i="15"/>
  <c r="L76" i="15"/>
  <c r="L34" i="15"/>
  <c r="L95" i="15"/>
  <c r="L33" i="15"/>
  <c r="AK123" i="15"/>
  <c r="AK93" i="15"/>
  <c r="AK29" i="15"/>
  <c r="AK45" i="15"/>
  <c r="AK25" i="15"/>
  <c r="AK125" i="15"/>
  <c r="AK134" i="15"/>
  <c r="AK57" i="15"/>
  <c r="AK7" i="15"/>
  <c r="AK39" i="15"/>
  <c r="L52" i="15"/>
  <c r="L79" i="15"/>
  <c r="AK62" i="15"/>
  <c r="AK14" i="15"/>
  <c r="AJ156" i="15"/>
  <c r="AK156" i="15" s="1"/>
  <c r="AJ140" i="15"/>
  <c r="AK140" i="15" s="1"/>
  <c r="AJ58" i="15"/>
  <c r="AK58" i="15" s="1"/>
  <c r="AJ42" i="15"/>
  <c r="AK42" i="15" s="1"/>
  <c r="AJ26" i="15"/>
  <c r="AK26" i="15" s="1"/>
  <c r="AJ10" i="15"/>
  <c r="AK10" i="15" s="1"/>
  <c r="AJ152" i="15"/>
  <c r="AK152" i="15" s="1"/>
  <c r="AJ136" i="15"/>
  <c r="AK136" i="15" s="1"/>
  <c r="AK133" i="15"/>
  <c r="AK69" i="15"/>
  <c r="AK53" i="15"/>
  <c r="AK37" i="15"/>
  <c r="AK150" i="15"/>
  <c r="AK145" i="15"/>
  <c r="AK129" i="15"/>
  <c r="AK113" i="15"/>
  <c r="AK81" i="15"/>
  <c r="AK116" i="15"/>
  <c r="AK73" i="15"/>
  <c r="AK9" i="15"/>
  <c r="L113" i="15"/>
  <c r="Y127" i="15"/>
  <c r="AK127" i="15" s="1"/>
  <c r="AJ107" i="15"/>
  <c r="AK92" i="15"/>
  <c r="AK27" i="15"/>
  <c r="AJ153" i="15"/>
  <c r="AK153" i="15" s="1"/>
  <c r="AJ104" i="15"/>
  <c r="AK104" i="15" s="1"/>
  <c r="AJ87" i="15"/>
  <c r="AK87" i="15" s="1"/>
  <c r="AJ71" i="15"/>
  <c r="AK71" i="15" s="1"/>
  <c r="AJ55" i="15"/>
  <c r="AJ39" i="15"/>
  <c r="AJ23" i="15"/>
  <c r="AJ7" i="15"/>
  <c r="AJ84" i="15"/>
  <c r="AJ52" i="15"/>
  <c r="AJ20" i="15"/>
  <c r="AJ4" i="15"/>
  <c r="AK4" i="15" s="1"/>
  <c r="AJ68" i="15"/>
  <c r="AK68" i="15" s="1"/>
  <c r="AK130" i="15"/>
  <c r="AK50" i="15"/>
  <c r="AK34" i="15"/>
  <c r="AK18" i="15"/>
  <c r="AK80" i="15"/>
  <c r="AK64" i="15"/>
  <c r="AK48" i="15"/>
  <c r="AK32" i="15"/>
  <c r="AK111" i="15"/>
  <c r="AK60" i="15"/>
  <c r="AK155" i="15"/>
  <c r="AK78" i="15"/>
  <c r="L22" i="15"/>
  <c r="L4" i="15"/>
  <c r="Y157" i="15"/>
  <c r="AK157" i="15" s="1"/>
  <c r="Y142" i="15"/>
  <c r="AK142" i="15" s="1"/>
  <c r="AK91" i="15"/>
  <c r="AK109" i="15"/>
  <c r="AK124" i="15"/>
  <c r="AK107" i="15"/>
  <c r="L159" i="15"/>
  <c r="L115" i="15"/>
  <c r="L154" i="15"/>
  <c r="Y139" i="15"/>
  <c r="AK139" i="15" s="1"/>
  <c r="Y74" i="15"/>
  <c r="Y23" i="15"/>
  <c r="AK23" i="15" s="1"/>
  <c r="AJ135" i="15"/>
  <c r="AJ119" i="15"/>
  <c r="AJ88" i="15"/>
  <c r="AK143" i="15"/>
  <c r="L24" i="15"/>
  <c r="AJ118" i="15"/>
  <c r="AK20" i="15"/>
  <c r="Y21" i="15"/>
  <c r="AK21" i="15" s="1"/>
  <c r="AK55" i="15"/>
  <c r="Y117" i="15"/>
  <c r="AK117" i="15" s="1"/>
  <c r="Y100" i="15"/>
  <c r="AK100" i="15" s="1"/>
  <c r="Y5" i="15"/>
  <c r="AK5" i="15" s="1"/>
  <c r="AK114" i="15"/>
  <c r="L57" i="15"/>
  <c r="AK86" i="15"/>
  <c r="AK70" i="15"/>
  <c r="AK54" i="15"/>
  <c r="AK22" i="15"/>
  <c r="AK6" i="15"/>
  <c r="Y148" i="15"/>
  <c r="AK148" i="15" s="1"/>
  <c r="AK132" i="15"/>
  <c r="Y66" i="15"/>
  <c r="AK88" i="15"/>
  <c r="AK118" i="15"/>
  <c r="AK84" i="15"/>
  <c r="AK38" i="15"/>
  <c r="AK52" i="15"/>
  <c r="AK36" i="15"/>
  <c r="Y146" i="15"/>
  <c r="Y97" i="15"/>
  <c r="AK97" i="15" s="1"/>
  <c r="Y65" i="15"/>
  <c r="AK65" i="15" s="1"/>
  <c r="L61" i="15"/>
  <c r="AK35" i="15"/>
  <c r="Y3" i="15"/>
  <c r="AK3" i="15" s="1"/>
  <c r="L60" i="15"/>
  <c r="AK146" i="15"/>
  <c r="AK98" i="15"/>
  <c r="AK82" i="15"/>
  <c r="AK66" i="15"/>
  <c r="AK144" i="15"/>
  <c r="AK128" i="15"/>
  <c r="AK112" i="15"/>
  <c r="AK96" i="15"/>
  <c r="AK77" i="15"/>
  <c r="AK122" i="15"/>
  <c r="AK12" i="15"/>
  <c r="AK74" i="15"/>
  <c r="AK8" i="15"/>
  <c r="AK28" i="15"/>
  <c r="AK106" i="15"/>
  <c r="AK90" i="15"/>
  <c r="AK141" i="15"/>
  <c r="AK135" i="15"/>
  <c r="AK119" i="15"/>
  <c r="AK56" i="15"/>
  <c r="AK79" i="15"/>
  <c r="AK4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Lenovo</author>
  </authors>
  <commentList>
    <comment ref="U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杭州电子科技大学第十二届青年教师教学技能竞赛三等奖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Z16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学校高等教育教学改革研究项目：问题导向联合案例教学法在《电子材料与电子器件》课堂教学中的探索与实践 申报未立项 4</t>
        </r>
      </text>
    </comment>
    <comment ref="AH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发表教改论文：《电子科学与技术专业电子材料与电子器件课程教学方法的探讨研究》，教育现代化</t>
        </r>
        <r>
          <rPr>
            <sz val="9"/>
            <color indexed="81"/>
            <rFont val="Tahoma"/>
            <family val="2"/>
          </rPr>
          <t>(ISSN: 2095-8420)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124.</t>
        </r>
        <r>
          <rPr>
            <sz val="9"/>
            <color indexed="81"/>
            <rFont val="宋体"/>
            <family val="3"/>
            <charset val="134"/>
          </rPr>
          <t>排名：</t>
        </r>
        <r>
          <rPr>
            <sz val="9"/>
            <color indexed="81"/>
            <rFont val="Tahoma"/>
            <family val="2"/>
          </rPr>
          <t>1/4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指导学生发表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篇</t>
        </r>
        <r>
          <rPr>
            <sz val="9"/>
            <color indexed="81"/>
            <rFont val="Tahoma"/>
            <family val="2"/>
          </rPr>
          <t>SCI</t>
        </r>
        <r>
          <rPr>
            <sz val="9"/>
            <color indexed="81"/>
            <rFont val="宋体"/>
            <family val="3"/>
            <charset val="134"/>
          </rPr>
          <t>论文</t>
        </r>
        <r>
          <rPr>
            <sz val="9"/>
            <color indexed="81"/>
            <rFont val="Tahoma"/>
            <family val="2"/>
          </rPr>
          <t xml:space="preserve">  80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互联网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宋体"/>
            <family val="3"/>
            <charset val="134"/>
          </rPr>
          <t>校级一等奖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2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指导本科生发表论文一级期刊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2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校级大创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
省新苗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3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省一流课程“电路与电子线路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”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分
申报未立项（浙江省高等教育十三五第二批教学改革研究项目——基于雨课堂的混合教学模式的深度研究和应用分析）</t>
        </r>
      </text>
    </comment>
    <comment ref="O3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97.5</t>
        </r>
      </text>
    </comment>
    <comment ref="AE3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3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电子设计竞赛加分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3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MOOC</t>
        </r>
        <r>
          <rPr>
            <sz val="9"/>
            <color indexed="81"/>
            <rFont val="宋体"/>
            <family val="3"/>
            <charset val="134"/>
          </rPr>
          <t>优秀案例省三等奖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
互联网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优秀案例省特等奖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3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电路与电子线路</t>
        </r>
        <r>
          <rPr>
            <sz val="9"/>
            <color indexed="81"/>
            <rFont val="Tahoma"/>
            <family val="2"/>
          </rPr>
          <t>1”15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3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本科生国家级大创项目</t>
        </r>
      </text>
    </comment>
    <comment ref="O4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水下机器人竞赛成功参赛奖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4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两项申报未立项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共计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4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指导本科生发明专利一项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4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电路与电子线路</t>
        </r>
        <r>
          <rPr>
            <sz val="9"/>
            <color indexed="81"/>
            <rFont val="Tahoma"/>
            <family val="2"/>
          </rPr>
          <t>1”15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46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互联网+ 国三等奖 25分</t>
        </r>
      </text>
    </comment>
    <comment ref="Z46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E4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4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浙江省大学生科技创新活动计划（新苗人才计划）项目，项目名称：</t>
        </r>
        <r>
          <rPr>
            <sz val="9"/>
            <color indexed="81"/>
            <rFont val="Tahoma"/>
            <family val="2"/>
          </rPr>
          <t>5G</t>
        </r>
        <r>
          <rPr>
            <sz val="9"/>
            <color indexed="81"/>
            <rFont val="宋体"/>
            <family val="3"/>
            <charset val="134"/>
          </rPr>
          <t>毫米波带通滤波器设计及智能优化方法研究，负责人：胡旖航（卓越学院），指导教师：文进才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4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13</t>
        </r>
      </text>
    </comment>
    <comment ref="AD49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电子信息工程 10</t>
        </r>
      </text>
    </comment>
    <comment ref="AE5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电路与电子线路</t>
        </r>
        <r>
          <rPr>
            <sz val="9"/>
            <color indexed="81"/>
            <rFont val="Tahoma"/>
            <family val="2"/>
          </rPr>
          <t>1”5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53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13</t>
        </r>
      </text>
    </comment>
    <comment ref="AD56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电子信息工程 20
十三五优势专业 20</t>
        </r>
      </text>
    </comment>
    <comment ref="AE56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省一流课程“</t>
        </r>
        <r>
          <rPr>
            <sz val="9"/>
            <color indexed="81"/>
            <rFont val="Tahoma"/>
            <family val="2"/>
          </rPr>
          <t>EDA</t>
        </r>
        <r>
          <rPr>
            <sz val="9"/>
            <color indexed="81"/>
            <rFont val="宋体"/>
            <family val="3"/>
            <charset val="134"/>
          </rPr>
          <t>技术”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F5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技术与</t>
        </r>
        <r>
          <rPr>
            <sz val="9"/>
            <color indexed="81"/>
            <rFont val="Tahoma"/>
            <family val="2"/>
          </rPr>
          <t>VHDL</t>
        </r>
        <r>
          <rPr>
            <sz val="9"/>
            <color indexed="81"/>
            <rFont val="宋体"/>
            <family val="3"/>
            <charset val="134"/>
          </rPr>
          <t>（英文版）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5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“EDA</t>
        </r>
        <r>
          <rPr>
            <sz val="9"/>
            <color indexed="81"/>
            <rFont val="宋体"/>
            <family val="3"/>
            <charset val="134"/>
          </rPr>
          <t>技术</t>
        </r>
        <r>
          <rPr>
            <sz val="9"/>
            <color indexed="81"/>
            <rFont val="Tahoma"/>
            <family val="2"/>
          </rPr>
          <t>”10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5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《通信电路与系统》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年高等学校省级精品在线开放课程认定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Z60" authorId="1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校级高教研究重点课题 5</t>
        </r>
      </text>
    </comment>
    <comment ref="Z64" authorId="1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校级高教研究一般项目 15分</t>
        </r>
      </text>
    </comment>
    <comment ref="AD64" authorId="1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电子信息工程 15</t>
        </r>
      </text>
    </comment>
    <comment ref="AH64" authorId="1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一般期刊 2篇 20分</t>
        </r>
      </text>
    </comment>
    <comment ref="AD68" authorId="1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电子信息工程 5
十三五特色专业 9</t>
        </r>
      </text>
    </comment>
    <comment ref="O7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校级电子商务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三等奖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
互联网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校赛成功参赛奖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
校级大创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7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《通信电路与系统》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年高等学校省级精品在线开放课程认定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O7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陈龙组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7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2020</t>
        </r>
        <r>
          <rPr>
            <sz val="9"/>
            <color indexed="81"/>
            <rFont val="宋体"/>
            <family val="3"/>
            <charset val="134"/>
          </rPr>
          <t>年全国电工电子实验教学案例设计大赛华东赛区二等奖</t>
        </r>
      </text>
    </comment>
    <comment ref="Z7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虚实结合的数字电路实验教学研究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，教育部产学合作协同育人项目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7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72.5
</t>
        </r>
        <r>
          <rPr>
            <sz val="9"/>
            <color indexed="81"/>
            <rFont val="宋体"/>
            <family val="3"/>
            <charset val="134"/>
          </rPr>
          <t>挑战杯省三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  <r>
          <rPr>
            <sz val="9"/>
            <color indexed="81"/>
            <rFont val="Tahoma"/>
            <family val="2"/>
          </rPr>
          <t>FPGA</t>
        </r>
        <r>
          <rPr>
            <sz val="9"/>
            <color indexed="81"/>
            <rFont val="宋体"/>
            <family val="3"/>
            <charset val="134"/>
          </rPr>
          <t>国三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
国家大创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项</t>
        </r>
        <r>
          <rPr>
            <sz val="9"/>
            <color indexed="81"/>
            <rFont val="Tahoma"/>
            <family val="2"/>
          </rPr>
          <t xml:space="preserve"> 70</t>
        </r>
        <r>
          <rPr>
            <sz val="9"/>
            <color indexed="81"/>
            <rFont val="宋体"/>
            <family val="3"/>
            <charset val="134"/>
          </rPr>
          <t>分
省新苗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项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
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陈龙组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7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全国实验教学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国家一等奖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7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F7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正规出版社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教材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7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教改论文核心期刊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篇</t>
        </r>
        <r>
          <rPr>
            <sz val="9"/>
            <color indexed="81"/>
            <rFont val="Tahoma"/>
            <family val="2"/>
          </rPr>
          <t>40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8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全国实验教学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国家二等奖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8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实验项目申报未立项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80" authorId="1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电子信息工程 25</t>
        </r>
      </text>
    </comment>
    <comment ref="Z85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高教研究一般项目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8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一般期刊教改论文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一篇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55</t>
        </r>
      </text>
    </comment>
    <comment ref="AE89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陈龙团队 </t>
        </r>
        <r>
          <rPr>
            <sz val="9"/>
            <color indexed="81"/>
            <rFont val="宋体"/>
            <family val="3"/>
            <charset val="134"/>
          </rPr>
          <t>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F9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正规出版社教材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I93" authorId="1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教学研究论文或论著（指导本科生第一作者发表SCI论文1篇）：40</t>
        </r>
      </text>
    </comment>
    <comment ref="T10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2019</t>
        </r>
        <r>
          <rPr>
            <sz val="9"/>
            <color indexed="81"/>
            <rFont val="宋体"/>
            <family val="3"/>
            <charset val="134"/>
          </rPr>
          <t>优秀毕业设计指导教师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0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《信号检测预处理》线上线下申报未立项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10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校级大创项目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一项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04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高教研究课题申报未立项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04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
信号检测与处理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课程思政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校级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0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教改论文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核心期刊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O10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国家级大创（卓越学院）</t>
        </r>
        <r>
          <rPr>
            <sz val="9"/>
            <color indexed="81"/>
            <rFont val="Tahoma"/>
            <family val="2"/>
          </rPr>
          <t xml:space="preserve">35
</t>
        </r>
        <r>
          <rPr>
            <sz val="9"/>
            <color indexed="81"/>
            <rFont val="宋体"/>
            <family val="3"/>
            <charset val="134"/>
          </rPr>
          <t>校级大创（卓越学院）</t>
        </r>
        <r>
          <rPr>
            <sz val="9"/>
            <color indexed="81"/>
            <rFont val="Tahoma"/>
            <family val="2"/>
          </rPr>
          <t>15</t>
        </r>
      </text>
    </comment>
    <comment ref="AH10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教改论文核心期刊</t>
        </r>
        <r>
          <rPr>
            <sz val="9"/>
            <color indexed="81"/>
            <rFont val="Tahoma"/>
            <family val="2"/>
          </rPr>
          <t xml:space="preserve"> 20
</t>
        </r>
        <r>
          <rPr>
            <sz val="9"/>
            <color indexed="81"/>
            <rFont val="宋体"/>
            <family val="3"/>
            <charset val="134"/>
          </rPr>
          <t>指导本科生发表论文</t>
        </r>
        <r>
          <rPr>
            <sz val="9"/>
            <color indexed="81"/>
            <rFont val="Tahoma"/>
            <family val="2"/>
          </rPr>
          <t xml:space="preserve"> EI</t>
        </r>
        <r>
          <rPr>
            <sz val="9"/>
            <color indexed="81"/>
            <rFont val="宋体"/>
            <family val="3"/>
            <charset val="134"/>
          </rPr>
          <t>收录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106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</t>
        </r>
        <r>
          <rPr>
            <sz val="9"/>
            <color indexed="81"/>
            <rFont val="宋体"/>
            <family val="3"/>
            <charset val="134"/>
          </rPr>
          <t>15</t>
        </r>
      </text>
    </comment>
    <comment ref="AD108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电子信息工程 15</t>
        </r>
      </text>
    </comment>
    <comment ref="AI110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指导本科生发表论文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高教研究一般项目申报未立项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核心期刊教改论文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17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杭州电子科技大学论文集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T119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校级课程思政 10</t>
        </r>
      </text>
    </comment>
    <comment ref="Z119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校级高教研究重点课题 20</t>
        </r>
      </text>
    </comment>
    <comment ref="AD119" authorId="1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电子信息工程工程认证 10
十三五优势专业 25
教学基层组织 10</t>
        </r>
      </text>
    </comment>
    <comment ref="AE120" authorId="1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陈龙团队15分</t>
        </r>
      </text>
    </comment>
    <comment ref="AH121" authorId="1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指导本科生发表SCI论文 4篇</t>
        </r>
      </text>
    </comment>
    <comment ref="T122" authorId="1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校级课程思政 10</t>
        </r>
      </text>
    </comment>
    <comment ref="T124" authorId="1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校级课程思政 10</t>
        </r>
      </text>
    </comment>
    <comment ref="AD124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电子信息工程工程认证 10
十三五优势专业 25
优秀教学基层组织 10</t>
        </r>
      </text>
    </comment>
    <comment ref="O12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47.5</t>
        </r>
      </text>
    </comment>
    <comment ref="Z125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实验技术专项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
省教改项目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25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指导本科生发表论文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一般期刊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
教改论文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核心期刊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27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校级国际化课程群建设项目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12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45
</t>
        </r>
        <r>
          <rPr>
            <sz val="9"/>
            <color indexed="81"/>
            <rFont val="宋体"/>
            <family val="3"/>
            <charset val="134"/>
          </rPr>
          <t>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陈龙组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28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陈龙团队</t>
        </r>
        <r>
          <rPr>
            <sz val="9"/>
            <color indexed="81"/>
            <rFont val="Tahoma"/>
            <family val="2"/>
          </rPr>
          <t xml:space="preserve"> 80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130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25</t>
        </r>
      </text>
    </comment>
    <comment ref="AA13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U134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全国实验教学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国家二等奖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3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高教研究校级一般项目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134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AH134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教改论文核心期刊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136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2019</t>
        </r>
        <r>
          <rPr>
            <sz val="9"/>
            <color indexed="81"/>
            <rFont val="宋体"/>
            <family val="3"/>
            <charset val="134"/>
          </rPr>
          <t>年浙江省本科院校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互联网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教学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优秀案例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3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2020</t>
        </r>
        <r>
          <rPr>
            <sz val="9"/>
            <color indexed="81"/>
            <rFont val="宋体"/>
            <family val="3"/>
            <charset val="134"/>
          </rPr>
          <t>年度校级高等教育教学改革重点项目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136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AD136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校级国际化专业建设项目</t>
        </r>
        <r>
          <rPr>
            <sz val="9"/>
            <color indexed="81"/>
            <rFont val="Tahoma"/>
            <family val="2"/>
          </rPr>
          <t xml:space="preserve"> 20
</t>
        </r>
        <r>
          <rPr>
            <sz val="9"/>
            <color indexed="81"/>
            <rFont val="宋体"/>
            <family val="3"/>
            <charset val="134"/>
          </rPr>
          <t>十三五优势专业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AE136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15
2019</t>
        </r>
        <r>
          <rPr>
            <sz val="9"/>
            <color indexed="81"/>
            <rFont val="宋体"/>
            <family val="3"/>
            <charset val="134"/>
          </rPr>
          <t>年杭州电子科技大学优秀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课程思政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教学设计案例改革建设项目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年省级一流本科课程建设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
校级国际化课程群建设项目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
《通信电路与系统》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年高等学校省级精品在线开放课程认定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AF13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AH13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论文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基于个性化、网络化学习的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通信电子电路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翻转课堂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西安电子科技大学出版社，互动、探究、开放、融合</t>
        </r>
        <r>
          <rPr>
            <sz val="9"/>
            <color indexed="81"/>
            <rFont val="Tahoma"/>
            <family val="2"/>
          </rPr>
          <t>--</t>
        </r>
        <r>
          <rPr>
            <sz val="9"/>
            <color indexed="81"/>
            <rFont val="宋体"/>
            <family val="3"/>
            <charset val="134"/>
          </rPr>
          <t>杭州电子科技大学翻转课堂优秀案例</t>
        </r>
      </text>
    </comment>
    <comment ref="O137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嵌入式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赛区二等</t>
        </r>
        <r>
          <rPr>
            <sz val="9"/>
            <color indexed="81"/>
            <rFont val="Tahoma"/>
            <family val="2"/>
          </rPr>
          <t xml:space="preserve"> 10
FPGA</t>
        </r>
        <r>
          <rPr>
            <sz val="9"/>
            <color indexed="81"/>
            <rFont val="宋体"/>
            <family val="3"/>
            <charset val="134"/>
          </rPr>
          <t>国三</t>
        </r>
        <r>
          <rPr>
            <sz val="9"/>
            <color indexed="81"/>
            <rFont val="Tahoma"/>
            <family val="2"/>
          </rPr>
          <t xml:space="preserve"> 12.5
</t>
        </r>
        <r>
          <rPr>
            <sz val="9"/>
            <color indexed="81"/>
            <rFont val="宋体"/>
            <family val="3"/>
            <charset val="134"/>
          </rPr>
          <t>通达杯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校特等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Z137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2019教育部产学合作协同育人项目 25分</t>
        </r>
      </text>
    </comment>
    <comment ref="AA13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AE13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AF137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AA13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40</t>
        </r>
      </text>
    </comment>
    <comment ref="AE138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AD139" authorId="1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15</t>
        </r>
      </text>
    </comment>
    <comment ref="AA140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AE140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AA14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40</t>
        </r>
      </text>
    </comment>
    <comment ref="AE14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程知群团队</t>
        </r>
        <r>
          <rPr>
            <sz val="9"/>
            <color indexed="81"/>
            <rFont val="Tahoma"/>
            <family val="2"/>
          </rPr>
          <t xml:space="preserve"> 15
</t>
        </r>
        <r>
          <rPr>
            <sz val="9"/>
            <color indexed="81"/>
            <rFont val="宋体"/>
            <family val="3"/>
            <charset val="134"/>
          </rPr>
          <t>《通信电路与系统》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年高等学校省级精品在线开放课程认定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O14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85</t>
        </r>
      </text>
    </comment>
    <comment ref="O14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《室内场景三维快速建模》获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互联网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大赛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校一等奖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、杭电、</t>
        </r>
        <r>
          <rPr>
            <sz val="9"/>
            <color indexed="81"/>
            <rFont val="Tahoma"/>
            <family val="2"/>
          </rPr>
          <t>1/3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4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申请省教改课题未立项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4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高教研究一般项目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4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杭州电子科技大学论文集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15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85</t>
        </r>
      </text>
    </comment>
    <comment ref="T151" authorId="1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校级课程思政 10</t>
        </r>
      </text>
    </comment>
    <comment ref="O152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O153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</t>
        </r>
        <r>
          <rPr>
            <sz val="9"/>
            <color indexed="81"/>
            <rFont val="Tahoma"/>
            <family val="2"/>
          </rPr>
          <t xml:space="preserve"> 20</t>
        </r>
      </text>
    </comment>
    <comment ref="O15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智能车国家特等奖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宋体"/>
            <family val="3"/>
            <charset val="134"/>
          </rPr>
          <t>分
一等奖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项</t>
        </r>
        <r>
          <rPr>
            <sz val="9"/>
            <color indexed="81"/>
            <rFont val="Tahoma"/>
            <family val="2"/>
          </rPr>
          <t xml:space="preserve"> 70</t>
        </r>
        <r>
          <rPr>
            <sz val="9"/>
            <color indexed="81"/>
            <rFont val="宋体"/>
            <family val="3"/>
            <charset val="134"/>
          </rPr>
          <t>分
电子设计竞赛</t>
        </r>
        <r>
          <rPr>
            <sz val="9"/>
            <color indexed="81"/>
            <rFont val="Tahoma"/>
            <family val="2"/>
          </rPr>
          <t xml:space="preserve"> 107.5</t>
        </r>
      </text>
    </comment>
    <comment ref="AE15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“EDA</t>
        </r>
        <r>
          <rPr>
            <sz val="9"/>
            <color indexed="81"/>
            <rFont val="宋体"/>
            <family val="3"/>
            <charset val="134"/>
          </rPr>
          <t>技术</t>
        </r>
        <r>
          <rPr>
            <sz val="9"/>
            <color indexed="81"/>
            <rFont val="Tahoma"/>
            <family val="2"/>
          </rPr>
          <t>”10</t>
        </r>
        <r>
          <rPr>
            <sz val="9"/>
            <color indexed="81"/>
            <rFont val="宋体"/>
            <family val="3"/>
            <charset val="134"/>
          </rPr>
          <t>分
校级线上线下课程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F15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技术与</t>
        </r>
        <r>
          <rPr>
            <sz val="9"/>
            <color indexed="81"/>
            <rFont val="Tahoma"/>
            <family val="2"/>
          </rPr>
          <t>VHDL</t>
        </r>
        <r>
          <rPr>
            <sz val="9"/>
            <color indexed="81"/>
            <rFont val="宋体"/>
            <family val="3"/>
            <charset val="134"/>
          </rPr>
          <t>（英文版）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H15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核心教改论文，基于</t>
        </r>
        <r>
          <rPr>
            <sz val="9"/>
            <color indexed="81"/>
            <rFont val="Tahoma"/>
            <family val="2"/>
          </rPr>
          <t>FPGA</t>
        </r>
        <r>
          <rPr>
            <sz val="9"/>
            <color indexed="81"/>
            <rFont val="宋体"/>
            <family val="3"/>
            <charset val="134"/>
          </rPr>
          <t>双边滤波算法，实验室探索与研究，</t>
        </r>
        <r>
          <rPr>
            <sz val="9"/>
            <color indexed="81"/>
            <rFont val="Tahoma"/>
            <family val="2"/>
          </rPr>
          <t>2019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08</t>
        </r>
        <r>
          <rPr>
            <sz val="9"/>
            <color indexed="81"/>
            <rFont val="宋体"/>
            <family val="3"/>
            <charset val="134"/>
          </rPr>
          <t>，第一作者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
教改论文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，强化课内外融合的</t>
        </r>
        <r>
          <rPr>
            <sz val="9"/>
            <color indexed="81"/>
            <rFont val="Tahoma"/>
            <family val="2"/>
          </rPr>
          <t>EDA</t>
        </r>
        <r>
          <rPr>
            <sz val="9"/>
            <color indexed="81"/>
            <rFont val="宋体"/>
            <family val="3"/>
            <charset val="134"/>
          </rPr>
          <t>技术课程教学模式改革与探索，课程教育研究，</t>
        </r>
        <r>
          <rPr>
            <sz val="9"/>
            <color indexed="81"/>
            <rFont val="Tahoma"/>
            <family val="2"/>
          </rPr>
          <t>2019.07</t>
        </r>
        <r>
          <rPr>
            <sz val="9"/>
            <color indexed="81"/>
            <rFont val="宋体"/>
            <family val="3"/>
            <charset val="134"/>
          </rPr>
          <t>，第一作者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157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省一流课程</t>
        </r>
        <r>
          <rPr>
            <sz val="9"/>
            <color indexed="81"/>
            <rFont val="Tahoma"/>
            <family val="2"/>
          </rPr>
          <t>“EDA</t>
        </r>
        <r>
          <rPr>
            <sz val="9"/>
            <color indexed="81"/>
            <rFont val="宋体"/>
            <family val="3"/>
            <charset val="134"/>
          </rPr>
          <t>技术</t>
        </r>
        <r>
          <rPr>
            <sz val="9"/>
            <color indexed="81"/>
            <rFont val="Tahoma"/>
            <family val="2"/>
          </rPr>
          <t>”10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</commentList>
</comments>
</file>

<file path=xl/sharedStrings.xml><?xml version="1.0" encoding="utf-8"?>
<sst xmlns="http://schemas.openxmlformats.org/spreadsheetml/2006/main" count="5054" uniqueCount="1060">
  <si>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</si>
  <si>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</si>
  <si>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</si>
  <si>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</si>
  <si>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</si>
  <si>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</si>
  <si>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</si>
  <si>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</si>
  <si>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</si>
  <si>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</si>
  <si>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</si>
  <si>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</si>
  <si>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</si>
  <si>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05045</t>
  </si>
  <si>
    <t>高惠芳</t>
  </si>
  <si>
    <t>05050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</si>
  <si>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</si>
  <si>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</si>
  <si>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</si>
  <si>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</si>
  <si>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</si>
  <si>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</si>
  <si>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</si>
  <si>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</si>
  <si>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</si>
  <si>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</si>
  <si>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</si>
  <si>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</si>
  <si>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22003</t>
  </si>
  <si>
    <t>刘公致</t>
  </si>
  <si>
    <t>22008</t>
  </si>
  <si>
    <t>秦会斌</t>
  </si>
  <si>
    <t>23006</t>
  </si>
  <si>
    <t>马琪</t>
  </si>
  <si>
    <t>23014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</si>
  <si>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</si>
  <si>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</si>
  <si>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</si>
  <si>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</si>
  <si>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</si>
  <si>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</si>
  <si>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</si>
  <si>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</si>
  <si>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</si>
  <si>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</si>
  <si>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40128</t>
  </si>
  <si>
    <t>吕伟锋</t>
  </si>
  <si>
    <t>40136</t>
  </si>
  <si>
    <t>刘圆圆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</si>
  <si>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</si>
  <si>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</si>
  <si>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</si>
  <si>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</si>
  <si>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</si>
  <si>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</si>
  <si>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</si>
  <si>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</si>
  <si>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</si>
  <si>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</si>
  <si>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</si>
  <si>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</si>
  <si>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</si>
  <si>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</si>
  <si>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</si>
  <si>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40215</t>
  </si>
  <si>
    <t>李文钧</t>
  </si>
  <si>
    <t>40216</t>
  </si>
  <si>
    <t>陈龙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</si>
  <si>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</si>
  <si>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</si>
  <si>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</si>
  <si>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</si>
  <si>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</si>
  <si>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</si>
  <si>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</si>
  <si>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</si>
  <si>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</si>
  <si>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</si>
  <si>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</si>
  <si>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</si>
  <si>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</si>
  <si>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</si>
  <si>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</si>
  <si>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40475</t>
  </si>
  <si>
    <t>程知群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</si>
  <si>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</si>
  <si>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</si>
  <si>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</si>
  <si>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</si>
  <si>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</si>
  <si>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</si>
  <si>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</si>
  <si>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</si>
  <si>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</si>
  <si>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</si>
  <si>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</si>
  <si>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</si>
  <si>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</si>
  <si>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</si>
  <si>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</si>
  <si>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</si>
  <si>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</si>
  <si>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</si>
  <si>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</si>
  <si>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</si>
  <si>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</si>
  <si>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</si>
  <si>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</si>
  <si>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</si>
  <si>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</si>
  <si>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</si>
  <si>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</si>
  <si>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</si>
  <si>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</si>
  <si>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</si>
  <si>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41036</t>
  </si>
  <si>
    <t>周明珠</t>
  </si>
  <si>
    <t>41061</t>
  </si>
  <si>
    <t>骆新江</t>
  </si>
  <si>
    <t>41081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</si>
  <si>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</si>
  <si>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</si>
  <si>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</si>
  <si>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</si>
  <si>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</si>
  <si>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</si>
  <si>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</si>
  <si>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</si>
  <si>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</si>
  <si>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</si>
  <si>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</si>
  <si>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</si>
  <si>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</si>
  <si>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</si>
  <si>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</si>
  <si>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</si>
  <si>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</si>
  <si>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</si>
  <si>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</si>
  <si>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</si>
  <si>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</si>
  <si>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</si>
  <si>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</si>
  <si>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</si>
  <si>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</si>
  <si>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</si>
  <si>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</si>
  <si>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</si>
  <si>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</si>
  <si>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沈怡然</t>
  </si>
  <si>
    <t>41424</t>
  </si>
  <si>
    <t>袁博</t>
  </si>
  <si>
    <t>马学条</t>
  </si>
  <si>
    <t>王晓媛</t>
  </si>
  <si>
    <t>姓名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</si>
  <si>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</si>
  <si>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</si>
  <si>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</si>
  <si>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</si>
  <si>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</si>
  <si>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</si>
  <si>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</si>
  <si>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</si>
  <si>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</si>
  <si>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</si>
  <si>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</si>
  <si>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</si>
  <si>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</si>
  <si>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杨宇翔</t>
  </si>
  <si>
    <t>江源</t>
  </si>
  <si>
    <t>赵巨峰</t>
  </si>
  <si>
    <t>林君</t>
  </si>
  <si>
    <t>张辉朝</t>
  </si>
  <si>
    <t>周涛</t>
  </si>
  <si>
    <t>赵文生</t>
  </si>
  <si>
    <t>胡月</t>
  </si>
  <si>
    <t>孙宜琴</t>
  </si>
  <si>
    <t>王路文</t>
  </si>
  <si>
    <t>职称</t>
  </si>
  <si>
    <t>吴爱婷</t>
  </si>
  <si>
    <t>S32</t>
    <phoneticPr fontId="3" type="noConversion"/>
  </si>
  <si>
    <t>S3</t>
    <phoneticPr fontId="25" type="noConversion"/>
  </si>
  <si>
    <t>S41</t>
    <phoneticPr fontId="3" type="noConversion"/>
  </si>
  <si>
    <t>S43</t>
    <phoneticPr fontId="3" type="noConversion"/>
  </si>
  <si>
    <t>S4</t>
    <phoneticPr fontId="25" type="noConversion"/>
  </si>
  <si>
    <t>史剑光</t>
  </si>
  <si>
    <t>41562</t>
  </si>
  <si>
    <t>40937</t>
  </si>
  <si>
    <t>艾雪峰</t>
  </si>
  <si>
    <t>40633</t>
  </si>
  <si>
    <t>40786</t>
  </si>
  <si>
    <t>部门</t>
    <phoneticPr fontId="25" type="noConversion"/>
  </si>
  <si>
    <t>职称1</t>
    <phoneticPr fontId="25" type="noConversion"/>
  </si>
  <si>
    <t>职称等级</t>
    <phoneticPr fontId="25" type="noConversion"/>
  </si>
  <si>
    <t>序号</t>
    <phoneticPr fontId="25" type="noConversion"/>
  </si>
  <si>
    <t>教学事故</t>
    <phoneticPr fontId="25" type="noConversion"/>
  </si>
  <si>
    <t>备注1（本人提出不参与）</t>
    <phoneticPr fontId="25" type="noConversion"/>
  </si>
  <si>
    <t>柯华杰</t>
  </si>
  <si>
    <t>董志华</t>
  </si>
  <si>
    <t>陈世昌</t>
  </si>
  <si>
    <t>41706</t>
  </si>
  <si>
    <t>代喜望</t>
  </si>
  <si>
    <t>潘勉</t>
  </si>
  <si>
    <t>臧月</t>
  </si>
  <si>
    <t>40198</t>
  </si>
  <si>
    <t>黄海云</t>
  </si>
  <si>
    <t>40340</t>
  </si>
  <si>
    <t>游彬</t>
  </si>
  <si>
    <t>彭时林</t>
  </si>
  <si>
    <t>王晶</t>
  </si>
  <si>
    <t>05064</t>
  </si>
  <si>
    <t>曾昕</t>
  </si>
  <si>
    <t>黄汐威</t>
  </si>
  <si>
    <t>岳克强</t>
  </si>
  <si>
    <t>谷帅</t>
  </si>
  <si>
    <t>王高峰</t>
  </si>
  <si>
    <t>41004</t>
  </si>
  <si>
    <t>钱正洪</t>
  </si>
  <si>
    <t>部门</t>
  </si>
  <si>
    <t>学评教S2</t>
  </si>
  <si>
    <t>学评教平均值</t>
  </si>
  <si>
    <t>刘军</t>
  </si>
  <si>
    <t>冯涛</t>
  </si>
  <si>
    <t>白茹</t>
  </si>
  <si>
    <t>周继军</t>
  </si>
  <si>
    <t>张阳</t>
  </si>
  <si>
    <t>马松月</t>
  </si>
  <si>
    <t>袁碧宇</t>
  </si>
  <si>
    <t>贾蕾</t>
  </si>
  <si>
    <t>张斌</t>
  </si>
  <si>
    <t>章红芳</t>
  </si>
  <si>
    <t>吴薇</t>
  </si>
  <si>
    <t>白兴宇</t>
  </si>
  <si>
    <t>姜煜</t>
  </si>
  <si>
    <t>S2</t>
    <phoneticPr fontId="25" type="noConversion"/>
  </si>
  <si>
    <t>平均
排名</t>
    <phoneticPr fontId="25" type="noConversion"/>
  </si>
  <si>
    <t>05007</t>
  </si>
  <si>
    <t>38015</t>
  </si>
  <si>
    <t>40449</t>
  </si>
  <si>
    <t>40798</t>
  </si>
  <si>
    <t>22010</t>
  </si>
  <si>
    <t>盛卫琴</t>
  </si>
  <si>
    <t>41104</t>
  </si>
  <si>
    <t>40113</t>
  </si>
  <si>
    <t>杨国卿</t>
  </si>
  <si>
    <t>侯昌伦</t>
  </si>
  <si>
    <t>40919</t>
  </si>
  <si>
    <t>40964</t>
  </si>
  <si>
    <t>23015</t>
  </si>
  <si>
    <t>骆泳铭</t>
  </si>
  <si>
    <t>汶飞</t>
  </si>
  <si>
    <t>徐魁文</t>
  </si>
  <si>
    <t>赵鹏</t>
  </si>
  <si>
    <t>22005</t>
  </si>
  <si>
    <t>郭裕顺</t>
  </si>
  <si>
    <t>总分</t>
    <phoneticPr fontId="25" type="noConversion"/>
  </si>
  <si>
    <t>合计教学工作量</t>
    <phoneticPr fontId="25" type="noConversion"/>
  </si>
  <si>
    <t>S1</t>
    <phoneticPr fontId="25" type="noConversion"/>
  </si>
  <si>
    <t>工作量</t>
    <phoneticPr fontId="25" type="noConversion"/>
  </si>
  <si>
    <t>崔光茫</t>
  </si>
  <si>
    <t>于长秋</t>
  </si>
  <si>
    <t>王颖</t>
  </si>
  <si>
    <t>苏江涛</t>
  </si>
  <si>
    <t>曹菲</t>
  </si>
  <si>
    <t>于成浩</t>
  </si>
  <si>
    <t>杨晓丹</t>
  </si>
  <si>
    <t>潘玉剑</t>
  </si>
  <si>
    <t>吕帅帅</t>
  </si>
  <si>
    <t>郑辉</t>
  </si>
  <si>
    <t>骆季奎</t>
  </si>
  <si>
    <t>张健</t>
  </si>
  <si>
    <t>吴丽翔</t>
  </si>
  <si>
    <t>工号</t>
    <phoneticPr fontId="25" type="noConversion"/>
  </si>
  <si>
    <t>S31</t>
    <phoneticPr fontId="3" type="noConversion"/>
  </si>
  <si>
    <t>41806</t>
  </si>
  <si>
    <t>41855</t>
  </si>
  <si>
    <t>41861</t>
  </si>
  <si>
    <t>41848</t>
  </si>
  <si>
    <t>41752</t>
  </si>
  <si>
    <t>41404</t>
  </si>
  <si>
    <t>41468</t>
  </si>
  <si>
    <t>41694</t>
  </si>
  <si>
    <t>41608</t>
  </si>
  <si>
    <t>41701</t>
  </si>
  <si>
    <t>41260</t>
  </si>
  <si>
    <t>41395</t>
  </si>
  <si>
    <t>41684</t>
  </si>
  <si>
    <t>41483</t>
  </si>
  <si>
    <t>41731</t>
  </si>
  <si>
    <t>41306</t>
  </si>
  <si>
    <t>41459</t>
  </si>
  <si>
    <t>40522</t>
  </si>
  <si>
    <t>41431</t>
  </si>
  <si>
    <t>41535</t>
  </si>
  <si>
    <t>41356</t>
  </si>
  <si>
    <t>41547</t>
  </si>
  <si>
    <t>41748</t>
  </si>
  <si>
    <t>41505</t>
  </si>
  <si>
    <t>41578</t>
  </si>
  <si>
    <t>41703</t>
  </si>
  <si>
    <t>41278</t>
  </si>
  <si>
    <t>41756</t>
  </si>
  <si>
    <t>41368</t>
  </si>
  <si>
    <t>41338</t>
  </si>
  <si>
    <t>41661</t>
  </si>
  <si>
    <t>41603</t>
  </si>
  <si>
    <t>41501</t>
  </si>
  <si>
    <t>41784</t>
  </si>
  <si>
    <t>41586</t>
  </si>
  <si>
    <t>41735</t>
  </si>
  <si>
    <t>41643</t>
  </si>
  <si>
    <t>41600</t>
  </si>
  <si>
    <t>40028</t>
  </si>
  <si>
    <t>41780</t>
  </si>
  <si>
    <t>41737</t>
  </si>
  <si>
    <t>41396</t>
  </si>
  <si>
    <t>40139</t>
  </si>
  <si>
    <t>05022</t>
  </si>
  <si>
    <t>41722</t>
  </si>
  <si>
    <t>41423</t>
  </si>
  <si>
    <t>41514</t>
  </si>
  <si>
    <t>41442</t>
  </si>
  <si>
    <t>系列</t>
    <phoneticPr fontId="25" type="noConversion"/>
  </si>
  <si>
    <t>教授</t>
  </si>
  <si>
    <t>专任教师</t>
  </si>
  <si>
    <t>正高</t>
  </si>
  <si>
    <t>讲师</t>
  </si>
  <si>
    <t>中级</t>
  </si>
  <si>
    <t>副教授</t>
  </si>
  <si>
    <t>副高</t>
  </si>
  <si>
    <t>高级工程师</t>
  </si>
  <si>
    <t>实验</t>
  </si>
  <si>
    <t>初级</t>
  </si>
  <si>
    <t>高级实验师</t>
  </si>
  <si>
    <t>实验师</t>
  </si>
  <si>
    <t>B</t>
    <phoneticPr fontId="27" type="noConversion"/>
  </si>
  <si>
    <t>李海</t>
  </si>
  <si>
    <t>刘兵</t>
  </si>
  <si>
    <t>严丽平</t>
  </si>
  <si>
    <t>周前</t>
  </si>
  <si>
    <t>梁尚清</t>
  </si>
  <si>
    <t>王涛</t>
  </si>
  <si>
    <t>蔡佳林</t>
  </si>
  <si>
    <t>轩伟鹏</t>
  </si>
  <si>
    <t>朱贺</t>
  </si>
  <si>
    <t>廖臻</t>
  </si>
  <si>
    <t>金华燕</t>
  </si>
  <si>
    <t>钱雅惠</t>
  </si>
  <si>
    <t>俞钰峰</t>
  </si>
  <si>
    <t>蔡本庚</t>
  </si>
  <si>
    <t>潘柏操</t>
  </si>
  <si>
    <t>尹川</t>
  </si>
  <si>
    <t>杨伟煌</t>
  </si>
  <si>
    <t>李丽丽</t>
  </si>
  <si>
    <t>刘超然</t>
  </si>
  <si>
    <t>梁燕</t>
  </si>
  <si>
    <t>卢振洲</t>
  </si>
  <si>
    <t>孙朋飞</t>
  </si>
  <si>
    <t>赵晓梅</t>
  </si>
  <si>
    <t>王永慧</t>
  </si>
  <si>
    <t>郭英杰</t>
  </si>
  <si>
    <t>刘杰</t>
  </si>
  <si>
    <t>刘艳</t>
  </si>
  <si>
    <t>李仕琦</t>
  </si>
  <si>
    <t>谢强强</t>
  </si>
  <si>
    <t>高明裕</t>
  </si>
  <si>
    <t>杨潇怡</t>
  </si>
  <si>
    <t>41741</t>
  </si>
  <si>
    <t>41788</t>
  </si>
  <si>
    <t>41883</t>
  </si>
  <si>
    <t>41809</t>
  </si>
  <si>
    <t>41808</t>
  </si>
  <si>
    <t>41885</t>
  </si>
  <si>
    <t>42003</t>
  </si>
  <si>
    <t>42074</t>
  </si>
  <si>
    <t>41911</t>
  </si>
  <si>
    <t>41723</t>
  </si>
  <si>
    <t>41919</t>
  </si>
  <si>
    <t>41986</t>
  </si>
  <si>
    <t>姓名</t>
    <phoneticPr fontId="25" type="noConversion"/>
  </si>
  <si>
    <t>S3</t>
    <phoneticPr fontId="25" type="noConversion"/>
  </si>
  <si>
    <t>S4</t>
    <phoneticPr fontId="25" type="noConversion"/>
  </si>
  <si>
    <t>现代电路与智能信息</t>
  </si>
  <si>
    <t>专任教师</t>
    <phoneticPr fontId="25" type="noConversion"/>
  </si>
  <si>
    <t>天线与微波技术</t>
  </si>
  <si>
    <t>集成电路与系统</t>
  </si>
  <si>
    <t>微纳器件与微系统</t>
  </si>
  <si>
    <t>装备电子</t>
  </si>
  <si>
    <t>先进电子材料与器件</t>
  </si>
  <si>
    <t>应用电子系统</t>
  </si>
  <si>
    <t>教授级高工</t>
  </si>
  <si>
    <t>41890</t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</si>
  <si>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</si>
  <si>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备注</t>
    </r>
  </si>
  <si>
    <t>42036</t>
  </si>
  <si>
    <t>42119</t>
  </si>
  <si>
    <t>42180</t>
  </si>
  <si>
    <t>42245</t>
  </si>
  <si>
    <t>42020</t>
  </si>
  <si>
    <t>42244</t>
  </si>
  <si>
    <t>42046</t>
  </si>
  <si>
    <t>41957</t>
  </si>
  <si>
    <t>42014</t>
  </si>
  <si>
    <t>42116</t>
  </si>
  <si>
    <t>42262</t>
  </si>
  <si>
    <t>41964</t>
  </si>
  <si>
    <t>42221</t>
  </si>
  <si>
    <t>42142</t>
  </si>
  <si>
    <t>42177</t>
  </si>
  <si>
    <t>42184</t>
  </si>
  <si>
    <t>42273</t>
  </si>
  <si>
    <t>41958</t>
  </si>
  <si>
    <t>41968</t>
  </si>
  <si>
    <t>42027</t>
  </si>
  <si>
    <t>42063</t>
  </si>
  <si>
    <t>42073</t>
  </si>
  <si>
    <t>42103</t>
  </si>
  <si>
    <t>42229</t>
  </si>
  <si>
    <t>42254</t>
  </si>
  <si>
    <t>41930</t>
  </si>
  <si>
    <t>41908</t>
  </si>
  <si>
    <t>41962</t>
  </si>
  <si>
    <t>41973</t>
  </si>
  <si>
    <t>42071</t>
  </si>
  <si>
    <t>42091</t>
  </si>
  <si>
    <t>42123</t>
  </si>
  <si>
    <t>42247</t>
  </si>
  <si>
    <t>42040</t>
  </si>
  <si>
    <t>41942</t>
  </si>
  <si>
    <t>42042</t>
  </si>
  <si>
    <t>42043</t>
  </si>
  <si>
    <t>42076</t>
  </si>
  <si>
    <t>42007</t>
  </si>
  <si>
    <t>42087</t>
  </si>
  <si>
    <t>42110</t>
  </si>
  <si>
    <t>41985</t>
  </si>
  <si>
    <t>41934</t>
  </si>
  <si>
    <t>41916</t>
  </si>
  <si>
    <t>42242</t>
  </si>
  <si>
    <t>讲师（高校）</t>
  </si>
  <si>
    <t>副研究员（自然科学）</t>
  </si>
  <si>
    <t>研究员（自然科学）</t>
  </si>
  <si>
    <t>助理研究员（自然科学）</t>
  </si>
  <si>
    <t>王琳</t>
  </si>
  <si>
    <t>吴章婷</t>
  </si>
  <si>
    <t>苏国东</t>
  </si>
  <si>
    <t>温嘉红</t>
  </si>
  <si>
    <t>陈金凯</t>
  </si>
  <si>
    <t>王骏超</t>
  </si>
  <si>
    <t>曹文慧</t>
  </si>
  <si>
    <t>Hadi Barzegar Bafrooei</t>
  </si>
  <si>
    <t>王敦辉</t>
  </si>
  <si>
    <t>黄博</t>
  </si>
  <si>
    <t>新型半导体器件与电路</t>
  </si>
  <si>
    <t>无线技术与应用</t>
  </si>
  <si>
    <t>自由团队</t>
  </si>
  <si>
    <t>职工号</t>
  </si>
  <si>
    <t>申东升</t>
  </si>
  <si>
    <t>专职研究</t>
  </si>
  <si>
    <t>副教授</t>
    <phoneticPr fontId="25" type="noConversion"/>
  </si>
  <si>
    <t>副高</t>
    <phoneticPr fontId="25" type="noConversion"/>
  </si>
  <si>
    <t>中级</t>
    <phoneticPr fontId="25" type="noConversion"/>
  </si>
  <si>
    <t>副研究员</t>
  </si>
  <si>
    <t>助理研究员</t>
  </si>
  <si>
    <t>研究员</t>
  </si>
  <si>
    <t>助理实验师</t>
  </si>
  <si>
    <t>姓名</t>
    <phoneticPr fontId="24" type="noConversion"/>
  </si>
  <si>
    <t>工号</t>
    <phoneticPr fontId="24" type="noConversion"/>
  </si>
  <si>
    <t>是否出现教学事故</t>
    <phoneticPr fontId="90" type="noConversion"/>
  </si>
  <si>
    <r>
      <rPr>
        <b/>
        <sz val="11"/>
        <rFont val="宋体"/>
        <family val="3"/>
        <charset val="134"/>
      </rPr>
      <t>职称</t>
    </r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</si>
  <si>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</si>
  <si>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</si>
  <si>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</si>
  <si>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t>磁电子材料与技术</t>
  </si>
  <si>
    <t>42331</t>
  </si>
  <si>
    <t>42333</t>
  </si>
  <si>
    <t>磁电子器件与系统</t>
  </si>
  <si>
    <t>周铁军</t>
    <phoneticPr fontId="92" type="noConversion"/>
  </si>
  <si>
    <t>42353</t>
  </si>
  <si>
    <t>42373</t>
  </si>
  <si>
    <t>电子能量与转换</t>
  </si>
  <si>
    <t>光电检测和智能仪器</t>
  </si>
  <si>
    <t>海洋信息与智能装备</t>
  </si>
  <si>
    <t>王宁宁</t>
    <phoneticPr fontId="92" type="noConversion"/>
  </si>
  <si>
    <t>42306</t>
  </si>
  <si>
    <t>42388</t>
  </si>
  <si>
    <t>郭浩民</t>
  </si>
  <si>
    <t>教科办</t>
  </si>
  <si>
    <t>实验系列</t>
  </si>
  <si>
    <t>42321</t>
  </si>
  <si>
    <t>范奎奎</t>
  </si>
  <si>
    <t>42311</t>
  </si>
  <si>
    <t>42322</t>
  </si>
  <si>
    <t>42357</t>
  </si>
  <si>
    <t>42376</t>
  </si>
  <si>
    <t>42379</t>
  </si>
  <si>
    <t>学工办</t>
  </si>
  <si>
    <t>学院办公室</t>
  </si>
  <si>
    <t>42343</t>
  </si>
  <si>
    <t>42385</t>
  </si>
  <si>
    <t>18-19-02</t>
    <phoneticPr fontId="25" type="noConversion"/>
  </si>
  <si>
    <t>19-20-01</t>
    <phoneticPr fontId="25" type="noConversion"/>
  </si>
  <si>
    <t>性别</t>
  </si>
  <si>
    <t>新团队</t>
  </si>
  <si>
    <t>人才层次</t>
    <phoneticPr fontId="93" type="noConversion"/>
  </si>
  <si>
    <t>来校年月</t>
  </si>
  <si>
    <t>岗位系列</t>
  </si>
  <si>
    <t>教师类型</t>
  </si>
  <si>
    <t>岗位等级</t>
  </si>
  <si>
    <t>岗位</t>
  </si>
  <si>
    <t>教师资格</t>
  </si>
  <si>
    <t>职称级别</t>
  </si>
  <si>
    <t>03077</t>
    <phoneticPr fontId="93" type="noConversion"/>
  </si>
  <si>
    <t>章宗森</t>
    <phoneticPr fontId="93" type="noConversion"/>
  </si>
  <si>
    <t>男</t>
  </si>
  <si>
    <t>200208</t>
    <phoneticPr fontId="93" type="noConversion"/>
  </si>
  <si>
    <t>管理</t>
    <phoneticPr fontId="93" type="noConversion"/>
  </si>
  <si>
    <t>双肩挑人员</t>
    <phoneticPr fontId="93" type="noConversion"/>
  </si>
  <si>
    <t>有</t>
    <phoneticPr fontId="93" type="noConversion"/>
  </si>
  <si>
    <t>中级</t>
    <phoneticPr fontId="93" type="noConversion"/>
  </si>
  <si>
    <t>女</t>
  </si>
  <si>
    <t>200008</t>
  </si>
  <si>
    <t>管理</t>
  </si>
  <si>
    <t>管理七级</t>
  </si>
  <si>
    <t>有</t>
  </si>
  <si>
    <t>199504</t>
  </si>
  <si>
    <t>专业技术八级</t>
  </si>
  <si>
    <t>其他专技</t>
  </si>
  <si>
    <t>198504</t>
  </si>
  <si>
    <t>199208</t>
  </si>
  <si>
    <t>教学科研并重型</t>
  </si>
  <si>
    <t>专业技术四级</t>
  </si>
  <si>
    <t>专业技术</t>
  </si>
  <si>
    <t>199708</t>
  </si>
  <si>
    <t>社会服务与推广型</t>
  </si>
  <si>
    <t>专业技术五级</t>
  </si>
  <si>
    <t>198607</t>
  </si>
  <si>
    <t>198108</t>
  </si>
  <si>
    <t>无</t>
  </si>
  <si>
    <t>200012</t>
  </si>
  <si>
    <t>专技九级</t>
  </si>
  <si>
    <t>电子能量转换与应用</t>
  </si>
  <si>
    <t>200102</t>
  </si>
  <si>
    <t>教学为主型</t>
  </si>
  <si>
    <t>专业技术四级</t>
    <phoneticPr fontId="93" type="noConversion"/>
  </si>
  <si>
    <t>正高</t>
    <phoneticPr fontId="93" type="noConversion"/>
  </si>
  <si>
    <t>200108</t>
  </si>
  <si>
    <t>科研为主型</t>
  </si>
  <si>
    <t>专业技术二级</t>
  </si>
  <si>
    <t>200109</t>
  </si>
  <si>
    <t>专业技术十级</t>
  </si>
  <si>
    <t>专业技术七级</t>
  </si>
  <si>
    <t>专业技术</t>
    <phoneticPr fontId="93" type="noConversion"/>
  </si>
  <si>
    <t>辅导员</t>
  </si>
  <si>
    <t>专技八级/管理七级</t>
  </si>
  <si>
    <t>200208</t>
  </si>
  <si>
    <t>200210</t>
  </si>
  <si>
    <t>专业技术三级</t>
  </si>
  <si>
    <t>200612</t>
  </si>
  <si>
    <t>199411</t>
  </si>
  <si>
    <t>专业技术六级</t>
  </si>
  <si>
    <t>198611</t>
  </si>
  <si>
    <t>199706</t>
  </si>
  <si>
    <t>200009</t>
  </si>
  <si>
    <t>200004</t>
  </si>
  <si>
    <t>国防军工型</t>
  </si>
  <si>
    <t>200211</t>
  </si>
  <si>
    <t>200304</t>
  </si>
  <si>
    <t>社会服务与推广</t>
  </si>
  <si>
    <t>200906</t>
  </si>
  <si>
    <t>200308</t>
  </si>
  <si>
    <t>200310</t>
  </si>
  <si>
    <t>200407</t>
  </si>
  <si>
    <t>200311</t>
  </si>
  <si>
    <t>非国防军工型</t>
  </si>
  <si>
    <t>200403</t>
  </si>
  <si>
    <t>201112</t>
  </si>
  <si>
    <t>200404</t>
  </si>
  <si>
    <t>201309</t>
  </si>
  <si>
    <t>200406</t>
  </si>
  <si>
    <t>专业技术九级</t>
  </si>
  <si>
    <t>201610</t>
  </si>
  <si>
    <t>40215</t>
    <phoneticPr fontId="93" type="noConversion"/>
  </si>
  <si>
    <t>李文钧</t>
    <phoneticPr fontId="93" type="noConversion"/>
  </si>
  <si>
    <t>男</t>
    <phoneticPr fontId="93" type="noConversion"/>
  </si>
  <si>
    <t>200408</t>
    <phoneticPr fontId="93" type="noConversion"/>
  </si>
  <si>
    <t>双肩挑人员</t>
    <phoneticPr fontId="93" type="noConversion"/>
  </si>
  <si>
    <t>正高</t>
    <phoneticPr fontId="93" type="noConversion"/>
  </si>
  <si>
    <t>40216</t>
    <phoneticPr fontId="93" type="noConversion"/>
  </si>
  <si>
    <t>陈龙</t>
    <phoneticPr fontId="93" type="noConversion"/>
  </si>
  <si>
    <t>200406</t>
    <phoneticPr fontId="93" type="noConversion"/>
  </si>
  <si>
    <t>双肩挑人员</t>
    <phoneticPr fontId="93" type="noConversion"/>
  </si>
  <si>
    <t>有</t>
    <phoneticPr fontId="93" type="noConversion"/>
  </si>
  <si>
    <t>正高</t>
    <phoneticPr fontId="93" type="noConversion"/>
  </si>
  <si>
    <t>200505</t>
  </si>
  <si>
    <t>201412</t>
  </si>
  <si>
    <t>200506</t>
  </si>
  <si>
    <t>200510</t>
  </si>
  <si>
    <t>200604</t>
  </si>
  <si>
    <t>助理研究员（社会科学）</t>
  </si>
  <si>
    <t>200606</t>
  </si>
  <si>
    <t>双肩挑人员</t>
  </si>
  <si>
    <t>200607</t>
  </si>
  <si>
    <t>200611</t>
  </si>
  <si>
    <t>200704</t>
  </si>
  <si>
    <t>200707</t>
  </si>
  <si>
    <t>200709</t>
  </si>
  <si>
    <t>200710</t>
  </si>
  <si>
    <t>200803</t>
  </si>
  <si>
    <t>副高</t>
    <phoneticPr fontId="93" type="noConversion"/>
  </si>
  <si>
    <t>200807</t>
  </si>
  <si>
    <t>200808</t>
  </si>
  <si>
    <t>200811</t>
  </si>
  <si>
    <t>200902</t>
  </si>
  <si>
    <t>专业技术十一级</t>
  </si>
  <si>
    <t>200907</t>
  </si>
  <si>
    <t>200909</t>
  </si>
  <si>
    <t>200912</t>
  </si>
  <si>
    <t>201003</t>
  </si>
  <si>
    <t>201004</t>
  </si>
  <si>
    <t>201006</t>
  </si>
  <si>
    <t>专职研究军工型</t>
  </si>
  <si>
    <t>201007</t>
  </si>
  <si>
    <t>201106</t>
  </si>
  <si>
    <t>201107</t>
  </si>
  <si>
    <t>专业技术十级/管理七级</t>
  </si>
  <si>
    <t>201109</t>
  </si>
  <si>
    <t>201111</t>
  </si>
  <si>
    <t>201207</t>
  </si>
  <si>
    <t>201206</t>
  </si>
  <si>
    <t>201208</t>
  </si>
  <si>
    <t>201209</t>
  </si>
  <si>
    <t>201212</t>
  </si>
  <si>
    <t>201301</t>
  </si>
  <si>
    <t>201302</t>
  </si>
  <si>
    <t>201303</t>
  </si>
  <si>
    <t>201306</t>
  </si>
  <si>
    <t>201307</t>
  </si>
  <si>
    <t>专业技术十一级/管理八级</t>
  </si>
  <si>
    <t>助教（高校）</t>
  </si>
  <si>
    <t>201308</t>
  </si>
  <si>
    <t>201311</t>
  </si>
  <si>
    <t>201312</t>
  </si>
  <si>
    <t>201401</t>
  </si>
  <si>
    <t>201403</t>
  </si>
  <si>
    <t>专业技术七级</t>
    <phoneticPr fontId="93" type="noConversion"/>
  </si>
  <si>
    <t>201404</t>
  </si>
  <si>
    <t>工程师</t>
  </si>
  <si>
    <t>201405</t>
  </si>
  <si>
    <t>201406</t>
  </si>
  <si>
    <t xml:space="preserve"> </t>
  </si>
  <si>
    <t>201408</t>
  </si>
  <si>
    <t>201409</t>
  </si>
  <si>
    <t>201410</t>
  </si>
  <si>
    <t>201411</t>
  </si>
  <si>
    <t>201503</t>
  </si>
  <si>
    <t>201504</t>
  </si>
  <si>
    <t>201505</t>
  </si>
  <si>
    <t>201506</t>
  </si>
  <si>
    <t>201508</t>
  </si>
  <si>
    <t>201509</t>
  </si>
  <si>
    <t>201601</t>
  </si>
  <si>
    <t>201607</t>
  </si>
  <si>
    <t>三层次/特聘教授</t>
    <phoneticPr fontId="93" type="noConversion"/>
  </si>
  <si>
    <t>201606</t>
  </si>
  <si>
    <t>201608</t>
  </si>
  <si>
    <t>二层次</t>
    <phoneticPr fontId="93" type="noConversion"/>
  </si>
  <si>
    <t>三层次</t>
    <phoneticPr fontId="93" type="noConversion"/>
  </si>
  <si>
    <t>201612（预报到）（201706档案到）</t>
    <phoneticPr fontId="93" type="noConversion"/>
  </si>
  <si>
    <t>201612</t>
  </si>
  <si>
    <t>专业技术十级/管理八级</t>
  </si>
  <si>
    <t>201701</t>
  </si>
  <si>
    <t>201702</t>
  </si>
  <si>
    <t>专业技术十二级/管理九级</t>
  </si>
  <si>
    <t>201703</t>
  </si>
  <si>
    <t>201704</t>
  </si>
  <si>
    <t>中级</t>
    <phoneticPr fontId="93" type="noConversion"/>
  </si>
  <si>
    <t>六层次</t>
    <phoneticPr fontId="93" type="noConversion"/>
  </si>
  <si>
    <t>201705</t>
  </si>
  <si>
    <t>六层次</t>
    <phoneticPr fontId="93" type="noConversion"/>
  </si>
  <si>
    <t>41973</t>
    <phoneticPr fontId="93" type="noConversion"/>
  </si>
  <si>
    <t>201706</t>
  </si>
  <si>
    <t>201707</t>
  </si>
  <si>
    <t>201708</t>
  </si>
  <si>
    <t>201709</t>
  </si>
  <si>
    <t>201710</t>
  </si>
  <si>
    <t>院士</t>
    <phoneticPr fontId="93" type="noConversion"/>
  </si>
  <si>
    <t>201711</t>
  </si>
  <si>
    <t>201712</t>
  </si>
  <si>
    <t>副高</t>
    <phoneticPr fontId="93" type="noConversion"/>
  </si>
  <si>
    <t>201801</t>
  </si>
  <si>
    <t>三层次</t>
    <phoneticPr fontId="93" type="noConversion"/>
  </si>
  <si>
    <t>国千</t>
    <phoneticPr fontId="93" type="noConversion"/>
  </si>
  <si>
    <t>201804</t>
  </si>
  <si>
    <t>201806</t>
  </si>
  <si>
    <t>201807</t>
  </si>
  <si>
    <t>特聘副教授</t>
    <phoneticPr fontId="93" type="noConversion"/>
  </si>
  <si>
    <t>201809</t>
  </si>
  <si>
    <t>初级</t>
    <phoneticPr fontId="93" type="noConversion"/>
  </si>
  <si>
    <t>助理研究员</t>
    <phoneticPr fontId="93" type="noConversion"/>
  </si>
  <si>
    <t>二层次</t>
    <phoneticPr fontId="93" type="noConversion"/>
  </si>
  <si>
    <t>范奎奎</t>
    <phoneticPr fontId="93" type="noConversion"/>
  </si>
  <si>
    <t>42262</t>
    <phoneticPr fontId="93" type="noConversion"/>
  </si>
  <si>
    <t>石振</t>
    <phoneticPr fontId="93" type="noConversion"/>
  </si>
  <si>
    <t>201810</t>
    <phoneticPr fontId="93" type="noConversion"/>
  </si>
  <si>
    <t>42273</t>
    <phoneticPr fontId="93" type="noConversion"/>
  </si>
  <si>
    <t>王健华</t>
    <phoneticPr fontId="93" type="noConversion"/>
  </si>
  <si>
    <t>男</t>
    <phoneticPr fontId="93" type="noConversion"/>
  </si>
  <si>
    <t>201812</t>
  </si>
  <si>
    <t>42299</t>
    <phoneticPr fontId="93" type="noConversion"/>
  </si>
  <si>
    <t>颜士明</t>
    <phoneticPr fontId="93" type="noConversion"/>
  </si>
  <si>
    <t>201903</t>
    <phoneticPr fontId="93" type="noConversion"/>
  </si>
  <si>
    <t>42300</t>
    <phoneticPr fontId="93" type="noConversion"/>
  </si>
  <si>
    <t>乔文</t>
    <phoneticPr fontId="93" type="noConversion"/>
  </si>
  <si>
    <t>女</t>
    <phoneticPr fontId="93" type="noConversion"/>
  </si>
  <si>
    <t>42306</t>
    <phoneticPr fontId="93" type="noConversion"/>
  </si>
  <si>
    <t>包梦恬</t>
    <phoneticPr fontId="93" type="noConversion"/>
  </si>
  <si>
    <t>201904</t>
    <phoneticPr fontId="93" type="noConversion"/>
  </si>
  <si>
    <t>201904</t>
    <phoneticPr fontId="93" type="noConversion"/>
  </si>
  <si>
    <t>无</t>
    <phoneticPr fontId="93" type="noConversion"/>
  </si>
  <si>
    <t>42311</t>
    <phoneticPr fontId="93" type="noConversion"/>
  </si>
  <si>
    <t>朱舫</t>
    <phoneticPr fontId="93" type="noConversion"/>
  </si>
  <si>
    <t>特聘教授</t>
    <phoneticPr fontId="93" type="noConversion"/>
  </si>
  <si>
    <t>正高</t>
    <phoneticPr fontId="93" type="noConversion"/>
  </si>
  <si>
    <t>42316</t>
    <phoneticPr fontId="93" type="noConversion"/>
  </si>
  <si>
    <t>张鹏泉</t>
    <phoneticPr fontId="93" type="noConversion"/>
  </si>
  <si>
    <t>201905</t>
    <phoneticPr fontId="93" type="noConversion"/>
  </si>
  <si>
    <t>教授级高级工程师</t>
  </si>
  <si>
    <t>专业技术</t>
    <phoneticPr fontId="93" type="noConversion"/>
  </si>
  <si>
    <t>42319</t>
    <phoneticPr fontId="93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</si>
  <si>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93" type="noConversion"/>
  </si>
  <si>
    <t>特聘副研究员</t>
    <phoneticPr fontId="93" type="noConversion"/>
  </si>
  <si>
    <t>42321</t>
    <phoneticPr fontId="93" type="noConversion"/>
  </si>
  <si>
    <t>王明浩</t>
    <phoneticPr fontId="93" type="noConversion"/>
  </si>
  <si>
    <t>42322</t>
    <phoneticPr fontId="93" type="noConversion"/>
  </si>
  <si>
    <t>邓天松</t>
    <phoneticPr fontId="93" type="noConversion"/>
  </si>
  <si>
    <t>特聘教授</t>
    <phoneticPr fontId="93" type="noConversion"/>
  </si>
  <si>
    <t>201906</t>
    <phoneticPr fontId="93" type="noConversion"/>
  </si>
  <si>
    <t>42331</t>
    <phoneticPr fontId="93" type="noConversion"/>
  </si>
  <si>
    <t>龙丽媛</t>
    <phoneticPr fontId="93" type="noConversion"/>
  </si>
  <si>
    <r>
      <t>2</t>
    </r>
    <r>
      <rPr>
        <sz val="12"/>
        <rFont val="宋体"/>
        <family val="3"/>
        <charset val="134"/>
      </rPr>
      <t>01906</t>
    </r>
    <phoneticPr fontId="93" type="noConversion"/>
  </si>
  <si>
    <t>42333</t>
    <phoneticPr fontId="93" type="noConversion"/>
  </si>
  <si>
    <t>武力乾</t>
    <phoneticPr fontId="93" type="noConversion"/>
  </si>
  <si>
    <t>42343</t>
    <phoneticPr fontId="93" type="noConversion"/>
  </si>
  <si>
    <t>董哲康</t>
    <phoneticPr fontId="93" type="noConversion"/>
  </si>
  <si>
    <t>201907</t>
    <phoneticPr fontId="93" type="noConversion"/>
  </si>
  <si>
    <t>无</t>
    <phoneticPr fontId="93" type="noConversion"/>
  </si>
  <si>
    <t>42350</t>
    <phoneticPr fontId="93" type="noConversion"/>
  </si>
  <si>
    <t>张正明</t>
    <phoneticPr fontId="93" type="noConversion"/>
  </si>
  <si>
    <r>
      <t>2</t>
    </r>
    <r>
      <rPr>
        <sz val="12"/>
        <rFont val="宋体"/>
        <family val="3"/>
        <charset val="134"/>
      </rPr>
      <t>01907</t>
    </r>
    <phoneticPr fontId="93" type="noConversion"/>
  </si>
  <si>
    <t>42353</t>
    <phoneticPr fontId="93" type="noConversion"/>
  </si>
  <si>
    <t>金蒙豪</t>
    <phoneticPr fontId="93" type="noConversion"/>
  </si>
  <si>
    <t>201908</t>
    <phoneticPr fontId="93" type="noConversion"/>
  </si>
  <si>
    <t>专业技术</t>
    <phoneticPr fontId="93" type="noConversion"/>
  </si>
  <si>
    <t>42357</t>
    <phoneticPr fontId="93" type="noConversion"/>
  </si>
  <si>
    <t>张伟</t>
    <phoneticPr fontId="93" type="noConversion"/>
  </si>
  <si>
    <t>201908</t>
    <phoneticPr fontId="93" type="noConversion"/>
  </si>
  <si>
    <t>42373</t>
    <phoneticPr fontId="93" type="noConversion"/>
  </si>
  <si>
    <t>邵子霁</t>
    <phoneticPr fontId="93" type="noConversion"/>
  </si>
  <si>
    <r>
      <t>2</t>
    </r>
    <r>
      <rPr>
        <sz val="12"/>
        <rFont val="宋体"/>
        <family val="3"/>
        <charset val="134"/>
      </rPr>
      <t>01908</t>
    </r>
    <phoneticPr fontId="93" type="noConversion"/>
  </si>
  <si>
    <t>42376</t>
    <phoneticPr fontId="93" type="noConversion"/>
  </si>
  <si>
    <t>何若愚</t>
    <phoneticPr fontId="93" type="noConversion"/>
  </si>
  <si>
    <t>42379</t>
    <phoneticPr fontId="93" type="noConversion"/>
  </si>
  <si>
    <t>李航</t>
    <phoneticPr fontId="93" type="noConversion"/>
  </si>
  <si>
    <t>201909</t>
    <phoneticPr fontId="93" type="noConversion"/>
  </si>
  <si>
    <t>42385</t>
    <phoneticPr fontId="93" type="noConversion"/>
  </si>
  <si>
    <t>林辉品</t>
    <phoneticPr fontId="93" type="noConversion"/>
  </si>
  <si>
    <t>201910</t>
    <phoneticPr fontId="93" type="noConversion"/>
  </si>
  <si>
    <t>201910</t>
  </si>
  <si>
    <t>42402</t>
    <phoneticPr fontId="93" type="noConversion"/>
  </si>
  <si>
    <t>倪哲侃</t>
    <phoneticPr fontId="93" type="noConversion"/>
  </si>
  <si>
    <t>201911</t>
    <phoneticPr fontId="93" type="noConversion"/>
  </si>
  <si>
    <t>专任教师</t>
    <phoneticPr fontId="93" type="noConversion"/>
  </si>
  <si>
    <t>42409</t>
    <phoneticPr fontId="93" type="noConversion"/>
  </si>
  <si>
    <t>陈晓东</t>
    <phoneticPr fontId="93" type="noConversion"/>
  </si>
  <si>
    <t>201912</t>
    <phoneticPr fontId="93" type="noConversion"/>
  </si>
  <si>
    <t>专职研究</t>
    <phoneticPr fontId="93" type="noConversion"/>
  </si>
  <si>
    <t>42410</t>
    <phoneticPr fontId="93" type="noConversion"/>
  </si>
  <si>
    <t>毛敏敏</t>
    <phoneticPr fontId="93" type="noConversion"/>
  </si>
  <si>
    <t>201912</t>
    <phoneticPr fontId="93" type="noConversion"/>
  </si>
  <si>
    <t>42411</t>
    <phoneticPr fontId="93" type="noConversion"/>
  </si>
  <si>
    <t>张正民</t>
    <phoneticPr fontId="93" type="noConversion"/>
  </si>
  <si>
    <t>42419</t>
    <phoneticPr fontId="93" type="noConversion"/>
  </si>
  <si>
    <t>韦杜娟</t>
    <phoneticPr fontId="93" type="noConversion"/>
  </si>
  <si>
    <t>202001</t>
    <phoneticPr fontId="93" type="noConversion"/>
  </si>
  <si>
    <t>42422</t>
    <phoneticPr fontId="93" type="noConversion"/>
  </si>
  <si>
    <t>王大伟</t>
    <phoneticPr fontId="93" type="noConversion"/>
  </si>
  <si>
    <t>202001</t>
    <phoneticPr fontId="93" type="noConversion"/>
  </si>
  <si>
    <t>42432</t>
    <phoneticPr fontId="93" type="noConversion"/>
  </si>
  <si>
    <t>刘磊</t>
    <phoneticPr fontId="93" type="noConversion"/>
  </si>
  <si>
    <t>普通博士</t>
    <phoneticPr fontId="93" type="noConversion"/>
  </si>
  <si>
    <t>202004</t>
    <phoneticPr fontId="93" type="noConversion"/>
  </si>
  <si>
    <t>42439</t>
    <phoneticPr fontId="93" type="noConversion"/>
  </si>
  <si>
    <t>吴晓飞</t>
    <phoneticPr fontId="93" type="noConversion"/>
  </si>
  <si>
    <t>学工办</t>
    <phoneticPr fontId="93" type="noConversion"/>
  </si>
  <si>
    <t>辅导员</t>
    <phoneticPr fontId="93" type="noConversion"/>
  </si>
  <si>
    <t>其他专技</t>
    <phoneticPr fontId="93" type="noConversion"/>
  </si>
  <si>
    <t>42447</t>
    <phoneticPr fontId="93" type="noConversion"/>
  </si>
  <si>
    <t>沈易</t>
    <phoneticPr fontId="93" type="noConversion"/>
  </si>
  <si>
    <t>202005</t>
    <phoneticPr fontId="93" type="noConversion"/>
  </si>
  <si>
    <t>42454</t>
    <phoneticPr fontId="93" type="noConversion"/>
  </si>
  <si>
    <t>王晓宇</t>
    <phoneticPr fontId="93" type="noConversion"/>
  </si>
  <si>
    <t>202007</t>
    <phoneticPr fontId="93" type="noConversion"/>
  </si>
  <si>
    <t>42475</t>
    <phoneticPr fontId="93" type="noConversion"/>
  </si>
  <si>
    <t>梁小会</t>
  </si>
  <si>
    <t>202008</t>
    <phoneticPr fontId="93" type="noConversion"/>
  </si>
  <si>
    <t>42482</t>
    <phoneticPr fontId="93" type="noConversion"/>
  </si>
  <si>
    <t>陈展飞</t>
  </si>
  <si>
    <t>202008</t>
    <phoneticPr fontId="93" type="noConversion"/>
  </si>
  <si>
    <t>42483</t>
    <phoneticPr fontId="93" type="noConversion"/>
  </si>
  <si>
    <t>李懿霖</t>
  </si>
  <si>
    <t>42486</t>
    <phoneticPr fontId="93" type="noConversion"/>
  </si>
  <si>
    <t>关阳阳</t>
  </si>
  <si>
    <t>教授</t>
    <phoneticPr fontId="93" type="noConversion"/>
  </si>
  <si>
    <t>教授</t>
    <phoneticPr fontId="93" type="noConversion"/>
  </si>
  <si>
    <t>教授</t>
    <phoneticPr fontId="93" type="noConversion"/>
  </si>
  <si>
    <t>副教授</t>
    <phoneticPr fontId="93" type="noConversion"/>
  </si>
  <si>
    <t>副高</t>
    <phoneticPr fontId="93" type="noConversion"/>
  </si>
  <si>
    <t>副教授</t>
    <phoneticPr fontId="93" type="noConversion"/>
  </si>
  <si>
    <t>讲师</t>
    <phoneticPr fontId="93" type="noConversion"/>
  </si>
  <si>
    <t>讲师</t>
    <phoneticPr fontId="93" type="noConversion"/>
  </si>
  <si>
    <t>助教（思政）</t>
    <phoneticPr fontId="93" type="noConversion"/>
  </si>
  <si>
    <t>工程师</t>
    <phoneticPr fontId="93" type="noConversion"/>
  </si>
  <si>
    <t>副研究员</t>
    <phoneticPr fontId="93" type="noConversion"/>
  </si>
  <si>
    <t>助理研究员</t>
    <phoneticPr fontId="93" type="noConversion"/>
  </si>
  <si>
    <t>特聘副教授</t>
    <phoneticPr fontId="93" type="noConversion"/>
  </si>
  <si>
    <t>周铁军</t>
    <phoneticPr fontId="26" type="noConversion"/>
  </si>
  <si>
    <t>离职</t>
    <phoneticPr fontId="25" type="noConversion"/>
  </si>
  <si>
    <t>王宁宁</t>
    <phoneticPr fontId="93" type="noConversion"/>
  </si>
  <si>
    <t>周铁军</t>
  </si>
  <si>
    <t>王宁宁</t>
  </si>
  <si>
    <t>双肩挑</t>
    <phoneticPr fontId="25" type="noConversion"/>
  </si>
  <si>
    <t>课堂教学低于32</t>
    <phoneticPr fontId="25" type="noConversion"/>
  </si>
  <si>
    <t>课堂教学低于32</t>
    <phoneticPr fontId="25" type="noConversion"/>
  </si>
  <si>
    <t>讲师（高校）</t>
    <phoneticPr fontId="25" type="noConversion"/>
  </si>
  <si>
    <t>讲师</t>
    <phoneticPr fontId="25" type="noConversion"/>
  </si>
  <si>
    <t>吴丽翔</t>
    <phoneticPr fontId="25" type="noConversion"/>
  </si>
  <si>
    <t>教学异常</t>
    <phoneticPr fontId="25" type="noConversion"/>
  </si>
  <si>
    <t>中级</t>
    <phoneticPr fontId="25" type="noConversion"/>
  </si>
  <si>
    <t>年薪制人员 117+85</t>
    <phoneticPr fontId="25" type="noConversion"/>
  </si>
  <si>
    <t>年薪制人员 61</t>
    <phoneticPr fontId="25" type="noConversion"/>
  </si>
  <si>
    <t>平均工作量</t>
    <phoneticPr fontId="99" type="noConversion"/>
  </si>
  <si>
    <r>
      <t>参评教师15</t>
    </r>
    <r>
      <rPr>
        <sz val="12"/>
        <rFont val="宋体"/>
        <family val="3"/>
        <charset val="134"/>
      </rPr>
      <t>8</t>
    </r>
    <phoneticPr fontId="99" type="noConversion"/>
  </si>
  <si>
    <t>A</t>
  </si>
  <si>
    <t>B</t>
  </si>
  <si>
    <t>C</t>
  </si>
  <si>
    <t>D</t>
  </si>
  <si>
    <r>
      <t>S1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</si>
  <si>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陈龙</t>
    </r>
  </si>
  <si>
    <r>
      <rPr>
        <sz val="11"/>
        <rFont val="宋体"/>
        <family val="3"/>
        <charset val="134"/>
      </rPr>
      <t>正高</t>
    </r>
  </si>
  <si>
    <r>
      <t>S3</t>
    </r>
    <r>
      <rPr>
        <sz val="11"/>
        <rFont val="宋体"/>
        <family val="3"/>
        <charset val="134"/>
      </rPr>
      <t>封顶</t>
    </r>
    <phoneticPr fontId="3" type="noConversion"/>
  </si>
  <si>
    <r>
      <rPr>
        <sz val="11"/>
        <rFont val="宋体"/>
        <family val="3"/>
        <charset val="134"/>
      </rPr>
      <t>程知群</t>
    </r>
  </si>
  <si>
    <r>
      <t>S1</t>
    </r>
    <r>
      <rPr>
        <sz val="11"/>
        <rFont val="宋体"/>
        <family val="3"/>
        <charset val="134"/>
      </rPr>
      <t>封顶</t>
    </r>
    <phoneticPr fontId="3" type="noConversion"/>
  </si>
  <si>
    <r>
      <rPr>
        <sz val="11"/>
        <rFont val="宋体"/>
        <family val="3"/>
        <charset val="134"/>
      </rPr>
      <t>高惠芳</t>
    </r>
  </si>
  <si>
    <r>
      <t>S1</t>
    </r>
    <r>
      <rPr>
        <sz val="11"/>
        <rFont val="宋体"/>
        <family val="3"/>
        <charset val="134"/>
      </rPr>
      <t>封顶</t>
    </r>
    <phoneticPr fontId="3" type="noConversion"/>
  </si>
  <si>
    <r>
      <rPr>
        <sz val="11"/>
        <rFont val="宋体"/>
        <family val="3"/>
        <charset val="134"/>
      </rPr>
      <t>游彬</t>
    </r>
  </si>
  <si>
    <r>
      <rPr>
        <sz val="11"/>
        <rFont val="宋体"/>
        <family val="3"/>
        <charset val="134"/>
      </rPr>
      <t>程瑜华</t>
    </r>
  </si>
  <si>
    <r>
      <rPr>
        <sz val="11"/>
        <rFont val="宋体"/>
        <family val="3"/>
        <charset val="134"/>
      </rPr>
      <t>洪慧</t>
    </r>
  </si>
  <si>
    <r>
      <rPr>
        <sz val="11"/>
        <rFont val="宋体"/>
        <family val="3"/>
        <charset val="134"/>
      </rPr>
      <t>蔡文郁</t>
    </r>
  </si>
  <si>
    <r>
      <rPr>
        <sz val="11"/>
        <rFont val="宋体"/>
        <family val="3"/>
        <charset val="134"/>
      </rPr>
      <t>刘国华</t>
    </r>
  </si>
  <si>
    <r>
      <rPr>
        <sz val="11"/>
        <rFont val="宋体"/>
        <family val="3"/>
        <charset val="134"/>
      </rPr>
      <t>副高</t>
    </r>
  </si>
  <si>
    <r>
      <t>S1</t>
    </r>
    <r>
      <rPr>
        <sz val="11"/>
        <rFont val="宋体"/>
        <family val="3"/>
        <charset val="134"/>
      </rPr>
      <t>封顶，</t>
    </r>
    <r>
      <rPr>
        <sz val="11"/>
        <rFont val="Times New Roman"/>
        <family val="1"/>
      </rPr>
      <t>S3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</si>
  <si>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黄继业</t>
    </r>
  </si>
  <si>
    <r>
      <t>S1</t>
    </r>
    <r>
      <rPr>
        <sz val="11"/>
        <rFont val="宋体"/>
        <family val="3"/>
        <charset val="134"/>
      </rPr>
      <t>封顶，</t>
    </r>
    <r>
      <rPr>
        <sz val="11"/>
        <rFont val="Times New Roman"/>
        <family val="1"/>
      </rPr>
      <t>S3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</si>
  <si>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林弥</t>
    </r>
  </si>
  <si>
    <r>
      <t>S1</t>
    </r>
    <r>
      <rPr>
        <sz val="11"/>
        <rFont val="宋体"/>
        <family val="3"/>
        <charset val="134"/>
      </rPr>
      <t>封顶，</t>
    </r>
    <r>
      <rPr>
        <sz val="11"/>
        <rFont val="Times New Roman"/>
        <family val="1"/>
      </rPr>
      <t>S4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</si>
  <si>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盛庆华</t>
    </r>
  </si>
  <si>
    <r>
      <t>S1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</si>
  <si>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郑辉</t>
    </r>
  </si>
  <si>
    <r>
      <t>S1</t>
    </r>
    <r>
      <rPr>
        <sz val="11"/>
        <rFont val="宋体"/>
        <family val="3"/>
        <charset val="134"/>
      </rPr>
      <t>封顶，</t>
    </r>
    <r>
      <rPr>
        <sz val="11"/>
        <rFont val="Times New Roman"/>
        <family val="1"/>
      </rPr>
      <t>S4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</si>
  <si>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崔佳冬</t>
    </r>
  </si>
  <si>
    <r>
      <rPr>
        <sz val="11"/>
        <rFont val="宋体"/>
        <family val="3"/>
        <charset val="134"/>
      </rPr>
      <t>刘圆圆</t>
    </r>
  </si>
  <si>
    <r>
      <rPr>
        <sz val="11"/>
        <rFont val="宋体"/>
        <family val="3"/>
        <charset val="134"/>
      </rPr>
      <t>邵李焕</t>
    </r>
  </si>
  <si>
    <r>
      <rPr>
        <sz val="11"/>
        <rFont val="宋体"/>
        <family val="3"/>
        <charset val="134"/>
      </rPr>
      <t>王涛</t>
    </r>
  </si>
  <si>
    <r>
      <rPr>
        <sz val="11"/>
        <rFont val="宋体"/>
        <family val="3"/>
        <charset val="134"/>
      </rPr>
      <t>刘公致</t>
    </r>
  </si>
  <si>
    <r>
      <rPr>
        <sz val="11"/>
        <rFont val="宋体"/>
        <family val="3"/>
        <charset val="134"/>
      </rPr>
      <t>郑鹏</t>
    </r>
  </si>
  <si>
    <r>
      <rPr>
        <sz val="11"/>
        <rFont val="宋体"/>
        <family val="3"/>
        <charset val="134"/>
      </rPr>
      <t>胡炜薇</t>
    </r>
  </si>
  <si>
    <r>
      <rPr>
        <sz val="11"/>
        <rFont val="宋体"/>
        <family val="3"/>
        <charset val="134"/>
      </rPr>
      <t>赵巨峰</t>
    </r>
  </si>
  <si>
    <r>
      <rPr>
        <sz val="11"/>
        <rFont val="宋体"/>
        <family val="3"/>
        <charset val="134"/>
      </rPr>
      <t>郑梁</t>
    </r>
  </si>
  <si>
    <r>
      <rPr>
        <sz val="11"/>
        <rFont val="宋体"/>
        <family val="3"/>
        <charset val="134"/>
      </rPr>
      <t>副高</t>
    </r>
    <phoneticPr fontId="25" type="noConversion"/>
  </si>
  <si>
    <r>
      <rPr>
        <sz val="11"/>
        <rFont val="宋体"/>
        <family val="3"/>
        <charset val="134"/>
      </rPr>
      <t>郑兴</t>
    </r>
  </si>
  <si>
    <r>
      <rPr>
        <sz val="11"/>
        <rFont val="宋体"/>
        <family val="3"/>
        <charset val="134"/>
      </rPr>
      <t>马学条</t>
    </r>
  </si>
  <si>
    <r>
      <rPr>
        <sz val="11"/>
        <rFont val="宋体"/>
        <family val="3"/>
        <charset val="134"/>
      </rPr>
      <t>中级</t>
    </r>
  </si>
  <si>
    <r>
      <rPr>
        <sz val="11"/>
        <rFont val="宋体"/>
        <family val="3"/>
        <charset val="134"/>
      </rPr>
      <t>郑雪峰</t>
    </r>
  </si>
  <si>
    <r>
      <t>S1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</si>
  <si>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梁燕</t>
    </r>
  </si>
  <si>
    <r>
      <rPr>
        <sz val="11"/>
        <rFont val="宋体"/>
        <family val="3"/>
        <charset val="134"/>
      </rPr>
      <t>杜铁钧</t>
    </r>
  </si>
  <si>
    <r>
      <t>S1</t>
    </r>
    <r>
      <rPr>
        <sz val="11"/>
        <rFont val="宋体"/>
        <family val="3"/>
        <charset val="134"/>
      </rPr>
      <t>封顶</t>
    </r>
    <phoneticPr fontId="23" type="noConversion"/>
  </si>
  <si>
    <r>
      <rPr>
        <sz val="11"/>
        <rFont val="宋体"/>
        <family val="3"/>
        <charset val="134"/>
      </rPr>
      <t>顾梅园</t>
    </r>
  </si>
  <si>
    <r>
      <rPr>
        <sz val="11"/>
        <rFont val="宋体"/>
        <family val="3"/>
        <charset val="134"/>
      </rPr>
      <t>江源</t>
    </r>
  </si>
  <si>
    <r>
      <rPr>
        <sz val="11"/>
        <rFont val="宋体"/>
        <family val="3"/>
        <charset val="134"/>
      </rPr>
      <t>牛小燕</t>
    </r>
  </si>
  <si>
    <r>
      <rPr>
        <sz val="11"/>
        <rFont val="宋体"/>
        <family val="3"/>
        <charset val="134"/>
      </rPr>
      <t>胡冀</t>
    </r>
  </si>
  <si>
    <r>
      <rPr>
        <sz val="11"/>
        <rFont val="宋体"/>
        <family val="3"/>
        <charset val="134"/>
      </rPr>
      <t>彭时林</t>
    </r>
  </si>
  <si>
    <r>
      <rPr>
        <sz val="11"/>
        <rFont val="宋体"/>
        <family val="3"/>
        <charset val="134"/>
      </rPr>
      <t>谢强强</t>
    </r>
  </si>
  <si>
    <r>
      <rPr>
        <sz val="11"/>
        <rFont val="宋体"/>
        <family val="3"/>
        <charset val="134"/>
      </rPr>
      <t>王康泰</t>
    </r>
  </si>
  <si>
    <r>
      <rPr>
        <sz val="11"/>
        <rFont val="宋体"/>
        <family val="3"/>
        <charset val="134"/>
      </rPr>
      <t>张晓红</t>
    </r>
  </si>
  <si>
    <r>
      <rPr>
        <sz val="11"/>
        <rFont val="宋体"/>
        <family val="3"/>
        <charset val="134"/>
      </rPr>
      <t>杨柳</t>
    </r>
  </si>
  <si>
    <r>
      <rPr>
        <sz val="11"/>
        <rFont val="宋体"/>
        <family val="3"/>
        <charset val="134"/>
      </rPr>
      <t>卢振洲</t>
    </r>
  </si>
  <si>
    <r>
      <rPr>
        <sz val="11"/>
        <rFont val="宋体"/>
        <family val="3"/>
        <charset val="134"/>
      </rPr>
      <t>孔庆鹏</t>
    </r>
  </si>
  <si>
    <r>
      <rPr>
        <sz val="11"/>
        <rFont val="宋体"/>
        <family val="3"/>
        <charset val="134"/>
      </rPr>
      <t>董林玺</t>
    </r>
  </si>
  <si>
    <r>
      <rPr>
        <sz val="11"/>
        <rFont val="宋体"/>
        <family val="3"/>
        <charset val="134"/>
      </rPr>
      <t>耿友林</t>
    </r>
  </si>
  <si>
    <r>
      <rPr>
        <sz val="11"/>
        <rFont val="宋体"/>
        <family val="3"/>
        <charset val="134"/>
      </rPr>
      <t>赵文生</t>
    </r>
  </si>
  <si>
    <r>
      <rPr>
        <sz val="11"/>
        <rFont val="宋体"/>
        <family val="3"/>
        <charset val="134"/>
      </rPr>
      <t>高明裕</t>
    </r>
  </si>
  <si>
    <r>
      <rPr>
        <sz val="11"/>
        <rFont val="宋体"/>
        <family val="3"/>
        <charset val="134"/>
      </rPr>
      <t>郭裕顺</t>
    </r>
  </si>
  <si>
    <r>
      <rPr>
        <sz val="11"/>
        <rFont val="宋体"/>
        <family val="3"/>
        <charset val="134"/>
      </rPr>
      <t>李文钧</t>
    </r>
  </si>
  <si>
    <r>
      <rPr>
        <sz val="11"/>
        <rFont val="宋体"/>
        <family val="3"/>
        <charset val="134"/>
      </rPr>
      <t>马琪</t>
    </r>
  </si>
  <si>
    <r>
      <rPr>
        <sz val="11"/>
        <rFont val="宋体"/>
        <family val="3"/>
        <charset val="134"/>
      </rPr>
      <t>高海军</t>
    </r>
  </si>
  <si>
    <r>
      <rPr>
        <sz val="11"/>
        <rFont val="宋体"/>
        <family val="3"/>
        <charset val="134"/>
      </rPr>
      <t>秦会斌</t>
    </r>
  </si>
  <si>
    <r>
      <rPr>
        <sz val="11"/>
        <rFont val="宋体"/>
        <family val="3"/>
        <charset val="134"/>
      </rPr>
      <t>宋开新</t>
    </r>
  </si>
  <si>
    <r>
      <rPr>
        <sz val="11"/>
        <rFont val="宋体"/>
        <family val="3"/>
        <charset val="134"/>
      </rPr>
      <t>于海滨</t>
    </r>
  </si>
  <si>
    <r>
      <rPr>
        <sz val="11"/>
        <rFont val="宋体"/>
        <family val="3"/>
        <charset val="134"/>
      </rPr>
      <t>张忠海</t>
    </r>
  </si>
  <si>
    <r>
      <rPr>
        <sz val="11"/>
        <rFont val="宋体"/>
        <family val="3"/>
        <charset val="134"/>
      </rPr>
      <t>文进才</t>
    </r>
  </si>
  <si>
    <r>
      <rPr>
        <sz val="11"/>
        <rFont val="宋体"/>
        <family val="3"/>
        <charset val="134"/>
      </rPr>
      <t>刘兵</t>
    </r>
  </si>
  <si>
    <r>
      <rPr>
        <sz val="11"/>
        <rFont val="宋体"/>
        <family val="3"/>
        <charset val="134"/>
      </rPr>
      <t>李竹</t>
    </r>
  </si>
  <si>
    <r>
      <rPr>
        <sz val="11"/>
        <rFont val="宋体"/>
        <family val="3"/>
        <charset val="134"/>
      </rPr>
      <t>武军</t>
    </r>
  </si>
  <si>
    <r>
      <rPr>
        <sz val="11"/>
        <rFont val="宋体"/>
        <family val="3"/>
        <charset val="134"/>
      </rPr>
      <t>胡体玲</t>
    </r>
  </si>
  <si>
    <r>
      <rPr>
        <sz val="11"/>
        <rFont val="宋体"/>
        <family val="3"/>
        <charset val="134"/>
      </rPr>
      <t>王晓媛</t>
    </r>
  </si>
  <si>
    <r>
      <rPr>
        <sz val="11"/>
        <rFont val="宋体"/>
        <family val="3"/>
        <charset val="134"/>
      </rPr>
      <t>李芸</t>
    </r>
  </si>
  <si>
    <r>
      <rPr>
        <sz val="11"/>
        <rFont val="宋体"/>
        <family val="3"/>
        <charset val="134"/>
      </rPr>
      <t>曾毓</t>
    </r>
  </si>
  <si>
    <r>
      <rPr>
        <sz val="11"/>
        <rFont val="宋体"/>
        <family val="3"/>
        <charset val="134"/>
      </rPr>
      <t>王骏超</t>
    </r>
  </si>
  <si>
    <r>
      <rPr>
        <sz val="11"/>
        <rFont val="宋体"/>
        <family val="3"/>
        <charset val="134"/>
      </rPr>
      <t>杨宇翔</t>
    </r>
  </si>
  <si>
    <r>
      <rPr>
        <sz val="11"/>
        <rFont val="宋体"/>
        <family val="3"/>
        <charset val="134"/>
      </rPr>
      <t>项铁铭</t>
    </r>
  </si>
  <si>
    <r>
      <rPr>
        <sz val="11"/>
        <rFont val="宋体"/>
        <family val="3"/>
        <charset val="134"/>
      </rPr>
      <t>吴占雄</t>
    </r>
  </si>
  <si>
    <r>
      <rPr>
        <sz val="11"/>
        <rFont val="宋体"/>
        <family val="3"/>
        <charset val="134"/>
      </rPr>
      <t>王琳</t>
    </r>
  </si>
  <si>
    <r>
      <rPr>
        <sz val="11"/>
        <rFont val="宋体"/>
        <family val="3"/>
        <charset val="134"/>
      </rPr>
      <t>潘玉剑</t>
    </r>
  </si>
  <si>
    <r>
      <rPr>
        <sz val="11"/>
        <rFont val="宋体"/>
        <family val="3"/>
        <charset val="134"/>
      </rPr>
      <t>张海峰</t>
    </r>
  </si>
  <si>
    <r>
      <rPr>
        <sz val="11"/>
        <rFont val="宋体"/>
        <family val="3"/>
        <charset val="134"/>
      </rPr>
      <t>盛卫琴</t>
    </r>
  </si>
  <si>
    <r>
      <rPr>
        <sz val="11"/>
        <rFont val="宋体"/>
        <family val="3"/>
        <charset val="134"/>
      </rPr>
      <t>臧月</t>
    </r>
  </si>
  <si>
    <r>
      <rPr>
        <sz val="11"/>
        <rFont val="宋体"/>
        <family val="3"/>
        <charset val="134"/>
      </rPr>
      <t>赵鹏</t>
    </r>
  </si>
  <si>
    <r>
      <rPr>
        <sz val="11"/>
        <rFont val="宋体"/>
        <family val="3"/>
        <charset val="134"/>
      </rPr>
      <t>李训根</t>
    </r>
  </si>
  <si>
    <r>
      <rPr>
        <sz val="11"/>
        <rFont val="宋体"/>
        <family val="3"/>
        <charset val="134"/>
      </rPr>
      <t>张辉朝</t>
    </r>
  </si>
  <si>
    <r>
      <rPr>
        <sz val="11"/>
        <rFont val="宋体"/>
        <family val="3"/>
        <charset val="134"/>
      </rPr>
      <t>辛青</t>
    </r>
  </si>
  <si>
    <r>
      <rPr>
        <sz val="11"/>
        <rFont val="宋体"/>
        <family val="3"/>
        <charset val="134"/>
      </rPr>
      <t>金华燕</t>
    </r>
  </si>
  <si>
    <r>
      <rPr>
        <sz val="11"/>
        <rFont val="宋体"/>
        <family val="3"/>
        <charset val="134"/>
      </rPr>
      <t>汪洁</t>
    </r>
  </si>
  <si>
    <r>
      <rPr>
        <sz val="11"/>
        <rFont val="宋体"/>
        <family val="3"/>
        <charset val="134"/>
      </rPr>
      <t>苏江涛</t>
    </r>
  </si>
  <si>
    <r>
      <rPr>
        <sz val="11"/>
        <rFont val="宋体"/>
        <family val="3"/>
        <charset val="134"/>
      </rPr>
      <t>中级</t>
    </r>
    <phoneticPr fontId="25" type="noConversion"/>
  </si>
  <si>
    <r>
      <rPr>
        <sz val="11"/>
        <rFont val="宋体"/>
        <family val="3"/>
        <charset val="134"/>
      </rPr>
      <t>崔光茫</t>
    </r>
  </si>
  <si>
    <r>
      <rPr>
        <sz val="11"/>
        <rFont val="宋体"/>
        <family val="3"/>
        <charset val="134"/>
      </rPr>
      <t>刘艳</t>
    </r>
  </si>
  <si>
    <r>
      <rPr>
        <sz val="11"/>
        <rFont val="宋体"/>
        <family val="3"/>
        <charset val="134"/>
      </rPr>
      <t>王永慧</t>
    </r>
  </si>
  <si>
    <r>
      <rPr>
        <sz val="11"/>
        <rFont val="宋体"/>
        <family val="3"/>
        <charset val="134"/>
      </rPr>
      <t>初级</t>
    </r>
  </si>
  <si>
    <r>
      <rPr>
        <sz val="11"/>
        <rFont val="宋体"/>
        <family val="3"/>
        <charset val="134"/>
      </rPr>
      <t>袁博</t>
    </r>
  </si>
  <si>
    <r>
      <rPr>
        <sz val="11"/>
        <rFont val="宋体"/>
        <family val="3"/>
        <charset val="134"/>
      </rPr>
      <t>张显飞</t>
    </r>
  </si>
  <si>
    <r>
      <rPr>
        <sz val="11"/>
        <rFont val="宋体"/>
        <family val="3"/>
        <charset val="134"/>
      </rPr>
      <t>柯华杰</t>
    </r>
  </si>
  <si>
    <r>
      <rPr>
        <sz val="11"/>
        <rFont val="宋体"/>
        <family val="3"/>
        <charset val="134"/>
      </rPr>
      <t>中级</t>
    </r>
    <phoneticPr fontId="25" type="noConversion"/>
  </si>
  <si>
    <r>
      <rPr>
        <sz val="11"/>
        <rFont val="宋体"/>
        <family val="3"/>
        <charset val="134"/>
      </rPr>
      <t>郑晓隆</t>
    </r>
  </si>
  <si>
    <r>
      <rPr>
        <sz val="11"/>
        <rFont val="宋体"/>
        <family val="3"/>
        <charset val="134"/>
      </rPr>
      <t>李海</t>
    </r>
  </si>
  <si>
    <r>
      <rPr>
        <sz val="11"/>
        <rFont val="宋体"/>
        <family val="3"/>
        <charset val="134"/>
      </rPr>
      <t>潘勉</t>
    </r>
  </si>
  <si>
    <r>
      <rPr>
        <sz val="11"/>
        <rFont val="宋体"/>
        <family val="3"/>
        <charset val="134"/>
      </rPr>
      <t>林君</t>
    </r>
  </si>
  <si>
    <r>
      <rPr>
        <sz val="11"/>
        <rFont val="宋体"/>
        <family val="3"/>
        <charset val="134"/>
      </rPr>
      <t>吕帅帅</t>
    </r>
  </si>
  <si>
    <r>
      <rPr>
        <sz val="11"/>
        <rFont val="宋体"/>
        <family val="3"/>
        <charset val="134"/>
      </rPr>
      <t>胡月</t>
    </r>
  </si>
  <si>
    <r>
      <rPr>
        <sz val="11"/>
        <rFont val="宋体"/>
        <family val="3"/>
        <charset val="134"/>
      </rPr>
      <t>孙宜琴</t>
    </r>
  </si>
  <si>
    <r>
      <rPr>
        <sz val="11"/>
        <rFont val="宋体"/>
        <family val="3"/>
        <charset val="134"/>
      </rPr>
      <t>周涛</t>
    </r>
  </si>
  <si>
    <r>
      <rPr>
        <sz val="11"/>
        <rFont val="宋体"/>
        <family val="3"/>
        <charset val="134"/>
      </rPr>
      <t>刘超然</t>
    </r>
  </si>
  <si>
    <r>
      <rPr>
        <sz val="11"/>
        <rFont val="宋体"/>
        <family val="3"/>
        <charset val="134"/>
      </rPr>
      <t>李付鹏</t>
    </r>
  </si>
  <si>
    <r>
      <rPr>
        <sz val="11"/>
        <rFont val="宋体"/>
        <family val="3"/>
        <charset val="134"/>
      </rPr>
      <t>徐敏</t>
    </r>
  </si>
  <si>
    <r>
      <rPr>
        <sz val="11"/>
        <rFont val="宋体"/>
        <family val="3"/>
        <charset val="134"/>
      </rPr>
      <t>岳克强</t>
    </r>
  </si>
  <si>
    <r>
      <rPr>
        <sz val="11"/>
        <rFont val="宋体"/>
        <family val="3"/>
        <charset val="134"/>
      </rPr>
      <t>尹川</t>
    </r>
  </si>
  <si>
    <r>
      <rPr>
        <sz val="11"/>
        <rFont val="宋体"/>
        <family val="3"/>
        <charset val="134"/>
      </rPr>
      <t>孙朋飞</t>
    </r>
  </si>
  <si>
    <r>
      <rPr>
        <sz val="11"/>
        <rFont val="宋体"/>
        <family val="3"/>
        <charset val="134"/>
      </rPr>
      <t>于成浩</t>
    </r>
  </si>
  <si>
    <r>
      <rPr>
        <sz val="11"/>
        <rFont val="宋体"/>
        <family val="3"/>
        <charset val="134"/>
      </rPr>
      <t>曹菲</t>
    </r>
  </si>
  <si>
    <r>
      <rPr>
        <sz val="11"/>
        <rFont val="宋体"/>
        <family val="3"/>
        <charset val="134"/>
      </rPr>
      <t>包梦恬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</si>
  <si>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</si>
  <si>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邓天松</t>
    </r>
    <phoneticPr fontId="94" type="noConversion"/>
  </si>
  <si>
    <r>
      <rPr>
        <sz val="11"/>
        <rFont val="宋体"/>
        <family val="3"/>
        <charset val="134"/>
      </rPr>
      <t>董哲康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</si>
  <si>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</si>
  <si>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郭浩民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</si>
  <si>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</si>
  <si>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何若愚</t>
    </r>
    <phoneticPr fontId="94" type="noConversion"/>
  </si>
  <si>
    <r>
      <rPr>
        <sz val="11"/>
        <rFont val="宋体"/>
        <family val="3"/>
        <charset val="134"/>
      </rPr>
      <t>金蒙豪</t>
    </r>
    <phoneticPr fontId="94" type="noConversion"/>
  </si>
  <si>
    <r>
      <rPr>
        <sz val="11"/>
        <rFont val="宋体"/>
        <family val="3"/>
        <charset val="134"/>
      </rPr>
      <t>李航</t>
    </r>
    <phoneticPr fontId="94" type="noConversion"/>
  </si>
  <si>
    <r>
      <rPr>
        <sz val="11"/>
        <rFont val="宋体"/>
        <family val="3"/>
        <charset val="134"/>
      </rPr>
      <t>林辉品</t>
    </r>
    <phoneticPr fontId="94" type="noConversion"/>
  </si>
  <si>
    <r>
      <rPr>
        <sz val="11"/>
        <rFont val="宋体"/>
        <family val="3"/>
        <charset val="134"/>
      </rPr>
      <t>龙丽媛</t>
    </r>
    <phoneticPr fontId="94" type="noConversion"/>
  </si>
  <si>
    <r>
      <rPr>
        <sz val="11"/>
        <rFont val="宋体"/>
        <family val="3"/>
        <charset val="134"/>
      </rPr>
      <t>邵子霁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</si>
  <si>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</si>
  <si>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石振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</si>
  <si>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</si>
  <si>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王健华</t>
    </r>
    <phoneticPr fontId="94" type="noConversion"/>
  </si>
  <si>
    <r>
      <rPr>
        <sz val="11"/>
        <rFont val="宋体"/>
        <family val="3"/>
        <charset val="134"/>
      </rPr>
      <t>王明浩</t>
    </r>
    <phoneticPr fontId="94" type="noConversion"/>
  </si>
  <si>
    <r>
      <rPr>
        <sz val="11"/>
        <rFont val="宋体"/>
        <family val="3"/>
        <charset val="134"/>
      </rPr>
      <t>武力乾</t>
    </r>
    <phoneticPr fontId="94" type="noConversion"/>
  </si>
  <si>
    <r>
      <rPr>
        <sz val="11"/>
        <rFont val="宋体"/>
        <family val="3"/>
        <charset val="134"/>
      </rPr>
      <t>张伟</t>
    </r>
    <phoneticPr fontId="94" type="noConversion"/>
  </si>
  <si>
    <r>
      <rPr>
        <sz val="11"/>
        <rFont val="宋体"/>
        <family val="3"/>
        <charset val="134"/>
      </rPr>
      <t>朱舫</t>
    </r>
    <phoneticPr fontId="94" type="noConversion"/>
  </si>
  <si>
    <r>
      <rPr>
        <sz val="11"/>
        <rFont val="宋体"/>
        <family val="3"/>
        <charset val="134"/>
      </rPr>
      <t>青年教师助讲培养合格</t>
    </r>
    <phoneticPr fontId="27" type="noConversion"/>
  </si>
  <si>
    <r>
      <rPr>
        <sz val="11"/>
        <rFont val="宋体"/>
        <family val="3"/>
        <charset val="134"/>
      </rPr>
      <t>张珣</t>
    </r>
  </si>
  <si>
    <r>
      <rPr>
        <sz val="11"/>
        <rFont val="宋体"/>
        <family val="3"/>
        <charset val="134"/>
      </rPr>
      <t>张钰</t>
    </r>
  </si>
  <si>
    <r>
      <rPr>
        <sz val="11"/>
        <rFont val="宋体"/>
        <family val="3"/>
        <charset val="134"/>
      </rPr>
      <t>徐军明</t>
    </r>
  </si>
  <si>
    <r>
      <rPr>
        <sz val="11"/>
        <rFont val="宋体"/>
        <family val="3"/>
        <charset val="134"/>
      </rPr>
      <t>王光义</t>
    </r>
  </si>
  <si>
    <r>
      <rPr>
        <sz val="11"/>
        <rFont val="宋体"/>
        <family val="3"/>
        <charset val="134"/>
      </rPr>
      <t>王颖</t>
    </r>
  </si>
  <si>
    <r>
      <rPr>
        <sz val="11"/>
        <rFont val="宋体"/>
        <family val="3"/>
        <charset val="134"/>
      </rPr>
      <t>周铁军</t>
    </r>
    <phoneticPr fontId="92" type="noConversion"/>
  </si>
  <si>
    <r>
      <rPr>
        <sz val="11"/>
        <rFont val="宋体"/>
        <family val="3"/>
        <charset val="134"/>
      </rPr>
      <t>吴薇</t>
    </r>
  </si>
  <si>
    <r>
      <rPr>
        <sz val="11"/>
        <rFont val="宋体"/>
        <family val="3"/>
        <charset val="134"/>
      </rPr>
      <t>吕伟锋</t>
    </r>
  </si>
  <si>
    <r>
      <rPr>
        <sz val="11"/>
        <rFont val="宋体"/>
        <family val="3"/>
        <charset val="134"/>
      </rPr>
      <t>吴爱婷</t>
    </r>
  </si>
  <si>
    <r>
      <rPr>
        <sz val="11"/>
        <rFont val="宋体"/>
        <family val="3"/>
        <charset val="134"/>
      </rPr>
      <t>俞钰峰</t>
    </r>
  </si>
  <si>
    <r>
      <rPr>
        <sz val="11"/>
        <rFont val="宋体"/>
        <family val="3"/>
        <charset val="134"/>
      </rPr>
      <t>洪明</t>
    </r>
  </si>
  <si>
    <r>
      <rPr>
        <sz val="11"/>
        <rFont val="宋体"/>
        <family val="3"/>
        <charset val="134"/>
      </rPr>
      <t>代喜望</t>
    </r>
  </si>
  <si>
    <r>
      <rPr>
        <sz val="11"/>
        <rFont val="宋体"/>
        <family val="3"/>
        <charset val="134"/>
      </rPr>
      <t>潘柏操</t>
    </r>
  </si>
  <si>
    <r>
      <rPr>
        <sz val="11"/>
        <rFont val="宋体"/>
        <family val="3"/>
        <charset val="134"/>
      </rPr>
      <t>邝小飞</t>
    </r>
  </si>
  <si>
    <r>
      <rPr>
        <sz val="11"/>
        <rFont val="宋体"/>
        <family val="3"/>
        <charset val="134"/>
      </rPr>
      <t>逯鑫淼</t>
    </r>
  </si>
  <si>
    <r>
      <rPr>
        <sz val="11"/>
        <rFont val="宋体"/>
        <family val="3"/>
        <charset val="134"/>
      </rPr>
      <t>余厉阳</t>
    </r>
  </si>
  <si>
    <r>
      <rPr>
        <sz val="11"/>
        <rFont val="宋体"/>
        <family val="3"/>
        <charset val="134"/>
      </rPr>
      <t>陈科明</t>
    </r>
  </si>
  <si>
    <r>
      <rPr>
        <sz val="11"/>
        <rFont val="宋体"/>
        <family val="3"/>
        <charset val="134"/>
      </rPr>
      <t>周磊</t>
    </r>
  </si>
  <si>
    <r>
      <rPr>
        <sz val="11"/>
        <rFont val="宋体"/>
        <family val="3"/>
        <charset val="134"/>
      </rPr>
      <t>吴章婷</t>
    </r>
  </si>
  <si>
    <r>
      <rPr>
        <sz val="11"/>
        <rFont val="宋体"/>
        <family val="3"/>
        <charset val="134"/>
      </rPr>
      <t>杨伟煌</t>
    </r>
  </si>
  <si>
    <r>
      <rPr>
        <sz val="11"/>
        <rFont val="宋体"/>
        <family val="3"/>
        <charset val="134"/>
      </rPr>
      <t>董志华</t>
    </r>
  </si>
  <si>
    <r>
      <rPr>
        <sz val="11"/>
        <rFont val="宋体"/>
        <family val="3"/>
        <charset val="134"/>
      </rPr>
      <t>陈世昌</t>
    </r>
  </si>
  <si>
    <r>
      <rPr>
        <sz val="11"/>
        <rFont val="宋体"/>
        <family val="3"/>
        <charset val="134"/>
      </rPr>
      <t>蔡佳林</t>
    </r>
  </si>
  <si>
    <r>
      <rPr>
        <sz val="11"/>
        <rFont val="宋体"/>
        <family val="3"/>
        <charset val="134"/>
      </rPr>
      <t>应智花</t>
    </r>
  </si>
  <si>
    <r>
      <rPr>
        <sz val="11"/>
        <rFont val="宋体"/>
        <family val="3"/>
        <charset val="134"/>
      </rPr>
      <t>侯昌伦</t>
    </r>
  </si>
  <si>
    <r>
      <rPr>
        <sz val="11"/>
        <rFont val="宋体"/>
        <family val="3"/>
        <charset val="134"/>
      </rPr>
      <t>徐魁文</t>
    </r>
  </si>
  <si>
    <r>
      <rPr>
        <sz val="11"/>
        <rFont val="宋体"/>
        <family val="3"/>
        <charset val="134"/>
      </rPr>
      <t>陈金凯</t>
    </r>
  </si>
  <si>
    <r>
      <rPr>
        <sz val="11"/>
        <rFont val="宋体"/>
        <family val="3"/>
        <charset val="134"/>
      </rPr>
      <t>白茹</t>
    </r>
  </si>
  <si>
    <r>
      <rPr>
        <sz val="11"/>
        <rFont val="宋体"/>
        <family val="3"/>
        <charset val="134"/>
      </rPr>
      <t>范奎奎</t>
    </r>
  </si>
  <si>
    <r>
      <rPr>
        <sz val="11"/>
        <rFont val="宋体"/>
        <family val="3"/>
        <charset val="134"/>
      </rPr>
      <t>秦兴</t>
    </r>
  </si>
  <si>
    <r>
      <rPr>
        <sz val="11"/>
        <rFont val="宋体"/>
        <family val="3"/>
        <charset val="134"/>
      </rPr>
      <t>姜煜</t>
    </r>
  </si>
  <si>
    <r>
      <rPr>
        <sz val="11"/>
        <rFont val="宋体"/>
        <family val="3"/>
        <charset val="134"/>
      </rPr>
      <t>赵晓梅</t>
    </r>
  </si>
  <si>
    <r>
      <rPr>
        <sz val="11"/>
        <rFont val="宋体"/>
        <family val="3"/>
        <charset val="134"/>
      </rPr>
      <t>陈瑾</t>
    </r>
  </si>
  <si>
    <r>
      <rPr>
        <sz val="11"/>
        <rFont val="宋体"/>
        <family val="3"/>
        <charset val="134"/>
      </rPr>
      <t>苏国东</t>
    </r>
  </si>
  <si>
    <r>
      <rPr>
        <sz val="11"/>
        <rFont val="宋体"/>
        <family val="3"/>
        <charset val="134"/>
      </rPr>
      <t>钱雅惠</t>
    </r>
  </si>
  <si>
    <r>
      <rPr>
        <sz val="11"/>
        <rFont val="宋体"/>
        <family val="3"/>
        <charset val="134"/>
      </rPr>
      <t>周前</t>
    </r>
  </si>
  <si>
    <r>
      <rPr>
        <sz val="11"/>
        <rFont val="宋体"/>
        <family val="3"/>
        <charset val="134"/>
      </rPr>
      <t>方志华</t>
    </r>
  </si>
  <si>
    <r>
      <rPr>
        <sz val="11"/>
        <rFont val="宋体"/>
        <family val="3"/>
        <charset val="134"/>
      </rPr>
      <t>梁尚清</t>
    </r>
  </si>
  <si>
    <r>
      <rPr>
        <sz val="11"/>
        <rFont val="宋体"/>
        <family val="3"/>
        <charset val="134"/>
      </rPr>
      <t>于长秋</t>
    </r>
  </si>
  <si>
    <r>
      <rPr>
        <sz val="11"/>
        <rFont val="宋体"/>
        <family val="3"/>
        <charset val="134"/>
      </rPr>
      <t>黄海云</t>
    </r>
  </si>
  <si>
    <r>
      <rPr>
        <sz val="11"/>
        <rFont val="宋体"/>
        <family val="3"/>
        <charset val="134"/>
      </rPr>
      <t>王勇佳</t>
    </r>
  </si>
  <si>
    <r>
      <rPr>
        <sz val="11"/>
        <rFont val="宋体"/>
        <family val="3"/>
        <charset val="134"/>
      </rPr>
      <t>骆泳铭</t>
    </r>
    <phoneticPr fontId="3" type="noConversion"/>
  </si>
  <si>
    <r>
      <rPr>
        <sz val="11"/>
        <rFont val="宋体"/>
        <family val="3"/>
        <charset val="134"/>
      </rPr>
      <t>朱礼尧</t>
    </r>
  </si>
  <si>
    <r>
      <rPr>
        <sz val="11"/>
        <rFont val="宋体"/>
        <family val="3"/>
        <charset val="134"/>
      </rPr>
      <t>轩伟鹏</t>
    </r>
  </si>
  <si>
    <r>
      <rPr>
        <sz val="11"/>
        <rFont val="宋体"/>
        <family val="3"/>
        <charset val="134"/>
      </rPr>
      <t>温嘉红</t>
    </r>
  </si>
  <si>
    <r>
      <rPr>
        <sz val="11"/>
        <rFont val="宋体"/>
        <family val="3"/>
        <charset val="134"/>
      </rPr>
      <t>史剑光</t>
    </r>
  </si>
  <si>
    <r>
      <rPr>
        <sz val="11"/>
        <rFont val="宋体"/>
        <family val="3"/>
        <charset val="134"/>
      </rPr>
      <t>任坤</t>
    </r>
  </si>
  <si>
    <r>
      <rPr>
        <sz val="11"/>
        <rFont val="宋体"/>
        <family val="3"/>
        <charset val="134"/>
      </rPr>
      <t>刘杰</t>
    </r>
  </si>
  <si>
    <r>
      <rPr>
        <sz val="11"/>
        <rFont val="宋体"/>
        <family val="3"/>
        <charset val="134"/>
      </rPr>
      <t>中级</t>
    </r>
    <phoneticPr fontId="25" type="noConversion"/>
  </si>
  <si>
    <r>
      <rPr>
        <sz val="11"/>
        <rFont val="宋体"/>
        <family val="3"/>
        <charset val="134"/>
      </rPr>
      <t>黄博</t>
    </r>
  </si>
  <si>
    <r>
      <rPr>
        <sz val="11"/>
        <rFont val="宋体"/>
        <family val="3"/>
        <charset val="134"/>
      </rPr>
      <t>沈怡然</t>
    </r>
  </si>
  <si>
    <r>
      <rPr>
        <sz val="11"/>
        <rFont val="宋体"/>
        <family val="3"/>
        <charset val="134"/>
      </rPr>
      <t>严丽平</t>
    </r>
  </si>
  <si>
    <r>
      <rPr>
        <sz val="11"/>
        <rFont val="宋体"/>
        <family val="3"/>
        <charset val="134"/>
      </rPr>
      <t>郭凌伟</t>
    </r>
  </si>
  <si>
    <r>
      <rPr>
        <sz val="11"/>
        <rFont val="宋体"/>
        <family val="3"/>
        <charset val="134"/>
      </rPr>
      <t>李丽丽</t>
    </r>
  </si>
  <si>
    <r>
      <rPr>
        <sz val="11"/>
        <rFont val="宋体"/>
        <family val="3"/>
        <charset val="134"/>
      </rPr>
      <t>汶飞</t>
    </r>
  </si>
  <si>
    <r>
      <rPr>
        <sz val="11"/>
        <rFont val="宋体"/>
        <family val="3"/>
        <charset val="134"/>
      </rPr>
      <t>骆季奎</t>
    </r>
  </si>
  <si>
    <r>
      <rPr>
        <sz val="11"/>
        <rFont val="宋体"/>
        <family val="3"/>
        <charset val="134"/>
      </rPr>
      <t>课堂教学低于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学时</t>
    </r>
    <phoneticPr fontId="3" type="noConversion"/>
  </si>
  <si>
    <r>
      <rPr>
        <sz val="11"/>
        <rFont val="宋体"/>
        <family val="3"/>
        <charset val="134"/>
      </rPr>
      <t>王高峰</t>
    </r>
  </si>
  <si>
    <r>
      <rPr>
        <sz val="11"/>
        <rFont val="宋体"/>
        <family val="3"/>
        <charset val="134"/>
      </rPr>
      <t>课堂教学低于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学时</t>
    </r>
    <phoneticPr fontId="3" type="noConversion"/>
  </si>
  <si>
    <r>
      <rPr>
        <sz val="11"/>
        <rFont val="宋体"/>
        <family val="3"/>
        <charset val="134"/>
      </rPr>
      <t>王敦辉</t>
    </r>
  </si>
  <si>
    <r>
      <rPr>
        <sz val="11"/>
        <rFont val="宋体"/>
        <family val="3"/>
        <charset val="134"/>
      </rPr>
      <t>钱正洪</t>
    </r>
  </si>
  <si>
    <r>
      <rPr>
        <sz val="11"/>
        <rFont val="宋体"/>
        <family val="3"/>
        <charset val="134"/>
      </rPr>
      <t>课堂教学低于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学时</t>
    </r>
    <phoneticPr fontId="3" type="noConversion"/>
  </si>
  <si>
    <r>
      <rPr>
        <sz val="11"/>
        <rFont val="宋体"/>
        <family val="3"/>
        <charset val="134"/>
      </rPr>
      <t>王宁宁</t>
    </r>
    <phoneticPr fontId="92" type="noConversion"/>
  </si>
  <si>
    <r>
      <rPr>
        <sz val="11"/>
        <rFont val="宋体"/>
        <family val="3"/>
        <charset val="134"/>
      </rPr>
      <t>王路文</t>
    </r>
  </si>
  <si>
    <r>
      <rPr>
        <sz val="11"/>
        <rFont val="宋体"/>
        <family val="3"/>
        <charset val="134"/>
      </rPr>
      <t>蔡本庚</t>
    </r>
  </si>
  <si>
    <r>
      <rPr>
        <sz val="11"/>
        <rFont val="宋体"/>
        <family val="3"/>
        <charset val="134"/>
      </rPr>
      <t>课堂教学低于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学时</t>
    </r>
    <phoneticPr fontId="3" type="noConversion"/>
  </si>
  <si>
    <r>
      <rPr>
        <sz val="11"/>
        <rFont val="宋体"/>
        <family val="3"/>
        <charset val="134"/>
      </rPr>
      <t>朱贺</t>
    </r>
  </si>
  <si>
    <r>
      <rPr>
        <sz val="11"/>
        <rFont val="宋体"/>
        <family val="3"/>
        <charset val="134"/>
      </rPr>
      <t>中级</t>
    </r>
    <phoneticPr fontId="25" type="noConversion"/>
  </si>
  <si>
    <r>
      <rPr>
        <sz val="11"/>
        <rFont val="宋体"/>
        <family val="3"/>
        <charset val="134"/>
      </rPr>
      <t>吴丽翔</t>
    </r>
    <phoneticPr fontId="25" type="noConversion"/>
  </si>
  <si>
    <t>备注</t>
    <phoneticPr fontId="99" type="noConversion"/>
  </si>
  <si>
    <r>
      <rPr>
        <sz val="11"/>
        <rFont val="宋体"/>
        <family val="3"/>
        <charset val="134"/>
      </rPr>
      <t>总积分排序可以达到等级B，由于</t>
    </r>
    <r>
      <rPr>
        <sz val="11"/>
        <rFont val="Times New Roman"/>
        <family val="1"/>
      </rPr>
      <t>2019</t>
    </r>
    <r>
      <rPr>
        <sz val="11"/>
        <rFont val="宋体"/>
        <family val="3"/>
        <charset val="134"/>
      </rPr>
      <t>年公派挂职，导致主讲课程学时标准低于</t>
    </r>
    <r>
      <rPr>
        <sz val="11"/>
        <rFont val="Times New Roman"/>
        <family val="1"/>
      </rPr>
      <t>64</t>
    </r>
    <phoneticPr fontId="24" type="noConversion"/>
  </si>
  <si>
    <t>中层</t>
    <phoneticPr fontId="99" type="noConversion"/>
  </si>
  <si>
    <t>公派挂职</t>
    <phoneticPr fontId="99" type="noConversion"/>
  </si>
  <si>
    <r>
      <t>S42</t>
    </r>
    <r>
      <rPr>
        <sz val="12"/>
        <rFont val="宋体"/>
        <family val="3"/>
        <charset val="134"/>
      </rPr>
      <t/>
    </r>
    <phoneticPr fontId="25" type="noConversion"/>
  </si>
  <si>
    <r>
      <t xml:space="preserve">年薪制人员 </t>
    </r>
    <r>
      <rPr>
        <sz val="11"/>
        <rFont val="宋体"/>
        <family val="3"/>
        <charset val="134"/>
      </rPr>
      <t>32</t>
    </r>
    <phoneticPr fontId="25" type="noConversion"/>
  </si>
  <si>
    <t>职工号</t>
    <phoneticPr fontId="25" type="noConversion"/>
  </si>
  <si>
    <t>合计</t>
    <phoneticPr fontId="99" type="noConversion"/>
  </si>
  <si>
    <t>2019-2020教师教学工作业绩考核成绩汇总表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</si>
</sst>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00_ "/>
    <numFmt numFmtId="179" formatCode="0_ "/>
  </numFmts>
  <fonts count="118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4"/>
      <name val="Times New Roman"/>
      <family val="1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Times New Roman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6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06" fillId="0" borderId="0">
      <alignment vertical="center"/>
    </xf>
    <xf numFmtId="0" fontId="2" fillId="0" borderId="0"/>
    <xf numFmtId="0" fontId="68" fillId="0" borderId="0"/>
    <xf numFmtId="0" fontId="28" fillId="0" borderId="0">
      <alignment vertical="center"/>
    </xf>
    <xf numFmtId="0" fontId="2" fillId="0" borderId="0">
      <alignment vertical="center"/>
    </xf>
    <xf numFmtId="0" fontId="68" fillId="0" borderId="0">
      <alignment vertical="center"/>
    </xf>
    <xf numFmtId="0" fontId="100" fillId="0" borderId="0">
      <alignment vertical="center"/>
    </xf>
    <xf numFmtId="0" fontId="68" fillId="0" borderId="0">
      <alignment vertical="center"/>
    </xf>
    <xf numFmtId="0" fontId="65" fillId="0" borderId="0"/>
    <xf numFmtId="0" fontId="46" fillId="0" borderId="0"/>
    <xf numFmtId="0" fontId="2" fillId="0" borderId="0"/>
    <xf numFmtId="0" fontId="68" fillId="0" borderId="0"/>
    <xf numFmtId="0" fontId="68" fillId="0" borderId="0"/>
    <xf numFmtId="0" fontId="100" fillId="0" borderId="0"/>
    <xf numFmtId="0" fontId="106" fillId="0" borderId="0">
      <alignment vertical="center"/>
    </xf>
    <xf numFmtId="0" fontId="106" fillId="0" borderId="0">
      <alignment vertical="center"/>
    </xf>
    <xf numFmtId="0" fontId="101" fillId="0" borderId="0">
      <alignment vertical="center"/>
    </xf>
    <xf numFmtId="0" fontId="106" fillId="0" borderId="0">
      <alignment vertical="center"/>
    </xf>
    <xf numFmtId="0" fontId="106" fillId="0" borderId="0">
      <alignment vertical="center"/>
    </xf>
    <xf numFmtId="0" fontId="100" fillId="0" borderId="0"/>
    <xf numFmtId="0" fontId="2" fillId="0" borderId="0">
      <alignment vertical="center"/>
    </xf>
    <xf numFmtId="0" fontId="68" fillId="0" borderId="0">
      <alignment vertical="center"/>
    </xf>
    <xf numFmtId="0" fontId="106" fillId="0" borderId="0">
      <alignment vertical="center"/>
    </xf>
    <xf numFmtId="0" fontId="106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7" fillId="0" borderId="4" applyNumberFormat="0" applyFill="0" applyAlignment="0" applyProtection="0">
      <alignment vertical="center"/>
    </xf>
    <xf numFmtId="0" fontId="77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7" fillId="0" borderId="4" applyNumberFormat="0" applyFill="0" applyAlignment="0" applyProtection="0">
      <alignment vertical="center"/>
    </xf>
    <xf numFmtId="0" fontId="77" fillId="0" borderId="4" applyNumberFormat="0" applyFill="0" applyAlignment="0" applyProtection="0">
      <alignment vertical="center"/>
    </xf>
    <xf numFmtId="0" fontId="77" fillId="0" borderId="4" applyNumberFormat="0" applyFill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38" fillId="30" borderId="5" applyNumberFormat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78" fillId="30" borderId="5" applyNumberFormat="0" applyAlignment="0" applyProtection="0">
      <alignment vertical="center"/>
    </xf>
    <xf numFmtId="0" fontId="78" fillId="30" borderId="5" applyNumberFormat="0" applyAlignment="0" applyProtection="0">
      <alignment vertical="center"/>
    </xf>
    <xf numFmtId="0" fontId="59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78" fillId="31" borderId="5" applyNumberFormat="0" applyAlignment="0" applyProtection="0">
      <alignment vertical="center"/>
    </xf>
    <xf numFmtId="0" fontId="78" fillId="31" borderId="5" applyNumberFormat="0" applyAlignment="0" applyProtection="0">
      <alignment vertical="center"/>
    </xf>
    <xf numFmtId="0" fontId="78" fillId="30" borderId="5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39" fillId="32" borderId="6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79" fillId="32" borderId="6" applyNumberFormat="0" applyAlignment="0" applyProtection="0">
      <alignment vertical="center"/>
    </xf>
    <xf numFmtId="0" fontId="79" fillId="32" borderId="6" applyNumberFormat="0" applyAlignment="0" applyProtection="0">
      <alignment vertical="center"/>
    </xf>
    <xf numFmtId="0" fontId="50" fillId="33" borderId="6" applyNumberFormat="0" applyAlignment="0" applyProtection="0">
      <alignment vertical="center"/>
    </xf>
    <xf numFmtId="0" fontId="14" fillId="33" borderId="6" applyNumberFormat="0" applyAlignment="0" applyProtection="0">
      <alignment vertical="center"/>
    </xf>
    <xf numFmtId="0" fontId="79" fillId="33" borderId="6" applyNumberFormat="0" applyAlignment="0" applyProtection="0">
      <alignment vertical="center"/>
    </xf>
    <xf numFmtId="0" fontId="79" fillId="33" borderId="6" applyNumberFormat="0" applyAlignment="0" applyProtection="0">
      <alignment vertical="center"/>
    </xf>
    <xf numFmtId="0" fontId="79" fillId="3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4" fillId="30" borderId="8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4" fillId="30" borderId="8" applyNumberFormat="0" applyAlignment="0" applyProtection="0">
      <alignment vertical="center"/>
    </xf>
    <xf numFmtId="0" fontId="84" fillId="30" borderId="8" applyNumberFormat="0" applyAlignment="0" applyProtection="0">
      <alignment vertical="center"/>
    </xf>
    <xf numFmtId="0" fontId="56" fillId="31" borderId="8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84" fillId="31" borderId="8" applyNumberFormat="0" applyAlignment="0" applyProtection="0">
      <alignment vertical="center"/>
    </xf>
    <xf numFmtId="0" fontId="84" fillId="31" borderId="8" applyNumberFormat="0" applyAlignment="0" applyProtection="0">
      <alignment vertical="center"/>
    </xf>
    <xf numFmtId="0" fontId="84" fillId="30" borderId="8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45" fillId="12" borderId="5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85" fillId="12" borderId="5" applyNumberFormat="0" applyAlignment="0" applyProtection="0">
      <alignment vertical="center"/>
    </xf>
    <xf numFmtId="0" fontId="85" fillId="12" borderId="5" applyNumberFormat="0" applyAlignment="0" applyProtection="0">
      <alignment vertical="center"/>
    </xf>
    <xf numFmtId="0" fontId="54" fillId="13" borderId="5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85" fillId="13" borderId="5" applyNumberFormat="0" applyAlignment="0" applyProtection="0">
      <alignment vertical="center"/>
    </xf>
    <xf numFmtId="0" fontId="85" fillId="13" borderId="5" applyNumberFormat="0" applyAlignment="0" applyProtection="0">
      <alignment vertical="center"/>
    </xf>
    <xf numFmtId="0" fontId="85" fillId="12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28" fillId="44" borderId="9" applyNumberFormat="0" applyFon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68" fillId="44" borderId="9" applyNumberFormat="0" applyFont="0" applyAlignment="0" applyProtection="0">
      <alignment vertical="center"/>
    </xf>
    <xf numFmtId="0" fontId="68" fillId="44" borderId="9" applyNumberFormat="0" applyFont="0" applyAlignment="0" applyProtection="0">
      <alignment vertical="center"/>
    </xf>
    <xf numFmtId="0" fontId="46" fillId="45" borderId="9" applyNumberFormat="0" applyFont="0" applyAlignment="0" applyProtection="0">
      <alignment vertical="center"/>
    </xf>
    <xf numFmtId="0" fontId="2" fillId="45" borderId="9" applyNumberFormat="0" applyFont="0" applyAlignment="0" applyProtection="0">
      <alignment vertical="center"/>
    </xf>
    <xf numFmtId="0" fontId="68" fillId="45" borderId="9" applyNumberFormat="0" applyFont="0" applyAlignment="0" applyProtection="0">
      <alignment vertical="center"/>
    </xf>
    <xf numFmtId="0" fontId="68" fillId="45" borderId="9" applyNumberFormat="0" applyFont="0" applyAlignment="0" applyProtection="0">
      <alignment vertical="center"/>
    </xf>
    <xf numFmtId="0" fontId="68" fillId="44" borderId="9" applyNumberFormat="0" applyFont="0" applyAlignment="0" applyProtection="0">
      <alignment vertical="center"/>
    </xf>
  </cellStyleXfs>
  <cellXfs count="98">
    <xf numFmtId="0" fontId="0" fillId="0" borderId="0" xfId="0">
      <alignment vertical="center"/>
    </xf>
    <xf numFmtId="0" fontId="66" fillId="0" borderId="10" xfId="0" applyFont="1" applyFill="1" applyBorder="1" applyAlignment="1">
      <alignment horizontal="center" vertical="center"/>
    </xf>
    <xf numFmtId="2" fontId="66" fillId="0" borderId="10" xfId="0" applyNumberFormat="1" applyFont="1" applyFill="1" applyBorder="1" applyAlignment="1">
      <alignment horizontal="center" vertical="center"/>
    </xf>
    <xf numFmtId="0" fontId="66" fillId="0" borderId="10" xfId="0" applyFont="1" applyFill="1" applyBorder="1" applyAlignment="1">
      <alignment horizontal="center" vertical="center" wrapText="1"/>
    </xf>
    <xf numFmtId="0" fontId="66" fillId="0" borderId="10" xfId="0" applyFont="1" applyFill="1" applyBorder="1">
      <alignment vertical="center"/>
    </xf>
    <xf numFmtId="0" fontId="66" fillId="0" borderId="0" xfId="0" applyFont="1" applyFill="1" applyAlignment="1">
      <alignment horizontal="center" vertical="center" wrapText="1"/>
    </xf>
    <xf numFmtId="0" fontId="0" fillId="0" borderId="10" xfId="0" applyBorder="1" applyAlignment="1"/>
    <xf numFmtId="49" fontId="0" fillId="0" borderId="10" xfId="0" applyNumberFormat="1" applyBorder="1" applyAlignment="1"/>
    <xf numFmtId="0" fontId="0" fillId="0" borderId="10" xfId="0" applyFont="1" applyBorder="1" applyAlignment="1"/>
    <xf numFmtId="0" fontId="0" fillId="0" borderId="0" xfId="0" applyAlignment="1"/>
    <xf numFmtId="0" fontId="107" fillId="46" borderId="10" xfId="0" applyFont="1" applyFill="1" applyBorder="1" applyAlignment="1">
      <alignment horizontal="center" vertical="center"/>
    </xf>
    <xf numFmtId="178" fontId="66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67" fillId="0" borderId="10" xfId="0" applyFont="1" applyFill="1" applyBorder="1" applyAlignment="1">
      <alignment horizontal="center" vertical="center" wrapText="1"/>
    </xf>
    <xf numFmtId="0" fontId="89" fillId="0" borderId="10" xfId="0" applyFont="1" applyFill="1" applyBorder="1" applyAlignment="1">
      <alignment horizontal="center" vertical="center" wrapText="1"/>
    </xf>
    <xf numFmtId="0" fontId="66" fillId="0" borderId="0" xfId="0" applyFont="1" applyFill="1" applyAlignment="1">
      <alignment vertical="center" wrapText="1"/>
    </xf>
    <xf numFmtId="0" fontId="89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09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/>
    <xf numFmtId="49" fontId="110" fillId="0" borderId="0" xfId="0" applyNumberFormat="1" applyFont="1" applyAlignment="1"/>
    <xf numFmtId="0" fontId="110" fillId="0" borderId="0" xfId="0" applyFont="1" applyAlignment="1"/>
    <xf numFmtId="49" fontId="0" fillId="0" borderId="0" xfId="0" applyNumberFormat="1" applyAlignment="1">
      <alignment horizontal="left"/>
    </xf>
    <xf numFmtId="49" fontId="110" fillId="0" borderId="0" xfId="0" applyNumberFormat="1" applyFont="1" applyAlignment="1">
      <alignment horizontal="left"/>
    </xf>
    <xf numFmtId="0" fontId="111" fillId="0" borderId="10" xfId="0" applyFont="1" applyBorder="1" applyAlignment="1">
      <alignment horizontal="center" vertical="center" wrapText="1"/>
    </xf>
    <xf numFmtId="49" fontId="95" fillId="0" borderId="10" xfId="0" applyNumberFormat="1" applyFont="1" applyBorder="1" applyAlignment="1"/>
    <xf numFmtId="49" fontId="110" fillId="0" borderId="10" xfId="0" applyNumberFormat="1" applyFont="1" applyBorder="1" applyAlignment="1"/>
    <xf numFmtId="49" fontId="0" fillId="0" borderId="10" xfId="0" applyNumberFormat="1" applyFont="1" applyBorder="1" applyAlignment="1"/>
    <xf numFmtId="0" fontId="95" fillId="0" borderId="10" xfId="0" applyFont="1" applyBorder="1" applyAlignment="1"/>
    <xf numFmtId="49" fontId="112" fillId="0" borderId="10" xfId="0" applyNumberFormat="1" applyFont="1" applyBorder="1" applyAlignment="1"/>
    <xf numFmtId="0" fontId="110" fillId="0" borderId="10" xfId="0" applyFont="1" applyBorder="1" applyAlignment="1"/>
    <xf numFmtId="0" fontId="95" fillId="0" borderId="10" xfId="0" applyFont="1" applyFill="1" applyBorder="1" applyAlignment="1"/>
    <xf numFmtId="0" fontId="112" fillId="0" borderId="10" xfId="0" applyFont="1" applyBorder="1" applyAlignment="1"/>
    <xf numFmtId="49" fontId="95" fillId="0" borderId="10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95" fillId="0" borderId="10" xfId="0" applyNumberFormat="1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12" fillId="0" borderId="10" xfId="0" applyNumberFormat="1" applyFont="1" applyBorder="1" applyAlignment="1">
      <alignment horizontal="left"/>
    </xf>
    <xf numFmtId="0" fontId="0" fillId="46" borderId="10" xfId="0" applyFill="1" applyBorder="1" applyAlignment="1">
      <alignment horizontal="center" vertical="center"/>
    </xf>
    <xf numFmtId="49" fontId="0" fillId="46" borderId="10" xfId="0" applyNumberFormat="1" applyFill="1" applyBorder="1" applyAlignment="1">
      <alignment horizontal="center" vertical="center"/>
    </xf>
    <xf numFmtId="176" fontId="108" fillId="46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/>
    </xf>
    <xf numFmtId="179" fontId="107" fillId="46" borderId="10" xfId="0" applyNumberFormat="1" applyFont="1" applyFill="1" applyBorder="1" applyAlignment="1">
      <alignment horizontal="center" vertical="center"/>
    </xf>
    <xf numFmtId="0" fontId="66" fillId="0" borderId="10" xfId="0" applyFont="1" applyFill="1" applyBorder="1" applyAlignment="1">
      <alignment vertical="center" wrapText="1"/>
    </xf>
    <xf numFmtId="0" fontId="66" fillId="0" borderId="10" xfId="0" applyFont="1" applyFill="1" applyBorder="1" applyAlignment="1">
      <alignment vertical="center"/>
    </xf>
    <xf numFmtId="49" fontId="66" fillId="0" borderId="10" xfId="0" applyNumberFormat="1" applyFont="1" applyBorder="1" applyAlignment="1">
      <alignment horizontal="center" vertical="center"/>
    </xf>
    <xf numFmtId="49" fontId="66" fillId="0" borderId="10" xfId="0" applyNumberFormat="1" applyFont="1" applyFill="1" applyBorder="1" applyAlignment="1">
      <alignment horizontal="center" vertical="center"/>
    </xf>
    <xf numFmtId="0" fontId="66" fillId="0" borderId="10" xfId="224" applyFont="1" applyFill="1" applyBorder="1" applyAlignment="1">
      <alignment horizontal="center"/>
    </xf>
    <xf numFmtId="0" fontId="113" fillId="0" borderId="10" xfId="224" applyFont="1" applyFill="1" applyBorder="1" applyAlignment="1">
      <alignment horizontal="center"/>
    </xf>
    <xf numFmtId="0" fontId="114" fillId="0" borderId="10" xfId="0" applyFont="1" applyFill="1" applyBorder="1" applyAlignment="1">
      <alignment horizontal="center"/>
    </xf>
    <xf numFmtId="0" fontId="66" fillId="0" borderId="10" xfId="0" applyFont="1" applyBorder="1">
      <alignment vertical="center"/>
    </xf>
    <xf numFmtId="0" fontId="66" fillId="0" borderId="10" xfId="0" applyFont="1" applyBorder="1" applyAlignment="1">
      <alignment horizontal="center" vertical="center"/>
    </xf>
    <xf numFmtId="1" fontId="66" fillId="0" borderId="10" xfId="0" applyNumberFormat="1" applyFont="1" applyFill="1" applyBorder="1" applyAlignment="1">
      <alignment horizontal="center" vertical="center" wrapText="1"/>
    </xf>
    <xf numFmtId="0" fontId="107" fillId="0" borderId="0" xfId="0" applyFont="1" applyFill="1">
      <alignment vertical="center"/>
    </xf>
    <xf numFmtId="0" fontId="108" fillId="0" borderId="10" xfId="0" applyFont="1" applyFill="1" applyBorder="1" applyAlignment="1">
      <alignment horizontal="center" vertical="center" wrapText="1"/>
    </xf>
    <xf numFmtId="176" fontId="108" fillId="0" borderId="10" xfId="0" applyNumberFormat="1" applyFont="1" applyFill="1" applyBorder="1" applyAlignment="1">
      <alignment horizontal="center" vertical="center" wrapText="1"/>
    </xf>
    <xf numFmtId="177" fontId="108" fillId="0" borderId="10" xfId="0" applyNumberFormat="1" applyFont="1" applyFill="1" applyBorder="1" applyAlignment="1">
      <alignment horizontal="center" vertical="center" wrapText="1"/>
    </xf>
    <xf numFmtId="0" fontId="108" fillId="0" borderId="0" xfId="0" applyFont="1" applyFill="1" applyAlignment="1">
      <alignment horizontal="center" vertical="center" wrapText="1"/>
    </xf>
    <xf numFmtId="0" fontId="107" fillId="0" borderId="10" xfId="0" applyFont="1" applyFill="1" applyBorder="1" applyAlignment="1">
      <alignment horizontal="center" vertical="center"/>
    </xf>
    <xf numFmtId="0" fontId="105" fillId="0" borderId="10" xfId="0" applyFont="1" applyFill="1" applyBorder="1" applyAlignment="1">
      <alignment horizontal="center" vertical="center"/>
    </xf>
    <xf numFmtId="49" fontId="105" fillId="0" borderId="10" xfId="0" applyNumberFormat="1" applyFont="1" applyFill="1" applyBorder="1" applyAlignment="1">
      <alignment horizontal="center" vertical="center"/>
    </xf>
    <xf numFmtId="179" fontId="107" fillId="0" borderId="10" xfId="0" applyNumberFormat="1" applyFont="1" applyFill="1" applyBorder="1" applyAlignment="1">
      <alignment horizontal="center" vertical="center"/>
    </xf>
    <xf numFmtId="176" fontId="107" fillId="0" borderId="10" xfId="0" applyNumberFormat="1" applyFont="1" applyFill="1" applyBorder="1" applyAlignment="1">
      <alignment horizontal="center" vertical="center"/>
    </xf>
    <xf numFmtId="0" fontId="107" fillId="0" borderId="10" xfId="0" applyFont="1" applyFill="1" applyBorder="1">
      <alignment vertical="center"/>
    </xf>
    <xf numFmtId="0" fontId="107" fillId="0" borderId="10" xfId="0" applyFont="1" applyFill="1" applyBorder="1" applyAlignment="1">
      <alignment horizontal="left" vertical="center"/>
    </xf>
    <xf numFmtId="0" fontId="107" fillId="0" borderId="0" xfId="0" applyFont="1" applyFill="1" applyAlignment="1">
      <alignment horizontal="center" vertical="center"/>
    </xf>
    <xf numFmtId="0" fontId="115" fillId="0" borderId="0" xfId="0" applyFont="1" applyFill="1" applyAlignment="1">
      <alignment horizontal="center" vertical="center"/>
    </xf>
    <xf numFmtId="0" fontId="107" fillId="0" borderId="0" xfId="0" applyFont="1" applyFill="1" applyAlignment="1">
      <alignment horizontal="left" vertical="center"/>
    </xf>
    <xf numFmtId="0" fontId="107" fillId="0" borderId="10" xfId="0" applyFont="1" applyFill="1" applyBorder="1" applyAlignment="1">
      <alignment horizontal="center" vertical="center" wrapText="1"/>
    </xf>
    <xf numFmtId="0" fontId="107" fillId="0" borderId="10" xfId="0" applyFont="1" applyFill="1" applyBorder="1" applyAlignment="1">
      <alignment horizontal="center" vertical="center" wrapText="1"/>
    </xf>
    <xf numFmtId="0" fontId="107" fillId="0" borderId="10" xfId="0" applyFont="1" applyFill="1" applyBorder="1" applyAlignment="1">
      <alignment horizontal="center" vertical="center"/>
    </xf>
    <xf numFmtId="0" fontId="116" fillId="0" borderId="10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6" borderId="10" xfId="0" applyFont="1" applyFill="1" applyBorder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7" fillId="0" borderId="10" xfId="0" applyFont="1" applyFill="1" applyBorder="1" applyAlignment="1">
      <alignment horizontal="center" vertical="center" wrapText="1"/>
    </xf>
    <xf numFmtId="0" fontId="107" fillId="0" borderId="10" xfId="0" applyFont="1" applyFill="1" applyBorder="1" applyAlignment="1">
      <alignment horizontal="center" vertical="center"/>
    </xf>
    <xf numFmtId="0" fontId="108" fillId="0" borderId="10" xfId="0" applyFont="1" applyFill="1" applyBorder="1" applyAlignment="1">
      <alignment horizontal="center" vertical="center" shrinkToFi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12" xfId="0" applyFont="1" applyFill="1" applyBorder="1" applyAlignment="1">
      <alignment horizontal="center" vertical="center" wrapText="1"/>
    </xf>
    <xf numFmtId="0" fontId="115" fillId="0" borderId="10" xfId="0" applyFont="1" applyFill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</cellXfs>
  <cellStyles count="416">
    <cellStyle name="20% - 强调文字颜色 1 2" xfId="1" xr:uid="{00000000-0005-0000-0000-000000000000}"/>
    <cellStyle name="20% - 强调文字颜色 1 2 2" xfId="2" xr:uid="{00000000-0005-0000-0000-000001000000}"/>
    <cellStyle name="20% - 强调文字颜色 1 2 2 2" xfId="3" xr:uid="{00000000-0005-0000-0000-000002000000}"/>
    <cellStyle name="20% - 强调文字颜色 1 2 3" xfId="4" xr:uid="{00000000-0005-0000-0000-000003000000}"/>
    <cellStyle name="20% - 强调文字颜色 1 3" xfId="5" xr:uid="{00000000-0005-0000-0000-000004000000}"/>
    <cellStyle name="20% - 强调文字颜色 1 3 2" xfId="6" xr:uid="{00000000-0005-0000-0000-000005000000}"/>
    <cellStyle name="20% - 强调文字颜色 1 3 2 2" xfId="7" xr:uid="{00000000-0005-0000-0000-000006000000}"/>
    <cellStyle name="20% - 强调文字颜色 1 3 3" xfId="8" xr:uid="{00000000-0005-0000-0000-000007000000}"/>
    <cellStyle name="20% - 强调文字颜色 1 4" xfId="9" xr:uid="{00000000-0005-0000-0000-000008000000}"/>
    <cellStyle name="20% - 强调文字颜色 2 2" xfId="10" xr:uid="{00000000-0005-0000-0000-000009000000}"/>
    <cellStyle name="20% - 强调文字颜色 2 2 2" xfId="11" xr:uid="{00000000-0005-0000-0000-00000A000000}"/>
    <cellStyle name="20% - 强调文字颜色 2 2 2 2" xfId="12" xr:uid="{00000000-0005-0000-0000-00000B000000}"/>
    <cellStyle name="20% - 强调文字颜色 2 2 3" xfId="13" xr:uid="{00000000-0005-0000-0000-00000C000000}"/>
    <cellStyle name="20% - 强调文字颜色 2 3" xfId="14" xr:uid="{00000000-0005-0000-0000-00000D000000}"/>
    <cellStyle name="20% - 强调文字颜色 2 3 2" xfId="15" xr:uid="{00000000-0005-0000-0000-00000E000000}"/>
    <cellStyle name="20% - 强调文字颜色 2 3 2 2" xfId="16" xr:uid="{00000000-0005-0000-0000-00000F000000}"/>
    <cellStyle name="20% - 强调文字颜色 2 3 3" xfId="17" xr:uid="{00000000-0005-0000-0000-000010000000}"/>
    <cellStyle name="20% - 强调文字颜色 2 4" xfId="18" xr:uid="{00000000-0005-0000-0000-000011000000}"/>
    <cellStyle name="20% - 强调文字颜色 3 2" xfId="19" xr:uid="{00000000-0005-0000-0000-000012000000}"/>
    <cellStyle name="20% - 强调文字颜色 3 2 2" xfId="20" xr:uid="{00000000-0005-0000-0000-000013000000}"/>
    <cellStyle name="20% - 强调文字颜色 3 2 2 2" xfId="21" xr:uid="{00000000-0005-0000-0000-000014000000}"/>
    <cellStyle name="20% - 强调文字颜色 3 2 3" xfId="22" xr:uid="{00000000-0005-0000-0000-000015000000}"/>
    <cellStyle name="20% - 强调文字颜色 3 3" xfId="23" xr:uid="{00000000-0005-0000-0000-000016000000}"/>
    <cellStyle name="20% - 强调文字颜色 3 3 2" xfId="24" xr:uid="{00000000-0005-0000-0000-000017000000}"/>
    <cellStyle name="20% - 强调文字颜色 3 3 2 2" xfId="25" xr:uid="{00000000-0005-0000-0000-000018000000}"/>
    <cellStyle name="20% - 强调文字颜色 3 3 3" xfId="26" xr:uid="{00000000-0005-0000-0000-000019000000}"/>
    <cellStyle name="20% - 强调文字颜色 3 4" xfId="27" xr:uid="{00000000-0005-0000-0000-00001A000000}"/>
    <cellStyle name="20% - 强调文字颜色 4 2" xfId="28" xr:uid="{00000000-0005-0000-0000-00001B000000}"/>
    <cellStyle name="20% - 强调文字颜色 4 2 2" xfId="29" xr:uid="{00000000-0005-0000-0000-00001C000000}"/>
    <cellStyle name="20% - 强调文字颜色 4 2 2 2" xfId="30" xr:uid="{00000000-0005-0000-0000-00001D000000}"/>
    <cellStyle name="20% - 强调文字颜色 4 2 3" xfId="31" xr:uid="{00000000-0005-0000-0000-00001E000000}"/>
    <cellStyle name="20% - 强调文字颜色 4 3" xfId="32" xr:uid="{00000000-0005-0000-0000-00001F000000}"/>
    <cellStyle name="20% - 强调文字颜色 4 3 2" xfId="33" xr:uid="{00000000-0005-0000-0000-000020000000}"/>
    <cellStyle name="20% - 强调文字颜色 4 3 2 2" xfId="34" xr:uid="{00000000-0005-0000-0000-000021000000}"/>
    <cellStyle name="20% - 强调文字颜色 4 3 3" xfId="35" xr:uid="{00000000-0005-0000-0000-000022000000}"/>
    <cellStyle name="20% - 强调文字颜色 4 4" xfId="36" xr:uid="{00000000-0005-0000-0000-000023000000}"/>
    <cellStyle name="20% - 强调文字颜色 5 2" xfId="37" xr:uid="{00000000-0005-0000-0000-000024000000}"/>
    <cellStyle name="20% - 强调文字颜色 5 2 2" xfId="38" xr:uid="{00000000-0005-0000-0000-000025000000}"/>
    <cellStyle name="20% - 强调文字颜色 5 2 2 2" xfId="39" xr:uid="{00000000-0005-0000-0000-000026000000}"/>
    <cellStyle name="20% - 强调文字颜色 5 2 3" xfId="40" xr:uid="{00000000-0005-0000-0000-000027000000}"/>
    <cellStyle name="20% - 强调文字颜色 5 3" xfId="41" xr:uid="{00000000-0005-0000-0000-000028000000}"/>
    <cellStyle name="20% - 强调文字颜色 5 3 2" xfId="42" xr:uid="{00000000-0005-0000-0000-000029000000}"/>
    <cellStyle name="20% - 强调文字颜色 5 3 2 2" xfId="43" xr:uid="{00000000-0005-0000-0000-00002A000000}"/>
    <cellStyle name="20% - 强调文字颜色 5 3 3" xfId="44" xr:uid="{00000000-0005-0000-0000-00002B000000}"/>
    <cellStyle name="20% - 强调文字颜色 5 4" xfId="45" xr:uid="{00000000-0005-0000-0000-00002C000000}"/>
    <cellStyle name="20% - 强调文字颜色 6 2" xfId="46" xr:uid="{00000000-0005-0000-0000-00002D000000}"/>
    <cellStyle name="20% - 强调文字颜色 6 2 2" xfId="47" xr:uid="{00000000-0005-0000-0000-00002E000000}"/>
    <cellStyle name="20% - 强调文字颜色 6 2 2 2" xfId="48" xr:uid="{00000000-0005-0000-0000-00002F000000}"/>
    <cellStyle name="20% - 强调文字颜色 6 2 3" xfId="49" xr:uid="{00000000-0005-0000-0000-000030000000}"/>
    <cellStyle name="20% - 强调文字颜色 6 3" xfId="50" xr:uid="{00000000-0005-0000-0000-000031000000}"/>
    <cellStyle name="20% - 强调文字颜色 6 3 2" xfId="51" xr:uid="{00000000-0005-0000-0000-000032000000}"/>
    <cellStyle name="20% - 强调文字颜色 6 3 2 2" xfId="52" xr:uid="{00000000-0005-0000-0000-000033000000}"/>
    <cellStyle name="20% - 强调文字颜色 6 3 3" xfId="53" xr:uid="{00000000-0005-0000-0000-000034000000}"/>
    <cellStyle name="20% - 强调文字颜色 6 4" xfId="54" xr:uid="{00000000-0005-0000-0000-000035000000}"/>
    <cellStyle name="40% - 强调文字颜色 1 2" xfId="55" xr:uid="{00000000-0005-0000-0000-000036000000}"/>
    <cellStyle name="40% - 强调文字颜色 1 2 2" xfId="56" xr:uid="{00000000-0005-0000-0000-000037000000}"/>
    <cellStyle name="40% - 强调文字颜色 1 2 2 2" xfId="57" xr:uid="{00000000-0005-0000-0000-000038000000}"/>
    <cellStyle name="40% - 强调文字颜色 1 2 3" xfId="58" xr:uid="{00000000-0005-0000-0000-000039000000}"/>
    <cellStyle name="40% - 强调文字颜色 1 3" xfId="59" xr:uid="{00000000-0005-0000-0000-00003A000000}"/>
    <cellStyle name="40% - 强调文字颜色 1 3 2" xfId="60" xr:uid="{00000000-0005-0000-0000-00003B000000}"/>
    <cellStyle name="40% - 强调文字颜色 1 3 2 2" xfId="61" xr:uid="{00000000-0005-0000-0000-00003C000000}"/>
    <cellStyle name="40% - 强调文字颜色 1 3 3" xfId="62" xr:uid="{00000000-0005-0000-0000-00003D000000}"/>
    <cellStyle name="40% - 强调文字颜色 1 4" xfId="63" xr:uid="{00000000-0005-0000-0000-00003E000000}"/>
    <cellStyle name="40% - 强调文字颜色 2 2" xfId="64" xr:uid="{00000000-0005-0000-0000-00003F000000}"/>
    <cellStyle name="40% - 强调文字颜色 2 2 2" xfId="65" xr:uid="{00000000-0005-0000-0000-000040000000}"/>
    <cellStyle name="40% - 强调文字颜色 2 2 2 2" xfId="66" xr:uid="{00000000-0005-0000-0000-000041000000}"/>
    <cellStyle name="40% - 强调文字颜色 2 2 3" xfId="67" xr:uid="{00000000-0005-0000-0000-000042000000}"/>
    <cellStyle name="40% - 强调文字颜色 2 3" xfId="68" xr:uid="{00000000-0005-0000-0000-000043000000}"/>
    <cellStyle name="40% - 强调文字颜色 2 3 2" xfId="69" xr:uid="{00000000-0005-0000-0000-000044000000}"/>
    <cellStyle name="40% - 强调文字颜色 2 3 2 2" xfId="70" xr:uid="{00000000-0005-0000-0000-000045000000}"/>
    <cellStyle name="40% - 强调文字颜色 2 3 3" xfId="71" xr:uid="{00000000-0005-0000-0000-000046000000}"/>
    <cellStyle name="40% - 强调文字颜色 2 4" xfId="72" xr:uid="{00000000-0005-0000-0000-000047000000}"/>
    <cellStyle name="40% - 强调文字颜色 3 2" xfId="73" xr:uid="{00000000-0005-0000-0000-000048000000}"/>
    <cellStyle name="40% - 强调文字颜色 3 2 2" xfId="74" xr:uid="{00000000-0005-0000-0000-000049000000}"/>
    <cellStyle name="40% - 强调文字颜色 3 2 2 2" xfId="75" xr:uid="{00000000-0005-0000-0000-00004A000000}"/>
    <cellStyle name="40% - 强调文字颜色 3 2 3" xfId="76" xr:uid="{00000000-0005-0000-0000-00004B000000}"/>
    <cellStyle name="40% - 强调文字颜色 3 3" xfId="77" xr:uid="{00000000-0005-0000-0000-00004C000000}"/>
    <cellStyle name="40% - 强调文字颜色 3 3 2" xfId="78" xr:uid="{00000000-0005-0000-0000-00004D000000}"/>
    <cellStyle name="40% - 强调文字颜色 3 3 2 2" xfId="79" xr:uid="{00000000-0005-0000-0000-00004E000000}"/>
    <cellStyle name="40% - 强调文字颜色 3 3 3" xfId="80" xr:uid="{00000000-0005-0000-0000-00004F000000}"/>
    <cellStyle name="40% - 强调文字颜色 3 4" xfId="81" xr:uid="{00000000-0005-0000-0000-000050000000}"/>
    <cellStyle name="40% - 强调文字颜色 4 2" xfId="82" xr:uid="{00000000-0005-0000-0000-000051000000}"/>
    <cellStyle name="40% - 强调文字颜色 4 2 2" xfId="83" xr:uid="{00000000-0005-0000-0000-000052000000}"/>
    <cellStyle name="40% - 强调文字颜色 4 2 2 2" xfId="84" xr:uid="{00000000-0005-0000-0000-000053000000}"/>
    <cellStyle name="40% - 强调文字颜色 4 2 3" xfId="85" xr:uid="{00000000-0005-0000-0000-000054000000}"/>
    <cellStyle name="40% - 强调文字颜色 4 3" xfId="86" xr:uid="{00000000-0005-0000-0000-000055000000}"/>
    <cellStyle name="40% - 强调文字颜色 4 3 2" xfId="87" xr:uid="{00000000-0005-0000-0000-000056000000}"/>
    <cellStyle name="40% - 强调文字颜色 4 3 2 2" xfId="88" xr:uid="{00000000-0005-0000-0000-000057000000}"/>
    <cellStyle name="40% - 强调文字颜色 4 3 3" xfId="89" xr:uid="{00000000-0005-0000-0000-000058000000}"/>
    <cellStyle name="40% - 强调文字颜色 4 4" xfId="90" xr:uid="{00000000-0005-0000-0000-000059000000}"/>
    <cellStyle name="40% - 强调文字颜色 5 2" xfId="91" xr:uid="{00000000-0005-0000-0000-00005A000000}"/>
    <cellStyle name="40% - 强调文字颜色 5 2 2" xfId="92" xr:uid="{00000000-0005-0000-0000-00005B000000}"/>
    <cellStyle name="40% - 强调文字颜色 5 2 2 2" xfId="93" xr:uid="{00000000-0005-0000-0000-00005C000000}"/>
    <cellStyle name="40% - 强调文字颜色 5 2 3" xfId="94" xr:uid="{00000000-0005-0000-0000-00005D000000}"/>
    <cellStyle name="40% - 强调文字颜色 5 3" xfId="95" xr:uid="{00000000-0005-0000-0000-00005E000000}"/>
    <cellStyle name="40% - 强调文字颜色 5 3 2" xfId="96" xr:uid="{00000000-0005-0000-0000-00005F000000}"/>
    <cellStyle name="40% - 强调文字颜色 5 3 2 2" xfId="97" xr:uid="{00000000-0005-0000-0000-000060000000}"/>
    <cellStyle name="40% - 强调文字颜色 5 3 3" xfId="98" xr:uid="{00000000-0005-0000-0000-000061000000}"/>
    <cellStyle name="40% - 强调文字颜色 5 4" xfId="99" xr:uid="{00000000-0005-0000-0000-000062000000}"/>
    <cellStyle name="40% - 强调文字颜色 6 2" xfId="100" xr:uid="{00000000-0005-0000-0000-000063000000}"/>
    <cellStyle name="40% - 强调文字颜色 6 2 2" xfId="101" xr:uid="{00000000-0005-0000-0000-000064000000}"/>
    <cellStyle name="40% - 强调文字颜色 6 2 2 2" xfId="102" xr:uid="{00000000-0005-0000-0000-000065000000}"/>
    <cellStyle name="40% - 强调文字颜色 6 2 3" xfId="103" xr:uid="{00000000-0005-0000-0000-000066000000}"/>
    <cellStyle name="40% - 强调文字颜色 6 3" xfId="104" xr:uid="{00000000-0005-0000-0000-000067000000}"/>
    <cellStyle name="40% - 强调文字颜色 6 3 2" xfId="105" xr:uid="{00000000-0005-0000-0000-000068000000}"/>
    <cellStyle name="40% - 强调文字颜色 6 3 2 2" xfId="106" xr:uid="{00000000-0005-0000-0000-000069000000}"/>
    <cellStyle name="40% - 强调文字颜色 6 3 3" xfId="107" xr:uid="{00000000-0005-0000-0000-00006A000000}"/>
    <cellStyle name="40% - 强调文字颜色 6 4" xfId="108" xr:uid="{00000000-0005-0000-0000-00006B000000}"/>
    <cellStyle name="60% - 强调文字颜色 1 2" xfId="109" xr:uid="{00000000-0005-0000-0000-00006C000000}"/>
    <cellStyle name="60% - 强调文字颜色 1 2 2" xfId="110" xr:uid="{00000000-0005-0000-0000-00006D000000}"/>
    <cellStyle name="60% - 强调文字颜色 1 2 2 2" xfId="111" xr:uid="{00000000-0005-0000-0000-00006E000000}"/>
    <cellStyle name="60% - 强调文字颜色 1 2 3" xfId="112" xr:uid="{00000000-0005-0000-0000-00006F000000}"/>
    <cellStyle name="60% - 强调文字颜色 1 3" xfId="113" xr:uid="{00000000-0005-0000-0000-000070000000}"/>
    <cellStyle name="60% - 强调文字颜色 1 3 2" xfId="114" xr:uid="{00000000-0005-0000-0000-000071000000}"/>
    <cellStyle name="60% - 强调文字颜色 1 3 2 2" xfId="115" xr:uid="{00000000-0005-0000-0000-000072000000}"/>
    <cellStyle name="60% - 强调文字颜色 1 3 3" xfId="116" xr:uid="{00000000-0005-0000-0000-000073000000}"/>
    <cellStyle name="60% - 强调文字颜色 1 4" xfId="117" xr:uid="{00000000-0005-0000-0000-000074000000}"/>
    <cellStyle name="60% - 强调文字颜色 2 2" xfId="118" xr:uid="{00000000-0005-0000-0000-000075000000}"/>
    <cellStyle name="60% - 强调文字颜色 2 2 2" xfId="119" xr:uid="{00000000-0005-0000-0000-000076000000}"/>
    <cellStyle name="60% - 强调文字颜色 2 2 2 2" xfId="120" xr:uid="{00000000-0005-0000-0000-000077000000}"/>
    <cellStyle name="60% - 强调文字颜色 2 2 3" xfId="121" xr:uid="{00000000-0005-0000-0000-000078000000}"/>
    <cellStyle name="60% - 强调文字颜色 2 3" xfId="122" xr:uid="{00000000-0005-0000-0000-000079000000}"/>
    <cellStyle name="60% - 强调文字颜色 2 3 2" xfId="123" xr:uid="{00000000-0005-0000-0000-00007A000000}"/>
    <cellStyle name="60% - 强调文字颜色 2 3 2 2" xfId="124" xr:uid="{00000000-0005-0000-0000-00007B000000}"/>
    <cellStyle name="60% - 强调文字颜色 2 3 3" xfId="125" xr:uid="{00000000-0005-0000-0000-00007C000000}"/>
    <cellStyle name="60% - 强调文字颜色 2 4" xfId="126" xr:uid="{00000000-0005-0000-0000-00007D000000}"/>
    <cellStyle name="60% - 强调文字颜色 3 2" xfId="127" xr:uid="{00000000-0005-0000-0000-00007E000000}"/>
    <cellStyle name="60% - 强调文字颜色 3 2 2" xfId="128" xr:uid="{00000000-0005-0000-0000-00007F000000}"/>
    <cellStyle name="60% - 强调文字颜色 3 2 2 2" xfId="129" xr:uid="{00000000-0005-0000-0000-000080000000}"/>
    <cellStyle name="60% - 强调文字颜色 3 2 3" xfId="130" xr:uid="{00000000-0005-0000-0000-000081000000}"/>
    <cellStyle name="60% - 强调文字颜色 3 3" xfId="131" xr:uid="{00000000-0005-0000-0000-000082000000}"/>
    <cellStyle name="60% - 强调文字颜色 3 3 2" xfId="132" xr:uid="{00000000-0005-0000-0000-000083000000}"/>
    <cellStyle name="60% - 强调文字颜色 3 3 2 2" xfId="133" xr:uid="{00000000-0005-0000-0000-000084000000}"/>
    <cellStyle name="60% - 强调文字颜色 3 3 3" xfId="134" xr:uid="{00000000-0005-0000-0000-000085000000}"/>
    <cellStyle name="60% - 强调文字颜色 3 4" xfId="135" xr:uid="{00000000-0005-0000-0000-000086000000}"/>
    <cellStyle name="60% - 强调文字颜色 4 2" xfId="136" xr:uid="{00000000-0005-0000-0000-000087000000}"/>
    <cellStyle name="60% - 强调文字颜色 4 2 2" xfId="137" xr:uid="{00000000-0005-0000-0000-000088000000}"/>
    <cellStyle name="60% - 强调文字颜色 4 2 2 2" xfId="138" xr:uid="{00000000-0005-0000-0000-000089000000}"/>
    <cellStyle name="60% - 强调文字颜色 4 2 3" xfId="139" xr:uid="{00000000-0005-0000-0000-00008A000000}"/>
    <cellStyle name="60% - 强调文字颜色 4 3" xfId="140" xr:uid="{00000000-0005-0000-0000-00008B000000}"/>
    <cellStyle name="60% - 强调文字颜色 4 3 2" xfId="141" xr:uid="{00000000-0005-0000-0000-00008C000000}"/>
    <cellStyle name="60% - 强调文字颜色 4 3 2 2" xfId="142" xr:uid="{00000000-0005-0000-0000-00008D000000}"/>
    <cellStyle name="60% - 强调文字颜色 4 3 3" xfId="143" xr:uid="{00000000-0005-0000-0000-00008E000000}"/>
    <cellStyle name="60% - 强调文字颜色 4 4" xfId="144" xr:uid="{00000000-0005-0000-0000-00008F000000}"/>
    <cellStyle name="60% - 强调文字颜色 5 2" xfId="145" xr:uid="{00000000-0005-0000-0000-000090000000}"/>
    <cellStyle name="60% - 强调文字颜色 5 2 2" xfId="146" xr:uid="{00000000-0005-0000-0000-000091000000}"/>
    <cellStyle name="60% - 强调文字颜色 5 2 2 2" xfId="147" xr:uid="{00000000-0005-0000-0000-000092000000}"/>
    <cellStyle name="60% - 强调文字颜色 5 2 3" xfId="148" xr:uid="{00000000-0005-0000-0000-000093000000}"/>
    <cellStyle name="60% - 强调文字颜色 5 3" xfId="149" xr:uid="{00000000-0005-0000-0000-000094000000}"/>
    <cellStyle name="60% - 强调文字颜色 5 3 2" xfId="150" xr:uid="{00000000-0005-0000-0000-000095000000}"/>
    <cellStyle name="60% - 强调文字颜色 5 3 2 2" xfId="151" xr:uid="{00000000-0005-0000-0000-000096000000}"/>
    <cellStyle name="60% - 强调文字颜色 5 3 3" xfId="152" xr:uid="{00000000-0005-0000-0000-000097000000}"/>
    <cellStyle name="60% - 强调文字颜色 5 4" xfId="153" xr:uid="{00000000-0005-0000-0000-000098000000}"/>
    <cellStyle name="60% - 强调文字颜色 6 2" xfId="154" xr:uid="{00000000-0005-0000-0000-000099000000}"/>
    <cellStyle name="60% - 强调文字颜色 6 2 2" xfId="155" xr:uid="{00000000-0005-0000-0000-00009A000000}"/>
    <cellStyle name="60% - 强调文字颜色 6 2 2 2" xfId="156" xr:uid="{00000000-0005-0000-0000-00009B000000}"/>
    <cellStyle name="60% - 强调文字颜色 6 2 3" xfId="157" xr:uid="{00000000-0005-0000-0000-00009C000000}"/>
    <cellStyle name="60% - 强调文字颜色 6 3" xfId="158" xr:uid="{00000000-0005-0000-0000-00009D000000}"/>
    <cellStyle name="60% - 强调文字颜色 6 3 2" xfId="159" xr:uid="{00000000-0005-0000-0000-00009E000000}"/>
    <cellStyle name="60% - 强调文字颜色 6 3 2 2" xfId="160" xr:uid="{00000000-0005-0000-0000-00009F000000}"/>
    <cellStyle name="60% - 强调文字颜色 6 3 3" xfId="161" xr:uid="{00000000-0005-0000-0000-0000A0000000}"/>
    <cellStyle name="60% - 强调文字颜色 6 4" xfId="162" xr:uid="{00000000-0005-0000-0000-0000A1000000}"/>
    <cellStyle name="标题" xfId="163" builtinId="15" customBuiltin="1"/>
    <cellStyle name="标题 1" xfId="164" builtinId="16" customBuiltin="1"/>
    <cellStyle name="标题 1 2" xfId="165" xr:uid="{00000000-0005-0000-0000-0000A4000000}"/>
    <cellStyle name="标题 1 2 2" xfId="166" xr:uid="{00000000-0005-0000-0000-0000A5000000}"/>
    <cellStyle name="标题 1 2 2 2" xfId="167" xr:uid="{00000000-0005-0000-0000-0000A6000000}"/>
    <cellStyle name="标题 1 2 3" xfId="168" xr:uid="{00000000-0005-0000-0000-0000A7000000}"/>
    <cellStyle name="标题 1 3" xfId="169" xr:uid="{00000000-0005-0000-0000-0000A8000000}"/>
    <cellStyle name="标题 1 3 2" xfId="170" xr:uid="{00000000-0005-0000-0000-0000A9000000}"/>
    <cellStyle name="标题 1 3 2 2" xfId="171" xr:uid="{00000000-0005-0000-0000-0000AA000000}"/>
    <cellStyle name="标题 1 3 3" xfId="172" xr:uid="{00000000-0005-0000-0000-0000AB000000}"/>
    <cellStyle name="标题 1 4" xfId="173" xr:uid="{00000000-0005-0000-0000-0000AC000000}"/>
    <cellStyle name="标题 2" xfId="174" builtinId="17" customBuiltin="1"/>
    <cellStyle name="标题 2 2" xfId="175" xr:uid="{00000000-0005-0000-0000-0000AE000000}"/>
    <cellStyle name="标题 2 2 2" xfId="176" xr:uid="{00000000-0005-0000-0000-0000AF000000}"/>
    <cellStyle name="标题 2 2 2 2" xfId="177" xr:uid="{00000000-0005-0000-0000-0000B0000000}"/>
    <cellStyle name="标题 2 2 3" xfId="178" xr:uid="{00000000-0005-0000-0000-0000B1000000}"/>
    <cellStyle name="标题 2 3" xfId="179" xr:uid="{00000000-0005-0000-0000-0000B2000000}"/>
    <cellStyle name="标题 2 3 2" xfId="180" xr:uid="{00000000-0005-0000-0000-0000B3000000}"/>
    <cellStyle name="标题 2 3 2 2" xfId="181" xr:uid="{00000000-0005-0000-0000-0000B4000000}"/>
    <cellStyle name="标题 2 3 3" xfId="182" xr:uid="{00000000-0005-0000-0000-0000B5000000}"/>
    <cellStyle name="标题 2 4" xfId="183" xr:uid="{00000000-0005-0000-0000-0000B6000000}"/>
    <cellStyle name="标题 3" xfId="184" builtinId="18" customBuiltin="1"/>
    <cellStyle name="标题 3 2" xfId="185" xr:uid="{00000000-0005-0000-0000-0000B8000000}"/>
    <cellStyle name="标题 3 2 2" xfId="186" xr:uid="{00000000-0005-0000-0000-0000B9000000}"/>
    <cellStyle name="标题 3 2 2 2" xfId="187" xr:uid="{00000000-0005-0000-0000-0000BA000000}"/>
    <cellStyle name="标题 3 2 3" xfId="188" xr:uid="{00000000-0005-0000-0000-0000BB000000}"/>
    <cellStyle name="标题 3 3" xfId="189" xr:uid="{00000000-0005-0000-0000-0000BC000000}"/>
    <cellStyle name="标题 3 3 2" xfId="190" xr:uid="{00000000-0005-0000-0000-0000BD000000}"/>
    <cellStyle name="标题 3 3 2 2" xfId="191" xr:uid="{00000000-0005-0000-0000-0000BE000000}"/>
    <cellStyle name="标题 3 3 3" xfId="192" xr:uid="{00000000-0005-0000-0000-0000BF000000}"/>
    <cellStyle name="标题 3 4" xfId="193" xr:uid="{00000000-0005-0000-0000-0000C0000000}"/>
    <cellStyle name="标题 4" xfId="194" builtinId="19" customBuiltin="1"/>
    <cellStyle name="标题 4 2" xfId="195" xr:uid="{00000000-0005-0000-0000-0000C2000000}"/>
    <cellStyle name="标题 4 2 2" xfId="196" xr:uid="{00000000-0005-0000-0000-0000C3000000}"/>
    <cellStyle name="标题 4 2 2 2" xfId="197" xr:uid="{00000000-0005-0000-0000-0000C4000000}"/>
    <cellStyle name="标题 4 2 3" xfId="198" xr:uid="{00000000-0005-0000-0000-0000C5000000}"/>
    <cellStyle name="标题 4 3" xfId="199" xr:uid="{00000000-0005-0000-0000-0000C6000000}"/>
    <cellStyle name="标题 4 3 2" xfId="200" xr:uid="{00000000-0005-0000-0000-0000C7000000}"/>
    <cellStyle name="标题 4 3 2 2" xfId="201" xr:uid="{00000000-0005-0000-0000-0000C8000000}"/>
    <cellStyle name="标题 4 3 3" xfId="202" xr:uid="{00000000-0005-0000-0000-0000C9000000}"/>
    <cellStyle name="标题 4 4" xfId="203" xr:uid="{00000000-0005-0000-0000-0000CA000000}"/>
    <cellStyle name="标题 5" xfId="204" xr:uid="{00000000-0005-0000-0000-0000CB000000}"/>
    <cellStyle name="标题 5 2" xfId="205" xr:uid="{00000000-0005-0000-0000-0000CC000000}"/>
    <cellStyle name="标题 5 2 2" xfId="206" xr:uid="{00000000-0005-0000-0000-0000CD000000}"/>
    <cellStyle name="标题 5 3" xfId="207" xr:uid="{00000000-0005-0000-0000-0000CE000000}"/>
    <cellStyle name="标题 6" xfId="208" xr:uid="{00000000-0005-0000-0000-0000CF000000}"/>
    <cellStyle name="标题 6 2" xfId="209" xr:uid="{00000000-0005-0000-0000-0000D0000000}"/>
    <cellStyle name="标题 6 2 2" xfId="210" xr:uid="{00000000-0005-0000-0000-0000D1000000}"/>
    <cellStyle name="标题 6 3" xfId="211" xr:uid="{00000000-0005-0000-0000-0000D2000000}"/>
    <cellStyle name="标题 7" xfId="212" xr:uid="{00000000-0005-0000-0000-0000D3000000}"/>
    <cellStyle name="差" xfId="213" builtinId="27" customBuiltin="1"/>
    <cellStyle name="差 2" xfId="214" xr:uid="{00000000-0005-0000-0000-0000D5000000}"/>
    <cellStyle name="差 2 2" xfId="215" xr:uid="{00000000-0005-0000-0000-0000D6000000}"/>
    <cellStyle name="差 2 2 2" xfId="216" xr:uid="{00000000-0005-0000-0000-0000D7000000}"/>
    <cellStyle name="差 2 3" xfId="217" xr:uid="{00000000-0005-0000-0000-0000D8000000}"/>
    <cellStyle name="差 3" xfId="218" xr:uid="{00000000-0005-0000-0000-0000D9000000}"/>
    <cellStyle name="差 3 2" xfId="219" xr:uid="{00000000-0005-0000-0000-0000DA000000}"/>
    <cellStyle name="差 3 2 2" xfId="220" xr:uid="{00000000-0005-0000-0000-0000DB000000}"/>
    <cellStyle name="差 3 3" xfId="221" xr:uid="{00000000-0005-0000-0000-0000DC000000}"/>
    <cellStyle name="差 4" xfId="222" xr:uid="{00000000-0005-0000-0000-0000DD000000}"/>
    <cellStyle name="常规" xfId="0" builtinId="0"/>
    <cellStyle name="常规 10" xfId="223" xr:uid="{00000000-0005-0000-0000-0000DF000000}"/>
    <cellStyle name="常规 14" xfId="224" xr:uid="{00000000-0005-0000-0000-0000E0000000}"/>
    <cellStyle name="常规 14 2" xfId="225" xr:uid="{00000000-0005-0000-0000-0000E1000000}"/>
    <cellStyle name="常规 2" xfId="226" xr:uid="{00000000-0005-0000-0000-0000E2000000}"/>
    <cellStyle name="常规 2 2" xfId="227" xr:uid="{00000000-0005-0000-0000-0000E3000000}"/>
    <cellStyle name="常规 2 2 2" xfId="228" xr:uid="{00000000-0005-0000-0000-0000E4000000}"/>
    <cellStyle name="常规 2 2 3" xfId="229" xr:uid="{00000000-0005-0000-0000-0000E5000000}"/>
    <cellStyle name="常规 2 3" xfId="230" xr:uid="{00000000-0005-0000-0000-0000E6000000}"/>
    <cellStyle name="常规 2 4" xfId="231" xr:uid="{00000000-0005-0000-0000-0000E7000000}"/>
    <cellStyle name="常规 3" xfId="232" xr:uid="{00000000-0005-0000-0000-0000E8000000}"/>
    <cellStyle name="常规 3 2" xfId="233" xr:uid="{00000000-0005-0000-0000-0000E9000000}"/>
    <cellStyle name="常规 3 2 2" xfId="234" xr:uid="{00000000-0005-0000-0000-0000EA000000}"/>
    <cellStyle name="常规 3 3" xfId="235" xr:uid="{00000000-0005-0000-0000-0000EB000000}"/>
    <cellStyle name="常规 3 3 2" xfId="236" xr:uid="{00000000-0005-0000-0000-0000EC000000}"/>
    <cellStyle name="常规 4" xfId="237" xr:uid="{00000000-0005-0000-0000-0000ED000000}"/>
    <cellStyle name="常规 4 2" xfId="238" xr:uid="{00000000-0005-0000-0000-0000EE000000}"/>
    <cellStyle name="常规 4 3" xfId="239" xr:uid="{00000000-0005-0000-0000-0000EF000000}"/>
    <cellStyle name="常规 5" xfId="240" xr:uid="{00000000-0005-0000-0000-0000F0000000}"/>
    <cellStyle name="常规 5 2" xfId="241" xr:uid="{00000000-0005-0000-0000-0000F1000000}"/>
    <cellStyle name="常规 5 3" xfId="242" xr:uid="{00000000-0005-0000-0000-0000F2000000}"/>
    <cellStyle name="常规 6" xfId="243" xr:uid="{00000000-0005-0000-0000-0000F3000000}"/>
    <cellStyle name="常规 6 2" xfId="244" xr:uid="{00000000-0005-0000-0000-0000F4000000}"/>
    <cellStyle name="常规 7" xfId="245" xr:uid="{00000000-0005-0000-0000-0000F5000000}"/>
    <cellStyle name="常规 7 2" xfId="246" xr:uid="{00000000-0005-0000-0000-0000F6000000}"/>
    <cellStyle name="常规 8" xfId="247" xr:uid="{00000000-0005-0000-0000-0000F7000000}"/>
    <cellStyle name="常规 8 2" xfId="248" xr:uid="{00000000-0005-0000-0000-0000F8000000}"/>
    <cellStyle name="常规 8 2 2" xfId="249" xr:uid="{00000000-0005-0000-0000-0000F9000000}"/>
    <cellStyle name="常规 8 3" xfId="250" xr:uid="{00000000-0005-0000-0000-0000FA000000}"/>
    <cellStyle name="常规 9" xfId="251" xr:uid="{00000000-0005-0000-0000-0000FB000000}"/>
    <cellStyle name="好" xfId="252" builtinId="26" customBuiltin="1"/>
    <cellStyle name="好 2" xfId="253" xr:uid="{00000000-0005-0000-0000-0000FF000000}"/>
    <cellStyle name="好 2 2" xfId="254" xr:uid="{00000000-0005-0000-0000-000000010000}"/>
    <cellStyle name="好 2 2 2" xfId="255" xr:uid="{00000000-0005-0000-0000-000001010000}"/>
    <cellStyle name="好 2 3" xfId="256" xr:uid="{00000000-0005-0000-0000-000002010000}"/>
    <cellStyle name="好 3" xfId="257" xr:uid="{00000000-0005-0000-0000-000003010000}"/>
    <cellStyle name="好 3 2" xfId="258" xr:uid="{00000000-0005-0000-0000-000004010000}"/>
    <cellStyle name="好 3 2 2" xfId="259" xr:uid="{00000000-0005-0000-0000-000005010000}"/>
    <cellStyle name="好 3 3" xfId="260" xr:uid="{00000000-0005-0000-0000-000006010000}"/>
    <cellStyle name="好 4" xfId="261" xr:uid="{00000000-0005-0000-0000-000007010000}"/>
    <cellStyle name="汇总" xfId="262" builtinId="25" customBuiltin="1"/>
    <cellStyle name="汇总 2" xfId="263" xr:uid="{00000000-0005-0000-0000-000009010000}"/>
    <cellStyle name="汇总 2 2" xfId="264" xr:uid="{00000000-0005-0000-0000-00000A010000}"/>
    <cellStyle name="汇总 2 2 2" xfId="265" xr:uid="{00000000-0005-0000-0000-00000B010000}"/>
    <cellStyle name="汇总 2 3" xfId="266" xr:uid="{00000000-0005-0000-0000-00000C010000}"/>
    <cellStyle name="汇总 3" xfId="267" xr:uid="{00000000-0005-0000-0000-00000D010000}"/>
    <cellStyle name="汇总 3 2" xfId="268" xr:uid="{00000000-0005-0000-0000-00000E010000}"/>
    <cellStyle name="汇总 3 2 2" xfId="269" xr:uid="{00000000-0005-0000-0000-00000F010000}"/>
    <cellStyle name="汇总 3 3" xfId="270" xr:uid="{00000000-0005-0000-0000-000010010000}"/>
    <cellStyle name="汇总 4" xfId="271" xr:uid="{00000000-0005-0000-0000-000011010000}"/>
    <cellStyle name="计算" xfId="272" builtinId="22" customBuiltin="1"/>
    <cellStyle name="计算 2" xfId="273" xr:uid="{00000000-0005-0000-0000-000013010000}"/>
    <cellStyle name="计算 2 2" xfId="274" xr:uid="{00000000-0005-0000-0000-000014010000}"/>
    <cellStyle name="计算 2 2 2" xfId="275" xr:uid="{00000000-0005-0000-0000-000015010000}"/>
    <cellStyle name="计算 2 3" xfId="276" xr:uid="{00000000-0005-0000-0000-000016010000}"/>
    <cellStyle name="计算 3" xfId="277" xr:uid="{00000000-0005-0000-0000-000017010000}"/>
    <cellStyle name="计算 3 2" xfId="278" xr:uid="{00000000-0005-0000-0000-000018010000}"/>
    <cellStyle name="计算 3 2 2" xfId="279" xr:uid="{00000000-0005-0000-0000-000019010000}"/>
    <cellStyle name="计算 3 3" xfId="280" xr:uid="{00000000-0005-0000-0000-00001A010000}"/>
    <cellStyle name="计算 4" xfId="281" xr:uid="{00000000-0005-0000-0000-00001B010000}"/>
    <cellStyle name="检查单元格" xfId="282" builtinId="23" customBuiltin="1"/>
    <cellStyle name="检查单元格 2" xfId="283" xr:uid="{00000000-0005-0000-0000-00001D010000}"/>
    <cellStyle name="检查单元格 2 2" xfId="284" xr:uid="{00000000-0005-0000-0000-00001E010000}"/>
    <cellStyle name="检查单元格 2 2 2" xfId="285" xr:uid="{00000000-0005-0000-0000-00001F010000}"/>
    <cellStyle name="检查单元格 2 3" xfId="286" xr:uid="{00000000-0005-0000-0000-000020010000}"/>
    <cellStyle name="检查单元格 3" xfId="287" xr:uid="{00000000-0005-0000-0000-000021010000}"/>
    <cellStyle name="检查单元格 3 2" xfId="288" xr:uid="{00000000-0005-0000-0000-000022010000}"/>
    <cellStyle name="检查单元格 3 2 2" xfId="289" xr:uid="{00000000-0005-0000-0000-000023010000}"/>
    <cellStyle name="检查单元格 3 3" xfId="290" xr:uid="{00000000-0005-0000-0000-000024010000}"/>
    <cellStyle name="检查单元格 4" xfId="291" xr:uid="{00000000-0005-0000-0000-000025010000}"/>
    <cellStyle name="解释性文本" xfId="292" builtinId="53" customBuiltin="1"/>
    <cellStyle name="解释性文本 2" xfId="293" xr:uid="{00000000-0005-0000-0000-000027010000}"/>
    <cellStyle name="解释性文本 2 2" xfId="294" xr:uid="{00000000-0005-0000-0000-000028010000}"/>
    <cellStyle name="解释性文本 2 2 2" xfId="295" xr:uid="{00000000-0005-0000-0000-000029010000}"/>
    <cellStyle name="解释性文本 2 3" xfId="296" xr:uid="{00000000-0005-0000-0000-00002A010000}"/>
    <cellStyle name="解释性文本 3" xfId="297" xr:uid="{00000000-0005-0000-0000-00002B010000}"/>
    <cellStyle name="解释性文本 3 2" xfId="298" xr:uid="{00000000-0005-0000-0000-00002C010000}"/>
    <cellStyle name="解释性文本 3 2 2" xfId="299" xr:uid="{00000000-0005-0000-0000-00002D010000}"/>
    <cellStyle name="解释性文本 3 3" xfId="300" xr:uid="{00000000-0005-0000-0000-00002E010000}"/>
    <cellStyle name="解释性文本 4" xfId="301" xr:uid="{00000000-0005-0000-0000-00002F010000}"/>
    <cellStyle name="警告文本" xfId="302" builtinId="11" customBuiltin="1"/>
    <cellStyle name="警告文本 2" xfId="303" xr:uid="{00000000-0005-0000-0000-000031010000}"/>
    <cellStyle name="警告文本 2 2" xfId="304" xr:uid="{00000000-0005-0000-0000-000032010000}"/>
    <cellStyle name="警告文本 2 2 2" xfId="305" xr:uid="{00000000-0005-0000-0000-000033010000}"/>
    <cellStyle name="警告文本 2 3" xfId="306" xr:uid="{00000000-0005-0000-0000-000034010000}"/>
    <cellStyle name="警告文本 3" xfId="307" xr:uid="{00000000-0005-0000-0000-000035010000}"/>
    <cellStyle name="警告文本 3 2" xfId="308" xr:uid="{00000000-0005-0000-0000-000036010000}"/>
    <cellStyle name="警告文本 3 2 2" xfId="309" xr:uid="{00000000-0005-0000-0000-000037010000}"/>
    <cellStyle name="警告文本 3 3" xfId="310" xr:uid="{00000000-0005-0000-0000-000038010000}"/>
    <cellStyle name="警告文本 4" xfId="311" xr:uid="{00000000-0005-0000-0000-000039010000}"/>
    <cellStyle name="链接单元格" xfId="312" builtinId="24" customBuiltin="1"/>
    <cellStyle name="链接单元格 2" xfId="313" xr:uid="{00000000-0005-0000-0000-00003B010000}"/>
    <cellStyle name="链接单元格 2 2" xfId="314" xr:uid="{00000000-0005-0000-0000-00003C010000}"/>
    <cellStyle name="链接单元格 2 2 2" xfId="315" xr:uid="{00000000-0005-0000-0000-00003D010000}"/>
    <cellStyle name="链接单元格 2 3" xfId="316" xr:uid="{00000000-0005-0000-0000-00003E010000}"/>
    <cellStyle name="链接单元格 3" xfId="317" xr:uid="{00000000-0005-0000-0000-00003F010000}"/>
    <cellStyle name="链接单元格 3 2" xfId="318" xr:uid="{00000000-0005-0000-0000-000040010000}"/>
    <cellStyle name="链接单元格 3 2 2" xfId="319" xr:uid="{00000000-0005-0000-0000-000041010000}"/>
    <cellStyle name="链接单元格 3 3" xfId="320" xr:uid="{00000000-0005-0000-0000-000042010000}"/>
    <cellStyle name="链接单元格 4" xfId="321" xr:uid="{00000000-0005-0000-0000-000043010000}"/>
    <cellStyle name="强调文字颜色 1 2" xfId="322" xr:uid="{00000000-0005-0000-0000-000044010000}"/>
    <cellStyle name="强调文字颜色 1 2 2" xfId="323" xr:uid="{00000000-0005-0000-0000-000045010000}"/>
    <cellStyle name="强调文字颜色 1 2 2 2" xfId="324" xr:uid="{00000000-0005-0000-0000-000046010000}"/>
    <cellStyle name="强调文字颜色 1 2 3" xfId="325" xr:uid="{00000000-0005-0000-0000-000047010000}"/>
    <cellStyle name="强调文字颜色 1 3" xfId="326" xr:uid="{00000000-0005-0000-0000-000048010000}"/>
    <cellStyle name="强调文字颜色 1 3 2" xfId="327" xr:uid="{00000000-0005-0000-0000-000049010000}"/>
    <cellStyle name="强调文字颜色 1 3 2 2" xfId="328" xr:uid="{00000000-0005-0000-0000-00004A010000}"/>
    <cellStyle name="强调文字颜色 1 3 3" xfId="329" xr:uid="{00000000-0005-0000-0000-00004B010000}"/>
    <cellStyle name="强调文字颜色 1 4" xfId="330" xr:uid="{00000000-0005-0000-0000-00004C010000}"/>
    <cellStyle name="强调文字颜色 2 2" xfId="331" xr:uid="{00000000-0005-0000-0000-00004D010000}"/>
    <cellStyle name="强调文字颜色 2 2 2" xfId="332" xr:uid="{00000000-0005-0000-0000-00004E010000}"/>
    <cellStyle name="强调文字颜色 2 2 2 2" xfId="333" xr:uid="{00000000-0005-0000-0000-00004F010000}"/>
    <cellStyle name="强调文字颜色 2 2 3" xfId="334" xr:uid="{00000000-0005-0000-0000-000050010000}"/>
    <cellStyle name="强调文字颜色 2 3" xfId="335" xr:uid="{00000000-0005-0000-0000-000051010000}"/>
    <cellStyle name="强调文字颜色 2 3 2" xfId="336" xr:uid="{00000000-0005-0000-0000-000052010000}"/>
    <cellStyle name="强调文字颜色 2 3 2 2" xfId="337" xr:uid="{00000000-0005-0000-0000-000053010000}"/>
    <cellStyle name="强调文字颜色 2 3 3" xfId="338" xr:uid="{00000000-0005-0000-0000-000054010000}"/>
    <cellStyle name="强调文字颜色 2 4" xfId="339" xr:uid="{00000000-0005-0000-0000-000055010000}"/>
    <cellStyle name="强调文字颜色 3 2" xfId="340" xr:uid="{00000000-0005-0000-0000-000056010000}"/>
    <cellStyle name="强调文字颜色 3 2 2" xfId="341" xr:uid="{00000000-0005-0000-0000-000057010000}"/>
    <cellStyle name="强调文字颜色 3 2 2 2" xfId="342" xr:uid="{00000000-0005-0000-0000-000058010000}"/>
    <cellStyle name="强调文字颜色 3 2 3" xfId="343" xr:uid="{00000000-0005-0000-0000-000059010000}"/>
    <cellStyle name="强调文字颜色 3 3" xfId="344" xr:uid="{00000000-0005-0000-0000-00005A010000}"/>
    <cellStyle name="强调文字颜色 3 3 2" xfId="345" xr:uid="{00000000-0005-0000-0000-00005B010000}"/>
    <cellStyle name="强调文字颜色 3 3 2 2" xfId="346" xr:uid="{00000000-0005-0000-0000-00005C010000}"/>
    <cellStyle name="强调文字颜色 3 3 3" xfId="347" xr:uid="{00000000-0005-0000-0000-00005D010000}"/>
    <cellStyle name="强调文字颜色 3 4" xfId="348" xr:uid="{00000000-0005-0000-0000-00005E010000}"/>
    <cellStyle name="强调文字颜色 4 2" xfId="349" xr:uid="{00000000-0005-0000-0000-00005F010000}"/>
    <cellStyle name="强调文字颜色 4 2 2" xfId="350" xr:uid="{00000000-0005-0000-0000-000060010000}"/>
    <cellStyle name="强调文字颜色 4 2 2 2" xfId="351" xr:uid="{00000000-0005-0000-0000-000061010000}"/>
    <cellStyle name="强调文字颜色 4 2 3" xfId="352" xr:uid="{00000000-0005-0000-0000-000062010000}"/>
    <cellStyle name="强调文字颜色 4 3" xfId="353" xr:uid="{00000000-0005-0000-0000-000063010000}"/>
    <cellStyle name="强调文字颜色 4 3 2" xfId="354" xr:uid="{00000000-0005-0000-0000-000064010000}"/>
    <cellStyle name="强调文字颜色 4 3 2 2" xfId="355" xr:uid="{00000000-0005-0000-0000-000065010000}"/>
    <cellStyle name="强调文字颜色 4 3 3" xfId="356" xr:uid="{00000000-0005-0000-0000-000066010000}"/>
    <cellStyle name="强调文字颜色 4 4" xfId="357" xr:uid="{00000000-0005-0000-0000-000067010000}"/>
    <cellStyle name="强调文字颜色 5 2" xfId="358" xr:uid="{00000000-0005-0000-0000-000068010000}"/>
    <cellStyle name="强调文字颜色 5 2 2" xfId="359" xr:uid="{00000000-0005-0000-0000-000069010000}"/>
    <cellStyle name="强调文字颜色 5 2 2 2" xfId="360" xr:uid="{00000000-0005-0000-0000-00006A010000}"/>
    <cellStyle name="强调文字颜色 5 2 3" xfId="361" xr:uid="{00000000-0005-0000-0000-00006B010000}"/>
    <cellStyle name="强调文字颜色 5 3" xfId="362" xr:uid="{00000000-0005-0000-0000-00006C010000}"/>
    <cellStyle name="强调文字颜色 5 3 2" xfId="363" xr:uid="{00000000-0005-0000-0000-00006D010000}"/>
    <cellStyle name="强调文字颜色 5 3 2 2" xfId="364" xr:uid="{00000000-0005-0000-0000-00006E010000}"/>
    <cellStyle name="强调文字颜色 5 3 3" xfId="365" xr:uid="{00000000-0005-0000-0000-00006F010000}"/>
    <cellStyle name="强调文字颜色 5 4" xfId="366" xr:uid="{00000000-0005-0000-0000-000070010000}"/>
    <cellStyle name="强调文字颜色 6 2" xfId="367" xr:uid="{00000000-0005-0000-0000-000071010000}"/>
    <cellStyle name="强调文字颜色 6 2 2" xfId="368" xr:uid="{00000000-0005-0000-0000-000072010000}"/>
    <cellStyle name="强调文字颜色 6 2 2 2" xfId="369" xr:uid="{00000000-0005-0000-0000-000073010000}"/>
    <cellStyle name="强调文字颜色 6 2 3" xfId="370" xr:uid="{00000000-0005-0000-0000-000074010000}"/>
    <cellStyle name="强调文字颜色 6 3" xfId="371" xr:uid="{00000000-0005-0000-0000-000075010000}"/>
    <cellStyle name="强调文字颜色 6 3 2" xfId="372" xr:uid="{00000000-0005-0000-0000-000076010000}"/>
    <cellStyle name="强调文字颜色 6 3 2 2" xfId="373" xr:uid="{00000000-0005-0000-0000-000077010000}"/>
    <cellStyle name="强调文字颜色 6 3 3" xfId="374" xr:uid="{00000000-0005-0000-0000-000078010000}"/>
    <cellStyle name="强调文字颜色 6 4" xfId="375" xr:uid="{00000000-0005-0000-0000-000079010000}"/>
    <cellStyle name="适中" xfId="376" builtinId="28" customBuiltin="1"/>
    <cellStyle name="适中 2" xfId="377" xr:uid="{00000000-0005-0000-0000-00007B010000}"/>
    <cellStyle name="适中 2 2" xfId="378" xr:uid="{00000000-0005-0000-0000-00007C010000}"/>
    <cellStyle name="适中 2 2 2" xfId="379" xr:uid="{00000000-0005-0000-0000-00007D010000}"/>
    <cellStyle name="适中 2 3" xfId="380" xr:uid="{00000000-0005-0000-0000-00007E010000}"/>
    <cellStyle name="适中 3" xfId="381" xr:uid="{00000000-0005-0000-0000-00007F010000}"/>
    <cellStyle name="适中 3 2" xfId="382" xr:uid="{00000000-0005-0000-0000-000080010000}"/>
    <cellStyle name="适中 3 2 2" xfId="383" xr:uid="{00000000-0005-0000-0000-000081010000}"/>
    <cellStyle name="适中 3 3" xfId="384" xr:uid="{00000000-0005-0000-0000-000082010000}"/>
    <cellStyle name="适中 4" xfId="385" xr:uid="{00000000-0005-0000-0000-000083010000}"/>
    <cellStyle name="输出" xfId="386" builtinId="21" customBuiltin="1"/>
    <cellStyle name="输出 2" xfId="387" xr:uid="{00000000-0005-0000-0000-000085010000}"/>
    <cellStyle name="输出 2 2" xfId="388" xr:uid="{00000000-0005-0000-0000-000086010000}"/>
    <cellStyle name="输出 2 2 2" xfId="389" xr:uid="{00000000-0005-0000-0000-000087010000}"/>
    <cellStyle name="输出 2 3" xfId="390" xr:uid="{00000000-0005-0000-0000-000088010000}"/>
    <cellStyle name="输出 3" xfId="391" xr:uid="{00000000-0005-0000-0000-000089010000}"/>
    <cellStyle name="输出 3 2" xfId="392" xr:uid="{00000000-0005-0000-0000-00008A010000}"/>
    <cellStyle name="输出 3 2 2" xfId="393" xr:uid="{00000000-0005-0000-0000-00008B010000}"/>
    <cellStyle name="输出 3 3" xfId="394" xr:uid="{00000000-0005-0000-0000-00008C010000}"/>
    <cellStyle name="输出 4" xfId="395" xr:uid="{00000000-0005-0000-0000-00008D010000}"/>
    <cellStyle name="输入" xfId="396" builtinId="20" customBuiltin="1"/>
    <cellStyle name="输入 2" xfId="397" xr:uid="{00000000-0005-0000-0000-00008F010000}"/>
    <cellStyle name="输入 2 2" xfId="398" xr:uid="{00000000-0005-0000-0000-000090010000}"/>
    <cellStyle name="输入 2 2 2" xfId="399" xr:uid="{00000000-0005-0000-0000-000091010000}"/>
    <cellStyle name="输入 2 3" xfId="400" xr:uid="{00000000-0005-0000-0000-000092010000}"/>
    <cellStyle name="输入 3" xfId="401" xr:uid="{00000000-0005-0000-0000-000093010000}"/>
    <cellStyle name="输入 3 2" xfId="402" xr:uid="{00000000-0005-0000-0000-000094010000}"/>
    <cellStyle name="输入 3 2 2" xfId="403" xr:uid="{00000000-0005-0000-0000-000095010000}"/>
    <cellStyle name="输入 3 3" xfId="404" xr:uid="{00000000-0005-0000-0000-000096010000}"/>
    <cellStyle name="输入 4" xfId="405" xr:uid="{00000000-0005-0000-0000-000097010000}"/>
    <cellStyle name="注释" xfId="406" builtinId="10" customBuiltin="1"/>
    <cellStyle name="注释 2" xfId="407" xr:uid="{00000000-0005-0000-0000-000099010000}"/>
    <cellStyle name="注释 2 2" xfId="408" xr:uid="{00000000-0005-0000-0000-00009A010000}"/>
    <cellStyle name="注释 2 2 2" xfId="409" xr:uid="{00000000-0005-0000-0000-00009B010000}"/>
    <cellStyle name="注释 2 3" xfId="410" xr:uid="{00000000-0005-0000-0000-00009C010000}"/>
    <cellStyle name="注释 3" xfId="411" xr:uid="{00000000-0005-0000-0000-00009D010000}"/>
    <cellStyle name="注释 3 2" xfId="412" xr:uid="{00000000-0005-0000-0000-00009E010000}"/>
    <cellStyle name="注释 3 2 2" xfId="413" xr:uid="{00000000-0005-0000-0000-00009F010000}"/>
    <cellStyle name="注释 3 3" xfId="414" xr:uid="{00000000-0005-0000-0000-0000A0010000}"/>
    <cellStyle name="注释 4" xfId="415" xr:uid="{00000000-0005-0000-0000-0000A1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0"/>
  <sheetViews>
    <sheetView tabSelected="1" zoomScale="90" zoomScaleNormal="90" workbookViewId="0">
      <selection activeCell="B5" sqref="B5"/>
    </sheetView>
  </sheetViews>
  <sheetFormatPr defaultColWidth="9" defaultRowHeight="15" x14ac:dyDescent="0.25"/>
  <cols>
    <col min="1" max="1" width="5.25" style="72" bestFit="1" customWidth="1"/>
    <col min="2" max="2" width="22.75" style="72" bestFit="1" customWidth="1"/>
    <col min="3" max="3" width="6.5" style="73" customWidth="1"/>
    <col min="4" max="4" width="11.75" style="72" customWidth="1"/>
    <col min="5" max="5" width="23.75" style="72" bestFit="1" customWidth="1"/>
    <col min="6" max="6" width="11" style="72" bestFit="1" customWidth="1"/>
    <col min="7" max="7" width="9" style="72" customWidth="1"/>
    <col min="8" max="8" width="8.08203125" style="72" customWidth="1"/>
    <col min="9" max="9" width="8.5" style="72" customWidth="1"/>
    <col min="10" max="10" width="8.33203125" style="72" customWidth="1"/>
    <col min="11" max="11" width="8.25" style="72" customWidth="1"/>
    <col min="12" max="12" width="9.75" style="72" customWidth="1"/>
    <col min="13" max="13" width="7.5" style="72" customWidth="1"/>
    <col min="14" max="14" width="7.75" style="72" bestFit="1" customWidth="1"/>
    <col min="15" max="15" width="8.5" style="72" customWidth="1"/>
    <col min="16" max="16" width="7" style="72" customWidth="1"/>
    <col min="17" max="17" width="4.83203125" style="72" customWidth="1"/>
    <col min="18" max="18" width="5.75" style="72" customWidth="1"/>
    <col min="19" max="19" width="6.58203125" style="72" customWidth="1"/>
    <col min="20" max="20" width="7.08203125" style="72" customWidth="1"/>
    <col min="21" max="22" width="5.83203125" style="72" customWidth="1"/>
    <col min="23" max="23" width="5.33203125" style="72" customWidth="1"/>
    <col min="24" max="24" width="5.58203125" style="60" customWidth="1"/>
    <col min="25" max="25" width="4.33203125" style="72" customWidth="1"/>
    <col min="26" max="26" width="4.83203125" style="60" customWidth="1"/>
    <col min="27" max="27" width="8.33203125" style="60" customWidth="1"/>
    <col min="28" max="28" width="4.75" style="60" customWidth="1"/>
    <col min="29" max="29" width="6.08203125" style="60" customWidth="1"/>
    <col min="30" max="30" width="5.83203125" style="60" customWidth="1"/>
    <col min="31" max="31" width="6.75" style="72" customWidth="1"/>
    <col min="32" max="32" width="6.33203125" style="60" customWidth="1"/>
    <col min="33" max="33" width="6.58203125" style="60" customWidth="1"/>
    <col min="34" max="34" width="6" style="60" customWidth="1"/>
    <col min="35" max="35" width="4.08203125" style="60" customWidth="1"/>
    <col min="36" max="36" width="7.75" style="72" customWidth="1"/>
    <col min="37" max="37" width="19.33203125" style="72" customWidth="1"/>
    <col min="38" max="38" width="33.83203125" style="74" bestFit="1" customWidth="1"/>
    <col min="39" max="16384" width="9" style="60"/>
  </cols>
  <sheetData>
    <row r="1" spans="1:38" ht="15" customHeight="1" x14ac:dyDescent="0.25">
      <c r="A1" s="75">
        <v>2019</v>
      </c>
      <c r="B1" s="89" t="s">
        <v>191</v>
      </c>
      <c r="C1" s="91" t="s">
        <v>272</v>
      </c>
      <c r="D1" s="91" t="s">
        <v>379</v>
      </c>
      <c r="E1" s="89" t="s">
        <v>192</v>
      </c>
      <c r="F1" s="89" t="s">
        <v>193</v>
      </c>
      <c r="G1" s="89" t="s">
        <v>322</v>
      </c>
      <c r="H1" s="90" t="s">
        <v>258</v>
      </c>
      <c r="I1" s="90"/>
      <c r="J1" s="94" t="s">
        <v>219</v>
      </c>
      <c r="K1" s="94"/>
      <c r="L1" s="94"/>
      <c r="M1" s="94"/>
      <c r="N1" s="94"/>
      <c r="O1" s="90" t="s">
        <v>380</v>
      </c>
      <c r="P1" s="90"/>
      <c r="Q1" s="90"/>
      <c r="R1" s="90"/>
      <c r="S1" s="90"/>
      <c r="T1" s="90"/>
      <c r="U1" s="90"/>
      <c r="V1" s="90"/>
      <c r="W1" s="90"/>
      <c r="X1" s="90"/>
      <c r="Y1" s="90"/>
      <c r="Z1" s="90" t="s">
        <v>381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 t="s">
        <v>255</v>
      </c>
      <c r="AL1" s="92" t="s">
        <v>196</v>
      </c>
    </row>
    <row r="2" spans="1:38" s="64" customFormat="1" ht="37.5" customHeight="1" x14ac:dyDescent="0.25">
      <c r="A2" s="75" t="s">
        <v>194</v>
      </c>
      <c r="B2" s="89"/>
      <c r="C2" s="91"/>
      <c r="D2" s="91"/>
      <c r="E2" s="89"/>
      <c r="F2" s="89"/>
      <c r="G2" s="89"/>
      <c r="H2" s="61" t="s">
        <v>256</v>
      </c>
      <c r="I2" s="62" t="s">
        <v>257</v>
      </c>
      <c r="J2" s="61" t="s">
        <v>500</v>
      </c>
      <c r="K2" s="61" t="s">
        <v>501</v>
      </c>
      <c r="L2" s="61" t="s">
        <v>220</v>
      </c>
      <c r="M2" s="61" t="s">
        <v>235</v>
      </c>
      <c r="N2" s="61" t="s">
        <v>234</v>
      </c>
      <c r="O2" s="61" t="s">
        <v>155</v>
      </c>
      <c r="P2" s="61" t="s">
        <v>156</v>
      </c>
      <c r="Q2" s="61" t="s">
        <v>273</v>
      </c>
      <c r="R2" s="61" t="s">
        <v>157</v>
      </c>
      <c r="S2" s="61" t="s">
        <v>158</v>
      </c>
      <c r="T2" s="61" t="s">
        <v>159</v>
      </c>
      <c r="U2" s="61" t="s">
        <v>160</v>
      </c>
      <c r="V2" s="61" t="s">
        <v>837</v>
      </c>
      <c r="W2" s="61" t="s">
        <v>195</v>
      </c>
      <c r="X2" s="61" t="s">
        <v>180</v>
      </c>
      <c r="Y2" s="61" t="s">
        <v>181</v>
      </c>
      <c r="Z2" s="61" t="s">
        <v>161</v>
      </c>
      <c r="AA2" s="61" t="s">
        <v>162</v>
      </c>
      <c r="AB2" s="61" t="s">
        <v>163</v>
      </c>
      <c r="AC2" s="61" t="s">
        <v>182</v>
      </c>
      <c r="AD2" s="61" t="s">
        <v>164</v>
      </c>
      <c r="AE2" s="61" t="s">
        <v>165</v>
      </c>
      <c r="AF2" s="63" t="s">
        <v>166</v>
      </c>
      <c r="AG2" s="61" t="s">
        <v>1055</v>
      </c>
      <c r="AH2" s="61" t="s">
        <v>167</v>
      </c>
      <c r="AI2" s="61" t="s">
        <v>183</v>
      </c>
      <c r="AJ2" s="61" t="s">
        <v>184</v>
      </c>
      <c r="AK2" s="90"/>
      <c r="AL2" s="93"/>
    </row>
    <row r="3" spans="1:38" ht="22.5" customHeight="1" x14ac:dyDescent="0.25">
      <c r="A3" s="65">
        <v>1</v>
      </c>
      <c r="B3" s="66" t="s">
        <v>473</v>
      </c>
      <c r="C3" s="67" t="s">
        <v>397</v>
      </c>
      <c r="D3" s="66" t="s">
        <v>451</v>
      </c>
      <c r="E3" s="65" t="str">
        <f>VLOOKUP(D:D,职称信息表!B:M,12,FALSE)</f>
        <v>教授</v>
      </c>
      <c r="F3" s="65" t="str">
        <f>VLOOKUP(D:D,职称信息表!B:L,11,FALSE)</f>
        <v>正高</v>
      </c>
      <c r="G3" s="65" t="str">
        <f>VLOOKUP(D:D,职称信息表!B:G,6,FALSE)</f>
        <v>专任教师</v>
      </c>
      <c r="H3" s="68">
        <v>0</v>
      </c>
      <c r="I3" s="69">
        <f t="shared" ref="I3:I34" si="0">H3/320*60</f>
        <v>0</v>
      </c>
      <c r="J3" s="65"/>
      <c r="K3" s="65"/>
      <c r="L3" s="65">
        <v>0</v>
      </c>
      <c r="M3" s="65">
        <v>150</v>
      </c>
      <c r="N3" s="69">
        <f>(1.6-(M3/158))*62.5</f>
        <v>40.664556962025323</v>
      </c>
      <c r="O3" s="65"/>
      <c r="P3" s="65"/>
      <c r="Q3" s="65">
        <f t="shared" ref="Q3:Q34" si="1">SUM(O3:P3)</f>
        <v>0</v>
      </c>
      <c r="R3" s="65"/>
      <c r="S3" s="65"/>
      <c r="T3" s="65"/>
      <c r="U3" s="65"/>
      <c r="V3" s="65"/>
      <c r="W3" s="65"/>
      <c r="X3" s="70">
        <f t="shared" ref="X3:X34" si="2">SUM(R3:W3)</f>
        <v>0</v>
      </c>
      <c r="Y3" s="65">
        <f t="shared" ref="Y3:Y34" si="3">Q3+X3</f>
        <v>0</v>
      </c>
      <c r="Z3" s="70"/>
      <c r="AA3" s="70"/>
      <c r="AB3" s="70"/>
      <c r="AC3" s="70">
        <f t="shared" ref="AC3:AC34" si="4">SUM(Z3:AB3)</f>
        <v>0</v>
      </c>
      <c r="AD3" s="70"/>
      <c r="AE3" s="65"/>
      <c r="AF3" s="70"/>
      <c r="AG3" s="70">
        <f t="shared" ref="AG3:AG34" si="5">SUM(AD3:AF3)</f>
        <v>0</v>
      </c>
      <c r="AH3" s="70"/>
      <c r="AI3" s="70">
        <f t="shared" ref="AI3:AI34" si="6">AH3</f>
        <v>0</v>
      </c>
      <c r="AJ3" s="65">
        <f t="shared" ref="AJ3:AJ34" si="7">AC3+AG3+AI3</f>
        <v>0</v>
      </c>
      <c r="AK3" s="69">
        <f t="shared" ref="AK3:AK34" si="8">I3+N3+Y3+AJ3</f>
        <v>40.664556962025323</v>
      </c>
      <c r="AL3" s="71"/>
    </row>
    <row r="4" spans="1:38" ht="22.5" customHeight="1" x14ac:dyDescent="0.25">
      <c r="A4" s="65">
        <v>7</v>
      </c>
      <c r="B4" s="66" t="s">
        <v>476</v>
      </c>
      <c r="C4" s="67" t="s">
        <v>246</v>
      </c>
      <c r="D4" s="66" t="s">
        <v>223</v>
      </c>
      <c r="E4" s="65" t="str">
        <f>VLOOKUP(D:D,职称信息表!B:M,12,FALSE)</f>
        <v>副研究员（自然科学）</v>
      </c>
      <c r="F4" s="65" t="str">
        <f>VLOOKUP(D:D,职称信息表!B:L,11,FALSE)</f>
        <v>副高</v>
      </c>
      <c r="G4" s="65" t="str">
        <f>VLOOKUP(D:D,职称信息表!B:G,6,FALSE)</f>
        <v>专任教师</v>
      </c>
      <c r="H4" s="68">
        <v>141.92000000000002</v>
      </c>
      <c r="I4" s="69">
        <f t="shared" si="0"/>
        <v>26.610000000000003</v>
      </c>
      <c r="J4" s="65" t="e">
        <f>VLOOKUP(成绩明细表!$D:$D,#REF!,3,FALSE)</f>
        <v>#REF!</v>
      </c>
      <c r="K4" s="65" t="e">
        <f>VLOOKUP($D:$D,#REF!,3,FALSE)</f>
        <v>#REF!</v>
      </c>
      <c r="L4" s="65" t="e">
        <f>AVERAGE(J4,K4)</f>
        <v>#REF!</v>
      </c>
      <c r="M4" s="65">
        <v>107</v>
      </c>
      <c r="N4" s="69">
        <f t="shared" ref="N4:N67" si="9">(1.6-(M4/158))*62.5</f>
        <v>57.674050632911403</v>
      </c>
      <c r="O4" s="65"/>
      <c r="P4" s="65"/>
      <c r="Q4" s="65">
        <f t="shared" si="1"/>
        <v>0</v>
      </c>
      <c r="R4" s="65"/>
      <c r="S4" s="65"/>
      <c r="T4" s="65"/>
      <c r="U4" s="65"/>
      <c r="V4" s="65">
        <v>-17</v>
      </c>
      <c r="W4" s="65"/>
      <c r="X4" s="70">
        <f t="shared" si="2"/>
        <v>-17</v>
      </c>
      <c r="Y4" s="65">
        <f t="shared" si="3"/>
        <v>-17</v>
      </c>
      <c r="Z4" s="70"/>
      <c r="AA4" s="70"/>
      <c r="AB4" s="70"/>
      <c r="AC4" s="70">
        <f t="shared" si="4"/>
        <v>0</v>
      </c>
      <c r="AD4" s="70"/>
      <c r="AE4" s="65"/>
      <c r="AF4" s="70"/>
      <c r="AG4" s="70">
        <f t="shared" si="5"/>
        <v>0</v>
      </c>
      <c r="AH4" s="70"/>
      <c r="AI4" s="70">
        <f t="shared" si="6"/>
        <v>0</v>
      </c>
      <c r="AJ4" s="65">
        <f t="shared" si="7"/>
        <v>0</v>
      </c>
      <c r="AK4" s="69">
        <f t="shared" si="8"/>
        <v>67.284050632911402</v>
      </c>
      <c r="AL4" s="71"/>
    </row>
    <row r="5" spans="1:38" ht="22.5" customHeight="1" x14ac:dyDescent="0.25">
      <c r="A5" s="65">
        <v>8</v>
      </c>
      <c r="B5" s="66" t="s">
        <v>476</v>
      </c>
      <c r="C5" s="67" t="s">
        <v>216</v>
      </c>
      <c r="D5" s="66" t="s">
        <v>217</v>
      </c>
      <c r="E5" s="65" t="str">
        <f>VLOOKUP(D:D,职称信息表!B:M,12,FALSE)</f>
        <v>教授</v>
      </c>
      <c r="F5" s="65" t="str">
        <f>VLOOKUP(D:D,职称信息表!B:L,11,FALSE)</f>
        <v>正高</v>
      </c>
      <c r="G5" s="65" t="str">
        <f>VLOOKUP(D:D,职称信息表!B:G,6,FALSE)</f>
        <v>专任教师</v>
      </c>
      <c r="H5" s="68">
        <v>0</v>
      </c>
      <c r="I5" s="69">
        <f t="shared" si="0"/>
        <v>0</v>
      </c>
      <c r="J5" s="65"/>
      <c r="K5" s="65"/>
      <c r="L5" s="65">
        <v>0</v>
      </c>
      <c r="M5" s="65">
        <v>150</v>
      </c>
      <c r="N5" s="69">
        <f t="shared" si="9"/>
        <v>40.664556962025323</v>
      </c>
      <c r="O5" s="65"/>
      <c r="P5" s="65"/>
      <c r="Q5" s="65">
        <f t="shared" si="1"/>
        <v>0</v>
      </c>
      <c r="R5" s="65"/>
      <c r="S5" s="65"/>
      <c r="T5" s="65"/>
      <c r="U5" s="65"/>
      <c r="V5" s="65"/>
      <c r="W5" s="65"/>
      <c r="X5" s="70">
        <f t="shared" si="2"/>
        <v>0</v>
      </c>
      <c r="Y5" s="65">
        <f t="shared" si="3"/>
        <v>0</v>
      </c>
      <c r="Z5" s="70"/>
      <c r="AA5" s="70"/>
      <c r="AB5" s="70"/>
      <c r="AC5" s="70">
        <f t="shared" si="4"/>
        <v>0</v>
      </c>
      <c r="AD5" s="70"/>
      <c r="AE5" s="65"/>
      <c r="AF5" s="70"/>
      <c r="AG5" s="70">
        <f t="shared" si="5"/>
        <v>0</v>
      </c>
      <c r="AH5" s="70"/>
      <c r="AI5" s="70">
        <f t="shared" si="6"/>
        <v>0</v>
      </c>
      <c r="AJ5" s="65">
        <f t="shared" si="7"/>
        <v>0</v>
      </c>
      <c r="AK5" s="69">
        <f t="shared" si="8"/>
        <v>40.664556962025323</v>
      </c>
      <c r="AL5" s="71"/>
    </row>
    <row r="6" spans="1:38" ht="22.5" customHeight="1" x14ac:dyDescent="0.25">
      <c r="A6" s="65">
        <v>9</v>
      </c>
      <c r="B6" s="66" t="s">
        <v>476</v>
      </c>
      <c r="C6" s="67" t="s">
        <v>129</v>
      </c>
      <c r="D6" s="66" t="s">
        <v>130</v>
      </c>
      <c r="E6" s="65" t="str">
        <f>VLOOKUP(D:D,职称信息表!B:M,12,FALSE)</f>
        <v>讲师（高校）</v>
      </c>
      <c r="F6" s="65" t="str">
        <f>VLOOKUP(D:D,职称信息表!B:L,11,FALSE)</f>
        <v>中级</v>
      </c>
      <c r="G6" s="65" t="str">
        <f>VLOOKUP(D:D,职称信息表!B:G,6,FALSE)</f>
        <v>专任教师</v>
      </c>
      <c r="H6" s="68">
        <v>297.84000000000003</v>
      </c>
      <c r="I6" s="69">
        <f t="shared" si="0"/>
        <v>55.845000000000006</v>
      </c>
      <c r="J6" s="65" t="e">
        <f>VLOOKUP(成绩明细表!$D:$D,#REF!,3,FALSE)</f>
        <v>#REF!</v>
      </c>
      <c r="K6" s="65"/>
      <c r="L6" s="65" t="e">
        <f>AVERAGE(J6,K6)</f>
        <v>#REF!</v>
      </c>
      <c r="M6" s="65">
        <v>143</v>
      </c>
      <c r="N6" s="69">
        <f t="shared" si="9"/>
        <v>43.433544303797468</v>
      </c>
      <c r="O6" s="65"/>
      <c r="P6" s="65"/>
      <c r="Q6" s="65">
        <f t="shared" si="1"/>
        <v>0</v>
      </c>
      <c r="R6" s="65"/>
      <c r="S6" s="65"/>
      <c r="T6" s="65"/>
      <c r="U6" s="65"/>
      <c r="V6" s="65">
        <v>-7</v>
      </c>
      <c r="W6" s="65"/>
      <c r="X6" s="70">
        <f t="shared" si="2"/>
        <v>-7</v>
      </c>
      <c r="Y6" s="65">
        <f t="shared" si="3"/>
        <v>-7</v>
      </c>
      <c r="Z6" s="70"/>
      <c r="AA6" s="70"/>
      <c r="AB6" s="70"/>
      <c r="AC6" s="70">
        <f t="shared" si="4"/>
        <v>0</v>
      </c>
      <c r="AD6" s="70"/>
      <c r="AE6" s="65"/>
      <c r="AF6" s="70"/>
      <c r="AG6" s="70">
        <f t="shared" si="5"/>
        <v>0</v>
      </c>
      <c r="AH6" s="70"/>
      <c r="AI6" s="70">
        <f t="shared" si="6"/>
        <v>0</v>
      </c>
      <c r="AJ6" s="65">
        <f t="shared" si="7"/>
        <v>0</v>
      </c>
      <c r="AK6" s="69">
        <f t="shared" si="8"/>
        <v>92.278544303797474</v>
      </c>
      <c r="AL6" s="71"/>
    </row>
    <row r="7" spans="1:38" ht="22.5" customHeight="1" x14ac:dyDescent="0.25">
      <c r="A7" s="65">
        <v>10</v>
      </c>
      <c r="B7" s="66" t="s">
        <v>476</v>
      </c>
      <c r="C7" s="67" t="s">
        <v>367</v>
      </c>
      <c r="D7" s="66" t="s">
        <v>249</v>
      </c>
      <c r="E7" s="65" t="str">
        <f>VLOOKUP(D:D,职称信息表!B:M,12,FALSE)</f>
        <v>讲师（高校）</v>
      </c>
      <c r="F7" s="65" t="str">
        <f>VLOOKUP(D:D,职称信息表!B:L,11,FALSE)</f>
        <v>中级</v>
      </c>
      <c r="G7" s="65" t="str">
        <f>VLOOKUP(D:D,职称信息表!B:G,6,FALSE)</f>
        <v>专任教师</v>
      </c>
      <c r="H7" s="68">
        <v>70.56</v>
      </c>
      <c r="I7" s="69">
        <f t="shared" si="0"/>
        <v>13.23</v>
      </c>
      <c r="J7" s="65"/>
      <c r="K7" s="65" t="e">
        <f>VLOOKUP($D:$D,#REF!,3,FALSE)</f>
        <v>#REF!</v>
      </c>
      <c r="L7" s="65" t="e">
        <f>AVERAGE(J7,K7)</f>
        <v>#REF!</v>
      </c>
      <c r="M7" s="65">
        <v>117</v>
      </c>
      <c r="N7" s="69">
        <f t="shared" si="9"/>
        <v>53.718354430379755</v>
      </c>
      <c r="O7" s="65"/>
      <c r="P7" s="65"/>
      <c r="Q7" s="65">
        <f t="shared" si="1"/>
        <v>0</v>
      </c>
      <c r="R7" s="65"/>
      <c r="S7" s="65"/>
      <c r="T7" s="65"/>
      <c r="U7" s="65">
        <v>2</v>
      </c>
      <c r="V7" s="65"/>
      <c r="W7" s="65"/>
      <c r="X7" s="70">
        <f t="shared" si="2"/>
        <v>2</v>
      </c>
      <c r="Y7" s="65">
        <f t="shared" si="3"/>
        <v>2</v>
      </c>
      <c r="Z7" s="70"/>
      <c r="AA7" s="70"/>
      <c r="AB7" s="70"/>
      <c r="AC7" s="70">
        <f t="shared" si="4"/>
        <v>0</v>
      </c>
      <c r="AD7" s="70"/>
      <c r="AE7" s="65">
        <v>25</v>
      </c>
      <c r="AF7" s="70"/>
      <c r="AG7" s="70">
        <f t="shared" si="5"/>
        <v>25</v>
      </c>
      <c r="AH7" s="70"/>
      <c r="AI7" s="70">
        <f t="shared" si="6"/>
        <v>0</v>
      </c>
      <c r="AJ7" s="65">
        <f t="shared" si="7"/>
        <v>25</v>
      </c>
      <c r="AK7" s="69">
        <f t="shared" si="8"/>
        <v>93.948354430379752</v>
      </c>
      <c r="AL7" s="71"/>
    </row>
    <row r="8" spans="1:38" ht="22.5" customHeight="1" x14ac:dyDescent="0.25">
      <c r="A8" s="65">
        <v>11</v>
      </c>
      <c r="B8" s="66" t="s">
        <v>476</v>
      </c>
      <c r="C8" s="67" t="s">
        <v>276</v>
      </c>
      <c r="D8" s="66" t="s">
        <v>260</v>
      </c>
      <c r="E8" s="65" t="str">
        <f>VLOOKUP(D:D,职称信息表!B:M,12,FALSE)</f>
        <v>讲师（高校）</v>
      </c>
      <c r="F8" s="65" t="str">
        <f>VLOOKUP(D:D,职称信息表!B:L,11,FALSE)</f>
        <v>中级</v>
      </c>
      <c r="G8" s="65" t="str">
        <f>VLOOKUP(D:D,职称信息表!B:G,6,FALSE)</f>
        <v>专任教师</v>
      </c>
      <c r="H8" s="68">
        <v>199.536</v>
      </c>
      <c r="I8" s="69">
        <f t="shared" si="0"/>
        <v>37.413000000000004</v>
      </c>
      <c r="J8" s="65"/>
      <c r="K8" s="65" t="e">
        <f>VLOOKUP($D:$D,#REF!,3,FALSE)</f>
        <v>#REF!</v>
      </c>
      <c r="L8" s="65" t="e">
        <f>AVERAGE(J8,K8)</f>
        <v>#REF!</v>
      </c>
      <c r="M8" s="65">
        <v>96</v>
      </c>
      <c r="N8" s="69">
        <f t="shared" si="9"/>
        <v>62.025316455696206</v>
      </c>
      <c r="O8" s="65"/>
      <c r="P8" s="65"/>
      <c r="Q8" s="65">
        <f t="shared" si="1"/>
        <v>0</v>
      </c>
      <c r="R8" s="65"/>
      <c r="S8" s="65"/>
      <c r="T8" s="65"/>
      <c r="U8" s="65"/>
      <c r="V8" s="65"/>
      <c r="W8" s="65"/>
      <c r="X8" s="70">
        <f t="shared" si="2"/>
        <v>0</v>
      </c>
      <c r="Y8" s="65">
        <f t="shared" si="3"/>
        <v>0</v>
      </c>
      <c r="Z8" s="70"/>
      <c r="AA8" s="70"/>
      <c r="AB8" s="70"/>
      <c r="AC8" s="70">
        <f t="shared" si="4"/>
        <v>0</v>
      </c>
      <c r="AD8" s="70"/>
      <c r="AE8" s="65"/>
      <c r="AF8" s="70"/>
      <c r="AG8" s="70">
        <f t="shared" si="5"/>
        <v>0</v>
      </c>
      <c r="AH8" s="70"/>
      <c r="AI8" s="70">
        <f t="shared" si="6"/>
        <v>0</v>
      </c>
      <c r="AJ8" s="65">
        <f t="shared" si="7"/>
        <v>0</v>
      </c>
      <c r="AK8" s="69">
        <f t="shared" si="8"/>
        <v>99.43831645569621</v>
      </c>
      <c r="AL8" s="71"/>
    </row>
    <row r="9" spans="1:38" ht="22.5" customHeight="1" x14ac:dyDescent="0.25">
      <c r="A9" s="65">
        <v>12</v>
      </c>
      <c r="B9" s="66" t="s">
        <v>476</v>
      </c>
      <c r="C9" s="67" t="s">
        <v>394</v>
      </c>
      <c r="D9" s="66" t="s">
        <v>336</v>
      </c>
      <c r="E9" s="65" t="str">
        <f>VLOOKUP(D:D,职称信息表!B:M,12,FALSE)</f>
        <v>讲师（高校）</v>
      </c>
      <c r="F9" s="65" t="str">
        <f>VLOOKUP(D:D,职称信息表!B:L,11,FALSE)</f>
        <v>中级</v>
      </c>
      <c r="G9" s="65" t="str">
        <f>VLOOKUP(D:D,职称信息表!B:G,6,FALSE)</f>
        <v>专任教师</v>
      </c>
      <c r="H9" s="68">
        <v>300.64</v>
      </c>
      <c r="I9" s="69">
        <f t="shared" si="0"/>
        <v>56.37</v>
      </c>
      <c r="J9" s="65" t="e">
        <f>VLOOKUP(成绩明细表!$D:$D,#REF!,3,FALSE)</f>
        <v>#REF!</v>
      </c>
      <c r="K9" s="65" t="e">
        <f>VLOOKUP($D:$D,#REF!,3,FALSE)</f>
        <v>#REF!</v>
      </c>
      <c r="L9" s="65" t="e">
        <f>AVERAGE(J9,K9)</f>
        <v>#REF!</v>
      </c>
      <c r="M9" s="65">
        <v>41</v>
      </c>
      <c r="N9" s="69">
        <f t="shared" si="9"/>
        <v>83.781645569620252</v>
      </c>
      <c r="O9" s="65"/>
      <c r="P9" s="65"/>
      <c r="Q9" s="65">
        <f t="shared" si="1"/>
        <v>0</v>
      </c>
      <c r="R9" s="65"/>
      <c r="S9" s="65"/>
      <c r="T9" s="65"/>
      <c r="U9" s="65"/>
      <c r="V9" s="65"/>
      <c r="W9" s="65"/>
      <c r="X9" s="70">
        <f t="shared" si="2"/>
        <v>0</v>
      </c>
      <c r="Y9" s="65">
        <f t="shared" si="3"/>
        <v>0</v>
      </c>
      <c r="Z9" s="70"/>
      <c r="AA9" s="70"/>
      <c r="AB9" s="70"/>
      <c r="AC9" s="70">
        <f t="shared" si="4"/>
        <v>0</v>
      </c>
      <c r="AD9" s="70"/>
      <c r="AE9" s="65"/>
      <c r="AF9" s="70"/>
      <c r="AG9" s="70">
        <f t="shared" si="5"/>
        <v>0</v>
      </c>
      <c r="AH9" s="70"/>
      <c r="AI9" s="70">
        <f t="shared" si="6"/>
        <v>0</v>
      </c>
      <c r="AJ9" s="65">
        <f t="shared" si="7"/>
        <v>0</v>
      </c>
      <c r="AK9" s="69">
        <f t="shared" si="8"/>
        <v>140.15164556962026</v>
      </c>
      <c r="AL9" s="71"/>
    </row>
    <row r="10" spans="1:38" ht="22.5" customHeight="1" x14ac:dyDescent="0.25">
      <c r="A10" s="65">
        <v>13</v>
      </c>
      <c r="B10" s="66" t="s">
        <v>476</v>
      </c>
      <c r="C10" s="67" t="s">
        <v>395</v>
      </c>
      <c r="D10" s="66" t="s">
        <v>477</v>
      </c>
      <c r="E10" s="65" t="str">
        <f>VLOOKUP(D:D,职称信息表!B:M,12,FALSE)</f>
        <v>教授</v>
      </c>
      <c r="F10" s="65" t="str">
        <f>VLOOKUP(D:D,职称信息表!B:L,11,FALSE)</f>
        <v>正高</v>
      </c>
      <c r="G10" s="65" t="str">
        <f>VLOOKUP(D:D,职称信息表!B:G,6,FALSE)</f>
        <v>专任教师</v>
      </c>
      <c r="H10" s="68">
        <v>132</v>
      </c>
      <c r="I10" s="69">
        <f t="shared" si="0"/>
        <v>24.75</v>
      </c>
      <c r="J10" s="65"/>
      <c r="K10" s="65"/>
      <c r="L10" s="65">
        <v>0</v>
      </c>
      <c r="M10" s="65">
        <v>150</v>
      </c>
      <c r="N10" s="69">
        <f t="shared" si="9"/>
        <v>40.664556962025323</v>
      </c>
      <c r="O10" s="65"/>
      <c r="P10" s="65"/>
      <c r="Q10" s="65">
        <f t="shared" si="1"/>
        <v>0</v>
      </c>
      <c r="R10" s="65"/>
      <c r="S10" s="65"/>
      <c r="T10" s="65"/>
      <c r="U10" s="65"/>
      <c r="V10" s="65"/>
      <c r="W10" s="65"/>
      <c r="X10" s="70">
        <f t="shared" si="2"/>
        <v>0</v>
      </c>
      <c r="Y10" s="65">
        <f t="shared" si="3"/>
        <v>0</v>
      </c>
      <c r="Z10" s="70"/>
      <c r="AA10" s="70"/>
      <c r="AB10" s="70"/>
      <c r="AC10" s="70">
        <f t="shared" si="4"/>
        <v>0</v>
      </c>
      <c r="AD10" s="70"/>
      <c r="AE10" s="65"/>
      <c r="AF10" s="70"/>
      <c r="AG10" s="70">
        <f t="shared" si="5"/>
        <v>0</v>
      </c>
      <c r="AH10" s="70"/>
      <c r="AI10" s="70">
        <f t="shared" si="6"/>
        <v>0</v>
      </c>
      <c r="AJ10" s="65">
        <f t="shared" si="7"/>
        <v>0</v>
      </c>
      <c r="AK10" s="69">
        <f t="shared" si="8"/>
        <v>65.41455696202533</v>
      </c>
      <c r="AL10" s="71"/>
    </row>
    <row r="11" spans="1:38" ht="22.5" customHeight="1" x14ac:dyDescent="0.25">
      <c r="A11" s="65">
        <v>14</v>
      </c>
      <c r="B11" s="66" t="s">
        <v>476</v>
      </c>
      <c r="C11" s="67" t="s">
        <v>396</v>
      </c>
      <c r="D11" s="66" t="s">
        <v>446</v>
      </c>
      <c r="E11" s="65" t="str">
        <f>VLOOKUP(D:D,职称信息表!B:M,12,FALSE)</f>
        <v>讲师</v>
      </c>
      <c r="F11" s="65" t="str">
        <f>VLOOKUP(D:D,职称信息表!B:L,11,FALSE)</f>
        <v>中级</v>
      </c>
      <c r="G11" s="65" t="str">
        <f>VLOOKUP(D:D,职称信息表!B:G,6,FALSE)</f>
        <v>专任教师</v>
      </c>
      <c r="H11" s="68">
        <v>169.6</v>
      </c>
      <c r="I11" s="69">
        <f t="shared" si="0"/>
        <v>31.8</v>
      </c>
      <c r="J11" s="65" t="e">
        <f>VLOOKUP(成绩明细表!$D:$D,#REF!,3,FALSE)</f>
        <v>#REF!</v>
      </c>
      <c r="K11" s="65" t="e">
        <f>VLOOKUP($D:$D,#REF!,3,FALSE)</f>
        <v>#REF!</v>
      </c>
      <c r="L11" s="65" t="e">
        <f t="shared" ref="L11:L38" si="10">AVERAGE(J11,K11)</f>
        <v>#REF!</v>
      </c>
      <c r="M11" s="65">
        <v>103</v>
      </c>
      <c r="N11" s="69">
        <f t="shared" si="9"/>
        <v>59.256329113924053</v>
      </c>
      <c r="O11" s="65"/>
      <c r="P11" s="65"/>
      <c r="Q11" s="65">
        <f t="shared" si="1"/>
        <v>0</v>
      </c>
      <c r="R11" s="65"/>
      <c r="S11" s="65"/>
      <c r="T11" s="65"/>
      <c r="U11" s="65"/>
      <c r="V11" s="65"/>
      <c r="W11" s="65"/>
      <c r="X11" s="70">
        <f t="shared" si="2"/>
        <v>0</v>
      </c>
      <c r="Y11" s="65">
        <f t="shared" si="3"/>
        <v>0</v>
      </c>
      <c r="Z11" s="70"/>
      <c r="AA11" s="70"/>
      <c r="AB11" s="70"/>
      <c r="AC11" s="70">
        <f t="shared" si="4"/>
        <v>0</v>
      </c>
      <c r="AD11" s="70"/>
      <c r="AE11" s="65"/>
      <c r="AF11" s="70"/>
      <c r="AG11" s="70">
        <f t="shared" si="5"/>
        <v>0</v>
      </c>
      <c r="AH11" s="70"/>
      <c r="AI11" s="70">
        <f t="shared" si="6"/>
        <v>0</v>
      </c>
      <c r="AJ11" s="65">
        <f t="shared" si="7"/>
        <v>0</v>
      </c>
      <c r="AK11" s="69">
        <f t="shared" si="8"/>
        <v>91.05632911392405</v>
      </c>
      <c r="AL11" s="71"/>
    </row>
    <row r="12" spans="1:38" ht="22.5" customHeight="1" x14ac:dyDescent="0.25">
      <c r="A12" s="65">
        <v>18</v>
      </c>
      <c r="B12" s="66" t="s">
        <v>480</v>
      </c>
      <c r="C12" s="67" t="s">
        <v>13</v>
      </c>
      <c r="D12" s="66" t="s">
        <v>14</v>
      </c>
      <c r="E12" s="65" t="str">
        <f>VLOOKUP(D:D,职称信息表!B:M,12,FALSE)</f>
        <v>教授</v>
      </c>
      <c r="F12" s="65" t="str">
        <f>VLOOKUP(D:D,职称信息表!B:L,11,FALSE)</f>
        <v>正高</v>
      </c>
      <c r="G12" s="65" t="str">
        <f>VLOOKUP(D:D,职称信息表!B:G,6,FALSE)</f>
        <v>专任教师</v>
      </c>
      <c r="H12" s="68">
        <v>686.54783999999995</v>
      </c>
      <c r="I12" s="69">
        <f t="shared" si="0"/>
        <v>128.72771999999998</v>
      </c>
      <c r="J12" s="65" t="e">
        <f>VLOOKUP(成绩明细表!$D:$D,#REF!,3,FALSE)</f>
        <v>#REF!</v>
      </c>
      <c r="K12" s="65" t="e">
        <f>VLOOKUP($D:$D,#REF!,3,FALSE)</f>
        <v>#REF!</v>
      </c>
      <c r="L12" s="65" t="e">
        <f t="shared" si="10"/>
        <v>#REF!</v>
      </c>
      <c r="M12" s="65">
        <v>95</v>
      </c>
      <c r="N12" s="69">
        <f t="shared" si="9"/>
        <v>62.420886075949376</v>
      </c>
      <c r="O12" s="65"/>
      <c r="P12" s="65"/>
      <c r="Q12" s="65">
        <f t="shared" si="1"/>
        <v>0</v>
      </c>
      <c r="R12" s="65"/>
      <c r="S12" s="65"/>
      <c r="T12" s="65"/>
      <c r="U12" s="65"/>
      <c r="V12" s="65"/>
      <c r="W12" s="65"/>
      <c r="X12" s="70">
        <f t="shared" si="2"/>
        <v>0</v>
      </c>
      <c r="Y12" s="65">
        <f t="shared" si="3"/>
        <v>0</v>
      </c>
      <c r="Z12" s="70"/>
      <c r="AA12" s="70"/>
      <c r="AB12" s="70"/>
      <c r="AC12" s="70">
        <f t="shared" si="4"/>
        <v>0</v>
      </c>
      <c r="AD12" s="70"/>
      <c r="AE12" s="65">
        <v>50</v>
      </c>
      <c r="AF12" s="70"/>
      <c r="AG12" s="70">
        <f t="shared" si="5"/>
        <v>50</v>
      </c>
      <c r="AH12" s="70"/>
      <c r="AI12" s="70">
        <f t="shared" si="6"/>
        <v>0</v>
      </c>
      <c r="AJ12" s="65">
        <f t="shared" si="7"/>
        <v>50</v>
      </c>
      <c r="AK12" s="69">
        <f t="shared" si="8"/>
        <v>241.14860607594935</v>
      </c>
      <c r="AL12" s="71"/>
    </row>
    <row r="13" spans="1:38" ht="22.5" customHeight="1" x14ac:dyDescent="0.25">
      <c r="A13" s="65">
        <v>19</v>
      </c>
      <c r="B13" s="66" t="s">
        <v>480</v>
      </c>
      <c r="C13" s="67" t="s">
        <v>58</v>
      </c>
      <c r="D13" s="66" t="s">
        <v>59</v>
      </c>
      <c r="E13" s="65" t="str">
        <f>VLOOKUP(D:D,职称信息表!B:M,12,FALSE)</f>
        <v>教授</v>
      </c>
      <c r="F13" s="65" t="str">
        <f>VLOOKUP(D:D,职称信息表!B:L,11,FALSE)</f>
        <v>正高</v>
      </c>
      <c r="G13" s="65" t="str">
        <f>VLOOKUP(D:D,职称信息表!B:G,6,FALSE)</f>
        <v>专任教师</v>
      </c>
      <c r="H13" s="68">
        <v>163.19999999999999</v>
      </c>
      <c r="I13" s="69">
        <f t="shared" si="0"/>
        <v>30.6</v>
      </c>
      <c r="J13" s="65" t="e">
        <f>VLOOKUP(成绩明细表!$D:$D,#REF!,3,FALSE)</f>
        <v>#REF!</v>
      </c>
      <c r="K13" s="65" t="e">
        <f>VLOOKUP($D:$D,#REF!,3,FALSE)</f>
        <v>#REF!</v>
      </c>
      <c r="L13" s="65" t="e">
        <f t="shared" si="10"/>
        <v>#REF!</v>
      </c>
      <c r="M13" s="65">
        <v>89</v>
      </c>
      <c r="N13" s="69">
        <f t="shared" si="9"/>
        <v>64.794303797468373</v>
      </c>
      <c r="O13" s="65"/>
      <c r="P13" s="65"/>
      <c r="Q13" s="65">
        <f t="shared" si="1"/>
        <v>0</v>
      </c>
      <c r="R13" s="65"/>
      <c r="S13" s="65"/>
      <c r="T13" s="65"/>
      <c r="U13" s="65"/>
      <c r="V13" s="65"/>
      <c r="W13" s="65"/>
      <c r="X13" s="70">
        <f t="shared" si="2"/>
        <v>0</v>
      </c>
      <c r="Y13" s="65">
        <f t="shared" si="3"/>
        <v>0</v>
      </c>
      <c r="Z13" s="70"/>
      <c r="AA13" s="70"/>
      <c r="AB13" s="70"/>
      <c r="AC13" s="70">
        <f t="shared" si="4"/>
        <v>0</v>
      </c>
      <c r="AD13" s="70"/>
      <c r="AE13" s="65"/>
      <c r="AF13" s="70"/>
      <c r="AG13" s="70">
        <f t="shared" si="5"/>
        <v>0</v>
      </c>
      <c r="AH13" s="70"/>
      <c r="AI13" s="70">
        <f t="shared" si="6"/>
        <v>0</v>
      </c>
      <c r="AJ13" s="65">
        <f t="shared" si="7"/>
        <v>0</v>
      </c>
      <c r="AK13" s="69">
        <f t="shared" si="8"/>
        <v>95.394303797468382</v>
      </c>
      <c r="AL13" s="71"/>
    </row>
    <row r="14" spans="1:38" ht="22.5" customHeight="1" x14ac:dyDescent="0.25">
      <c r="A14" s="65">
        <v>20</v>
      </c>
      <c r="B14" s="66" t="s">
        <v>480</v>
      </c>
      <c r="C14" s="67" t="s">
        <v>190</v>
      </c>
      <c r="D14" s="66" t="s">
        <v>103</v>
      </c>
      <c r="E14" s="65" t="str">
        <f>VLOOKUP(D:D,职称信息表!B:M,12,FALSE)</f>
        <v>教授</v>
      </c>
      <c r="F14" s="65" t="str">
        <f>VLOOKUP(D:D,职称信息表!B:L,11,FALSE)</f>
        <v>正高</v>
      </c>
      <c r="G14" s="65" t="str">
        <f>VLOOKUP(D:D,职称信息表!B:G,6,FALSE)</f>
        <v>专任教师</v>
      </c>
      <c r="H14" s="68">
        <v>278</v>
      </c>
      <c r="I14" s="69">
        <f t="shared" si="0"/>
        <v>52.125</v>
      </c>
      <c r="J14" s="65" t="e">
        <f>VLOOKUP(成绩明细表!$D:$D,#REF!,3,FALSE)</f>
        <v>#REF!</v>
      </c>
      <c r="K14" s="65" t="e">
        <f>VLOOKUP($D:$D,#REF!,3,FALSE)</f>
        <v>#REF!</v>
      </c>
      <c r="L14" s="65" t="e">
        <f t="shared" si="10"/>
        <v>#REF!</v>
      </c>
      <c r="M14" s="65">
        <v>111</v>
      </c>
      <c r="N14" s="69">
        <f t="shared" si="9"/>
        <v>56.091772151898745</v>
      </c>
      <c r="O14" s="65"/>
      <c r="P14" s="65"/>
      <c r="Q14" s="65">
        <f t="shared" si="1"/>
        <v>0</v>
      </c>
      <c r="R14" s="65"/>
      <c r="S14" s="65"/>
      <c r="T14" s="65"/>
      <c r="U14" s="65"/>
      <c r="V14" s="65"/>
      <c r="W14" s="65"/>
      <c r="X14" s="70">
        <f t="shared" si="2"/>
        <v>0</v>
      </c>
      <c r="Y14" s="65">
        <f t="shared" si="3"/>
        <v>0</v>
      </c>
      <c r="Z14" s="70"/>
      <c r="AA14" s="70"/>
      <c r="AB14" s="70"/>
      <c r="AC14" s="70">
        <f t="shared" si="4"/>
        <v>0</v>
      </c>
      <c r="AD14" s="70"/>
      <c r="AE14" s="65"/>
      <c r="AF14" s="70"/>
      <c r="AG14" s="70">
        <f t="shared" si="5"/>
        <v>0</v>
      </c>
      <c r="AH14" s="70"/>
      <c r="AI14" s="70">
        <f t="shared" si="6"/>
        <v>0</v>
      </c>
      <c r="AJ14" s="65">
        <f t="shared" si="7"/>
        <v>0</v>
      </c>
      <c r="AK14" s="69">
        <f t="shared" si="8"/>
        <v>108.21677215189874</v>
      </c>
      <c r="AL14" s="71"/>
    </row>
    <row r="15" spans="1:38" ht="22.5" customHeight="1" x14ac:dyDescent="0.25">
      <c r="A15" s="65">
        <v>21</v>
      </c>
      <c r="B15" s="66" t="s">
        <v>480</v>
      </c>
      <c r="C15" s="67" t="s">
        <v>187</v>
      </c>
      <c r="D15" s="66" t="s">
        <v>112</v>
      </c>
      <c r="E15" s="65" t="str">
        <f>VLOOKUP(D:D,职称信息表!B:M,12,FALSE)</f>
        <v>副教授</v>
      </c>
      <c r="F15" s="65" t="str">
        <f>VLOOKUP(D:D,职称信息表!B:L,11,FALSE)</f>
        <v>副高</v>
      </c>
      <c r="G15" s="65" t="str">
        <f>VLOOKUP(D:D,职称信息表!B:G,6,FALSE)</f>
        <v>专任教师</v>
      </c>
      <c r="H15" s="68">
        <v>380.04223999999999</v>
      </c>
      <c r="I15" s="69">
        <f t="shared" si="0"/>
        <v>71.257919999999999</v>
      </c>
      <c r="J15" s="65" t="e">
        <f>VLOOKUP(成绩明细表!$D:$D,#REF!,3,FALSE)</f>
        <v>#REF!</v>
      </c>
      <c r="K15" s="65" t="e">
        <f>VLOOKUP($D:$D,#REF!,3,FALSE)</f>
        <v>#REF!</v>
      </c>
      <c r="L15" s="65" t="e">
        <f t="shared" si="10"/>
        <v>#REF!</v>
      </c>
      <c r="M15" s="65">
        <v>24</v>
      </c>
      <c r="N15" s="69">
        <f t="shared" si="9"/>
        <v>90.506329113924068</v>
      </c>
      <c r="O15" s="65"/>
      <c r="P15" s="65"/>
      <c r="Q15" s="65">
        <f t="shared" si="1"/>
        <v>0</v>
      </c>
      <c r="R15" s="65"/>
      <c r="S15" s="65"/>
      <c r="T15" s="65"/>
      <c r="U15" s="65"/>
      <c r="V15" s="65"/>
      <c r="W15" s="65"/>
      <c r="X15" s="70">
        <f t="shared" si="2"/>
        <v>0</v>
      </c>
      <c r="Y15" s="65">
        <f t="shared" si="3"/>
        <v>0</v>
      </c>
      <c r="Z15" s="70"/>
      <c r="AA15" s="70"/>
      <c r="AB15" s="70"/>
      <c r="AC15" s="70">
        <f t="shared" si="4"/>
        <v>0</v>
      </c>
      <c r="AD15" s="70"/>
      <c r="AE15" s="65"/>
      <c r="AF15" s="70"/>
      <c r="AG15" s="70">
        <f t="shared" si="5"/>
        <v>0</v>
      </c>
      <c r="AH15" s="70"/>
      <c r="AI15" s="70">
        <f t="shared" si="6"/>
        <v>0</v>
      </c>
      <c r="AJ15" s="65">
        <f t="shared" si="7"/>
        <v>0</v>
      </c>
      <c r="AK15" s="69">
        <f t="shared" si="8"/>
        <v>161.76424911392405</v>
      </c>
      <c r="AL15" s="71"/>
    </row>
    <row r="16" spans="1:38" ht="22.5" customHeight="1" x14ac:dyDescent="0.25">
      <c r="A16" s="65">
        <v>22</v>
      </c>
      <c r="B16" s="66" t="s">
        <v>480</v>
      </c>
      <c r="C16" s="67" t="s">
        <v>296</v>
      </c>
      <c r="D16" s="66" t="s">
        <v>241</v>
      </c>
      <c r="E16" s="65" t="str">
        <f>VLOOKUP(D:D,职称信息表!B:M,12,FALSE)</f>
        <v>副教授</v>
      </c>
      <c r="F16" s="65" t="str">
        <f>VLOOKUP(D:D,职称信息表!B:L,11,FALSE)</f>
        <v>副高</v>
      </c>
      <c r="G16" s="65" t="str">
        <f>VLOOKUP(D:D,职称信息表!B:G,6,FALSE)</f>
        <v>专任教师</v>
      </c>
      <c r="H16" s="68">
        <v>398.5777591014205</v>
      </c>
      <c r="I16" s="69">
        <f t="shared" si="0"/>
        <v>74.733329831516343</v>
      </c>
      <c r="J16" s="65" t="e">
        <f>VLOOKUP(成绩明细表!$D:$D,#REF!,3,FALSE)</f>
        <v>#REF!</v>
      </c>
      <c r="K16" s="65" t="e">
        <f>VLOOKUP($D:$D,#REF!,3,FALSE)</f>
        <v>#REF!</v>
      </c>
      <c r="L16" s="65" t="e">
        <f t="shared" si="10"/>
        <v>#REF!</v>
      </c>
      <c r="M16" s="65">
        <v>124</v>
      </c>
      <c r="N16" s="69">
        <f t="shared" si="9"/>
        <v>50.949367088607602</v>
      </c>
      <c r="O16" s="65"/>
      <c r="P16" s="65"/>
      <c r="Q16" s="65">
        <f t="shared" si="1"/>
        <v>0</v>
      </c>
      <c r="R16" s="65"/>
      <c r="S16" s="65"/>
      <c r="T16" s="65"/>
      <c r="U16" s="65"/>
      <c r="V16" s="65"/>
      <c r="W16" s="65"/>
      <c r="X16" s="70">
        <f t="shared" si="2"/>
        <v>0</v>
      </c>
      <c r="Y16" s="65">
        <f t="shared" si="3"/>
        <v>0</v>
      </c>
      <c r="Z16" s="70">
        <v>4</v>
      </c>
      <c r="AA16" s="70"/>
      <c r="AB16" s="70"/>
      <c r="AC16" s="70">
        <f t="shared" si="4"/>
        <v>4</v>
      </c>
      <c r="AD16" s="70"/>
      <c r="AE16" s="65"/>
      <c r="AF16" s="70"/>
      <c r="AG16" s="70">
        <f t="shared" si="5"/>
        <v>0</v>
      </c>
      <c r="AH16" s="70">
        <v>10</v>
      </c>
      <c r="AI16" s="70">
        <f t="shared" si="6"/>
        <v>10</v>
      </c>
      <c r="AJ16" s="65">
        <f t="shared" si="7"/>
        <v>14</v>
      </c>
      <c r="AK16" s="69">
        <f t="shared" si="8"/>
        <v>139.68269692012393</v>
      </c>
      <c r="AL16" s="71"/>
    </row>
    <row r="17" spans="1:38" ht="22.5" customHeight="1" x14ac:dyDescent="0.25">
      <c r="A17" s="65">
        <v>23</v>
      </c>
      <c r="B17" s="66" t="s">
        <v>480</v>
      </c>
      <c r="C17" s="67" t="s">
        <v>398</v>
      </c>
      <c r="D17" s="66" t="s">
        <v>337</v>
      </c>
      <c r="E17" s="65" t="str">
        <f>VLOOKUP(D:D,职称信息表!B:M,12,FALSE)</f>
        <v>副研究员（自然科学）</v>
      </c>
      <c r="F17" s="65" t="str">
        <f>VLOOKUP(D:D,职称信息表!B:L,11,FALSE)</f>
        <v>副高</v>
      </c>
      <c r="G17" s="65" t="str">
        <f>VLOOKUP(D:D,职称信息表!B:G,6,FALSE)</f>
        <v>专任教师</v>
      </c>
      <c r="H17" s="68">
        <v>160.24</v>
      </c>
      <c r="I17" s="69">
        <f t="shared" si="0"/>
        <v>30.045000000000002</v>
      </c>
      <c r="J17" s="65" t="e">
        <f>VLOOKUP(成绩明细表!$D:$D,#REF!,3,FALSE)</f>
        <v>#REF!</v>
      </c>
      <c r="K17" s="65" t="e">
        <f>VLOOKUP($D:$D,#REF!,3,FALSE)</f>
        <v>#REF!</v>
      </c>
      <c r="L17" s="65" t="e">
        <f t="shared" si="10"/>
        <v>#REF!</v>
      </c>
      <c r="M17" s="65">
        <v>112</v>
      </c>
      <c r="N17" s="69">
        <f t="shared" si="9"/>
        <v>55.696202531645575</v>
      </c>
      <c r="O17" s="65"/>
      <c r="P17" s="65"/>
      <c r="Q17" s="65">
        <f t="shared" si="1"/>
        <v>0</v>
      </c>
      <c r="R17" s="65"/>
      <c r="S17" s="65"/>
      <c r="T17" s="65"/>
      <c r="U17" s="65"/>
      <c r="V17" s="65"/>
      <c r="W17" s="65"/>
      <c r="X17" s="70">
        <f t="shared" si="2"/>
        <v>0</v>
      </c>
      <c r="Y17" s="65">
        <f t="shared" si="3"/>
        <v>0</v>
      </c>
      <c r="Z17" s="70"/>
      <c r="AA17" s="70"/>
      <c r="AB17" s="70"/>
      <c r="AC17" s="70">
        <f t="shared" si="4"/>
        <v>0</v>
      </c>
      <c r="AD17" s="70"/>
      <c r="AE17" s="65"/>
      <c r="AF17" s="70"/>
      <c r="AG17" s="70">
        <f t="shared" si="5"/>
        <v>0</v>
      </c>
      <c r="AH17" s="70">
        <v>80</v>
      </c>
      <c r="AI17" s="70">
        <f t="shared" si="6"/>
        <v>80</v>
      </c>
      <c r="AJ17" s="65">
        <f t="shared" si="7"/>
        <v>80</v>
      </c>
      <c r="AK17" s="69">
        <f t="shared" si="8"/>
        <v>165.74120253164557</v>
      </c>
      <c r="AL17" s="71"/>
    </row>
    <row r="18" spans="1:38" ht="22.5" customHeight="1" x14ac:dyDescent="0.25">
      <c r="A18" s="65">
        <v>27</v>
      </c>
      <c r="B18" s="66" t="s">
        <v>481</v>
      </c>
      <c r="C18" s="67" t="s">
        <v>86</v>
      </c>
      <c r="D18" s="66" t="s">
        <v>87</v>
      </c>
      <c r="E18" s="65" t="str">
        <f>VLOOKUP(D:D,职称信息表!B:M,12,FALSE)</f>
        <v>助理研究员（自然科学）</v>
      </c>
      <c r="F18" s="65" t="str">
        <f>VLOOKUP(D:D,职称信息表!B:L,11,FALSE)</f>
        <v>中级</v>
      </c>
      <c r="G18" s="65" t="str">
        <f>VLOOKUP(D:D,职称信息表!B:G,6,FALSE)</f>
        <v>专任教师</v>
      </c>
      <c r="H18" s="68">
        <v>188</v>
      </c>
      <c r="I18" s="69">
        <f t="shared" si="0"/>
        <v>35.25</v>
      </c>
      <c r="J18" s="65" t="e">
        <f>VLOOKUP(成绩明细表!$D:$D,#REF!,3,FALSE)</f>
        <v>#REF!</v>
      </c>
      <c r="K18" s="65" t="e">
        <f>VLOOKUP($D:$D,#REF!,3,FALSE)</f>
        <v>#REF!</v>
      </c>
      <c r="L18" s="65" t="e">
        <f t="shared" si="10"/>
        <v>#REF!</v>
      </c>
      <c r="M18" s="65">
        <v>141</v>
      </c>
      <c r="N18" s="69">
        <f t="shared" si="9"/>
        <v>44.224683544303801</v>
      </c>
      <c r="O18" s="65"/>
      <c r="P18" s="65"/>
      <c r="Q18" s="65">
        <f t="shared" si="1"/>
        <v>0</v>
      </c>
      <c r="R18" s="65"/>
      <c r="S18" s="65"/>
      <c r="T18" s="65"/>
      <c r="U18" s="65"/>
      <c r="V18" s="65"/>
      <c r="W18" s="65"/>
      <c r="X18" s="70">
        <f t="shared" si="2"/>
        <v>0</v>
      </c>
      <c r="Y18" s="65">
        <f t="shared" si="3"/>
        <v>0</v>
      </c>
      <c r="Z18" s="70"/>
      <c r="AA18" s="70"/>
      <c r="AB18" s="70"/>
      <c r="AC18" s="70">
        <f t="shared" si="4"/>
        <v>0</v>
      </c>
      <c r="AD18" s="70"/>
      <c r="AE18" s="65"/>
      <c r="AF18" s="70"/>
      <c r="AG18" s="70">
        <f t="shared" si="5"/>
        <v>0</v>
      </c>
      <c r="AH18" s="70"/>
      <c r="AI18" s="70">
        <f t="shared" si="6"/>
        <v>0</v>
      </c>
      <c r="AJ18" s="65">
        <f t="shared" si="7"/>
        <v>0</v>
      </c>
      <c r="AK18" s="69">
        <f t="shared" si="8"/>
        <v>79.474683544303801</v>
      </c>
      <c r="AL18" s="71"/>
    </row>
    <row r="19" spans="1:38" ht="22.5" customHeight="1" x14ac:dyDescent="0.25">
      <c r="A19" s="65">
        <v>28</v>
      </c>
      <c r="B19" s="66" t="s">
        <v>481</v>
      </c>
      <c r="C19" s="67" t="s">
        <v>123</v>
      </c>
      <c r="D19" s="66" t="s">
        <v>124</v>
      </c>
      <c r="E19" s="65" t="str">
        <f>VLOOKUP(D:D,职称信息表!B:M,12,FALSE)</f>
        <v>副教授</v>
      </c>
      <c r="F19" s="65" t="str">
        <f>VLOOKUP(D:D,职称信息表!B:L,11,FALSE)</f>
        <v>副高</v>
      </c>
      <c r="G19" s="65" t="str">
        <f>VLOOKUP(D:D,职称信息表!B:G,6,FALSE)</f>
        <v>专任教师</v>
      </c>
      <c r="H19" s="68">
        <v>278.40000000000003</v>
      </c>
      <c r="I19" s="69">
        <f t="shared" si="0"/>
        <v>52.2</v>
      </c>
      <c r="J19" s="65" t="e">
        <f>VLOOKUP(成绩明细表!$D:$D,#REF!,3,FALSE)</f>
        <v>#REF!</v>
      </c>
      <c r="K19" s="65" t="e">
        <f>VLOOKUP($D:$D,#REF!,3,FALSE)</f>
        <v>#REF!</v>
      </c>
      <c r="L19" s="65" t="e">
        <f t="shared" si="10"/>
        <v>#REF!</v>
      </c>
      <c r="M19" s="65">
        <v>44</v>
      </c>
      <c r="N19" s="69">
        <f t="shared" si="9"/>
        <v>82.594936708860772</v>
      </c>
      <c r="O19" s="65"/>
      <c r="P19" s="65"/>
      <c r="Q19" s="65">
        <f t="shared" si="1"/>
        <v>0</v>
      </c>
      <c r="R19" s="65"/>
      <c r="S19" s="65"/>
      <c r="T19" s="65"/>
      <c r="U19" s="65"/>
      <c r="V19" s="65"/>
      <c r="W19" s="65"/>
      <c r="X19" s="70">
        <f t="shared" si="2"/>
        <v>0</v>
      </c>
      <c r="Y19" s="65">
        <f t="shared" si="3"/>
        <v>0</v>
      </c>
      <c r="Z19" s="70"/>
      <c r="AA19" s="70"/>
      <c r="AB19" s="70"/>
      <c r="AC19" s="70">
        <f t="shared" si="4"/>
        <v>0</v>
      </c>
      <c r="AD19" s="70"/>
      <c r="AE19" s="65"/>
      <c r="AF19" s="70"/>
      <c r="AG19" s="70">
        <f t="shared" si="5"/>
        <v>0</v>
      </c>
      <c r="AH19" s="70"/>
      <c r="AI19" s="70">
        <f t="shared" si="6"/>
        <v>0</v>
      </c>
      <c r="AJ19" s="65">
        <f t="shared" si="7"/>
        <v>0</v>
      </c>
      <c r="AK19" s="69">
        <f t="shared" si="8"/>
        <v>134.79493670886077</v>
      </c>
      <c r="AL19" s="71"/>
    </row>
    <row r="20" spans="1:38" ht="22.5" customHeight="1" x14ac:dyDescent="0.25">
      <c r="A20" s="65">
        <v>30</v>
      </c>
      <c r="B20" s="66" t="s">
        <v>481</v>
      </c>
      <c r="C20" s="67" t="s">
        <v>315</v>
      </c>
      <c r="D20" s="66" t="s">
        <v>147</v>
      </c>
      <c r="E20" s="65" t="str">
        <f>VLOOKUP(D:D,职称信息表!B:M,12,FALSE)</f>
        <v>副教授</v>
      </c>
      <c r="F20" s="65" t="str">
        <f>VLOOKUP(D:D,职称信息表!B:L,11,FALSE)</f>
        <v>副高</v>
      </c>
      <c r="G20" s="65" t="str">
        <f>VLOOKUP(D:D,职称信息表!B:G,6,FALSE)</f>
        <v>专任教师</v>
      </c>
      <c r="H20" s="68">
        <v>309.2</v>
      </c>
      <c r="I20" s="69">
        <f t="shared" si="0"/>
        <v>57.974999999999994</v>
      </c>
      <c r="J20" s="65" t="e">
        <f>VLOOKUP(成绩明细表!$D:$D,#REF!,3,FALSE)</f>
        <v>#REF!</v>
      </c>
      <c r="K20" s="65" t="e">
        <f>VLOOKUP($D:$D,#REF!,3,FALSE)</f>
        <v>#REF!</v>
      </c>
      <c r="L20" s="65" t="e">
        <f t="shared" si="10"/>
        <v>#REF!</v>
      </c>
      <c r="M20" s="65">
        <v>109</v>
      </c>
      <c r="N20" s="69">
        <f t="shared" si="9"/>
        <v>56.88291139240507</v>
      </c>
      <c r="O20" s="65"/>
      <c r="P20" s="65"/>
      <c r="Q20" s="65">
        <f t="shared" si="1"/>
        <v>0</v>
      </c>
      <c r="R20" s="65"/>
      <c r="S20" s="65"/>
      <c r="T20" s="65"/>
      <c r="U20" s="65"/>
      <c r="V20" s="65"/>
      <c r="W20" s="65"/>
      <c r="X20" s="70">
        <f t="shared" si="2"/>
        <v>0</v>
      </c>
      <c r="Y20" s="65">
        <f t="shared" si="3"/>
        <v>0</v>
      </c>
      <c r="Z20" s="70"/>
      <c r="AA20" s="70"/>
      <c r="AB20" s="70"/>
      <c r="AC20" s="70">
        <f t="shared" si="4"/>
        <v>0</v>
      </c>
      <c r="AD20" s="70"/>
      <c r="AE20" s="65"/>
      <c r="AF20" s="70"/>
      <c r="AG20" s="70">
        <f t="shared" si="5"/>
        <v>0</v>
      </c>
      <c r="AH20" s="70"/>
      <c r="AI20" s="70">
        <f t="shared" si="6"/>
        <v>0</v>
      </c>
      <c r="AJ20" s="65">
        <f t="shared" si="7"/>
        <v>0</v>
      </c>
      <c r="AK20" s="69">
        <f t="shared" si="8"/>
        <v>114.85791139240507</v>
      </c>
      <c r="AL20" s="71"/>
    </row>
    <row r="21" spans="1:38" ht="22.5" customHeight="1" x14ac:dyDescent="0.25">
      <c r="A21" s="65">
        <v>31</v>
      </c>
      <c r="B21" s="66" t="s">
        <v>481</v>
      </c>
      <c r="C21" s="67" t="s">
        <v>280</v>
      </c>
      <c r="D21" s="66" t="s">
        <v>170</v>
      </c>
      <c r="E21" s="65" t="str">
        <f>VLOOKUP(D:D,职称信息表!B:M,12,FALSE)</f>
        <v>副教授</v>
      </c>
      <c r="F21" s="65" t="str">
        <f>VLOOKUP(D:D,职称信息表!B:L,11,FALSE)</f>
        <v>副高</v>
      </c>
      <c r="G21" s="65" t="str">
        <f>VLOOKUP(D:D,职称信息表!B:G,6,FALSE)</f>
        <v>专任教师</v>
      </c>
      <c r="H21" s="68">
        <v>437.19999999999993</v>
      </c>
      <c r="I21" s="69">
        <f t="shared" si="0"/>
        <v>81.97499999999998</v>
      </c>
      <c r="J21" s="65" t="e">
        <f>VLOOKUP(成绩明细表!$D:$D,#REF!,3,FALSE)</f>
        <v>#REF!</v>
      </c>
      <c r="K21" s="65"/>
      <c r="L21" s="65" t="e">
        <f t="shared" si="10"/>
        <v>#REF!</v>
      </c>
      <c r="M21" s="65">
        <v>17</v>
      </c>
      <c r="N21" s="69">
        <f t="shared" si="9"/>
        <v>93.275316455696213</v>
      </c>
      <c r="O21" s="65">
        <v>15</v>
      </c>
      <c r="P21" s="65"/>
      <c r="Q21" s="65">
        <f t="shared" si="1"/>
        <v>15</v>
      </c>
      <c r="R21" s="65"/>
      <c r="S21" s="65"/>
      <c r="T21" s="65"/>
      <c r="U21" s="65"/>
      <c r="V21" s="65"/>
      <c r="W21" s="65"/>
      <c r="X21" s="70">
        <f t="shared" si="2"/>
        <v>0</v>
      </c>
      <c r="Y21" s="65">
        <f t="shared" si="3"/>
        <v>15</v>
      </c>
      <c r="Z21" s="70"/>
      <c r="AA21" s="70"/>
      <c r="AB21" s="70"/>
      <c r="AC21" s="70">
        <f t="shared" si="4"/>
        <v>0</v>
      </c>
      <c r="AD21" s="70"/>
      <c r="AE21" s="65"/>
      <c r="AF21" s="70"/>
      <c r="AG21" s="70">
        <f t="shared" si="5"/>
        <v>0</v>
      </c>
      <c r="AH21" s="70">
        <v>20</v>
      </c>
      <c r="AI21" s="70">
        <f t="shared" si="6"/>
        <v>20</v>
      </c>
      <c r="AJ21" s="65">
        <f t="shared" si="7"/>
        <v>20</v>
      </c>
      <c r="AK21" s="69">
        <f t="shared" si="8"/>
        <v>210.25031645569618</v>
      </c>
      <c r="AL21" s="71"/>
    </row>
    <row r="22" spans="1:38" ht="22.5" customHeight="1" x14ac:dyDescent="0.25">
      <c r="A22" s="65">
        <v>32</v>
      </c>
      <c r="B22" s="66" t="s">
        <v>481</v>
      </c>
      <c r="C22" s="67" t="s">
        <v>186</v>
      </c>
      <c r="D22" s="66" t="s">
        <v>171</v>
      </c>
      <c r="E22" s="65" t="str">
        <f>VLOOKUP(D:D,职称信息表!B:M,12,FALSE)</f>
        <v>讲师（高校）</v>
      </c>
      <c r="F22" s="65" t="str">
        <f>VLOOKUP(D:D,职称信息表!B:L,11,FALSE)</f>
        <v>中级</v>
      </c>
      <c r="G22" s="65" t="str">
        <f>VLOOKUP(D:D,职称信息表!B:G,6,FALSE)</f>
        <v>专任教师</v>
      </c>
      <c r="H22" s="68">
        <v>278.39999999999998</v>
      </c>
      <c r="I22" s="69">
        <f t="shared" si="0"/>
        <v>52.199999999999996</v>
      </c>
      <c r="J22" s="65" t="e">
        <f>VLOOKUP(成绩明细表!$D:$D,#REF!,3,FALSE)</f>
        <v>#REF!</v>
      </c>
      <c r="K22" s="65" t="e">
        <f>VLOOKUP($D:$D,#REF!,3,FALSE)</f>
        <v>#REF!</v>
      </c>
      <c r="L22" s="65" t="e">
        <f t="shared" si="10"/>
        <v>#REF!</v>
      </c>
      <c r="M22" s="65">
        <v>39</v>
      </c>
      <c r="N22" s="69">
        <f t="shared" si="9"/>
        <v>84.572784810126592</v>
      </c>
      <c r="O22" s="65"/>
      <c r="P22" s="65"/>
      <c r="Q22" s="65">
        <f t="shared" si="1"/>
        <v>0</v>
      </c>
      <c r="R22" s="65"/>
      <c r="S22" s="65"/>
      <c r="T22" s="65"/>
      <c r="U22" s="65"/>
      <c r="V22" s="65"/>
      <c r="W22" s="65"/>
      <c r="X22" s="70">
        <f t="shared" si="2"/>
        <v>0</v>
      </c>
      <c r="Y22" s="65">
        <f t="shared" si="3"/>
        <v>0</v>
      </c>
      <c r="Z22" s="70"/>
      <c r="AA22" s="70"/>
      <c r="AB22" s="70"/>
      <c r="AC22" s="70">
        <f t="shared" si="4"/>
        <v>0</v>
      </c>
      <c r="AD22" s="70"/>
      <c r="AE22" s="65"/>
      <c r="AF22" s="70"/>
      <c r="AG22" s="70">
        <f t="shared" si="5"/>
        <v>0</v>
      </c>
      <c r="AH22" s="70"/>
      <c r="AI22" s="70">
        <f t="shared" si="6"/>
        <v>0</v>
      </c>
      <c r="AJ22" s="65">
        <f t="shared" si="7"/>
        <v>0</v>
      </c>
      <c r="AK22" s="69">
        <f t="shared" si="8"/>
        <v>136.77278481012658</v>
      </c>
      <c r="AL22" s="71"/>
    </row>
    <row r="23" spans="1:38" ht="22.5" customHeight="1" x14ac:dyDescent="0.25">
      <c r="A23" s="65">
        <v>33</v>
      </c>
      <c r="B23" s="66" t="s">
        <v>481</v>
      </c>
      <c r="C23" s="67" t="s">
        <v>298</v>
      </c>
      <c r="D23" s="66" t="s">
        <v>172</v>
      </c>
      <c r="E23" s="65" t="str">
        <f>VLOOKUP(D:D,职称信息表!B:M,12,FALSE)</f>
        <v>副高</v>
      </c>
      <c r="F23" s="65" t="str">
        <f>VLOOKUP(D:D,职称信息表!B:L,11,FALSE)</f>
        <v>副高</v>
      </c>
      <c r="G23" s="65" t="str">
        <f>VLOOKUP(D:D,职称信息表!B:G,6,FALSE)</f>
        <v>专任教师</v>
      </c>
      <c r="H23" s="68">
        <v>344</v>
      </c>
      <c r="I23" s="69">
        <f t="shared" si="0"/>
        <v>64.5</v>
      </c>
      <c r="J23" s="65" t="e">
        <f>VLOOKUP(成绩明细表!$D:$D,#REF!,3,FALSE)</f>
        <v>#REF!</v>
      </c>
      <c r="K23" s="65" t="e">
        <f>VLOOKUP($D:$D,#REF!,3,FALSE)</f>
        <v>#REF!</v>
      </c>
      <c r="L23" s="65" t="e">
        <f t="shared" si="10"/>
        <v>#REF!</v>
      </c>
      <c r="M23" s="65">
        <v>75</v>
      </c>
      <c r="N23" s="69">
        <f t="shared" si="9"/>
        <v>70.332278481012679</v>
      </c>
      <c r="O23" s="65"/>
      <c r="P23" s="65"/>
      <c r="Q23" s="65">
        <f t="shared" si="1"/>
        <v>0</v>
      </c>
      <c r="R23" s="65"/>
      <c r="S23" s="65"/>
      <c r="T23" s="65"/>
      <c r="U23" s="65"/>
      <c r="V23" s="65"/>
      <c r="W23" s="65"/>
      <c r="X23" s="70">
        <f t="shared" si="2"/>
        <v>0</v>
      </c>
      <c r="Y23" s="65">
        <f t="shared" si="3"/>
        <v>0</v>
      </c>
      <c r="Z23" s="70"/>
      <c r="AA23" s="70"/>
      <c r="AB23" s="70"/>
      <c r="AC23" s="70">
        <f t="shared" si="4"/>
        <v>0</v>
      </c>
      <c r="AD23" s="70"/>
      <c r="AE23" s="65"/>
      <c r="AF23" s="70"/>
      <c r="AG23" s="70">
        <f t="shared" si="5"/>
        <v>0</v>
      </c>
      <c r="AH23" s="70"/>
      <c r="AI23" s="70">
        <f t="shared" si="6"/>
        <v>0</v>
      </c>
      <c r="AJ23" s="65">
        <f t="shared" si="7"/>
        <v>0</v>
      </c>
      <c r="AK23" s="69">
        <f t="shared" si="8"/>
        <v>134.83227848101268</v>
      </c>
      <c r="AL23" s="71"/>
    </row>
    <row r="24" spans="1:38" ht="22.5" customHeight="1" x14ac:dyDescent="0.25">
      <c r="A24" s="65">
        <v>34</v>
      </c>
      <c r="B24" s="66" t="s">
        <v>481</v>
      </c>
      <c r="C24" s="67" t="s">
        <v>318</v>
      </c>
      <c r="D24" s="66" t="s">
        <v>203</v>
      </c>
      <c r="E24" s="65" t="str">
        <f>VLOOKUP(D:D,职称信息表!B:M,12,FALSE)</f>
        <v>副教授</v>
      </c>
      <c r="F24" s="65" t="str">
        <f>VLOOKUP(D:D,职称信息表!B:L,11,FALSE)</f>
        <v>副高</v>
      </c>
      <c r="G24" s="65" t="str">
        <f>VLOOKUP(D:D,职称信息表!B:G,6,FALSE)</f>
        <v>专任教师</v>
      </c>
      <c r="H24" s="68">
        <v>509.36</v>
      </c>
      <c r="I24" s="69">
        <f t="shared" si="0"/>
        <v>95.504999999999995</v>
      </c>
      <c r="J24" s="65" t="e">
        <f>VLOOKUP(成绩明细表!$D:$D,#REF!,3,FALSE)</f>
        <v>#REF!</v>
      </c>
      <c r="K24" s="65" t="e">
        <f>VLOOKUP($D:$D,#REF!,3,FALSE)</f>
        <v>#REF!</v>
      </c>
      <c r="L24" s="65" t="e">
        <f t="shared" si="10"/>
        <v>#REF!</v>
      </c>
      <c r="M24" s="65">
        <v>149</v>
      </c>
      <c r="N24" s="69">
        <f t="shared" si="9"/>
        <v>41.060126582278485</v>
      </c>
      <c r="O24" s="65"/>
      <c r="P24" s="65"/>
      <c r="Q24" s="65">
        <f t="shared" si="1"/>
        <v>0</v>
      </c>
      <c r="R24" s="65"/>
      <c r="S24" s="65"/>
      <c r="T24" s="65"/>
      <c r="U24" s="65"/>
      <c r="V24" s="65"/>
      <c r="W24" s="65"/>
      <c r="X24" s="70">
        <f t="shared" si="2"/>
        <v>0</v>
      </c>
      <c r="Y24" s="65">
        <f t="shared" si="3"/>
        <v>0</v>
      </c>
      <c r="Z24" s="70"/>
      <c r="AA24" s="70"/>
      <c r="AB24" s="70"/>
      <c r="AC24" s="70">
        <f t="shared" si="4"/>
        <v>0</v>
      </c>
      <c r="AD24" s="70"/>
      <c r="AE24" s="65"/>
      <c r="AF24" s="70"/>
      <c r="AG24" s="70">
        <f t="shared" si="5"/>
        <v>0</v>
      </c>
      <c r="AH24" s="70"/>
      <c r="AI24" s="70">
        <f t="shared" si="6"/>
        <v>0</v>
      </c>
      <c r="AJ24" s="65">
        <f t="shared" si="7"/>
        <v>0</v>
      </c>
      <c r="AK24" s="69">
        <f t="shared" si="8"/>
        <v>136.56512658227848</v>
      </c>
      <c r="AL24" s="71"/>
    </row>
    <row r="25" spans="1:38" ht="22.5" customHeight="1" x14ac:dyDescent="0.25">
      <c r="A25" s="65">
        <v>36</v>
      </c>
      <c r="B25" s="66" t="s">
        <v>481</v>
      </c>
      <c r="C25" s="67" t="s">
        <v>301</v>
      </c>
      <c r="D25" s="66" t="s">
        <v>245</v>
      </c>
      <c r="E25" s="65" t="str">
        <f>VLOOKUP(D:D,职称信息表!B:M,12,FALSE)</f>
        <v>副研究员（自然科学）</v>
      </c>
      <c r="F25" s="65" t="str">
        <f>VLOOKUP(D:D,职称信息表!B:L,11,FALSE)</f>
        <v>副高</v>
      </c>
      <c r="G25" s="65" t="str">
        <f>VLOOKUP(D:D,职称信息表!B:G,6,FALSE)</f>
        <v>专任教师</v>
      </c>
      <c r="H25" s="68">
        <v>123.92</v>
      </c>
      <c r="I25" s="69">
        <f t="shared" si="0"/>
        <v>23.234999999999999</v>
      </c>
      <c r="J25" s="65"/>
      <c r="K25" s="65" t="e">
        <f>VLOOKUP($D:$D,#REF!,3,FALSE)</f>
        <v>#REF!</v>
      </c>
      <c r="L25" s="65" t="e">
        <f t="shared" si="10"/>
        <v>#REF!</v>
      </c>
      <c r="M25" s="65">
        <v>99</v>
      </c>
      <c r="N25" s="69">
        <f t="shared" si="9"/>
        <v>60.838607594936711</v>
      </c>
      <c r="O25" s="65"/>
      <c r="P25" s="65"/>
      <c r="Q25" s="65">
        <f t="shared" si="1"/>
        <v>0</v>
      </c>
      <c r="R25" s="65"/>
      <c r="S25" s="65"/>
      <c r="T25" s="65"/>
      <c r="U25" s="65"/>
      <c r="V25" s="65"/>
      <c r="W25" s="65"/>
      <c r="X25" s="70">
        <f t="shared" si="2"/>
        <v>0</v>
      </c>
      <c r="Y25" s="65">
        <f t="shared" si="3"/>
        <v>0</v>
      </c>
      <c r="Z25" s="70"/>
      <c r="AA25" s="70"/>
      <c r="AB25" s="70"/>
      <c r="AC25" s="70">
        <f t="shared" si="4"/>
        <v>0</v>
      </c>
      <c r="AD25" s="70"/>
      <c r="AE25" s="65"/>
      <c r="AF25" s="70"/>
      <c r="AG25" s="70">
        <f t="shared" si="5"/>
        <v>0</v>
      </c>
      <c r="AH25" s="70"/>
      <c r="AI25" s="70">
        <f t="shared" si="6"/>
        <v>0</v>
      </c>
      <c r="AJ25" s="65">
        <f t="shared" si="7"/>
        <v>0</v>
      </c>
      <c r="AK25" s="69">
        <f t="shared" si="8"/>
        <v>84.073607594936703</v>
      </c>
      <c r="AL25" s="71"/>
    </row>
    <row r="26" spans="1:38" ht="22.5" customHeight="1" x14ac:dyDescent="0.25">
      <c r="A26" s="65">
        <v>37</v>
      </c>
      <c r="B26" s="66" t="s">
        <v>481</v>
      </c>
      <c r="C26" s="67" t="s">
        <v>277</v>
      </c>
      <c r="D26" s="66" t="s">
        <v>259</v>
      </c>
      <c r="E26" s="65" t="str">
        <f>VLOOKUP(D:D,职称信息表!B:M,12,FALSE)</f>
        <v>讲师（高校）</v>
      </c>
      <c r="F26" s="65" t="str">
        <f>VLOOKUP(D:D,职称信息表!B:L,11,FALSE)</f>
        <v>中级</v>
      </c>
      <c r="G26" s="65" t="str">
        <f>VLOOKUP(D:D,职称信息表!B:G,6,FALSE)</f>
        <v>专任教师</v>
      </c>
      <c r="H26" s="68">
        <v>312</v>
      </c>
      <c r="I26" s="69">
        <f t="shared" si="0"/>
        <v>58.5</v>
      </c>
      <c r="J26" s="65"/>
      <c r="K26" s="65" t="e">
        <f>VLOOKUP($D:$D,#REF!,3,FALSE)</f>
        <v>#REF!</v>
      </c>
      <c r="L26" s="65" t="e">
        <f t="shared" si="10"/>
        <v>#REF!</v>
      </c>
      <c r="M26" s="65">
        <v>100</v>
      </c>
      <c r="N26" s="69">
        <f t="shared" si="9"/>
        <v>60.443037974683548</v>
      </c>
      <c r="O26" s="65">
        <v>40</v>
      </c>
      <c r="P26" s="65"/>
      <c r="Q26" s="65">
        <f t="shared" si="1"/>
        <v>40</v>
      </c>
      <c r="R26" s="65"/>
      <c r="S26" s="65"/>
      <c r="T26" s="65"/>
      <c r="U26" s="65"/>
      <c r="V26" s="65"/>
      <c r="W26" s="65"/>
      <c r="X26" s="70">
        <f t="shared" si="2"/>
        <v>0</v>
      </c>
      <c r="Y26" s="65">
        <f t="shared" si="3"/>
        <v>40</v>
      </c>
      <c r="Z26" s="70"/>
      <c r="AA26" s="70"/>
      <c r="AB26" s="70"/>
      <c r="AC26" s="70">
        <f t="shared" si="4"/>
        <v>0</v>
      </c>
      <c r="AD26" s="70"/>
      <c r="AE26" s="65"/>
      <c r="AF26" s="70"/>
      <c r="AG26" s="70">
        <f t="shared" si="5"/>
        <v>0</v>
      </c>
      <c r="AH26" s="70"/>
      <c r="AI26" s="70">
        <f t="shared" si="6"/>
        <v>0</v>
      </c>
      <c r="AJ26" s="65">
        <f t="shared" si="7"/>
        <v>0</v>
      </c>
      <c r="AK26" s="69">
        <f t="shared" si="8"/>
        <v>158.94303797468353</v>
      </c>
      <c r="AL26" s="71"/>
    </row>
    <row r="27" spans="1:38" ht="22.5" customHeight="1" x14ac:dyDescent="0.25">
      <c r="A27" s="65">
        <v>38</v>
      </c>
      <c r="B27" s="66" t="s">
        <v>481</v>
      </c>
      <c r="C27" s="67" t="s">
        <v>401</v>
      </c>
      <c r="D27" s="66" t="s">
        <v>339</v>
      </c>
      <c r="E27" s="65" t="str">
        <f>VLOOKUP(D:D,职称信息表!B:M,12,FALSE)</f>
        <v>讲师（高校）</v>
      </c>
      <c r="F27" s="65" t="str">
        <f>VLOOKUP(D:D,职称信息表!B:L,11,FALSE)</f>
        <v>中级</v>
      </c>
      <c r="G27" s="65" t="str">
        <f>VLOOKUP(D:D,职称信息表!B:G,6,FALSE)</f>
        <v>专任教师</v>
      </c>
      <c r="H27" s="68">
        <v>182</v>
      </c>
      <c r="I27" s="69">
        <f t="shared" si="0"/>
        <v>34.125</v>
      </c>
      <c r="J27" s="65" t="e">
        <f>VLOOKUP(成绩明细表!$D:$D,#REF!,3,FALSE)</f>
        <v>#REF!</v>
      </c>
      <c r="K27" s="65" t="e">
        <f>VLOOKUP($D:$D,#REF!,3,FALSE)</f>
        <v>#REF!</v>
      </c>
      <c r="L27" s="65" t="e">
        <f t="shared" si="10"/>
        <v>#REF!</v>
      </c>
      <c r="M27" s="65">
        <v>73</v>
      </c>
      <c r="N27" s="69">
        <f t="shared" si="9"/>
        <v>71.12341772151899</v>
      </c>
      <c r="O27" s="65"/>
      <c r="P27" s="65"/>
      <c r="Q27" s="65">
        <f t="shared" si="1"/>
        <v>0</v>
      </c>
      <c r="R27" s="65"/>
      <c r="S27" s="65"/>
      <c r="T27" s="65"/>
      <c r="U27" s="65"/>
      <c r="V27" s="65"/>
      <c r="W27" s="65"/>
      <c r="X27" s="70">
        <f t="shared" si="2"/>
        <v>0</v>
      </c>
      <c r="Y27" s="65">
        <f t="shared" si="3"/>
        <v>0</v>
      </c>
      <c r="Z27" s="70"/>
      <c r="AA27" s="70"/>
      <c r="AB27" s="70"/>
      <c r="AC27" s="70">
        <f t="shared" si="4"/>
        <v>0</v>
      </c>
      <c r="AD27" s="70"/>
      <c r="AE27" s="65"/>
      <c r="AF27" s="70"/>
      <c r="AG27" s="70">
        <f t="shared" si="5"/>
        <v>0</v>
      </c>
      <c r="AH27" s="70"/>
      <c r="AI27" s="70">
        <f t="shared" si="6"/>
        <v>0</v>
      </c>
      <c r="AJ27" s="65">
        <f t="shared" si="7"/>
        <v>0</v>
      </c>
      <c r="AK27" s="69">
        <f t="shared" si="8"/>
        <v>105.24841772151899</v>
      </c>
      <c r="AL27" s="71"/>
    </row>
    <row r="28" spans="1:38" ht="22.5" customHeight="1" x14ac:dyDescent="0.25">
      <c r="A28" s="65">
        <v>39</v>
      </c>
      <c r="B28" s="66" t="s">
        <v>481</v>
      </c>
      <c r="C28" s="67" t="s">
        <v>402</v>
      </c>
      <c r="D28" s="66" t="s">
        <v>340</v>
      </c>
      <c r="E28" s="65" t="str">
        <f>VLOOKUP(D:D,职称信息表!B:M,12,FALSE)</f>
        <v>讲师（高校）</v>
      </c>
      <c r="F28" s="65" t="str">
        <f>VLOOKUP(D:D,职称信息表!B:L,11,FALSE)</f>
        <v>中级</v>
      </c>
      <c r="G28" s="65" t="str">
        <f>VLOOKUP(D:D,职称信息表!B:G,6,FALSE)</f>
        <v>专任教师</v>
      </c>
      <c r="H28" s="68">
        <v>144</v>
      </c>
      <c r="I28" s="69">
        <f t="shared" si="0"/>
        <v>27</v>
      </c>
      <c r="J28" s="65" t="e">
        <f>VLOOKUP(成绩明细表!$D:$D,#REF!,3,FALSE)</f>
        <v>#REF!</v>
      </c>
      <c r="K28" s="65" t="e">
        <f>VLOOKUP($D:$D,#REF!,3,FALSE)</f>
        <v>#REF!</v>
      </c>
      <c r="L28" s="65" t="e">
        <f t="shared" si="10"/>
        <v>#REF!</v>
      </c>
      <c r="M28" s="65">
        <v>60</v>
      </c>
      <c r="N28" s="69">
        <f t="shared" si="9"/>
        <v>76.265822784810126</v>
      </c>
      <c r="O28" s="65"/>
      <c r="P28" s="65"/>
      <c r="Q28" s="65">
        <f t="shared" si="1"/>
        <v>0</v>
      </c>
      <c r="R28" s="65"/>
      <c r="S28" s="65"/>
      <c r="T28" s="65"/>
      <c r="U28" s="65"/>
      <c r="V28" s="65"/>
      <c r="W28" s="65"/>
      <c r="X28" s="70">
        <f t="shared" si="2"/>
        <v>0</v>
      </c>
      <c r="Y28" s="65">
        <f t="shared" si="3"/>
        <v>0</v>
      </c>
      <c r="Z28" s="70"/>
      <c r="AA28" s="70"/>
      <c r="AB28" s="70"/>
      <c r="AC28" s="70">
        <f t="shared" si="4"/>
        <v>0</v>
      </c>
      <c r="AD28" s="70"/>
      <c r="AE28" s="65"/>
      <c r="AF28" s="70"/>
      <c r="AG28" s="70">
        <f t="shared" si="5"/>
        <v>0</v>
      </c>
      <c r="AH28" s="70"/>
      <c r="AI28" s="70">
        <f t="shared" si="6"/>
        <v>0</v>
      </c>
      <c r="AJ28" s="65">
        <f t="shared" si="7"/>
        <v>0</v>
      </c>
      <c r="AK28" s="69">
        <f t="shared" si="8"/>
        <v>103.26582278481013</v>
      </c>
      <c r="AL28" s="71"/>
    </row>
    <row r="29" spans="1:38" ht="22.5" customHeight="1" x14ac:dyDescent="0.25">
      <c r="A29" s="65">
        <v>40</v>
      </c>
      <c r="B29" s="66" t="s">
        <v>481</v>
      </c>
      <c r="C29" s="67" t="s">
        <v>400</v>
      </c>
      <c r="D29" s="66" t="s">
        <v>338</v>
      </c>
      <c r="E29" s="65" t="str">
        <f>VLOOKUP(D:D,职称信息表!B:M,12,FALSE)</f>
        <v>讲师（高校）</v>
      </c>
      <c r="F29" s="65" t="str">
        <f>VLOOKUP(D:D,职称信息表!B:L,11,FALSE)</f>
        <v>中级</v>
      </c>
      <c r="G29" s="65" t="str">
        <f>VLOOKUP(D:D,职称信息表!B:G,6,FALSE)</f>
        <v>专任教师</v>
      </c>
      <c r="H29" s="68">
        <v>197.6</v>
      </c>
      <c r="I29" s="69">
        <f t="shared" si="0"/>
        <v>37.049999999999997</v>
      </c>
      <c r="J29" s="65" t="e">
        <f>VLOOKUP(成绩明细表!$D:$D,#REF!,3,FALSE)</f>
        <v>#REF!</v>
      </c>
      <c r="K29" s="65" t="e">
        <f>VLOOKUP($D:$D,#REF!,3,FALSE)</f>
        <v>#REF!</v>
      </c>
      <c r="L29" s="65" t="e">
        <f t="shared" si="10"/>
        <v>#REF!</v>
      </c>
      <c r="M29" s="65">
        <v>144</v>
      </c>
      <c r="N29" s="69">
        <f t="shared" si="9"/>
        <v>43.037974683544313</v>
      </c>
      <c r="O29" s="65"/>
      <c r="P29" s="65"/>
      <c r="Q29" s="65">
        <f t="shared" si="1"/>
        <v>0</v>
      </c>
      <c r="R29" s="65"/>
      <c r="S29" s="65"/>
      <c r="T29" s="65"/>
      <c r="U29" s="65"/>
      <c r="V29" s="65"/>
      <c r="W29" s="65"/>
      <c r="X29" s="70">
        <f t="shared" si="2"/>
        <v>0</v>
      </c>
      <c r="Y29" s="65">
        <f t="shared" si="3"/>
        <v>0</v>
      </c>
      <c r="Z29" s="70"/>
      <c r="AA29" s="70"/>
      <c r="AB29" s="70"/>
      <c r="AC29" s="70">
        <f t="shared" si="4"/>
        <v>0</v>
      </c>
      <c r="AD29" s="70"/>
      <c r="AE29" s="65"/>
      <c r="AF29" s="70"/>
      <c r="AG29" s="70">
        <f t="shared" si="5"/>
        <v>0</v>
      </c>
      <c r="AH29" s="70"/>
      <c r="AI29" s="70">
        <f t="shared" si="6"/>
        <v>0</v>
      </c>
      <c r="AJ29" s="65">
        <f t="shared" si="7"/>
        <v>0</v>
      </c>
      <c r="AK29" s="69">
        <f t="shared" si="8"/>
        <v>80.087974683544303</v>
      </c>
      <c r="AL29" s="71"/>
    </row>
    <row r="30" spans="1:38" ht="22.5" customHeight="1" x14ac:dyDescent="0.25">
      <c r="A30" s="65">
        <v>41</v>
      </c>
      <c r="B30" s="66" t="s">
        <v>481</v>
      </c>
      <c r="C30" s="67" t="s">
        <v>403</v>
      </c>
      <c r="D30" s="66" t="s">
        <v>443</v>
      </c>
      <c r="E30" s="65" t="str">
        <f>VLOOKUP(D:D,职称信息表!B:M,12,FALSE)</f>
        <v>副研究员</v>
      </c>
      <c r="F30" s="65" t="str">
        <f>VLOOKUP(D:D,职称信息表!B:L,11,FALSE)</f>
        <v>副高</v>
      </c>
      <c r="G30" s="65" t="str">
        <f>VLOOKUP(D:D,职称信息表!B:G,6,FALSE)</f>
        <v>专任教师</v>
      </c>
      <c r="H30" s="68">
        <v>248</v>
      </c>
      <c r="I30" s="69">
        <f t="shared" si="0"/>
        <v>46.5</v>
      </c>
      <c r="J30" s="65" t="e">
        <f>VLOOKUP(成绩明细表!$D:$D,#REF!,3,FALSE)</f>
        <v>#REF!</v>
      </c>
      <c r="K30" s="65" t="e">
        <f>VLOOKUP($D:$D,#REF!,3,FALSE)</f>
        <v>#REF!</v>
      </c>
      <c r="L30" s="65" t="e">
        <f t="shared" si="10"/>
        <v>#REF!</v>
      </c>
      <c r="M30" s="65">
        <v>8</v>
      </c>
      <c r="N30" s="69">
        <f t="shared" si="9"/>
        <v>96.835443037974684</v>
      </c>
      <c r="O30" s="65"/>
      <c r="P30" s="65"/>
      <c r="Q30" s="65">
        <f t="shared" si="1"/>
        <v>0</v>
      </c>
      <c r="R30" s="65"/>
      <c r="S30" s="65"/>
      <c r="T30" s="65"/>
      <c r="U30" s="65"/>
      <c r="V30" s="65"/>
      <c r="W30" s="65"/>
      <c r="X30" s="70">
        <f t="shared" si="2"/>
        <v>0</v>
      </c>
      <c r="Y30" s="65">
        <f t="shared" si="3"/>
        <v>0</v>
      </c>
      <c r="Z30" s="70"/>
      <c r="AA30" s="70"/>
      <c r="AB30" s="70"/>
      <c r="AC30" s="70">
        <f t="shared" si="4"/>
        <v>0</v>
      </c>
      <c r="AD30" s="70"/>
      <c r="AE30" s="65"/>
      <c r="AF30" s="70"/>
      <c r="AG30" s="70">
        <f t="shared" si="5"/>
        <v>0</v>
      </c>
      <c r="AH30" s="70"/>
      <c r="AI30" s="70">
        <f t="shared" si="6"/>
        <v>0</v>
      </c>
      <c r="AJ30" s="65">
        <f t="shared" si="7"/>
        <v>0</v>
      </c>
      <c r="AK30" s="69">
        <f t="shared" si="8"/>
        <v>143.3354430379747</v>
      </c>
      <c r="AL30" s="71"/>
    </row>
    <row r="31" spans="1:38" ht="22.5" customHeight="1" x14ac:dyDescent="0.25">
      <c r="A31" s="65">
        <v>44</v>
      </c>
      <c r="B31" s="66" t="s">
        <v>482</v>
      </c>
      <c r="C31" s="67" t="s">
        <v>24</v>
      </c>
      <c r="D31" s="66" t="s">
        <v>25</v>
      </c>
      <c r="E31" s="65" t="str">
        <f>VLOOKUP(D:D,职称信息表!B:M,12,FALSE)</f>
        <v>讲师（高校）</v>
      </c>
      <c r="F31" s="65" t="str">
        <f>VLOOKUP(D:D,职称信息表!B:L,11,FALSE)</f>
        <v>中级</v>
      </c>
      <c r="G31" s="65" t="str">
        <f>VLOOKUP(D:D,职称信息表!B:G,6,FALSE)</f>
        <v>专任教师</v>
      </c>
      <c r="H31" s="68">
        <v>468.48</v>
      </c>
      <c r="I31" s="69">
        <f t="shared" si="0"/>
        <v>87.84</v>
      </c>
      <c r="J31" s="65" t="e">
        <f>VLOOKUP(成绩明细表!$D:$D,#REF!,3,FALSE)</f>
        <v>#REF!</v>
      </c>
      <c r="K31" s="65" t="e">
        <f>VLOOKUP($D:$D,#REF!,3,FALSE)</f>
        <v>#REF!</v>
      </c>
      <c r="L31" s="65" t="e">
        <f t="shared" si="10"/>
        <v>#REF!</v>
      </c>
      <c r="M31" s="65">
        <v>34</v>
      </c>
      <c r="N31" s="69">
        <f t="shared" si="9"/>
        <v>86.550632911392412</v>
      </c>
      <c r="O31" s="65"/>
      <c r="P31" s="65"/>
      <c r="Q31" s="65">
        <f t="shared" si="1"/>
        <v>0</v>
      </c>
      <c r="R31" s="65"/>
      <c r="S31" s="65"/>
      <c r="T31" s="65"/>
      <c r="U31" s="65"/>
      <c r="V31" s="65"/>
      <c r="W31" s="65"/>
      <c r="X31" s="70">
        <f t="shared" si="2"/>
        <v>0</v>
      </c>
      <c r="Y31" s="65">
        <f t="shared" si="3"/>
        <v>0</v>
      </c>
      <c r="Z31" s="70"/>
      <c r="AA31" s="70"/>
      <c r="AB31" s="70"/>
      <c r="AC31" s="70">
        <f t="shared" si="4"/>
        <v>0</v>
      </c>
      <c r="AD31" s="70"/>
      <c r="AE31" s="65">
        <v>15</v>
      </c>
      <c r="AF31" s="70"/>
      <c r="AG31" s="70">
        <f t="shared" si="5"/>
        <v>15</v>
      </c>
      <c r="AH31" s="70"/>
      <c r="AI31" s="70">
        <f t="shared" si="6"/>
        <v>0</v>
      </c>
      <c r="AJ31" s="65">
        <f t="shared" si="7"/>
        <v>15</v>
      </c>
      <c r="AK31" s="69">
        <f t="shared" si="8"/>
        <v>189.3906329113924</v>
      </c>
      <c r="AL31" s="71"/>
    </row>
    <row r="32" spans="1:38" ht="22.5" customHeight="1" x14ac:dyDescent="0.25">
      <c r="A32" s="65">
        <v>45</v>
      </c>
      <c r="B32" s="66" t="s">
        <v>482</v>
      </c>
      <c r="C32" s="67" t="s">
        <v>41</v>
      </c>
      <c r="D32" s="66" t="s">
        <v>42</v>
      </c>
      <c r="E32" s="65" t="str">
        <f>VLOOKUP(D:D,职称信息表!B:M,12,FALSE)</f>
        <v>副教授</v>
      </c>
      <c r="F32" s="65" t="str">
        <f>VLOOKUP(D:D,职称信息表!B:L,11,FALSE)</f>
        <v>副高</v>
      </c>
      <c r="G32" s="65" t="str">
        <f>VLOOKUP(D:D,职称信息表!B:G,6,FALSE)</f>
        <v>专任教师</v>
      </c>
      <c r="H32" s="68">
        <v>1062.5595508743718</v>
      </c>
      <c r="I32" s="69">
        <f t="shared" si="0"/>
        <v>199.22991578894471</v>
      </c>
      <c r="J32" s="65" t="e">
        <f>VLOOKUP(成绩明细表!$D:$D,#REF!,3,FALSE)</f>
        <v>#REF!</v>
      </c>
      <c r="K32" s="65" t="e">
        <f>VLOOKUP($D:$D,#REF!,3,FALSE)</f>
        <v>#REF!</v>
      </c>
      <c r="L32" s="65" t="e">
        <f t="shared" si="10"/>
        <v>#REF!</v>
      </c>
      <c r="M32" s="65">
        <v>7</v>
      </c>
      <c r="N32" s="69">
        <f t="shared" si="9"/>
        <v>97.231012658227854</v>
      </c>
      <c r="O32" s="65">
        <v>97.5</v>
      </c>
      <c r="P32" s="65"/>
      <c r="Q32" s="65">
        <f t="shared" si="1"/>
        <v>97.5</v>
      </c>
      <c r="R32" s="65"/>
      <c r="S32" s="65"/>
      <c r="T32" s="65"/>
      <c r="U32" s="65"/>
      <c r="V32" s="65"/>
      <c r="W32" s="65"/>
      <c r="X32" s="70">
        <f t="shared" si="2"/>
        <v>0</v>
      </c>
      <c r="Y32" s="65">
        <f t="shared" si="3"/>
        <v>97.5</v>
      </c>
      <c r="Z32" s="70"/>
      <c r="AA32" s="70"/>
      <c r="AB32" s="70"/>
      <c r="AC32" s="70">
        <f t="shared" si="4"/>
        <v>0</v>
      </c>
      <c r="AD32" s="70"/>
      <c r="AE32" s="65">
        <v>15</v>
      </c>
      <c r="AF32" s="70"/>
      <c r="AG32" s="70">
        <f t="shared" si="5"/>
        <v>15</v>
      </c>
      <c r="AH32" s="70"/>
      <c r="AI32" s="70">
        <f t="shared" si="6"/>
        <v>0</v>
      </c>
      <c r="AJ32" s="65">
        <f t="shared" si="7"/>
        <v>15</v>
      </c>
      <c r="AK32" s="69">
        <f t="shared" si="8"/>
        <v>408.96092844717259</v>
      </c>
      <c r="AL32" s="71"/>
    </row>
    <row r="33" spans="1:38" ht="22.5" customHeight="1" x14ac:dyDescent="0.25">
      <c r="A33" s="65">
        <v>46</v>
      </c>
      <c r="B33" s="66" t="s">
        <v>482</v>
      </c>
      <c r="C33" s="67" t="s">
        <v>47</v>
      </c>
      <c r="D33" s="66" t="s">
        <v>48</v>
      </c>
      <c r="E33" s="65" t="str">
        <f>VLOOKUP(D:D,职称信息表!B:M,12,FALSE)</f>
        <v>副教授</v>
      </c>
      <c r="F33" s="65" t="str">
        <f>VLOOKUP(D:D,职称信息表!B:L,11,FALSE)</f>
        <v>副高</v>
      </c>
      <c r="G33" s="65" t="str">
        <f>VLOOKUP(D:D,职称信息表!B:G,6,FALSE)</f>
        <v>专任教师</v>
      </c>
      <c r="H33" s="68">
        <v>758.7439999999998</v>
      </c>
      <c r="I33" s="69">
        <f t="shared" si="0"/>
        <v>142.26449999999997</v>
      </c>
      <c r="J33" s="65" t="e">
        <f>VLOOKUP(成绩明细表!$D:$D,#REF!,3,FALSE)</f>
        <v>#REF!</v>
      </c>
      <c r="K33" s="65" t="e">
        <f>VLOOKUP($D:$D,#REF!,3,FALSE)</f>
        <v>#REF!</v>
      </c>
      <c r="L33" s="65" t="e">
        <f t="shared" si="10"/>
        <v>#REF!</v>
      </c>
      <c r="M33" s="65">
        <v>2</v>
      </c>
      <c r="N33" s="69">
        <f t="shared" si="9"/>
        <v>99.208860759493675</v>
      </c>
      <c r="O33" s="65">
        <v>30</v>
      </c>
      <c r="P33" s="65"/>
      <c r="Q33" s="65">
        <f t="shared" si="1"/>
        <v>30</v>
      </c>
      <c r="R33" s="65"/>
      <c r="S33" s="65"/>
      <c r="T33" s="65"/>
      <c r="U33" s="65">
        <v>25</v>
      </c>
      <c r="V33" s="65">
        <v>-2</v>
      </c>
      <c r="W33" s="65"/>
      <c r="X33" s="70">
        <f t="shared" si="2"/>
        <v>23</v>
      </c>
      <c r="Y33" s="65">
        <f t="shared" si="3"/>
        <v>53</v>
      </c>
      <c r="Z33" s="70"/>
      <c r="AA33" s="70"/>
      <c r="AB33" s="70"/>
      <c r="AC33" s="70">
        <f t="shared" si="4"/>
        <v>0</v>
      </c>
      <c r="AD33" s="70"/>
      <c r="AE33" s="65">
        <v>15</v>
      </c>
      <c r="AF33" s="70"/>
      <c r="AG33" s="70">
        <f t="shared" si="5"/>
        <v>15</v>
      </c>
      <c r="AH33" s="70"/>
      <c r="AI33" s="70">
        <f t="shared" si="6"/>
        <v>0</v>
      </c>
      <c r="AJ33" s="65">
        <f t="shared" si="7"/>
        <v>15</v>
      </c>
      <c r="AK33" s="69">
        <f t="shared" si="8"/>
        <v>309.47336075949363</v>
      </c>
      <c r="AL33" s="71"/>
    </row>
    <row r="34" spans="1:38" ht="22.5" customHeight="1" x14ac:dyDescent="0.25">
      <c r="A34" s="65">
        <v>47</v>
      </c>
      <c r="B34" s="66" t="s">
        <v>482</v>
      </c>
      <c r="C34" s="67" t="s">
        <v>88</v>
      </c>
      <c r="D34" s="66" t="s">
        <v>89</v>
      </c>
      <c r="E34" s="65" t="str">
        <f>VLOOKUP(D:D,职称信息表!B:M,12,FALSE)</f>
        <v>讲师（高校）</v>
      </c>
      <c r="F34" s="65" t="str">
        <f>VLOOKUP(D:D,职称信息表!B:L,11,FALSE)</f>
        <v>中级</v>
      </c>
      <c r="G34" s="65" t="str">
        <f>VLOOKUP(D:D,职称信息表!B:G,6,FALSE)</f>
        <v>专任教师</v>
      </c>
      <c r="H34" s="68">
        <v>375.50771199999997</v>
      </c>
      <c r="I34" s="69">
        <f t="shared" si="0"/>
        <v>70.407696000000001</v>
      </c>
      <c r="J34" s="65" t="e">
        <f>VLOOKUP(成绩明细表!$D:$D,#REF!,3,FALSE)</f>
        <v>#REF!</v>
      </c>
      <c r="K34" s="65" t="e">
        <f>VLOOKUP($D:$D,#REF!,3,FALSE)</f>
        <v>#REF!</v>
      </c>
      <c r="L34" s="65" t="e">
        <f t="shared" si="10"/>
        <v>#REF!</v>
      </c>
      <c r="M34" s="65">
        <v>4</v>
      </c>
      <c r="N34" s="69">
        <f t="shared" si="9"/>
        <v>98.417721518987349</v>
      </c>
      <c r="O34" s="65"/>
      <c r="P34" s="65"/>
      <c r="Q34" s="65">
        <f t="shared" si="1"/>
        <v>0</v>
      </c>
      <c r="R34" s="65"/>
      <c r="S34" s="65"/>
      <c r="T34" s="65"/>
      <c r="U34" s="65"/>
      <c r="V34" s="65"/>
      <c r="W34" s="65"/>
      <c r="X34" s="70">
        <f t="shared" si="2"/>
        <v>0</v>
      </c>
      <c r="Y34" s="65">
        <f t="shared" si="3"/>
        <v>0</v>
      </c>
      <c r="Z34" s="70"/>
      <c r="AA34" s="70"/>
      <c r="AB34" s="70"/>
      <c r="AC34" s="70">
        <f t="shared" si="4"/>
        <v>0</v>
      </c>
      <c r="AD34" s="70"/>
      <c r="AE34" s="65"/>
      <c r="AF34" s="70"/>
      <c r="AG34" s="70">
        <f t="shared" si="5"/>
        <v>0</v>
      </c>
      <c r="AH34" s="70"/>
      <c r="AI34" s="70">
        <f t="shared" si="6"/>
        <v>0</v>
      </c>
      <c r="AJ34" s="65">
        <f t="shared" si="7"/>
        <v>0</v>
      </c>
      <c r="AK34" s="69">
        <f t="shared" si="8"/>
        <v>168.82541751898736</v>
      </c>
      <c r="AL34" s="71"/>
    </row>
    <row r="35" spans="1:38" ht="22.5" customHeight="1" x14ac:dyDescent="0.25">
      <c r="A35" s="65">
        <v>48</v>
      </c>
      <c r="B35" s="66" t="s">
        <v>482</v>
      </c>
      <c r="C35" s="67" t="s">
        <v>97</v>
      </c>
      <c r="D35" s="66" t="s">
        <v>98</v>
      </c>
      <c r="E35" s="65" t="str">
        <f>VLOOKUP(D:D,职称信息表!B:M,12,FALSE)</f>
        <v>教授</v>
      </c>
      <c r="F35" s="65" t="str">
        <f>VLOOKUP(D:D,职称信息表!B:L,11,FALSE)</f>
        <v>正高</v>
      </c>
      <c r="G35" s="65" t="str">
        <f>VLOOKUP(D:D,职称信息表!B:G,6,FALSE)</f>
        <v>专任教师</v>
      </c>
      <c r="H35" s="68">
        <v>223.68</v>
      </c>
      <c r="I35" s="69">
        <f t="shared" ref="I35:I66" si="11">H35/320*60</f>
        <v>41.940000000000005</v>
      </c>
      <c r="J35" s="65" t="e">
        <f>VLOOKUP(成绩明细表!$D:$D,#REF!,3,FALSE)</f>
        <v>#REF!</v>
      </c>
      <c r="K35" s="65"/>
      <c r="L35" s="65" t="e">
        <f t="shared" si="10"/>
        <v>#REF!</v>
      </c>
      <c r="M35" s="65">
        <v>81</v>
      </c>
      <c r="N35" s="69">
        <f t="shared" si="9"/>
        <v>67.958860759493675</v>
      </c>
      <c r="O35" s="65">
        <v>35</v>
      </c>
      <c r="P35" s="65"/>
      <c r="Q35" s="65">
        <f t="shared" ref="Q35:Q66" si="12">SUM(O35:P35)</f>
        <v>35</v>
      </c>
      <c r="R35" s="65"/>
      <c r="S35" s="65"/>
      <c r="T35" s="65"/>
      <c r="U35" s="65"/>
      <c r="V35" s="65">
        <v>-2</v>
      </c>
      <c r="W35" s="65"/>
      <c r="X35" s="70">
        <f t="shared" ref="X35:X66" si="13">SUM(R35:W35)</f>
        <v>-2</v>
      </c>
      <c r="Y35" s="65">
        <f t="shared" ref="Y35:Y66" si="14">Q35+X35</f>
        <v>33</v>
      </c>
      <c r="Z35" s="70"/>
      <c r="AA35" s="70"/>
      <c r="AB35" s="70"/>
      <c r="AC35" s="70">
        <f t="shared" ref="AC35:AC66" si="15">SUM(Z35:AB35)</f>
        <v>0</v>
      </c>
      <c r="AD35" s="70"/>
      <c r="AE35" s="65"/>
      <c r="AF35" s="70"/>
      <c r="AG35" s="70">
        <f t="shared" ref="AG35:AG66" si="16">SUM(AD35:AF35)</f>
        <v>0</v>
      </c>
      <c r="AH35" s="70"/>
      <c r="AI35" s="70">
        <f t="shared" ref="AI35:AI66" si="17">AH35</f>
        <v>0</v>
      </c>
      <c r="AJ35" s="65">
        <f t="shared" ref="AJ35:AJ66" si="18">AC35+AG35+AI35</f>
        <v>0</v>
      </c>
      <c r="AK35" s="69">
        <f t="shared" ref="AK35:AK66" si="19">I35+N35+Y35+AJ35</f>
        <v>142.89886075949369</v>
      </c>
      <c r="AL35" s="71"/>
    </row>
    <row r="36" spans="1:38" ht="22.5" customHeight="1" x14ac:dyDescent="0.25">
      <c r="A36" s="65">
        <v>49</v>
      </c>
      <c r="B36" s="66" t="s">
        <v>482</v>
      </c>
      <c r="C36" s="67" t="s">
        <v>99</v>
      </c>
      <c r="D36" s="66" t="s">
        <v>100</v>
      </c>
      <c r="E36" s="65" t="str">
        <f>VLOOKUP(D:D,职称信息表!B:M,12,FALSE)</f>
        <v>教授</v>
      </c>
      <c r="F36" s="65" t="str">
        <f>VLOOKUP(D:D,职称信息表!B:L,11,FALSE)</f>
        <v>正高</v>
      </c>
      <c r="G36" s="65" t="str">
        <f>VLOOKUP(D:D,职称信息表!B:G,6,FALSE)</f>
        <v>专任教师</v>
      </c>
      <c r="H36" s="68">
        <v>175.2</v>
      </c>
      <c r="I36" s="69">
        <f t="shared" si="11"/>
        <v>32.85</v>
      </c>
      <c r="J36" s="65" t="e">
        <f>VLOOKUP(成绩明细表!$D:$D,#REF!,3,FALSE)</f>
        <v>#REF!</v>
      </c>
      <c r="K36" s="65" t="e">
        <f>VLOOKUP($D:$D,#REF!,3,FALSE)</f>
        <v>#REF!</v>
      </c>
      <c r="L36" s="65" t="e">
        <f t="shared" si="10"/>
        <v>#REF!</v>
      </c>
      <c r="M36" s="65">
        <v>66</v>
      </c>
      <c r="N36" s="69">
        <f t="shared" si="9"/>
        <v>73.89240506329115</v>
      </c>
      <c r="O36" s="65"/>
      <c r="P36" s="65"/>
      <c r="Q36" s="65">
        <f t="shared" si="12"/>
        <v>0</v>
      </c>
      <c r="R36" s="65"/>
      <c r="S36" s="65"/>
      <c r="T36" s="65"/>
      <c r="U36" s="65"/>
      <c r="V36" s="65"/>
      <c r="W36" s="65"/>
      <c r="X36" s="70">
        <f t="shared" si="13"/>
        <v>0</v>
      </c>
      <c r="Y36" s="65">
        <f t="shared" si="14"/>
        <v>0</v>
      </c>
      <c r="Z36" s="70"/>
      <c r="AA36" s="70"/>
      <c r="AB36" s="70"/>
      <c r="AC36" s="70">
        <f t="shared" si="15"/>
        <v>0</v>
      </c>
      <c r="AD36" s="70"/>
      <c r="AE36" s="65"/>
      <c r="AF36" s="70"/>
      <c r="AG36" s="70">
        <f t="shared" si="16"/>
        <v>0</v>
      </c>
      <c r="AH36" s="70"/>
      <c r="AI36" s="70">
        <f t="shared" si="17"/>
        <v>0</v>
      </c>
      <c r="AJ36" s="65">
        <f t="shared" si="18"/>
        <v>0</v>
      </c>
      <c r="AK36" s="69">
        <f t="shared" si="19"/>
        <v>106.74240506329116</v>
      </c>
      <c r="AL36" s="71"/>
    </row>
    <row r="37" spans="1:38" ht="22.5" customHeight="1" x14ac:dyDescent="0.25">
      <c r="A37" s="65">
        <v>51</v>
      </c>
      <c r="B37" s="66" t="s">
        <v>482</v>
      </c>
      <c r="C37" s="67" t="s">
        <v>285</v>
      </c>
      <c r="D37" s="66" t="s">
        <v>146</v>
      </c>
      <c r="E37" s="65" t="str">
        <f>VLOOKUP(D:D,职称信息表!B:M,12,FALSE)</f>
        <v>副教授</v>
      </c>
      <c r="F37" s="65" t="str">
        <f>VLOOKUP(D:D,职称信息表!B:L,11,FALSE)</f>
        <v>副高</v>
      </c>
      <c r="G37" s="65" t="str">
        <f>VLOOKUP(D:D,职称信息表!B:G,6,FALSE)</f>
        <v>专任教师</v>
      </c>
      <c r="H37" s="68">
        <v>367.87999999999994</v>
      </c>
      <c r="I37" s="69">
        <f t="shared" si="11"/>
        <v>68.977499999999992</v>
      </c>
      <c r="J37" s="65" t="e">
        <f>VLOOKUP(成绩明细表!$D:$D,#REF!,3,FALSE)</f>
        <v>#REF!</v>
      </c>
      <c r="K37" s="65" t="e">
        <f>VLOOKUP($D:$D,#REF!,3,FALSE)</f>
        <v>#REF!</v>
      </c>
      <c r="L37" s="65" t="e">
        <f t="shared" si="10"/>
        <v>#REF!</v>
      </c>
      <c r="M37" s="65">
        <v>10</v>
      </c>
      <c r="N37" s="69">
        <f t="shared" si="9"/>
        <v>96.044303797468373</v>
      </c>
      <c r="O37" s="65"/>
      <c r="P37" s="65"/>
      <c r="Q37" s="65">
        <f t="shared" si="12"/>
        <v>0</v>
      </c>
      <c r="R37" s="65"/>
      <c r="S37" s="65"/>
      <c r="T37" s="65"/>
      <c r="U37" s="65"/>
      <c r="V37" s="65"/>
      <c r="W37" s="65"/>
      <c r="X37" s="70">
        <f t="shared" si="13"/>
        <v>0</v>
      </c>
      <c r="Y37" s="65">
        <f t="shared" si="14"/>
        <v>0</v>
      </c>
      <c r="Z37" s="70"/>
      <c r="AA37" s="70"/>
      <c r="AB37" s="70"/>
      <c r="AC37" s="70">
        <f t="shared" si="15"/>
        <v>0</v>
      </c>
      <c r="AD37" s="70"/>
      <c r="AE37" s="65"/>
      <c r="AF37" s="70"/>
      <c r="AG37" s="70">
        <f t="shared" si="16"/>
        <v>0</v>
      </c>
      <c r="AH37" s="70"/>
      <c r="AI37" s="70">
        <f t="shared" si="17"/>
        <v>0</v>
      </c>
      <c r="AJ37" s="65">
        <f t="shared" si="18"/>
        <v>0</v>
      </c>
      <c r="AK37" s="69">
        <f t="shared" si="19"/>
        <v>165.02180379746835</v>
      </c>
      <c r="AL37" s="71"/>
    </row>
    <row r="38" spans="1:38" ht="22.5" customHeight="1" x14ac:dyDescent="0.25">
      <c r="A38" s="65">
        <v>52</v>
      </c>
      <c r="B38" s="66" t="s">
        <v>482</v>
      </c>
      <c r="C38" s="67" t="s">
        <v>306</v>
      </c>
      <c r="D38" s="66" t="s">
        <v>202</v>
      </c>
      <c r="E38" s="65" t="str">
        <f>VLOOKUP(D:D,职称信息表!B:M,12,FALSE)</f>
        <v>讲师（高校）</v>
      </c>
      <c r="F38" s="65" t="str">
        <f>VLOOKUP(D:D,职称信息表!B:L,11,FALSE)</f>
        <v>中级</v>
      </c>
      <c r="G38" s="65" t="str">
        <f>VLOOKUP(D:D,职称信息表!B:G,6,FALSE)</f>
        <v>专任教师</v>
      </c>
      <c r="H38" s="68">
        <v>228</v>
      </c>
      <c r="I38" s="69">
        <f t="shared" si="11"/>
        <v>42.75</v>
      </c>
      <c r="J38" s="65"/>
      <c r="K38" s="65" t="e">
        <f>VLOOKUP($D:$D,#REF!,3,FALSE)</f>
        <v>#REF!</v>
      </c>
      <c r="L38" s="65" t="e">
        <f t="shared" si="10"/>
        <v>#REF!</v>
      </c>
      <c r="M38" s="65">
        <v>11</v>
      </c>
      <c r="N38" s="69">
        <f t="shared" si="9"/>
        <v>95.648734177215204</v>
      </c>
      <c r="O38" s="65"/>
      <c r="P38" s="65"/>
      <c r="Q38" s="65">
        <f t="shared" si="12"/>
        <v>0</v>
      </c>
      <c r="R38" s="65"/>
      <c r="S38" s="65"/>
      <c r="T38" s="65"/>
      <c r="U38" s="65"/>
      <c r="V38" s="65"/>
      <c r="W38" s="65"/>
      <c r="X38" s="70">
        <f t="shared" si="13"/>
        <v>0</v>
      </c>
      <c r="Y38" s="65">
        <f t="shared" si="14"/>
        <v>0</v>
      </c>
      <c r="Z38" s="70"/>
      <c r="AA38" s="70"/>
      <c r="AB38" s="70"/>
      <c r="AC38" s="70">
        <f t="shared" si="15"/>
        <v>0</v>
      </c>
      <c r="AD38" s="70"/>
      <c r="AE38" s="65"/>
      <c r="AF38" s="70"/>
      <c r="AG38" s="70">
        <f t="shared" si="16"/>
        <v>0</v>
      </c>
      <c r="AH38" s="70"/>
      <c r="AI38" s="70">
        <f t="shared" si="17"/>
        <v>0</v>
      </c>
      <c r="AJ38" s="65">
        <f t="shared" si="18"/>
        <v>0</v>
      </c>
      <c r="AK38" s="69">
        <f t="shared" si="19"/>
        <v>138.3987341772152</v>
      </c>
      <c r="AL38" s="71"/>
    </row>
    <row r="39" spans="1:38" ht="22.5" customHeight="1" x14ac:dyDescent="0.25">
      <c r="A39" s="65">
        <v>53</v>
      </c>
      <c r="B39" s="66" t="s">
        <v>482</v>
      </c>
      <c r="C39" s="67" t="s">
        <v>281</v>
      </c>
      <c r="D39" s="66" t="s">
        <v>185</v>
      </c>
      <c r="E39" s="65" t="str">
        <f>VLOOKUP(D:D,职称信息表!B:M,12,FALSE)</f>
        <v>讲师（高校）</v>
      </c>
      <c r="F39" s="65" t="str">
        <f>VLOOKUP(D:D,职称信息表!B:L,11,FALSE)</f>
        <v>中级</v>
      </c>
      <c r="G39" s="65" t="str">
        <f>VLOOKUP(D:D,职称信息表!B:G,6,FALSE)</f>
        <v>专任教师</v>
      </c>
      <c r="H39" s="68">
        <v>144</v>
      </c>
      <c r="I39" s="69">
        <f t="shared" si="11"/>
        <v>27</v>
      </c>
      <c r="J39" s="65">
        <v>90.43</v>
      </c>
      <c r="K39" s="65"/>
      <c r="L39" s="65">
        <v>90.43</v>
      </c>
      <c r="M39" s="65">
        <v>93</v>
      </c>
      <c r="N39" s="69">
        <f t="shared" si="9"/>
        <v>63.212025316455701</v>
      </c>
      <c r="O39" s="65"/>
      <c r="P39" s="65"/>
      <c r="Q39" s="65">
        <f t="shared" si="12"/>
        <v>0</v>
      </c>
      <c r="R39" s="65"/>
      <c r="S39" s="65"/>
      <c r="T39" s="65"/>
      <c r="U39" s="65"/>
      <c r="V39" s="65"/>
      <c r="W39" s="65"/>
      <c r="X39" s="70">
        <f t="shared" si="13"/>
        <v>0</v>
      </c>
      <c r="Y39" s="65">
        <f t="shared" si="14"/>
        <v>0</v>
      </c>
      <c r="Z39" s="70"/>
      <c r="AA39" s="70"/>
      <c r="AB39" s="70"/>
      <c r="AC39" s="70">
        <f t="shared" si="15"/>
        <v>0</v>
      </c>
      <c r="AD39" s="70"/>
      <c r="AE39" s="65"/>
      <c r="AF39" s="70"/>
      <c r="AG39" s="70">
        <f t="shared" si="16"/>
        <v>0</v>
      </c>
      <c r="AH39" s="70"/>
      <c r="AI39" s="70">
        <f t="shared" si="17"/>
        <v>0</v>
      </c>
      <c r="AJ39" s="65">
        <f t="shared" si="18"/>
        <v>0</v>
      </c>
      <c r="AK39" s="69">
        <f t="shared" si="19"/>
        <v>90.212025316455708</v>
      </c>
      <c r="AL39" s="71"/>
    </row>
    <row r="40" spans="1:38" ht="22.5" customHeight="1" x14ac:dyDescent="0.25">
      <c r="A40" s="65">
        <v>54</v>
      </c>
      <c r="B40" s="66" t="s">
        <v>482</v>
      </c>
      <c r="C40" s="67" t="s">
        <v>278</v>
      </c>
      <c r="D40" s="66" t="s">
        <v>208</v>
      </c>
      <c r="E40" s="65" t="str">
        <f>VLOOKUP(D:D,职称信息表!B:M,12,FALSE)</f>
        <v>讲师（高校）</v>
      </c>
      <c r="F40" s="65" t="str">
        <f>VLOOKUP(D:D,职称信息表!B:L,11,FALSE)</f>
        <v>中级</v>
      </c>
      <c r="G40" s="65" t="str">
        <f>VLOOKUP(D:D,职称信息表!B:G,6,FALSE)</f>
        <v>专任教师</v>
      </c>
      <c r="H40" s="68">
        <v>249.59999999999997</v>
      </c>
      <c r="I40" s="69">
        <f t="shared" si="11"/>
        <v>46.8</v>
      </c>
      <c r="J40" s="65" t="e">
        <f>VLOOKUP(成绩明细表!$D:$D,#REF!,3,FALSE)</f>
        <v>#REF!</v>
      </c>
      <c r="K40" s="65"/>
      <c r="L40" s="65" t="e">
        <f t="shared" ref="L40:L63" si="20">AVERAGE(J40,K40)</f>
        <v>#REF!</v>
      </c>
      <c r="M40" s="65">
        <v>1</v>
      </c>
      <c r="N40" s="69">
        <f t="shared" si="9"/>
        <v>99.604430379746844</v>
      </c>
      <c r="O40" s="65">
        <v>4</v>
      </c>
      <c r="P40" s="65"/>
      <c r="Q40" s="65">
        <f t="shared" si="12"/>
        <v>4</v>
      </c>
      <c r="R40" s="65"/>
      <c r="S40" s="65"/>
      <c r="T40" s="65"/>
      <c r="U40" s="65"/>
      <c r="V40" s="65"/>
      <c r="W40" s="65"/>
      <c r="X40" s="70">
        <f t="shared" si="13"/>
        <v>0</v>
      </c>
      <c r="Y40" s="65">
        <f t="shared" si="14"/>
        <v>4</v>
      </c>
      <c r="Z40" s="70">
        <v>6</v>
      </c>
      <c r="AA40" s="70"/>
      <c r="AB40" s="70"/>
      <c r="AC40" s="70">
        <f t="shared" si="15"/>
        <v>6</v>
      </c>
      <c r="AD40" s="70"/>
      <c r="AE40" s="65"/>
      <c r="AF40" s="70"/>
      <c r="AG40" s="70">
        <f t="shared" si="16"/>
        <v>0</v>
      </c>
      <c r="AH40" s="70">
        <v>30</v>
      </c>
      <c r="AI40" s="70">
        <f t="shared" si="17"/>
        <v>30</v>
      </c>
      <c r="AJ40" s="65">
        <f t="shared" si="18"/>
        <v>36</v>
      </c>
      <c r="AK40" s="69">
        <f t="shared" si="19"/>
        <v>186.40443037974683</v>
      </c>
      <c r="AL40" s="71"/>
    </row>
    <row r="41" spans="1:38" ht="22.5" customHeight="1" x14ac:dyDescent="0.25">
      <c r="A41" s="65">
        <v>55</v>
      </c>
      <c r="B41" s="66" t="s">
        <v>482</v>
      </c>
      <c r="C41" s="67" t="s">
        <v>307</v>
      </c>
      <c r="D41" s="66" t="s">
        <v>233</v>
      </c>
      <c r="E41" s="65" t="str">
        <f>VLOOKUP(D:D,职称信息表!B:M,12,FALSE)</f>
        <v>高级工程师</v>
      </c>
      <c r="F41" s="65" t="str">
        <f>VLOOKUP(D:D,职称信息表!B:L,11,FALSE)</f>
        <v>副高</v>
      </c>
      <c r="G41" s="65" t="str">
        <f>VLOOKUP(D:D,职称信息表!B:G,6,FALSE)</f>
        <v>专任教师</v>
      </c>
      <c r="H41" s="68">
        <v>34.56</v>
      </c>
      <c r="I41" s="69">
        <f t="shared" si="11"/>
        <v>6.48</v>
      </c>
      <c r="J41" s="65" t="e">
        <f>VLOOKUP(成绩明细表!$D:$D,#REF!,3,FALSE)</f>
        <v>#REF!</v>
      </c>
      <c r="K41" s="65" t="e">
        <f>VLOOKUP($D:$D,#REF!,3,FALSE)</f>
        <v>#REF!</v>
      </c>
      <c r="L41" s="65" t="e">
        <f t="shared" si="20"/>
        <v>#REF!</v>
      </c>
      <c r="M41" s="65">
        <v>129</v>
      </c>
      <c r="N41" s="69">
        <f t="shared" si="9"/>
        <v>48.971518987341774</v>
      </c>
      <c r="O41" s="65"/>
      <c r="P41" s="65"/>
      <c r="Q41" s="65">
        <f t="shared" si="12"/>
        <v>0</v>
      </c>
      <c r="R41" s="65"/>
      <c r="S41" s="65"/>
      <c r="T41" s="65"/>
      <c r="U41" s="65"/>
      <c r="V41" s="65"/>
      <c r="W41" s="65"/>
      <c r="X41" s="70">
        <f t="shared" si="13"/>
        <v>0</v>
      </c>
      <c r="Y41" s="65">
        <f t="shared" si="14"/>
        <v>0</v>
      </c>
      <c r="Z41" s="70"/>
      <c r="AA41" s="70"/>
      <c r="AB41" s="70"/>
      <c r="AC41" s="70">
        <f t="shared" si="15"/>
        <v>0</v>
      </c>
      <c r="AD41" s="70"/>
      <c r="AE41" s="65"/>
      <c r="AF41" s="70"/>
      <c r="AG41" s="70">
        <f t="shared" si="16"/>
        <v>0</v>
      </c>
      <c r="AH41" s="70"/>
      <c r="AI41" s="70">
        <f t="shared" si="17"/>
        <v>0</v>
      </c>
      <c r="AJ41" s="65">
        <f t="shared" si="18"/>
        <v>0</v>
      </c>
      <c r="AK41" s="69">
        <f t="shared" si="19"/>
        <v>55.451518987341771</v>
      </c>
      <c r="AL41" s="71"/>
    </row>
    <row r="42" spans="1:38" ht="22.5" customHeight="1" x14ac:dyDescent="0.25">
      <c r="A42" s="65">
        <v>57</v>
      </c>
      <c r="B42" s="66" t="s">
        <v>482</v>
      </c>
      <c r="C42" s="67" t="s">
        <v>369</v>
      </c>
      <c r="D42" s="66" t="s">
        <v>267</v>
      </c>
      <c r="E42" s="65" t="str">
        <f>VLOOKUP(D:D,职称信息表!B:M,12,FALSE)</f>
        <v>讲师（高校）</v>
      </c>
      <c r="F42" s="65" t="str">
        <f>VLOOKUP(D:D,职称信息表!B:L,11,FALSE)</f>
        <v>中级</v>
      </c>
      <c r="G42" s="65" t="str">
        <f>VLOOKUP(D:D,职称信息表!B:G,6,FALSE)</f>
        <v>专任教师</v>
      </c>
      <c r="H42" s="68">
        <v>210.6</v>
      </c>
      <c r="I42" s="69">
        <f t="shared" si="11"/>
        <v>39.487499999999997</v>
      </c>
      <c r="J42" s="65"/>
      <c r="K42" s="65" t="e">
        <f>VLOOKUP($D:$D,#REF!,3,FALSE)</f>
        <v>#REF!</v>
      </c>
      <c r="L42" s="65" t="e">
        <f t="shared" si="20"/>
        <v>#REF!</v>
      </c>
      <c r="M42" s="65">
        <v>51</v>
      </c>
      <c r="N42" s="69">
        <f t="shared" si="9"/>
        <v>79.825949367088612</v>
      </c>
      <c r="O42" s="65"/>
      <c r="P42" s="65"/>
      <c r="Q42" s="65">
        <f t="shared" si="12"/>
        <v>0</v>
      </c>
      <c r="R42" s="65"/>
      <c r="S42" s="65"/>
      <c r="T42" s="65"/>
      <c r="U42" s="65"/>
      <c r="V42" s="65"/>
      <c r="W42" s="65"/>
      <c r="X42" s="70">
        <f t="shared" si="13"/>
        <v>0</v>
      </c>
      <c r="Y42" s="65">
        <f t="shared" si="14"/>
        <v>0</v>
      </c>
      <c r="Z42" s="70"/>
      <c r="AA42" s="70"/>
      <c r="AB42" s="70"/>
      <c r="AC42" s="70">
        <f t="shared" si="15"/>
        <v>0</v>
      </c>
      <c r="AD42" s="70"/>
      <c r="AE42" s="65">
        <v>15</v>
      </c>
      <c r="AF42" s="70"/>
      <c r="AG42" s="70">
        <f t="shared" si="16"/>
        <v>15</v>
      </c>
      <c r="AH42" s="70"/>
      <c r="AI42" s="70">
        <f t="shared" si="17"/>
        <v>0</v>
      </c>
      <c r="AJ42" s="65">
        <f t="shared" si="18"/>
        <v>15</v>
      </c>
      <c r="AK42" s="69">
        <f t="shared" si="19"/>
        <v>134.31344936708859</v>
      </c>
      <c r="AL42" s="71"/>
    </row>
    <row r="43" spans="1:38" ht="22.5" customHeight="1" x14ac:dyDescent="0.25">
      <c r="A43" s="65">
        <v>60</v>
      </c>
      <c r="B43" s="66" t="s">
        <v>385</v>
      </c>
      <c r="C43" s="67" t="s">
        <v>253</v>
      </c>
      <c r="D43" s="66" t="s">
        <v>254</v>
      </c>
      <c r="E43" s="65" t="str">
        <f>VLOOKUP(D:D,职称信息表!B:M,12,FALSE)</f>
        <v>教授</v>
      </c>
      <c r="F43" s="65" t="str">
        <f>VLOOKUP(D:D,职称信息表!B:L,11,FALSE)</f>
        <v>正高</v>
      </c>
      <c r="G43" s="65" t="str">
        <f>VLOOKUP(D:D,职称信息表!B:G,6,FALSE)</f>
        <v>专任教师</v>
      </c>
      <c r="H43" s="68">
        <v>410.15999999999997</v>
      </c>
      <c r="I43" s="69">
        <f t="shared" si="11"/>
        <v>76.905000000000001</v>
      </c>
      <c r="J43" s="65" t="e">
        <f>VLOOKUP(成绩明细表!$D:$D,#REF!,3,FALSE)</f>
        <v>#REF!</v>
      </c>
      <c r="K43" s="65" t="e">
        <f>VLOOKUP($D:$D,#REF!,3,FALSE)</f>
        <v>#REF!</v>
      </c>
      <c r="L43" s="65" t="e">
        <f t="shared" si="20"/>
        <v>#REF!</v>
      </c>
      <c r="M43" s="65">
        <v>142</v>
      </c>
      <c r="N43" s="69">
        <f t="shared" si="9"/>
        <v>43.829113924050638</v>
      </c>
      <c r="O43" s="65"/>
      <c r="P43" s="65"/>
      <c r="Q43" s="65">
        <f t="shared" si="12"/>
        <v>0</v>
      </c>
      <c r="R43" s="65"/>
      <c r="S43" s="65"/>
      <c r="T43" s="65"/>
      <c r="U43" s="65"/>
      <c r="V43" s="65"/>
      <c r="W43" s="65"/>
      <c r="X43" s="70">
        <f t="shared" si="13"/>
        <v>0</v>
      </c>
      <c r="Y43" s="65">
        <f t="shared" si="14"/>
        <v>0</v>
      </c>
      <c r="Z43" s="70"/>
      <c r="AA43" s="70"/>
      <c r="AB43" s="70"/>
      <c r="AC43" s="70">
        <f t="shared" si="15"/>
        <v>0</v>
      </c>
      <c r="AD43" s="70"/>
      <c r="AE43" s="65"/>
      <c r="AF43" s="70"/>
      <c r="AG43" s="70">
        <f t="shared" si="16"/>
        <v>0</v>
      </c>
      <c r="AH43" s="70"/>
      <c r="AI43" s="70">
        <f t="shared" si="17"/>
        <v>0</v>
      </c>
      <c r="AJ43" s="65">
        <f t="shared" si="18"/>
        <v>0</v>
      </c>
      <c r="AK43" s="69">
        <f t="shared" si="19"/>
        <v>120.73411392405063</v>
      </c>
      <c r="AL43" s="71"/>
    </row>
    <row r="44" spans="1:38" ht="22.5" customHeight="1" x14ac:dyDescent="0.25">
      <c r="A44" s="65">
        <v>61</v>
      </c>
      <c r="B44" s="66" t="s">
        <v>385</v>
      </c>
      <c r="C44" s="67" t="s">
        <v>32</v>
      </c>
      <c r="D44" s="66" t="s">
        <v>33</v>
      </c>
      <c r="E44" s="65" t="str">
        <f>VLOOKUP(D:D,职称信息表!B:M,12,FALSE)</f>
        <v>研究员（自然科学）</v>
      </c>
      <c r="F44" s="65" t="str">
        <f>VLOOKUP(D:D,职称信息表!B:L,11,FALSE)</f>
        <v>正高</v>
      </c>
      <c r="G44" s="65" t="str">
        <f>VLOOKUP(D:D,职称信息表!B:G,6,FALSE)</f>
        <v>专任教师</v>
      </c>
      <c r="H44" s="68">
        <v>186.8</v>
      </c>
      <c r="I44" s="69">
        <f t="shared" si="11"/>
        <v>35.024999999999999</v>
      </c>
      <c r="J44" s="65"/>
      <c r="K44" s="65" t="e">
        <f>VLOOKUP($D:$D,#REF!,3,FALSE)</f>
        <v>#REF!</v>
      </c>
      <c r="L44" s="65" t="e">
        <f t="shared" si="20"/>
        <v>#REF!</v>
      </c>
      <c r="M44" s="65">
        <v>49</v>
      </c>
      <c r="N44" s="69">
        <f t="shared" si="9"/>
        <v>80.617088607594951</v>
      </c>
      <c r="O44" s="65"/>
      <c r="P44" s="65"/>
      <c r="Q44" s="65">
        <f t="shared" si="12"/>
        <v>0</v>
      </c>
      <c r="R44" s="65"/>
      <c r="S44" s="65"/>
      <c r="T44" s="65"/>
      <c r="U44" s="65"/>
      <c r="V44" s="65"/>
      <c r="W44" s="65"/>
      <c r="X44" s="70">
        <f t="shared" si="13"/>
        <v>0</v>
      </c>
      <c r="Y44" s="65">
        <f t="shared" si="14"/>
        <v>0</v>
      </c>
      <c r="Z44" s="70"/>
      <c r="AA44" s="70"/>
      <c r="AB44" s="70"/>
      <c r="AC44" s="70">
        <f t="shared" si="15"/>
        <v>0</v>
      </c>
      <c r="AD44" s="70"/>
      <c r="AE44" s="65"/>
      <c r="AF44" s="70"/>
      <c r="AG44" s="70">
        <f t="shared" si="16"/>
        <v>0</v>
      </c>
      <c r="AH44" s="70"/>
      <c r="AI44" s="70">
        <f t="shared" si="17"/>
        <v>0</v>
      </c>
      <c r="AJ44" s="65">
        <f t="shared" si="18"/>
        <v>0</v>
      </c>
      <c r="AK44" s="69">
        <f t="shared" si="19"/>
        <v>115.64208860759496</v>
      </c>
      <c r="AL44" s="71"/>
    </row>
    <row r="45" spans="1:38" ht="22.5" customHeight="1" x14ac:dyDescent="0.25">
      <c r="A45" s="65">
        <v>63</v>
      </c>
      <c r="B45" s="66" t="s">
        <v>385</v>
      </c>
      <c r="C45" s="67" t="s">
        <v>312</v>
      </c>
      <c r="D45" s="66" t="s">
        <v>40</v>
      </c>
      <c r="E45" s="65" t="str">
        <f>VLOOKUP(D:D,职称信息表!B:M,12,FALSE)</f>
        <v>副研究员（自然科学）</v>
      </c>
      <c r="F45" s="65" t="str">
        <f>VLOOKUP(D:D,职称信息表!B:L,11,FALSE)</f>
        <v>副高</v>
      </c>
      <c r="G45" s="65" t="str">
        <f>VLOOKUP(D:D,职称信息表!B:G,6,FALSE)</f>
        <v>专任教师</v>
      </c>
      <c r="H45" s="68">
        <v>165</v>
      </c>
      <c r="I45" s="69">
        <f t="shared" si="11"/>
        <v>30.9375</v>
      </c>
      <c r="J45" s="65" t="e">
        <f>VLOOKUP(成绩明细表!$D:$D,#REF!,3,FALSE)</f>
        <v>#REF!</v>
      </c>
      <c r="K45" s="65"/>
      <c r="L45" s="65" t="e">
        <f t="shared" si="20"/>
        <v>#REF!</v>
      </c>
      <c r="M45" s="65">
        <v>97</v>
      </c>
      <c r="N45" s="69">
        <f t="shared" si="9"/>
        <v>61.629746835443044</v>
      </c>
      <c r="O45" s="65"/>
      <c r="P45" s="65"/>
      <c r="Q45" s="65">
        <f t="shared" si="12"/>
        <v>0</v>
      </c>
      <c r="R45" s="65"/>
      <c r="S45" s="65"/>
      <c r="T45" s="65"/>
      <c r="U45" s="65"/>
      <c r="V45" s="65"/>
      <c r="W45" s="65"/>
      <c r="X45" s="70">
        <f t="shared" si="13"/>
        <v>0</v>
      </c>
      <c r="Y45" s="65">
        <f t="shared" si="14"/>
        <v>0</v>
      </c>
      <c r="Z45" s="70"/>
      <c r="AA45" s="70"/>
      <c r="AB45" s="70"/>
      <c r="AC45" s="70">
        <f t="shared" si="15"/>
        <v>0</v>
      </c>
      <c r="AD45" s="70"/>
      <c r="AE45" s="65"/>
      <c r="AF45" s="70"/>
      <c r="AG45" s="70">
        <f t="shared" si="16"/>
        <v>0</v>
      </c>
      <c r="AH45" s="70"/>
      <c r="AI45" s="70">
        <f t="shared" si="17"/>
        <v>0</v>
      </c>
      <c r="AJ45" s="65">
        <f t="shared" si="18"/>
        <v>0</v>
      </c>
      <c r="AK45" s="69">
        <f t="shared" si="19"/>
        <v>92.567246835443044</v>
      </c>
      <c r="AL45" s="71"/>
    </row>
    <row r="46" spans="1:38" ht="22.5" customHeight="1" x14ac:dyDescent="0.25">
      <c r="A46" s="65">
        <v>64</v>
      </c>
      <c r="B46" s="66" t="s">
        <v>385</v>
      </c>
      <c r="C46" s="67" t="s">
        <v>52</v>
      </c>
      <c r="D46" s="66" t="s">
        <v>53</v>
      </c>
      <c r="E46" s="65" t="str">
        <f>VLOOKUP(D:D,职称信息表!B:M,12,FALSE)</f>
        <v>讲师（高校）</v>
      </c>
      <c r="F46" s="65" t="str">
        <f>VLOOKUP(D:D,职称信息表!B:L,11,FALSE)</f>
        <v>中级</v>
      </c>
      <c r="G46" s="65" t="str">
        <f>VLOOKUP(D:D,职称信息表!B:G,6,FALSE)</f>
        <v>专任教师</v>
      </c>
      <c r="H46" s="68">
        <v>260.72000000000003</v>
      </c>
      <c r="I46" s="69">
        <f t="shared" si="11"/>
        <v>48.885000000000005</v>
      </c>
      <c r="J46" s="65" t="e">
        <f>VLOOKUP(成绩明细表!$D:$D,#REF!,3,FALSE)</f>
        <v>#REF!</v>
      </c>
      <c r="K46" s="65" t="e">
        <f>VLOOKUP($D:$D,#REF!,3,FALSE)</f>
        <v>#REF!</v>
      </c>
      <c r="L46" s="65" t="e">
        <f t="shared" si="20"/>
        <v>#REF!</v>
      </c>
      <c r="M46" s="65">
        <v>70</v>
      </c>
      <c r="N46" s="69">
        <f t="shared" si="9"/>
        <v>72.310126582278485</v>
      </c>
      <c r="O46" s="65">
        <v>25</v>
      </c>
      <c r="P46" s="65"/>
      <c r="Q46" s="65">
        <f t="shared" si="12"/>
        <v>25</v>
      </c>
      <c r="R46" s="65"/>
      <c r="S46" s="65"/>
      <c r="T46" s="65"/>
      <c r="U46" s="65"/>
      <c r="V46" s="65"/>
      <c r="W46" s="65"/>
      <c r="X46" s="70">
        <f t="shared" si="13"/>
        <v>0</v>
      </c>
      <c r="Y46" s="65">
        <f t="shared" si="14"/>
        <v>25</v>
      </c>
      <c r="Z46" s="70">
        <v>15</v>
      </c>
      <c r="AA46" s="70"/>
      <c r="AB46" s="70"/>
      <c r="AC46" s="70">
        <f t="shared" si="15"/>
        <v>15</v>
      </c>
      <c r="AD46" s="70"/>
      <c r="AE46" s="65"/>
      <c r="AF46" s="70"/>
      <c r="AG46" s="70">
        <f t="shared" si="16"/>
        <v>0</v>
      </c>
      <c r="AH46" s="70"/>
      <c r="AI46" s="70">
        <f t="shared" si="17"/>
        <v>0</v>
      </c>
      <c r="AJ46" s="65">
        <f t="shared" si="18"/>
        <v>15</v>
      </c>
      <c r="AK46" s="69">
        <f t="shared" si="19"/>
        <v>161.19512658227848</v>
      </c>
      <c r="AL46" s="71"/>
    </row>
    <row r="47" spans="1:38" ht="22.5" customHeight="1" x14ac:dyDescent="0.25">
      <c r="A47" s="65">
        <v>65</v>
      </c>
      <c r="B47" s="66" t="s">
        <v>385</v>
      </c>
      <c r="C47" s="67" t="s">
        <v>64</v>
      </c>
      <c r="D47" s="66" t="s">
        <v>65</v>
      </c>
      <c r="E47" s="65" t="str">
        <f>VLOOKUP(D:D,职称信息表!B:M,12,FALSE)</f>
        <v>教授</v>
      </c>
      <c r="F47" s="65" t="str">
        <f>VLOOKUP(D:D,职称信息表!B:L,11,FALSE)</f>
        <v>正高</v>
      </c>
      <c r="G47" s="65" t="str">
        <f>VLOOKUP(D:D,职称信息表!B:G,6,FALSE)</f>
        <v>专任教师</v>
      </c>
      <c r="H47" s="68">
        <v>197</v>
      </c>
      <c r="I47" s="69">
        <f t="shared" si="11"/>
        <v>36.9375</v>
      </c>
      <c r="J47" s="65"/>
      <c r="K47" s="65" t="e">
        <f>VLOOKUP($D:$D,#REF!,3,FALSE)</f>
        <v>#REF!</v>
      </c>
      <c r="L47" s="65" t="e">
        <f t="shared" si="20"/>
        <v>#REF!</v>
      </c>
      <c r="M47" s="65">
        <v>128</v>
      </c>
      <c r="N47" s="69">
        <f t="shared" si="9"/>
        <v>49.367088607594944</v>
      </c>
      <c r="O47" s="65"/>
      <c r="P47" s="65"/>
      <c r="Q47" s="65">
        <f t="shared" si="12"/>
        <v>0</v>
      </c>
      <c r="R47" s="65"/>
      <c r="S47" s="65"/>
      <c r="T47" s="65"/>
      <c r="U47" s="65"/>
      <c r="V47" s="65"/>
      <c r="W47" s="65"/>
      <c r="X47" s="70">
        <f t="shared" si="13"/>
        <v>0</v>
      </c>
      <c r="Y47" s="65">
        <f t="shared" si="14"/>
        <v>0</v>
      </c>
      <c r="Z47" s="70"/>
      <c r="AA47" s="70"/>
      <c r="AB47" s="70"/>
      <c r="AC47" s="70">
        <f t="shared" si="15"/>
        <v>0</v>
      </c>
      <c r="AD47" s="70"/>
      <c r="AE47" s="65">
        <v>30</v>
      </c>
      <c r="AF47" s="70"/>
      <c r="AG47" s="70">
        <f t="shared" si="16"/>
        <v>30</v>
      </c>
      <c r="AH47" s="70"/>
      <c r="AI47" s="70">
        <f t="shared" si="17"/>
        <v>0</v>
      </c>
      <c r="AJ47" s="65">
        <f t="shared" si="18"/>
        <v>30</v>
      </c>
      <c r="AK47" s="69">
        <f t="shared" si="19"/>
        <v>116.30458860759495</v>
      </c>
      <c r="AL47" s="71"/>
    </row>
    <row r="48" spans="1:38" ht="22.5" customHeight="1" x14ac:dyDescent="0.25">
      <c r="A48" s="65">
        <v>66</v>
      </c>
      <c r="B48" s="66" t="s">
        <v>385</v>
      </c>
      <c r="C48" s="67" t="s">
        <v>77</v>
      </c>
      <c r="D48" s="66" t="s">
        <v>78</v>
      </c>
      <c r="E48" s="65" t="str">
        <f>VLOOKUP(D:D,职称信息表!B:M,12,FALSE)</f>
        <v>副教授</v>
      </c>
      <c r="F48" s="65" t="str">
        <f>VLOOKUP(D:D,职称信息表!B:L,11,FALSE)</f>
        <v>副高</v>
      </c>
      <c r="G48" s="65" t="str">
        <f>VLOOKUP(D:D,职称信息表!B:G,6,FALSE)</f>
        <v>专任教师</v>
      </c>
      <c r="H48" s="68">
        <v>243.83999999999997</v>
      </c>
      <c r="I48" s="69">
        <f t="shared" si="11"/>
        <v>45.719999999999992</v>
      </c>
      <c r="J48" s="65"/>
      <c r="K48" s="65" t="e">
        <f>VLOOKUP($D:$D,#REF!,3,FALSE)</f>
        <v>#REF!</v>
      </c>
      <c r="L48" s="65" t="e">
        <f t="shared" si="20"/>
        <v>#REF!</v>
      </c>
      <c r="M48" s="65">
        <v>21</v>
      </c>
      <c r="N48" s="69">
        <f t="shared" si="9"/>
        <v>91.693037974683548</v>
      </c>
      <c r="O48" s="65">
        <v>25</v>
      </c>
      <c r="P48" s="65"/>
      <c r="Q48" s="65">
        <f t="shared" si="12"/>
        <v>25</v>
      </c>
      <c r="R48" s="65"/>
      <c r="S48" s="65"/>
      <c r="T48" s="65"/>
      <c r="U48" s="65"/>
      <c r="V48" s="65"/>
      <c r="W48" s="65"/>
      <c r="X48" s="70">
        <f t="shared" si="13"/>
        <v>0</v>
      </c>
      <c r="Y48" s="65">
        <f t="shared" si="14"/>
        <v>25</v>
      </c>
      <c r="Z48" s="70"/>
      <c r="AA48" s="70"/>
      <c r="AB48" s="70"/>
      <c r="AC48" s="70">
        <f t="shared" si="15"/>
        <v>0</v>
      </c>
      <c r="AD48" s="70">
        <v>13</v>
      </c>
      <c r="AE48" s="65"/>
      <c r="AF48" s="70"/>
      <c r="AG48" s="70">
        <f t="shared" si="16"/>
        <v>13</v>
      </c>
      <c r="AH48" s="70"/>
      <c r="AI48" s="70">
        <f t="shared" si="17"/>
        <v>0</v>
      </c>
      <c r="AJ48" s="65">
        <f t="shared" si="18"/>
        <v>13</v>
      </c>
      <c r="AK48" s="69">
        <f t="shared" si="19"/>
        <v>175.41303797468353</v>
      </c>
      <c r="AL48" s="71"/>
    </row>
    <row r="49" spans="1:38" ht="22.5" customHeight="1" x14ac:dyDescent="0.25">
      <c r="A49" s="65">
        <v>67</v>
      </c>
      <c r="B49" s="66" t="s">
        <v>385</v>
      </c>
      <c r="C49" s="67" t="s">
        <v>79</v>
      </c>
      <c r="D49" s="66" t="s">
        <v>80</v>
      </c>
      <c r="E49" s="65" t="str">
        <f>VLOOKUP(D:D,职称信息表!B:M,12,FALSE)</f>
        <v>副教授</v>
      </c>
      <c r="F49" s="65" t="str">
        <f>VLOOKUP(D:D,职称信息表!B:L,11,FALSE)</f>
        <v>副高</v>
      </c>
      <c r="G49" s="65" t="str">
        <f>VLOOKUP(D:D,职称信息表!B:G,6,FALSE)</f>
        <v>专任教师</v>
      </c>
      <c r="H49" s="68">
        <v>247.36</v>
      </c>
      <c r="I49" s="69">
        <f t="shared" si="11"/>
        <v>46.38</v>
      </c>
      <c r="J49" s="65" t="e">
        <f>VLOOKUP(成绩明细表!$D:$D,#REF!,3,FALSE)</f>
        <v>#REF!</v>
      </c>
      <c r="K49" s="65" t="e">
        <f>VLOOKUP($D:$D,#REF!,3,FALSE)</f>
        <v>#REF!</v>
      </c>
      <c r="L49" s="65" t="e">
        <f t="shared" si="20"/>
        <v>#REF!</v>
      </c>
      <c r="M49" s="65">
        <v>54</v>
      </c>
      <c r="N49" s="69">
        <f t="shared" si="9"/>
        <v>78.639240506329116</v>
      </c>
      <c r="O49" s="65"/>
      <c r="P49" s="65"/>
      <c r="Q49" s="65">
        <f t="shared" si="12"/>
        <v>0</v>
      </c>
      <c r="R49" s="65"/>
      <c r="S49" s="65"/>
      <c r="T49" s="65"/>
      <c r="U49" s="65"/>
      <c r="V49" s="65"/>
      <c r="W49" s="65"/>
      <c r="X49" s="70">
        <f t="shared" si="13"/>
        <v>0</v>
      </c>
      <c r="Y49" s="65">
        <f t="shared" si="14"/>
        <v>0</v>
      </c>
      <c r="Z49" s="70"/>
      <c r="AA49" s="70"/>
      <c r="AB49" s="70"/>
      <c r="AC49" s="70">
        <f t="shared" si="15"/>
        <v>0</v>
      </c>
      <c r="AD49" s="70">
        <v>10</v>
      </c>
      <c r="AE49" s="65"/>
      <c r="AF49" s="70"/>
      <c r="AG49" s="70">
        <f t="shared" si="16"/>
        <v>10</v>
      </c>
      <c r="AH49" s="70"/>
      <c r="AI49" s="70">
        <f t="shared" si="17"/>
        <v>0</v>
      </c>
      <c r="AJ49" s="65">
        <f t="shared" si="18"/>
        <v>10</v>
      </c>
      <c r="AK49" s="69">
        <f t="shared" si="19"/>
        <v>135.01924050632911</v>
      </c>
      <c r="AL49" s="71"/>
    </row>
    <row r="50" spans="1:38" ht="22.5" customHeight="1" x14ac:dyDescent="0.25">
      <c r="A50" s="65">
        <v>68</v>
      </c>
      <c r="B50" s="66" t="s">
        <v>385</v>
      </c>
      <c r="C50" s="67" t="s">
        <v>81</v>
      </c>
      <c r="D50" s="66" t="s">
        <v>82</v>
      </c>
      <c r="E50" s="65" t="str">
        <f>VLOOKUP(D:D,职称信息表!B:M,12,FALSE)</f>
        <v>副教授</v>
      </c>
      <c r="F50" s="65" t="str">
        <f>VLOOKUP(D:D,职称信息表!B:L,11,FALSE)</f>
        <v>副高</v>
      </c>
      <c r="G50" s="65" t="str">
        <f>VLOOKUP(D:D,职称信息表!B:G,6,FALSE)</f>
        <v>专任教师</v>
      </c>
      <c r="H50" s="68">
        <v>227.2</v>
      </c>
      <c r="I50" s="69">
        <f t="shared" si="11"/>
        <v>42.599999999999994</v>
      </c>
      <c r="J50" s="65" t="e">
        <f>VLOOKUP(成绩明细表!$D:$D,#REF!,3,FALSE)</f>
        <v>#REF!</v>
      </c>
      <c r="K50" s="65"/>
      <c r="L50" s="65" t="e">
        <f t="shared" si="20"/>
        <v>#REF!</v>
      </c>
      <c r="M50" s="65">
        <v>82</v>
      </c>
      <c r="N50" s="69">
        <f t="shared" si="9"/>
        <v>67.563291139240505</v>
      </c>
      <c r="O50" s="65"/>
      <c r="P50" s="65"/>
      <c r="Q50" s="65">
        <f t="shared" si="12"/>
        <v>0</v>
      </c>
      <c r="R50" s="65"/>
      <c r="S50" s="65"/>
      <c r="T50" s="65"/>
      <c r="U50" s="65"/>
      <c r="V50" s="65"/>
      <c r="W50" s="65"/>
      <c r="X50" s="70">
        <f t="shared" si="13"/>
        <v>0</v>
      </c>
      <c r="Y50" s="65">
        <f t="shared" si="14"/>
        <v>0</v>
      </c>
      <c r="Z50" s="70"/>
      <c r="AA50" s="70"/>
      <c r="AB50" s="70"/>
      <c r="AC50" s="70">
        <f t="shared" si="15"/>
        <v>0</v>
      </c>
      <c r="AD50" s="70"/>
      <c r="AE50" s="65"/>
      <c r="AF50" s="70"/>
      <c r="AG50" s="70">
        <f t="shared" si="16"/>
        <v>0</v>
      </c>
      <c r="AH50" s="70"/>
      <c r="AI50" s="70">
        <f t="shared" si="17"/>
        <v>0</v>
      </c>
      <c r="AJ50" s="65">
        <f t="shared" si="18"/>
        <v>0</v>
      </c>
      <c r="AK50" s="69">
        <f t="shared" si="19"/>
        <v>110.1632911392405</v>
      </c>
      <c r="AL50" s="71"/>
    </row>
    <row r="51" spans="1:38" ht="22.5" customHeight="1" x14ac:dyDescent="0.25">
      <c r="A51" s="65">
        <v>69</v>
      </c>
      <c r="B51" s="66" t="s">
        <v>385</v>
      </c>
      <c r="C51" s="67" t="s">
        <v>206</v>
      </c>
      <c r="D51" s="66" t="s">
        <v>207</v>
      </c>
      <c r="E51" s="65" t="str">
        <f>VLOOKUP(D:D,职称信息表!B:M,12,FALSE)</f>
        <v>教授</v>
      </c>
      <c r="F51" s="65" t="str">
        <f>VLOOKUP(D:D,职称信息表!B:L,11,FALSE)</f>
        <v>正高</v>
      </c>
      <c r="G51" s="65" t="str">
        <f>VLOOKUP(D:D,职称信息表!B:G,6,FALSE)</f>
        <v>专任教师</v>
      </c>
      <c r="H51" s="68">
        <v>1179</v>
      </c>
      <c r="I51" s="69">
        <f t="shared" si="11"/>
        <v>221.0625</v>
      </c>
      <c r="J51" s="65"/>
      <c r="K51" s="65" t="e">
        <f>VLOOKUP($D:$D,#REF!,3,FALSE)</f>
        <v>#REF!</v>
      </c>
      <c r="L51" s="65" t="e">
        <f t="shared" si="20"/>
        <v>#REF!</v>
      </c>
      <c r="M51" s="65">
        <v>19</v>
      </c>
      <c r="N51" s="69">
        <f t="shared" si="9"/>
        <v>92.484177215189874</v>
      </c>
      <c r="O51" s="65"/>
      <c r="P51" s="65"/>
      <c r="Q51" s="65">
        <f t="shared" si="12"/>
        <v>0</v>
      </c>
      <c r="R51" s="65"/>
      <c r="S51" s="65"/>
      <c r="T51" s="65"/>
      <c r="U51" s="65"/>
      <c r="V51" s="65">
        <v>-2</v>
      </c>
      <c r="W51" s="65"/>
      <c r="X51" s="70">
        <f t="shared" si="13"/>
        <v>-2</v>
      </c>
      <c r="Y51" s="65">
        <f t="shared" si="14"/>
        <v>-2</v>
      </c>
      <c r="Z51" s="70"/>
      <c r="AA51" s="70"/>
      <c r="AB51" s="70"/>
      <c r="AC51" s="70">
        <f t="shared" si="15"/>
        <v>0</v>
      </c>
      <c r="AD51" s="70"/>
      <c r="AE51" s="65">
        <v>5</v>
      </c>
      <c r="AF51" s="70"/>
      <c r="AG51" s="70">
        <f t="shared" si="16"/>
        <v>5</v>
      </c>
      <c r="AH51" s="70"/>
      <c r="AI51" s="70">
        <f t="shared" si="17"/>
        <v>0</v>
      </c>
      <c r="AJ51" s="65">
        <f t="shared" si="18"/>
        <v>5</v>
      </c>
      <c r="AK51" s="69">
        <f t="shared" si="19"/>
        <v>316.5466772151899</v>
      </c>
      <c r="AL51" s="71"/>
    </row>
    <row r="52" spans="1:38" ht="22.5" customHeight="1" x14ac:dyDescent="0.25">
      <c r="A52" s="65">
        <v>70</v>
      </c>
      <c r="B52" s="66" t="s">
        <v>385</v>
      </c>
      <c r="C52" s="67" t="s">
        <v>90</v>
      </c>
      <c r="D52" s="66" t="s">
        <v>91</v>
      </c>
      <c r="E52" s="65" t="str">
        <f>VLOOKUP(D:D,职称信息表!B:M,12,FALSE)</f>
        <v>副教授</v>
      </c>
      <c r="F52" s="65" t="str">
        <f>VLOOKUP(D:D,职称信息表!B:L,11,FALSE)</f>
        <v>副高</v>
      </c>
      <c r="G52" s="65" t="str">
        <f>VLOOKUP(D:D,职称信息表!B:G,6,FALSE)</f>
        <v>专任教师</v>
      </c>
      <c r="H52" s="68">
        <v>112.88</v>
      </c>
      <c r="I52" s="69">
        <f t="shared" si="11"/>
        <v>21.164999999999999</v>
      </c>
      <c r="J52" s="65" t="e">
        <f>VLOOKUP(成绩明细表!$D:$D,#REF!,3,FALSE)</f>
        <v>#REF!</v>
      </c>
      <c r="K52" s="65" t="e">
        <f>VLOOKUP($D:$D,#REF!,3,FALSE)</f>
        <v>#REF!</v>
      </c>
      <c r="L52" s="65" t="e">
        <f t="shared" si="20"/>
        <v>#REF!</v>
      </c>
      <c r="M52" s="65">
        <v>147</v>
      </c>
      <c r="N52" s="69">
        <f t="shared" si="9"/>
        <v>41.851265822784818</v>
      </c>
      <c r="O52" s="65"/>
      <c r="P52" s="65"/>
      <c r="Q52" s="65">
        <f t="shared" si="12"/>
        <v>0</v>
      </c>
      <c r="R52" s="65"/>
      <c r="S52" s="65"/>
      <c r="T52" s="65"/>
      <c r="U52" s="65"/>
      <c r="V52" s="65"/>
      <c r="W52" s="65"/>
      <c r="X52" s="70">
        <f t="shared" si="13"/>
        <v>0</v>
      </c>
      <c r="Y52" s="65">
        <f t="shared" si="14"/>
        <v>0</v>
      </c>
      <c r="Z52" s="70"/>
      <c r="AA52" s="70"/>
      <c r="AB52" s="70"/>
      <c r="AC52" s="70">
        <f t="shared" si="15"/>
        <v>0</v>
      </c>
      <c r="AD52" s="70"/>
      <c r="AE52" s="65"/>
      <c r="AF52" s="70"/>
      <c r="AG52" s="70">
        <f t="shared" si="16"/>
        <v>0</v>
      </c>
      <c r="AH52" s="70"/>
      <c r="AI52" s="70">
        <f t="shared" si="17"/>
        <v>0</v>
      </c>
      <c r="AJ52" s="65">
        <f t="shared" si="18"/>
        <v>0</v>
      </c>
      <c r="AK52" s="69">
        <f t="shared" si="19"/>
        <v>63.016265822784817</v>
      </c>
      <c r="AL52" s="71"/>
    </row>
    <row r="53" spans="1:38" ht="22.5" customHeight="1" x14ac:dyDescent="0.25">
      <c r="A53" s="65">
        <v>73</v>
      </c>
      <c r="B53" s="66" t="s">
        <v>385</v>
      </c>
      <c r="C53" s="67" t="s">
        <v>121</v>
      </c>
      <c r="D53" s="66" t="s">
        <v>122</v>
      </c>
      <c r="E53" s="65" t="str">
        <f>VLOOKUP(D:D,职称信息表!B:M,12,FALSE)</f>
        <v>教授</v>
      </c>
      <c r="F53" s="65" t="str">
        <f>VLOOKUP(D:D,职称信息表!B:L,11,FALSE)</f>
        <v>正高</v>
      </c>
      <c r="G53" s="65" t="str">
        <f>VLOOKUP(D:D,职称信息表!B:G,6,FALSE)</f>
        <v>专任教师</v>
      </c>
      <c r="H53" s="68">
        <v>198.03658239999999</v>
      </c>
      <c r="I53" s="69">
        <f t="shared" si="11"/>
        <v>37.131859199999994</v>
      </c>
      <c r="J53" s="65" t="e">
        <f>VLOOKUP(成绩明细表!$D:$D,#REF!,3,FALSE)</f>
        <v>#REF!</v>
      </c>
      <c r="K53" s="65" t="e">
        <f>VLOOKUP($D:$D,#REF!,3,FALSE)</f>
        <v>#REF!</v>
      </c>
      <c r="L53" s="65" t="e">
        <f t="shared" si="20"/>
        <v>#REF!</v>
      </c>
      <c r="M53" s="65">
        <v>71</v>
      </c>
      <c r="N53" s="69">
        <f t="shared" si="9"/>
        <v>71.91455696202533</v>
      </c>
      <c r="O53" s="65"/>
      <c r="P53" s="65"/>
      <c r="Q53" s="65">
        <f t="shared" si="12"/>
        <v>0</v>
      </c>
      <c r="R53" s="65"/>
      <c r="S53" s="65"/>
      <c r="T53" s="65"/>
      <c r="U53" s="65"/>
      <c r="V53" s="65">
        <v>-7</v>
      </c>
      <c r="W53" s="65"/>
      <c r="X53" s="70">
        <f t="shared" si="13"/>
        <v>-7</v>
      </c>
      <c r="Y53" s="65">
        <f t="shared" si="14"/>
        <v>-7</v>
      </c>
      <c r="Z53" s="70"/>
      <c r="AA53" s="70"/>
      <c r="AB53" s="70"/>
      <c r="AC53" s="70">
        <f t="shared" si="15"/>
        <v>0</v>
      </c>
      <c r="AD53" s="70">
        <v>13</v>
      </c>
      <c r="AE53" s="65"/>
      <c r="AF53" s="70"/>
      <c r="AG53" s="70">
        <f t="shared" si="16"/>
        <v>13</v>
      </c>
      <c r="AH53" s="70"/>
      <c r="AI53" s="70">
        <f t="shared" si="17"/>
        <v>0</v>
      </c>
      <c r="AJ53" s="65">
        <f t="shared" si="18"/>
        <v>13</v>
      </c>
      <c r="AK53" s="69">
        <f t="shared" si="19"/>
        <v>115.04641616202532</v>
      </c>
      <c r="AL53" s="71"/>
    </row>
    <row r="54" spans="1:38" ht="22.5" customHeight="1" x14ac:dyDescent="0.25">
      <c r="A54" s="65">
        <v>74</v>
      </c>
      <c r="B54" s="66" t="s">
        <v>385</v>
      </c>
      <c r="C54" s="67" t="s">
        <v>127</v>
      </c>
      <c r="D54" s="66" t="s">
        <v>128</v>
      </c>
      <c r="E54" s="65" t="str">
        <f>VLOOKUP(D:D,职称信息表!B:M,12,FALSE)</f>
        <v>副教授</v>
      </c>
      <c r="F54" s="65" t="str">
        <f>VLOOKUP(D:D,职称信息表!B:L,11,FALSE)</f>
        <v>副高</v>
      </c>
      <c r="G54" s="65" t="str">
        <f>VLOOKUP(D:D,职称信息表!B:G,6,FALSE)</f>
        <v>专任教师</v>
      </c>
      <c r="H54" s="68">
        <v>315.52000000000004</v>
      </c>
      <c r="I54" s="69">
        <f t="shared" si="11"/>
        <v>59.160000000000004</v>
      </c>
      <c r="J54" s="65" t="e">
        <f>VLOOKUP(成绩明细表!$D:$D,#REF!,3,FALSE)</f>
        <v>#REF!</v>
      </c>
      <c r="K54" s="65" t="e">
        <f>VLOOKUP($D:$D,#REF!,3,FALSE)</f>
        <v>#REF!</v>
      </c>
      <c r="L54" s="65" t="e">
        <f t="shared" si="20"/>
        <v>#REF!</v>
      </c>
      <c r="M54" s="65">
        <v>101</v>
      </c>
      <c r="N54" s="69">
        <f t="shared" si="9"/>
        <v>60.047468354430386</v>
      </c>
      <c r="O54" s="65"/>
      <c r="P54" s="65"/>
      <c r="Q54" s="65">
        <f t="shared" si="12"/>
        <v>0</v>
      </c>
      <c r="R54" s="65"/>
      <c r="S54" s="65"/>
      <c r="T54" s="65"/>
      <c r="U54" s="65"/>
      <c r="V54" s="65">
        <v>-2</v>
      </c>
      <c r="W54" s="65"/>
      <c r="X54" s="70">
        <f t="shared" si="13"/>
        <v>-2</v>
      </c>
      <c r="Y54" s="65">
        <f t="shared" si="14"/>
        <v>-2</v>
      </c>
      <c r="Z54" s="70"/>
      <c r="AA54" s="70"/>
      <c r="AB54" s="70"/>
      <c r="AC54" s="70">
        <f t="shared" si="15"/>
        <v>0</v>
      </c>
      <c r="AD54" s="70"/>
      <c r="AE54" s="65"/>
      <c r="AF54" s="70"/>
      <c r="AG54" s="70">
        <f t="shared" si="16"/>
        <v>0</v>
      </c>
      <c r="AH54" s="70"/>
      <c r="AI54" s="70">
        <f t="shared" si="17"/>
        <v>0</v>
      </c>
      <c r="AJ54" s="65">
        <f t="shared" si="18"/>
        <v>0</v>
      </c>
      <c r="AK54" s="69">
        <f t="shared" si="19"/>
        <v>117.20746835443039</v>
      </c>
      <c r="AL54" s="71"/>
    </row>
    <row r="55" spans="1:38" ht="22.5" customHeight="1" x14ac:dyDescent="0.25">
      <c r="A55" s="65">
        <v>75</v>
      </c>
      <c r="B55" s="66" t="s">
        <v>385</v>
      </c>
      <c r="C55" s="67" t="s">
        <v>133</v>
      </c>
      <c r="D55" s="66" t="s">
        <v>134</v>
      </c>
      <c r="E55" s="65" t="str">
        <f>VLOOKUP(D:D,职称信息表!B:M,12,FALSE)</f>
        <v>讲师（高校）</v>
      </c>
      <c r="F55" s="65" t="str">
        <f>VLOOKUP(D:D,职称信息表!B:L,11,FALSE)</f>
        <v>中级</v>
      </c>
      <c r="G55" s="65" t="str">
        <f>VLOOKUP(D:D,职称信息表!B:G,6,FALSE)</f>
        <v>专任教师</v>
      </c>
      <c r="H55" s="68">
        <v>64</v>
      </c>
      <c r="I55" s="69">
        <f t="shared" si="11"/>
        <v>12</v>
      </c>
      <c r="J55" s="65"/>
      <c r="K55" s="65" t="e">
        <f>VLOOKUP($D:$D,#REF!,3,FALSE)</f>
        <v>#REF!</v>
      </c>
      <c r="L55" s="65" t="e">
        <f t="shared" si="20"/>
        <v>#REF!</v>
      </c>
      <c r="M55" s="65">
        <v>56</v>
      </c>
      <c r="N55" s="69">
        <f t="shared" si="9"/>
        <v>77.848101265822777</v>
      </c>
      <c r="O55" s="65"/>
      <c r="P55" s="65"/>
      <c r="Q55" s="65">
        <f t="shared" si="12"/>
        <v>0</v>
      </c>
      <c r="R55" s="65"/>
      <c r="S55" s="65"/>
      <c r="T55" s="65"/>
      <c r="U55" s="65"/>
      <c r="V55" s="65"/>
      <c r="W55" s="65"/>
      <c r="X55" s="70">
        <f t="shared" si="13"/>
        <v>0</v>
      </c>
      <c r="Y55" s="65">
        <f t="shared" si="14"/>
        <v>0</v>
      </c>
      <c r="Z55" s="70"/>
      <c r="AA55" s="70"/>
      <c r="AB55" s="70"/>
      <c r="AC55" s="70">
        <f t="shared" si="15"/>
        <v>0</v>
      </c>
      <c r="AD55" s="70"/>
      <c r="AE55" s="65"/>
      <c r="AF55" s="70"/>
      <c r="AG55" s="70">
        <f t="shared" si="16"/>
        <v>0</v>
      </c>
      <c r="AH55" s="70"/>
      <c r="AI55" s="70">
        <f t="shared" si="17"/>
        <v>0</v>
      </c>
      <c r="AJ55" s="65">
        <f t="shared" si="18"/>
        <v>0</v>
      </c>
      <c r="AK55" s="69">
        <f t="shared" si="19"/>
        <v>89.848101265822777</v>
      </c>
      <c r="AL55" s="71"/>
    </row>
    <row r="56" spans="1:38" ht="22.5" customHeight="1" x14ac:dyDescent="0.25">
      <c r="A56" s="65">
        <v>76</v>
      </c>
      <c r="B56" s="66" t="s">
        <v>385</v>
      </c>
      <c r="C56" s="67" t="s">
        <v>141</v>
      </c>
      <c r="D56" s="66" t="s">
        <v>142</v>
      </c>
      <c r="E56" s="65" t="str">
        <f>VLOOKUP(D:D,职称信息表!B:M,12,FALSE)</f>
        <v>副教授</v>
      </c>
      <c r="F56" s="65" t="str">
        <f>VLOOKUP(D:D,职称信息表!B:L,11,FALSE)</f>
        <v>副高</v>
      </c>
      <c r="G56" s="65" t="str">
        <f>VLOOKUP(D:D,职称信息表!B:G,6,FALSE)</f>
        <v>专任教师</v>
      </c>
      <c r="H56" s="68">
        <v>482.06</v>
      </c>
      <c r="I56" s="69">
        <f t="shared" si="11"/>
        <v>90.386250000000004</v>
      </c>
      <c r="J56" s="65" t="e">
        <f>VLOOKUP(成绩明细表!$D:$D,#REF!,3,FALSE)</f>
        <v>#REF!</v>
      </c>
      <c r="K56" s="65" t="e">
        <f>VLOOKUP($D:$D,#REF!,3,FALSE)</f>
        <v>#REF!</v>
      </c>
      <c r="L56" s="65" t="e">
        <f t="shared" si="20"/>
        <v>#REF!</v>
      </c>
      <c r="M56" s="65">
        <v>135</v>
      </c>
      <c r="N56" s="69">
        <f t="shared" si="9"/>
        <v>46.598101265822791</v>
      </c>
      <c r="O56" s="65"/>
      <c r="P56" s="65"/>
      <c r="Q56" s="65">
        <f t="shared" si="12"/>
        <v>0</v>
      </c>
      <c r="R56" s="65"/>
      <c r="S56" s="65"/>
      <c r="T56" s="65"/>
      <c r="U56" s="65"/>
      <c r="V56" s="65"/>
      <c r="W56" s="65"/>
      <c r="X56" s="70">
        <f t="shared" si="13"/>
        <v>0</v>
      </c>
      <c r="Y56" s="65">
        <f t="shared" si="14"/>
        <v>0</v>
      </c>
      <c r="Z56" s="70"/>
      <c r="AA56" s="70"/>
      <c r="AB56" s="70"/>
      <c r="AC56" s="70">
        <f t="shared" si="15"/>
        <v>0</v>
      </c>
      <c r="AD56" s="70">
        <v>40</v>
      </c>
      <c r="AE56" s="65">
        <v>20</v>
      </c>
      <c r="AF56" s="70">
        <v>10</v>
      </c>
      <c r="AG56" s="70">
        <f t="shared" si="16"/>
        <v>70</v>
      </c>
      <c r="AH56" s="70"/>
      <c r="AI56" s="70">
        <f t="shared" si="17"/>
        <v>0</v>
      </c>
      <c r="AJ56" s="65">
        <f t="shared" si="18"/>
        <v>70</v>
      </c>
      <c r="AK56" s="69">
        <f t="shared" si="19"/>
        <v>206.9843512658228</v>
      </c>
      <c r="AL56" s="71"/>
    </row>
    <row r="57" spans="1:38" ht="22.5" customHeight="1" x14ac:dyDescent="0.25">
      <c r="A57" s="65">
        <v>78</v>
      </c>
      <c r="B57" s="66" t="s">
        <v>385</v>
      </c>
      <c r="C57" s="67" t="s">
        <v>308</v>
      </c>
      <c r="D57" s="66" t="s">
        <v>176</v>
      </c>
      <c r="E57" s="65" t="str">
        <f>VLOOKUP(D:D,职称信息表!B:M,12,FALSE)</f>
        <v>工程师</v>
      </c>
      <c r="F57" s="65" t="str">
        <f>VLOOKUP(D:D,职称信息表!B:L,11,FALSE)</f>
        <v>中级</v>
      </c>
      <c r="G57" s="65" t="str">
        <f>VLOOKUP(D:D,职称信息表!B:G,6,FALSE)</f>
        <v>实验</v>
      </c>
      <c r="H57" s="68">
        <v>256</v>
      </c>
      <c r="I57" s="69">
        <f t="shared" si="11"/>
        <v>48</v>
      </c>
      <c r="J57" s="65" t="e">
        <f>VLOOKUP(成绩明细表!$D:$D,#REF!,3,FALSE)</f>
        <v>#REF!</v>
      </c>
      <c r="K57" s="65" t="e">
        <f>VLOOKUP($D:$D,#REF!,3,FALSE)</f>
        <v>#REF!</v>
      </c>
      <c r="L57" s="65" t="e">
        <f t="shared" si="20"/>
        <v>#REF!</v>
      </c>
      <c r="M57" s="65">
        <v>37</v>
      </c>
      <c r="N57" s="69">
        <f t="shared" si="9"/>
        <v>85.363924050632917</v>
      </c>
      <c r="O57" s="65"/>
      <c r="P57" s="65"/>
      <c r="Q57" s="65">
        <f t="shared" si="12"/>
        <v>0</v>
      </c>
      <c r="R57" s="65"/>
      <c r="S57" s="65"/>
      <c r="T57" s="65"/>
      <c r="U57" s="65"/>
      <c r="V57" s="65"/>
      <c r="W57" s="65"/>
      <c r="X57" s="70">
        <f t="shared" si="13"/>
        <v>0</v>
      </c>
      <c r="Y57" s="65">
        <f t="shared" si="14"/>
        <v>0</v>
      </c>
      <c r="Z57" s="70"/>
      <c r="AA57" s="70"/>
      <c r="AB57" s="70"/>
      <c r="AC57" s="70">
        <f t="shared" si="15"/>
        <v>0</v>
      </c>
      <c r="AD57" s="70"/>
      <c r="AE57" s="65"/>
      <c r="AF57" s="70"/>
      <c r="AG57" s="70">
        <f t="shared" si="16"/>
        <v>0</v>
      </c>
      <c r="AH57" s="70"/>
      <c r="AI57" s="70">
        <f t="shared" si="17"/>
        <v>0</v>
      </c>
      <c r="AJ57" s="65">
        <f t="shared" si="18"/>
        <v>0</v>
      </c>
      <c r="AK57" s="69">
        <f t="shared" si="19"/>
        <v>133.36392405063293</v>
      </c>
      <c r="AL57" s="71"/>
    </row>
    <row r="58" spans="1:38" ht="22.5" customHeight="1" x14ac:dyDescent="0.25">
      <c r="A58" s="65">
        <v>79</v>
      </c>
      <c r="B58" s="66" t="s">
        <v>385</v>
      </c>
      <c r="C58" s="67" t="s">
        <v>283</v>
      </c>
      <c r="D58" s="66" t="s">
        <v>213</v>
      </c>
      <c r="E58" s="65" t="str">
        <f>VLOOKUP(D:D,职称信息表!B:M,12,FALSE)</f>
        <v>讲师（高校）</v>
      </c>
      <c r="F58" s="65" t="str">
        <f>VLOOKUP(D:D,职称信息表!B:L,11,FALSE)</f>
        <v>中级</v>
      </c>
      <c r="G58" s="65" t="str">
        <f>VLOOKUP(D:D,职称信息表!B:G,6,FALSE)</f>
        <v>专任教师</v>
      </c>
      <c r="H58" s="68">
        <v>337.92</v>
      </c>
      <c r="I58" s="69">
        <f t="shared" si="11"/>
        <v>63.36</v>
      </c>
      <c r="J58" s="65" t="e">
        <f>VLOOKUP(成绩明细表!$D:$D,#REF!,3,FALSE)</f>
        <v>#REF!</v>
      </c>
      <c r="K58" s="65" t="e">
        <f>VLOOKUP($D:$D,#REF!,3,FALSE)</f>
        <v>#REF!</v>
      </c>
      <c r="L58" s="65" t="e">
        <f t="shared" si="20"/>
        <v>#REF!</v>
      </c>
      <c r="M58" s="65">
        <v>120</v>
      </c>
      <c r="N58" s="69">
        <f t="shared" si="9"/>
        <v>52.531645569620252</v>
      </c>
      <c r="O58" s="65"/>
      <c r="P58" s="65"/>
      <c r="Q58" s="65">
        <f t="shared" si="12"/>
        <v>0</v>
      </c>
      <c r="R58" s="65"/>
      <c r="S58" s="65"/>
      <c r="T58" s="65"/>
      <c r="U58" s="65"/>
      <c r="V58" s="65"/>
      <c r="W58" s="65"/>
      <c r="X58" s="70">
        <f t="shared" si="13"/>
        <v>0</v>
      </c>
      <c r="Y58" s="65">
        <f t="shared" si="14"/>
        <v>0</v>
      </c>
      <c r="Z58" s="70"/>
      <c r="AA58" s="70"/>
      <c r="AB58" s="70"/>
      <c r="AC58" s="70">
        <f t="shared" si="15"/>
        <v>0</v>
      </c>
      <c r="AD58" s="70"/>
      <c r="AE58" s="65">
        <v>10</v>
      </c>
      <c r="AF58" s="70"/>
      <c r="AG58" s="70">
        <f t="shared" si="16"/>
        <v>10</v>
      </c>
      <c r="AH58" s="70"/>
      <c r="AI58" s="70">
        <f t="shared" si="17"/>
        <v>0</v>
      </c>
      <c r="AJ58" s="65">
        <f t="shared" si="18"/>
        <v>10</v>
      </c>
      <c r="AK58" s="69">
        <f t="shared" si="19"/>
        <v>125.89164556962025</v>
      </c>
      <c r="AL58" s="71"/>
    </row>
    <row r="59" spans="1:38" ht="22.5" customHeight="1" x14ac:dyDescent="0.25">
      <c r="A59" s="65">
        <v>82</v>
      </c>
      <c r="B59" s="66" t="s">
        <v>385</v>
      </c>
      <c r="C59" s="67" t="s">
        <v>274</v>
      </c>
      <c r="D59" s="66" t="s">
        <v>262</v>
      </c>
      <c r="E59" s="65">
        <f>VLOOKUP(D:D,职称信息表!B:M,12,FALSE)</f>
        <v>0</v>
      </c>
      <c r="F59" s="65" t="s">
        <v>838</v>
      </c>
      <c r="G59" s="65" t="str">
        <f>VLOOKUP(D:D,职称信息表!B:G,6,FALSE)</f>
        <v>专任教师</v>
      </c>
      <c r="H59" s="68">
        <v>386.28000000000003</v>
      </c>
      <c r="I59" s="69">
        <f t="shared" si="11"/>
        <v>72.427499999999995</v>
      </c>
      <c r="J59" s="65" t="e">
        <f>VLOOKUP(成绩明细表!$D:$D,#REF!,3,FALSE)</f>
        <v>#REF!</v>
      </c>
      <c r="K59" s="65"/>
      <c r="L59" s="65" t="e">
        <f t="shared" si="20"/>
        <v>#REF!</v>
      </c>
      <c r="M59" s="65">
        <v>58</v>
      </c>
      <c r="N59" s="69">
        <f t="shared" si="9"/>
        <v>77.056962025316466</v>
      </c>
      <c r="O59" s="65"/>
      <c r="P59" s="65"/>
      <c r="Q59" s="65">
        <f t="shared" si="12"/>
        <v>0</v>
      </c>
      <c r="R59" s="65"/>
      <c r="S59" s="65"/>
      <c r="T59" s="65"/>
      <c r="U59" s="65"/>
      <c r="V59" s="65"/>
      <c r="W59" s="65"/>
      <c r="X59" s="70">
        <f t="shared" si="13"/>
        <v>0</v>
      </c>
      <c r="Y59" s="65">
        <f t="shared" si="14"/>
        <v>0</v>
      </c>
      <c r="Z59" s="70"/>
      <c r="AA59" s="70"/>
      <c r="AB59" s="70"/>
      <c r="AC59" s="70">
        <f t="shared" si="15"/>
        <v>0</v>
      </c>
      <c r="AD59" s="70"/>
      <c r="AE59" s="65">
        <v>10</v>
      </c>
      <c r="AF59" s="70"/>
      <c r="AG59" s="70">
        <f t="shared" si="16"/>
        <v>10</v>
      </c>
      <c r="AH59" s="70"/>
      <c r="AI59" s="70">
        <f t="shared" si="17"/>
        <v>0</v>
      </c>
      <c r="AJ59" s="65">
        <f t="shared" si="18"/>
        <v>10</v>
      </c>
      <c r="AK59" s="69">
        <f t="shared" si="19"/>
        <v>159.48446202531647</v>
      </c>
      <c r="AL59" s="71"/>
    </row>
    <row r="60" spans="1:38" ht="22.5" customHeight="1" x14ac:dyDescent="0.25">
      <c r="A60" s="65">
        <v>83</v>
      </c>
      <c r="B60" s="66" t="s">
        <v>385</v>
      </c>
      <c r="C60" s="67" t="s">
        <v>371</v>
      </c>
      <c r="D60" s="66" t="s">
        <v>263</v>
      </c>
      <c r="E60" s="65" t="str">
        <f>VLOOKUP(D:D,职称信息表!B:M,12,FALSE)</f>
        <v>讲师（高校）</v>
      </c>
      <c r="F60" s="65" t="str">
        <f>VLOOKUP(D:D,职称信息表!B:L,11,FALSE)</f>
        <v>中级</v>
      </c>
      <c r="G60" s="65" t="str">
        <f>VLOOKUP(D:D,职称信息表!B:G,6,FALSE)</f>
        <v>专任教师</v>
      </c>
      <c r="H60" s="68">
        <v>215.37279999999996</v>
      </c>
      <c r="I60" s="69">
        <f t="shared" si="11"/>
        <v>40.38239999999999</v>
      </c>
      <c r="J60" s="65" t="e">
        <f>VLOOKUP(成绩明细表!$D:$D,#REF!,3,FALSE)</f>
        <v>#REF!</v>
      </c>
      <c r="K60" s="65" t="e">
        <f>VLOOKUP($D:$D,#REF!,3,FALSE)</f>
        <v>#REF!</v>
      </c>
      <c r="L60" s="65" t="e">
        <f t="shared" si="20"/>
        <v>#REF!</v>
      </c>
      <c r="M60" s="65">
        <v>62</v>
      </c>
      <c r="N60" s="69">
        <f t="shared" si="9"/>
        <v>75.474683544303815</v>
      </c>
      <c r="O60" s="65"/>
      <c r="P60" s="65"/>
      <c r="Q60" s="65">
        <f t="shared" si="12"/>
        <v>0</v>
      </c>
      <c r="R60" s="65"/>
      <c r="S60" s="65"/>
      <c r="T60" s="65"/>
      <c r="U60" s="65"/>
      <c r="V60" s="65"/>
      <c r="W60" s="65"/>
      <c r="X60" s="70">
        <f t="shared" si="13"/>
        <v>0</v>
      </c>
      <c r="Y60" s="65">
        <f t="shared" si="14"/>
        <v>0</v>
      </c>
      <c r="Z60" s="70">
        <v>5</v>
      </c>
      <c r="AA60" s="70"/>
      <c r="AB60" s="70"/>
      <c r="AC60" s="70">
        <f t="shared" si="15"/>
        <v>5</v>
      </c>
      <c r="AD60" s="70"/>
      <c r="AE60" s="65"/>
      <c r="AF60" s="70"/>
      <c r="AG60" s="70">
        <f t="shared" si="16"/>
        <v>0</v>
      </c>
      <c r="AH60" s="70"/>
      <c r="AI60" s="70">
        <f t="shared" si="17"/>
        <v>0</v>
      </c>
      <c r="AJ60" s="65">
        <f t="shared" si="18"/>
        <v>5</v>
      </c>
      <c r="AK60" s="69">
        <f t="shared" si="19"/>
        <v>120.8570835443038</v>
      </c>
      <c r="AL60" s="71"/>
    </row>
    <row r="61" spans="1:38" ht="22.5" customHeight="1" x14ac:dyDescent="0.25">
      <c r="A61" s="65">
        <v>84</v>
      </c>
      <c r="B61" s="66" t="s">
        <v>385</v>
      </c>
      <c r="C61" s="67" t="s">
        <v>370</v>
      </c>
      <c r="D61" s="66" t="s">
        <v>261</v>
      </c>
      <c r="E61" s="65" t="str">
        <f>VLOOKUP(D:D,职称信息表!B:M,12,FALSE)</f>
        <v>教授</v>
      </c>
      <c r="F61" s="65" t="str">
        <f>VLOOKUP(D:D,职称信息表!B:L,11,FALSE)</f>
        <v>正高</v>
      </c>
      <c r="G61" s="65" t="str">
        <f>VLOOKUP(D:D,职称信息表!B:G,6,FALSE)</f>
        <v>专任教师</v>
      </c>
      <c r="H61" s="68">
        <v>78.851200000000006</v>
      </c>
      <c r="I61" s="69">
        <f t="shared" si="11"/>
        <v>14.784600000000001</v>
      </c>
      <c r="J61" s="65" t="e">
        <f>VLOOKUP(成绩明细表!$D:$D,#REF!,3,FALSE)</f>
        <v>#REF!</v>
      </c>
      <c r="K61" s="65" t="e">
        <f>VLOOKUP($D:$D,#REF!,3,FALSE)</f>
        <v>#REF!</v>
      </c>
      <c r="L61" s="65" t="e">
        <f t="shared" si="20"/>
        <v>#REF!</v>
      </c>
      <c r="M61" s="65">
        <v>84</v>
      </c>
      <c r="N61" s="69">
        <f t="shared" si="9"/>
        <v>66.77215189873418</v>
      </c>
      <c r="O61" s="65"/>
      <c r="P61" s="65"/>
      <c r="Q61" s="65">
        <f t="shared" si="12"/>
        <v>0</v>
      </c>
      <c r="R61" s="65"/>
      <c r="S61" s="65"/>
      <c r="T61" s="65"/>
      <c r="U61" s="65"/>
      <c r="V61" s="65"/>
      <c r="W61" s="65"/>
      <c r="X61" s="70">
        <f t="shared" si="13"/>
        <v>0</v>
      </c>
      <c r="Y61" s="65">
        <f t="shared" si="14"/>
        <v>0</v>
      </c>
      <c r="Z61" s="70"/>
      <c r="AA61" s="70"/>
      <c r="AB61" s="70"/>
      <c r="AC61" s="70">
        <f t="shared" si="15"/>
        <v>0</v>
      </c>
      <c r="AD61" s="70"/>
      <c r="AE61" s="65"/>
      <c r="AF61" s="70"/>
      <c r="AG61" s="70">
        <f t="shared" si="16"/>
        <v>0</v>
      </c>
      <c r="AH61" s="70"/>
      <c r="AI61" s="70">
        <f t="shared" si="17"/>
        <v>0</v>
      </c>
      <c r="AJ61" s="65">
        <f t="shared" si="18"/>
        <v>0</v>
      </c>
      <c r="AK61" s="69">
        <f t="shared" si="19"/>
        <v>81.556751898734177</v>
      </c>
      <c r="AL61" s="71"/>
    </row>
    <row r="62" spans="1:38" ht="22.5" customHeight="1" x14ac:dyDescent="0.25">
      <c r="A62" s="65">
        <v>85</v>
      </c>
      <c r="B62" s="66" t="s">
        <v>385</v>
      </c>
      <c r="C62" s="67" t="s">
        <v>275</v>
      </c>
      <c r="D62" s="66" t="s">
        <v>264</v>
      </c>
      <c r="E62" s="65" t="str">
        <f>VLOOKUP(D:D,职称信息表!B:M,12,FALSE)</f>
        <v>讲师（高校）</v>
      </c>
      <c r="F62" s="65" t="str">
        <f>VLOOKUP(D:D,职称信息表!B:L,11,FALSE)</f>
        <v>中级</v>
      </c>
      <c r="G62" s="65" t="str">
        <f>VLOOKUP(D:D,职称信息表!B:G,6,FALSE)</f>
        <v>专任教师</v>
      </c>
      <c r="H62" s="68">
        <v>173.6</v>
      </c>
      <c r="I62" s="69">
        <f t="shared" si="11"/>
        <v>32.549999999999997</v>
      </c>
      <c r="J62" s="65" t="e">
        <f>VLOOKUP(成绩明细表!$D:$D,#REF!,3,FALSE)</f>
        <v>#REF!</v>
      </c>
      <c r="K62" s="65" t="e">
        <f>VLOOKUP($D:$D,#REF!,3,FALSE)</f>
        <v>#REF!</v>
      </c>
      <c r="L62" s="65" t="e">
        <f t="shared" si="20"/>
        <v>#REF!</v>
      </c>
      <c r="M62" s="65">
        <v>28</v>
      </c>
      <c r="N62" s="69">
        <f t="shared" si="9"/>
        <v>88.924050632911388</v>
      </c>
      <c r="O62" s="65"/>
      <c r="P62" s="65"/>
      <c r="Q62" s="65">
        <f t="shared" si="12"/>
        <v>0</v>
      </c>
      <c r="R62" s="65"/>
      <c r="S62" s="65"/>
      <c r="T62" s="65"/>
      <c r="U62" s="65"/>
      <c r="V62" s="65"/>
      <c r="W62" s="65"/>
      <c r="X62" s="70">
        <f t="shared" si="13"/>
        <v>0</v>
      </c>
      <c r="Y62" s="65">
        <f t="shared" si="14"/>
        <v>0</v>
      </c>
      <c r="Z62" s="70"/>
      <c r="AA62" s="70"/>
      <c r="AB62" s="70"/>
      <c r="AC62" s="70">
        <f t="shared" si="15"/>
        <v>0</v>
      </c>
      <c r="AD62" s="70"/>
      <c r="AE62" s="65"/>
      <c r="AF62" s="70"/>
      <c r="AG62" s="70">
        <f t="shared" si="16"/>
        <v>0</v>
      </c>
      <c r="AH62" s="70"/>
      <c r="AI62" s="70">
        <f t="shared" si="17"/>
        <v>0</v>
      </c>
      <c r="AJ62" s="65">
        <f t="shared" si="18"/>
        <v>0</v>
      </c>
      <c r="AK62" s="69">
        <f t="shared" si="19"/>
        <v>121.47405063291139</v>
      </c>
      <c r="AL62" s="71"/>
    </row>
    <row r="63" spans="1:38" ht="22.5" customHeight="1" x14ac:dyDescent="0.25">
      <c r="A63" s="65">
        <v>86</v>
      </c>
      <c r="B63" s="66" t="s">
        <v>385</v>
      </c>
      <c r="C63" s="67" t="s">
        <v>372</v>
      </c>
      <c r="D63" s="66" t="s">
        <v>269</v>
      </c>
      <c r="E63" s="65" t="str">
        <f>VLOOKUP(D:D,职称信息表!B:M,12,FALSE)</f>
        <v>教授</v>
      </c>
      <c r="F63" s="65" t="str">
        <f>VLOOKUP(D:D,职称信息表!B:L,11,FALSE)</f>
        <v>正高</v>
      </c>
      <c r="G63" s="65" t="str">
        <f>VLOOKUP(D:D,职称信息表!B:G,6,FALSE)</f>
        <v>专任教师</v>
      </c>
      <c r="H63" s="68">
        <v>0</v>
      </c>
      <c r="I63" s="69">
        <f t="shared" si="11"/>
        <v>0</v>
      </c>
      <c r="J63" s="65"/>
      <c r="K63" s="65" t="e">
        <f>VLOOKUP($D:$D,#REF!,3,FALSE)</f>
        <v>#REF!</v>
      </c>
      <c r="L63" s="65" t="e">
        <f t="shared" si="20"/>
        <v>#REF!</v>
      </c>
      <c r="M63" s="65">
        <v>94</v>
      </c>
      <c r="N63" s="69">
        <f t="shared" si="9"/>
        <v>62.816455696202532</v>
      </c>
      <c r="O63" s="65"/>
      <c r="P63" s="65"/>
      <c r="Q63" s="65">
        <f t="shared" si="12"/>
        <v>0</v>
      </c>
      <c r="R63" s="65"/>
      <c r="S63" s="65"/>
      <c r="T63" s="65"/>
      <c r="U63" s="65"/>
      <c r="V63" s="65"/>
      <c r="W63" s="65"/>
      <c r="X63" s="70">
        <f t="shared" si="13"/>
        <v>0</v>
      </c>
      <c r="Y63" s="65">
        <f t="shared" si="14"/>
        <v>0</v>
      </c>
      <c r="Z63" s="70"/>
      <c r="AA63" s="70"/>
      <c r="AB63" s="70"/>
      <c r="AC63" s="70">
        <f t="shared" si="15"/>
        <v>0</v>
      </c>
      <c r="AD63" s="70"/>
      <c r="AE63" s="65"/>
      <c r="AF63" s="70"/>
      <c r="AG63" s="70">
        <f t="shared" si="16"/>
        <v>0</v>
      </c>
      <c r="AH63" s="70"/>
      <c r="AI63" s="70">
        <f t="shared" si="17"/>
        <v>0</v>
      </c>
      <c r="AJ63" s="65">
        <f t="shared" si="18"/>
        <v>0</v>
      </c>
      <c r="AK63" s="69">
        <f t="shared" si="19"/>
        <v>62.816455696202532</v>
      </c>
      <c r="AL63" s="71"/>
    </row>
    <row r="64" spans="1:38" ht="22.5" customHeight="1" x14ac:dyDescent="0.25">
      <c r="A64" s="65">
        <v>87</v>
      </c>
      <c r="B64" s="66" t="s">
        <v>385</v>
      </c>
      <c r="C64" s="67" t="s">
        <v>405</v>
      </c>
      <c r="D64" s="66" t="s">
        <v>342</v>
      </c>
      <c r="E64" s="65" t="str">
        <f>VLOOKUP(D:D,职称信息表!B:M,12,FALSE)</f>
        <v>副研究员（自然科学）</v>
      </c>
      <c r="F64" s="65" t="str">
        <f>VLOOKUP(D:D,职称信息表!B:L,11,FALSE)</f>
        <v>副高</v>
      </c>
      <c r="G64" s="65" t="str">
        <f>VLOOKUP(D:D,职称信息表!B:G,6,FALSE)</f>
        <v>专任教师</v>
      </c>
      <c r="H64" s="68">
        <v>121.19999999999999</v>
      </c>
      <c r="I64" s="69">
        <f t="shared" si="11"/>
        <v>22.724999999999998</v>
      </c>
      <c r="J64" s="65"/>
      <c r="K64" s="65">
        <v>90.47</v>
      </c>
      <c r="L64" s="65">
        <v>90.47</v>
      </c>
      <c r="M64" s="65">
        <v>90</v>
      </c>
      <c r="N64" s="69">
        <f t="shared" si="9"/>
        <v>64.398734177215204</v>
      </c>
      <c r="O64" s="65"/>
      <c r="P64" s="65"/>
      <c r="Q64" s="65">
        <f t="shared" si="12"/>
        <v>0</v>
      </c>
      <c r="R64" s="65"/>
      <c r="S64" s="65"/>
      <c r="T64" s="65"/>
      <c r="U64" s="65"/>
      <c r="V64" s="65"/>
      <c r="W64" s="65"/>
      <c r="X64" s="70">
        <f t="shared" si="13"/>
        <v>0</v>
      </c>
      <c r="Y64" s="65">
        <f t="shared" si="14"/>
        <v>0</v>
      </c>
      <c r="Z64" s="70">
        <v>15</v>
      </c>
      <c r="AA64" s="70"/>
      <c r="AB64" s="70"/>
      <c r="AC64" s="70">
        <f t="shared" si="15"/>
        <v>15</v>
      </c>
      <c r="AD64" s="70">
        <v>15</v>
      </c>
      <c r="AE64" s="65"/>
      <c r="AF64" s="70"/>
      <c r="AG64" s="70">
        <f>SUM(AD64:AF64)</f>
        <v>15</v>
      </c>
      <c r="AH64" s="70">
        <v>20</v>
      </c>
      <c r="AI64" s="70">
        <f t="shared" si="17"/>
        <v>20</v>
      </c>
      <c r="AJ64" s="65">
        <f t="shared" si="18"/>
        <v>50</v>
      </c>
      <c r="AK64" s="69">
        <f t="shared" si="19"/>
        <v>137.1237341772152</v>
      </c>
      <c r="AL64" s="71"/>
    </row>
    <row r="65" spans="1:38" ht="22.5" customHeight="1" x14ac:dyDescent="0.25">
      <c r="A65" s="65">
        <v>88</v>
      </c>
      <c r="B65" s="66" t="s">
        <v>385</v>
      </c>
      <c r="C65" s="67" t="s">
        <v>373</v>
      </c>
      <c r="D65" s="66" t="s">
        <v>343</v>
      </c>
      <c r="E65" s="65" t="str">
        <f>VLOOKUP(D:D,职称信息表!B:M,12,FALSE)</f>
        <v>讲师（高校）</v>
      </c>
      <c r="F65" s="65" t="str">
        <f>VLOOKUP(D:D,职称信息表!B:L,11,FALSE)</f>
        <v>中级</v>
      </c>
      <c r="G65" s="65" t="str">
        <f>VLOOKUP(D:D,职称信息表!B:G,6,FALSE)</f>
        <v>专任教师</v>
      </c>
      <c r="H65" s="68">
        <v>214.4</v>
      </c>
      <c r="I65" s="69">
        <f t="shared" si="11"/>
        <v>40.200000000000003</v>
      </c>
      <c r="J65" s="65" t="e">
        <f>VLOOKUP(成绩明细表!$D:$D,#REF!,3,FALSE)</f>
        <v>#REF!</v>
      </c>
      <c r="K65" s="65" t="e">
        <f>VLOOKUP($D:$D,#REF!,3,FALSE)</f>
        <v>#REF!</v>
      </c>
      <c r="L65" s="65" t="e">
        <f>AVERAGE(J65,K65)</f>
        <v>#REF!</v>
      </c>
      <c r="M65" s="65">
        <v>123</v>
      </c>
      <c r="N65" s="69">
        <f t="shared" si="9"/>
        <v>51.344936708860764</v>
      </c>
      <c r="O65" s="65"/>
      <c r="P65" s="65"/>
      <c r="Q65" s="65">
        <f t="shared" si="12"/>
        <v>0</v>
      </c>
      <c r="R65" s="65"/>
      <c r="S65" s="65"/>
      <c r="T65" s="65"/>
      <c r="U65" s="65"/>
      <c r="V65" s="65"/>
      <c r="W65" s="65"/>
      <c r="X65" s="70">
        <f t="shared" si="13"/>
        <v>0</v>
      </c>
      <c r="Y65" s="65">
        <f t="shared" si="14"/>
        <v>0</v>
      </c>
      <c r="Z65" s="70"/>
      <c r="AA65" s="70"/>
      <c r="AB65" s="70"/>
      <c r="AC65" s="70">
        <f t="shared" si="15"/>
        <v>0</v>
      </c>
      <c r="AD65" s="70"/>
      <c r="AE65" s="65"/>
      <c r="AF65" s="70"/>
      <c r="AG65" s="70">
        <f t="shared" si="16"/>
        <v>0</v>
      </c>
      <c r="AH65" s="70"/>
      <c r="AI65" s="70">
        <f t="shared" si="17"/>
        <v>0</v>
      </c>
      <c r="AJ65" s="65">
        <f t="shared" si="18"/>
        <v>0</v>
      </c>
      <c r="AK65" s="69">
        <f t="shared" si="19"/>
        <v>91.544936708860774</v>
      </c>
      <c r="AL65" s="71"/>
    </row>
    <row r="66" spans="1:38" ht="22.5" customHeight="1" x14ac:dyDescent="0.25">
      <c r="A66" s="65">
        <v>89</v>
      </c>
      <c r="B66" s="66" t="s">
        <v>385</v>
      </c>
      <c r="C66" s="67" t="s">
        <v>374</v>
      </c>
      <c r="D66" s="66" t="s">
        <v>344</v>
      </c>
      <c r="E66" s="65" t="s">
        <v>835</v>
      </c>
      <c r="F66" s="65" t="s">
        <v>461</v>
      </c>
      <c r="G66" s="65" t="s">
        <v>383</v>
      </c>
      <c r="H66" s="68">
        <v>48</v>
      </c>
      <c r="I66" s="69">
        <f t="shared" si="11"/>
        <v>9</v>
      </c>
      <c r="J66" s="65"/>
      <c r="K66" s="65"/>
      <c r="L66" s="65">
        <v>0</v>
      </c>
      <c r="M66" s="65">
        <v>150</v>
      </c>
      <c r="N66" s="69">
        <f t="shared" si="9"/>
        <v>40.664556962025323</v>
      </c>
      <c r="O66" s="65"/>
      <c r="P66" s="65"/>
      <c r="Q66" s="65">
        <f t="shared" si="12"/>
        <v>0</v>
      </c>
      <c r="R66" s="65"/>
      <c r="S66" s="65"/>
      <c r="T66" s="65"/>
      <c r="U66" s="65"/>
      <c r="V66" s="65"/>
      <c r="W66" s="65"/>
      <c r="X66" s="70">
        <f t="shared" si="13"/>
        <v>0</v>
      </c>
      <c r="Y66" s="65">
        <f t="shared" si="14"/>
        <v>0</v>
      </c>
      <c r="Z66" s="70"/>
      <c r="AA66" s="70"/>
      <c r="AB66" s="70"/>
      <c r="AC66" s="70">
        <f t="shared" si="15"/>
        <v>0</v>
      </c>
      <c r="AD66" s="70"/>
      <c r="AE66" s="65"/>
      <c r="AF66" s="70"/>
      <c r="AG66" s="70">
        <f t="shared" si="16"/>
        <v>0</v>
      </c>
      <c r="AH66" s="70"/>
      <c r="AI66" s="70">
        <f t="shared" si="17"/>
        <v>0</v>
      </c>
      <c r="AJ66" s="65">
        <f t="shared" si="18"/>
        <v>0</v>
      </c>
      <c r="AK66" s="69">
        <f t="shared" si="19"/>
        <v>49.664556962025323</v>
      </c>
      <c r="AL66" s="71" t="s">
        <v>832</v>
      </c>
    </row>
    <row r="67" spans="1:38" ht="22.5" customHeight="1" x14ac:dyDescent="0.25">
      <c r="A67" s="65">
        <v>90</v>
      </c>
      <c r="B67" s="66" t="s">
        <v>385</v>
      </c>
      <c r="C67" s="67" t="s">
        <v>407</v>
      </c>
      <c r="D67" s="66" t="s">
        <v>483</v>
      </c>
      <c r="E67" s="65" t="str">
        <f>VLOOKUP(D:D,职称信息表!B:M,12,FALSE)</f>
        <v>教授</v>
      </c>
      <c r="F67" s="65" t="str">
        <f>VLOOKUP(D:D,职称信息表!B:L,11,FALSE)</f>
        <v>正高</v>
      </c>
      <c r="G67" s="65" t="str">
        <f>VLOOKUP(D:D,职称信息表!B:G,6,FALSE)</f>
        <v>专任教师</v>
      </c>
      <c r="H67" s="68">
        <v>0</v>
      </c>
      <c r="I67" s="69">
        <f t="shared" ref="I67:I98" si="21">H67/320*60</f>
        <v>0</v>
      </c>
      <c r="J67" s="65"/>
      <c r="K67" s="65"/>
      <c r="L67" s="65">
        <v>0</v>
      </c>
      <c r="M67" s="65">
        <v>150</v>
      </c>
      <c r="N67" s="69">
        <f t="shared" si="9"/>
        <v>40.664556962025323</v>
      </c>
      <c r="O67" s="65"/>
      <c r="P67" s="65"/>
      <c r="Q67" s="65">
        <f t="shared" ref="Q67:Q98" si="22">SUM(O67:P67)</f>
        <v>0</v>
      </c>
      <c r="R67" s="65"/>
      <c r="S67" s="65"/>
      <c r="T67" s="65"/>
      <c r="U67" s="65"/>
      <c r="V67" s="65"/>
      <c r="W67" s="65"/>
      <c r="X67" s="70">
        <f t="shared" ref="X67:X98" si="23">SUM(R67:W67)</f>
        <v>0</v>
      </c>
      <c r="Y67" s="65">
        <f t="shared" ref="Y67:Y98" si="24">Q67+X67</f>
        <v>0</v>
      </c>
      <c r="Z67" s="70"/>
      <c r="AA67" s="70"/>
      <c r="AB67" s="70"/>
      <c r="AC67" s="70">
        <f t="shared" ref="AC67:AC98" si="25">SUM(Z67:AB67)</f>
        <v>0</v>
      </c>
      <c r="AD67" s="70"/>
      <c r="AE67" s="65"/>
      <c r="AF67" s="70"/>
      <c r="AG67" s="70">
        <f t="shared" ref="AG67:AG98" si="26">SUM(AD67:AF67)</f>
        <v>0</v>
      </c>
      <c r="AH67" s="70"/>
      <c r="AI67" s="70">
        <f t="shared" ref="AI67:AI98" si="27">AH67</f>
        <v>0</v>
      </c>
      <c r="AJ67" s="65">
        <f t="shared" ref="AJ67:AJ98" si="28">AC67+AG67+AI67</f>
        <v>0</v>
      </c>
      <c r="AK67" s="69">
        <f t="shared" ref="AK67:AK98" si="29">I67+N67+Y67+AJ67</f>
        <v>40.664556962025323</v>
      </c>
      <c r="AL67" s="71"/>
    </row>
    <row r="68" spans="1:38" ht="22.5" customHeight="1" x14ac:dyDescent="0.25">
      <c r="A68" s="65">
        <v>91</v>
      </c>
      <c r="B68" s="66" t="s">
        <v>385</v>
      </c>
      <c r="C68" s="67" t="s">
        <v>408</v>
      </c>
      <c r="D68" s="66" t="s">
        <v>445</v>
      </c>
      <c r="E68" s="65" t="str">
        <f>VLOOKUP(D:D,职称信息表!B:M,12,FALSE)</f>
        <v>讲师</v>
      </c>
      <c r="F68" s="65" t="str">
        <f>VLOOKUP(D:D,职称信息表!B:L,11,FALSE)</f>
        <v>中级</v>
      </c>
      <c r="G68" s="65" t="str">
        <f>VLOOKUP(D:D,职称信息表!B:G,6,FALSE)</f>
        <v>专任教师</v>
      </c>
      <c r="H68" s="68">
        <v>249.32114432000003</v>
      </c>
      <c r="I68" s="69">
        <f t="shared" si="21"/>
        <v>46.747714560000006</v>
      </c>
      <c r="J68" s="65"/>
      <c r="K68" s="65" t="e">
        <f>VLOOKUP($D:$D,#REF!,3,FALSE)</f>
        <v>#REF!</v>
      </c>
      <c r="L68" s="65" t="e">
        <f t="shared" ref="L68:L93" si="30">AVERAGE(J68,K68)</f>
        <v>#REF!</v>
      </c>
      <c r="M68" s="65">
        <v>116</v>
      </c>
      <c r="N68" s="69">
        <f t="shared" ref="N68:N131" si="31">(1.6-(M68/158))*62.5</f>
        <v>54.113924050632917</v>
      </c>
      <c r="O68" s="65"/>
      <c r="P68" s="65"/>
      <c r="Q68" s="65">
        <f t="shared" si="22"/>
        <v>0</v>
      </c>
      <c r="R68" s="65"/>
      <c r="S68" s="65"/>
      <c r="T68" s="65"/>
      <c r="U68" s="65"/>
      <c r="V68" s="65"/>
      <c r="W68" s="65"/>
      <c r="X68" s="70">
        <f t="shared" si="23"/>
        <v>0</v>
      </c>
      <c r="Y68" s="65">
        <f t="shared" si="24"/>
        <v>0</v>
      </c>
      <c r="Z68" s="70"/>
      <c r="AA68" s="70"/>
      <c r="AB68" s="70"/>
      <c r="AC68" s="70">
        <f t="shared" si="25"/>
        <v>0</v>
      </c>
      <c r="AD68" s="70">
        <v>14</v>
      </c>
      <c r="AE68" s="65"/>
      <c r="AF68" s="70"/>
      <c r="AG68" s="70">
        <f t="shared" si="26"/>
        <v>14</v>
      </c>
      <c r="AH68" s="70"/>
      <c r="AI68" s="70">
        <f t="shared" si="27"/>
        <v>0</v>
      </c>
      <c r="AJ68" s="65">
        <f t="shared" si="28"/>
        <v>14</v>
      </c>
      <c r="AK68" s="69">
        <f t="shared" si="29"/>
        <v>114.86163861063292</v>
      </c>
      <c r="AL68" s="71"/>
    </row>
    <row r="69" spans="1:38" ht="22.5" customHeight="1" x14ac:dyDescent="0.25">
      <c r="A69" s="65">
        <v>92</v>
      </c>
      <c r="B69" s="66" t="s">
        <v>385</v>
      </c>
      <c r="C69" s="67" t="s">
        <v>409</v>
      </c>
      <c r="D69" s="66" t="s">
        <v>447</v>
      </c>
      <c r="E69" s="65" t="str">
        <f>VLOOKUP(D:D,职称信息表!B:M,12,FALSE)</f>
        <v>副研究员</v>
      </c>
      <c r="F69" s="65" t="str">
        <f>VLOOKUP(D:D,职称信息表!B:L,11,FALSE)</f>
        <v>副高</v>
      </c>
      <c r="G69" s="65" t="str">
        <f>VLOOKUP(D:D,职称信息表!B:G,6,FALSE)</f>
        <v>专任教师</v>
      </c>
      <c r="H69" s="68">
        <v>144</v>
      </c>
      <c r="I69" s="69">
        <f t="shared" si="21"/>
        <v>27</v>
      </c>
      <c r="J69" s="65" t="e">
        <f>VLOOKUP(成绩明细表!$D:$D,#REF!,3,FALSE)</f>
        <v>#REF!</v>
      </c>
      <c r="K69" s="65" t="e">
        <f>VLOOKUP($D:$D,#REF!,3,FALSE)</f>
        <v>#REF!</v>
      </c>
      <c r="L69" s="65" t="e">
        <f t="shared" si="30"/>
        <v>#REF!</v>
      </c>
      <c r="M69" s="65">
        <v>134</v>
      </c>
      <c r="N69" s="69">
        <f t="shared" si="31"/>
        <v>46.993670886075954</v>
      </c>
      <c r="O69" s="65"/>
      <c r="P69" s="65"/>
      <c r="Q69" s="65">
        <f t="shared" si="22"/>
        <v>0</v>
      </c>
      <c r="R69" s="65"/>
      <c r="S69" s="65"/>
      <c r="T69" s="65"/>
      <c r="U69" s="65"/>
      <c r="V69" s="65"/>
      <c r="W69" s="65"/>
      <c r="X69" s="70">
        <f t="shared" si="23"/>
        <v>0</v>
      </c>
      <c r="Y69" s="65">
        <f t="shared" si="24"/>
        <v>0</v>
      </c>
      <c r="Z69" s="70"/>
      <c r="AA69" s="70"/>
      <c r="AB69" s="70"/>
      <c r="AC69" s="70">
        <f t="shared" si="25"/>
        <v>0</v>
      </c>
      <c r="AD69" s="70"/>
      <c r="AE69" s="65"/>
      <c r="AF69" s="70"/>
      <c r="AG69" s="70">
        <f t="shared" si="26"/>
        <v>0</v>
      </c>
      <c r="AH69" s="70"/>
      <c r="AI69" s="70">
        <f t="shared" si="27"/>
        <v>0</v>
      </c>
      <c r="AJ69" s="65">
        <f t="shared" si="28"/>
        <v>0</v>
      </c>
      <c r="AK69" s="69">
        <f t="shared" si="29"/>
        <v>73.993670886075961</v>
      </c>
      <c r="AL69" s="71"/>
    </row>
    <row r="70" spans="1:38" ht="22.5" customHeight="1" x14ac:dyDescent="0.25">
      <c r="A70" s="65">
        <v>93</v>
      </c>
      <c r="B70" s="66" t="s">
        <v>385</v>
      </c>
      <c r="C70" s="67" t="s">
        <v>406</v>
      </c>
      <c r="D70" s="66" t="s">
        <v>448</v>
      </c>
      <c r="E70" s="65" t="str">
        <f>VLOOKUP(D:D,职称信息表!B:M,12,FALSE)</f>
        <v>副研究员</v>
      </c>
      <c r="F70" s="65" t="str">
        <f>VLOOKUP(D:D,职称信息表!B:L,11,FALSE)</f>
        <v>副高</v>
      </c>
      <c r="G70" s="65" t="str">
        <f>VLOOKUP(D:D,职称信息表!B:G,6,FALSE)</f>
        <v>专任教师</v>
      </c>
      <c r="H70" s="68">
        <v>227.99999999999997</v>
      </c>
      <c r="I70" s="69">
        <f t="shared" si="21"/>
        <v>42.749999999999993</v>
      </c>
      <c r="J70" s="65" t="e">
        <f>VLOOKUP(成绩明细表!$D:$D,#REF!,3,FALSE)</f>
        <v>#REF!</v>
      </c>
      <c r="K70" s="65" t="e">
        <f>VLOOKUP($D:$D,#REF!,3,FALSE)</f>
        <v>#REF!</v>
      </c>
      <c r="L70" s="65" t="e">
        <f t="shared" si="30"/>
        <v>#REF!</v>
      </c>
      <c r="M70" s="65">
        <v>45</v>
      </c>
      <c r="N70" s="69">
        <f t="shared" si="31"/>
        <v>82.199367088607602</v>
      </c>
      <c r="O70" s="65">
        <v>22</v>
      </c>
      <c r="P70" s="65"/>
      <c r="Q70" s="65">
        <f t="shared" si="22"/>
        <v>22</v>
      </c>
      <c r="R70" s="65"/>
      <c r="S70" s="65"/>
      <c r="T70" s="65"/>
      <c r="U70" s="65"/>
      <c r="V70" s="65"/>
      <c r="W70" s="65"/>
      <c r="X70" s="70">
        <f t="shared" si="23"/>
        <v>0</v>
      </c>
      <c r="Y70" s="65">
        <f t="shared" si="24"/>
        <v>22</v>
      </c>
      <c r="Z70" s="70">
        <v>4</v>
      </c>
      <c r="AA70" s="70"/>
      <c r="AB70" s="70"/>
      <c r="AC70" s="70">
        <f t="shared" si="25"/>
        <v>4</v>
      </c>
      <c r="AD70" s="70"/>
      <c r="AE70" s="65"/>
      <c r="AF70" s="70"/>
      <c r="AG70" s="70">
        <f t="shared" si="26"/>
        <v>0</v>
      </c>
      <c r="AH70" s="70"/>
      <c r="AI70" s="70">
        <f t="shared" si="27"/>
        <v>0</v>
      </c>
      <c r="AJ70" s="65">
        <f t="shared" si="28"/>
        <v>4</v>
      </c>
      <c r="AK70" s="69">
        <f t="shared" si="29"/>
        <v>150.9493670886076</v>
      </c>
      <c r="AL70" s="71"/>
    </row>
    <row r="71" spans="1:38" ht="22.5" customHeight="1" x14ac:dyDescent="0.25">
      <c r="A71" s="65">
        <v>104</v>
      </c>
      <c r="B71" s="66" t="s">
        <v>488</v>
      </c>
      <c r="C71" s="67" t="s">
        <v>317</v>
      </c>
      <c r="D71" s="66" t="s">
        <v>0</v>
      </c>
      <c r="E71" s="65" t="str">
        <f>VLOOKUP(D:D,职称信息表!B:M,12,FALSE)</f>
        <v>讲师（高校）</v>
      </c>
      <c r="F71" s="65" t="str">
        <f>VLOOKUP(D:D,职称信息表!B:L,11,FALSE)</f>
        <v>中级</v>
      </c>
      <c r="G71" s="65" t="str">
        <f>VLOOKUP(D:D,职称信息表!B:G,6,FALSE)</f>
        <v>实验</v>
      </c>
      <c r="H71" s="68">
        <v>182.35839999999996</v>
      </c>
      <c r="I71" s="69">
        <f t="shared" si="21"/>
        <v>34.192199999999993</v>
      </c>
      <c r="J71" s="65" t="e">
        <f>VLOOKUP(成绩明细表!$D:$D,#REF!,3,FALSE)</f>
        <v>#REF!</v>
      </c>
      <c r="K71" s="65"/>
      <c r="L71" s="65" t="e">
        <f t="shared" si="30"/>
        <v>#REF!</v>
      </c>
      <c r="M71" s="65">
        <v>64</v>
      </c>
      <c r="N71" s="69">
        <f t="shared" si="31"/>
        <v>74.683544303797476</v>
      </c>
      <c r="O71" s="65"/>
      <c r="P71" s="65"/>
      <c r="Q71" s="65">
        <f t="shared" si="22"/>
        <v>0</v>
      </c>
      <c r="R71" s="65"/>
      <c r="S71" s="65"/>
      <c r="T71" s="65"/>
      <c r="U71" s="65"/>
      <c r="V71" s="65"/>
      <c r="W71" s="65"/>
      <c r="X71" s="70">
        <f t="shared" si="23"/>
        <v>0</v>
      </c>
      <c r="Y71" s="65">
        <f t="shared" si="24"/>
        <v>0</v>
      </c>
      <c r="Z71" s="70"/>
      <c r="AA71" s="70"/>
      <c r="AB71" s="70"/>
      <c r="AC71" s="70">
        <f t="shared" si="25"/>
        <v>0</v>
      </c>
      <c r="AD71" s="70"/>
      <c r="AE71" s="65">
        <v>10</v>
      </c>
      <c r="AF71" s="70"/>
      <c r="AG71" s="70">
        <f t="shared" si="26"/>
        <v>10</v>
      </c>
      <c r="AH71" s="70"/>
      <c r="AI71" s="70">
        <f t="shared" si="27"/>
        <v>0</v>
      </c>
      <c r="AJ71" s="65">
        <f t="shared" si="28"/>
        <v>10</v>
      </c>
      <c r="AK71" s="69">
        <f t="shared" si="29"/>
        <v>118.87574430379746</v>
      </c>
      <c r="AL71" s="71"/>
    </row>
    <row r="72" spans="1:38" ht="22.5" customHeight="1" x14ac:dyDescent="0.25">
      <c r="A72" s="65">
        <v>105</v>
      </c>
      <c r="B72" s="66" t="s">
        <v>488</v>
      </c>
      <c r="C72" s="67" t="s">
        <v>1</v>
      </c>
      <c r="D72" s="66" t="s">
        <v>2</v>
      </c>
      <c r="E72" s="65" t="str">
        <f>VLOOKUP(D:D,职称信息表!B:M,12,FALSE)</f>
        <v>讲师（高校）</v>
      </c>
      <c r="F72" s="65" t="str">
        <f>VLOOKUP(D:D,职称信息表!B:L,11,FALSE)</f>
        <v>中级</v>
      </c>
      <c r="G72" s="65" t="str">
        <f>VLOOKUP(D:D,职称信息表!B:G,6,FALSE)</f>
        <v>实验</v>
      </c>
      <c r="H72" s="68">
        <v>258.12768426384758</v>
      </c>
      <c r="I72" s="69">
        <f t="shared" si="21"/>
        <v>48.398940799471418</v>
      </c>
      <c r="J72" s="65" t="e">
        <f>VLOOKUP(成绩明细表!$D:$D,#REF!,3,FALSE)</f>
        <v>#REF!</v>
      </c>
      <c r="K72" s="65" t="e">
        <f>VLOOKUP($D:$D,#REF!,3,FALSE)</f>
        <v>#REF!</v>
      </c>
      <c r="L72" s="65" t="e">
        <f t="shared" si="30"/>
        <v>#REF!</v>
      </c>
      <c r="M72" s="65">
        <v>133</v>
      </c>
      <c r="N72" s="69">
        <f t="shared" si="31"/>
        <v>47.389240506329116</v>
      </c>
      <c r="O72" s="65"/>
      <c r="P72" s="65"/>
      <c r="Q72" s="65">
        <f t="shared" si="22"/>
        <v>0</v>
      </c>
      <c r="R72" s="65"/>
      <c r="S72" s="65"/>
      <c r="T72" s="65"/>
      <c r="U72" s="65"/>
      <c r="V72" s="65"/>
      <c r="W72" s="65"/>
      <c r="X72" s="70">
        <f t="shared" si="23"/>
        <v>0</v>
      </c>
      <c r="Y72" s="65">
        <f t="shared" si="24"/>
        <v>0</v>
      </c>
      <c r="Z72" s="70"/>
      <c r="AA72" s="70"/>
      <c r="AB72" s="70"/>
      <c r="AC72" s="70">
        <f t="shared" si="25"/>
        <v>0</v>
      </c>
      <c r="AD72" s="70"/>
      <c r="AE72" s="65"/>
      <c r="AF72" s="70"/>
      <c r="AG72" s="70">
        <f t="shared" si="26"/>
        <v>0</v>
      </c>
      <c r="AH72" s="70"/>
      <c r="AI72" s="70">
        <f t="shared" si="27"/>
        <v>0</v>
      </c>
      <c r="AJ72" s="65">
        <f t="shared" si="28"/>
        <v>0</v>
      </c>
      <c r="AK72" s="69">
        <f t="shared" si="29"/>
        <v>95.788181305800535</v>
      </c>
      <c r="AL72" s="71"/>
    </row>
    <row r="73" spans="1:38" ht="22.5" customHeight="1" x14ac:dyDescent="0.25">
      <c r="A73" s="65">
        <v>106</v>
      </c>
      <c r="B73" s="66" t="s">
        <v>488</v>
      </c>
      <c r="C73" s="67" t="s">
        <v>9</v>
      </c>
      <c r="D73" s="66" t="s">
        <v>10</v>
      </c>
      <c r="E73" s="65" t="str">
        <f>VLOOKUP(D:D,职称信息表!B:M,12,FALSE)</f>
        <v>实验师</v>
      </c>
      <c r="F73" s="65" t="str">
        <f>VLOOKUP(D:D,职称信息表!B:L,11,FALSE)</f>
        <v>中级</v>
      </c>
      <c r="G73" s="65" t="str">
        <f>VLOOKUP(D:D,职称信息表!B:G,6,FALSE)</f>
        <v>实验</v>
      </c>
      <c r="H73" s="68">
        <v>179.20387904415813</v>
      </c>
      <c r="I73" s="69">
        <f t="shared" si="21"/>
        <v>33.600727320779647</v>
      </c>
      <c r="J73" s="65" t="e">
        <f>VLOOKUP(成绩明细表!$D:$D,#REF!,3,FALSE)</f>
        <v>#REF!</v>
      </c>
      <c r="K73" s="65" t="e">
        <f>VLOOKUP($D:$D,#REF!,3,FALSE)</f>
        <v>#REF!</v>
      </c>
      <c r="L73" s="65" t="e">
        <f t="shared" si="30"/>
        <v>#REF!</v>
      </c>
      <c r="M73" s="65">
        <v>12</v>
      </c>
      <c r="N73" s="69">
        <f t="shared" si="31"/>
        <v>95.253164556962034</v>
      </c>
      <c r="O73" s="65"/>
      <c r="P73" s="65"/>
      <c r="Q73" s="65">
        <f t="shared" si="22"/>
        <v>0</v>
      </c>
      <c r="R73" s="65"/>
      <c r="S73" s="65"/>
      <c r="T73" s="65"/>
      <c r="U73" s="65"/>
      <c r="V73" s="65">
        <v>-2</v>
      </c>
      <c r="W73" s="65"/>
      <c r="X73" s="70">
        <f t="shared" si="23"/>
        <v>-2</v>
      </c>
      <c r="Y73" s="65">
        <f t="shared" si="24"/>
        <v>-2</v>
      </c>
      <c r="Z73" s="70"/>
      <c r="AA73" s="70"/>
      <c r="AB73" s="70"/>
      <c r="AC73" s="70">
        <f t="shared" si="25"/>
        <v>0</v>
      </c>
      <c r="AD73" s="70"/>
      <c r="AE73" s="65"/>
      <c r="AF73" s="70"/>
      <c r="AG73" s="70">
        <f t="shared" si="26"/>
        <v>0</v>
      </c>
      <c r="AH73" s="70"/>
      <c r="AI73" s="70">
        <f t="shared" si="27"/>
        <v>0</v>
      </c>
      <c r="AJ73" s="65">
        <f t="shared" si="28"/>
        <v>0</v>
      </c>
      <c r="AK73" s="69">
        <f t="shared" si="29"/>
        <v>126.85389187774169</v>
      </c>
      <c r="AL73" s="71"/>
    </row>
    <row r="74" spans="1:38" ht="22.5" customHeight="1" x14ac:dyDescent="0.25">
      <c r="A74" s="65">
        <v>107</v>
      </c>
      <c r="B74" s="66" t="s">
        <v>488</v>
      </c>
      <c r="C74" s="67" t="s">
        <v>11</v>
      </c>
      <c r="D74" s="66" t="s">
        <v>12</v>
      </c>
      <c r="E74" s="65" t="str">
        <f>VLOOKUP(D:D,职称信息表!B:M,12,FALSE)</f>
        <v>讲师（高校）</v>
      </c>
      <c r="F74" s="65" t="str">
        <f>VLOOKUP(D:D,职称信息表!B:L,11,FALSE)</f>
        <v>中级</v>
      </c>
      <c r="G74" s="65" t="str">
        <f>VLOOKUP(D:D,职称信息表!B:G,6,FALSE)</f>
        <v>实验</v>
      </c>
      <c r="H74" s="68">
        <v>1352.1229748743717</v>
      </c>
      <c r="I74" s="69">
        <f t="shared" si="21"/>
        <v>253.52305778894473</v>
      </c>
      <c r="J74" s="65" t="e">
        <f>VLOOKUP(成绩明细表!$D:$D,#REF!,3,FALSE)</f>
        <v>#REF!</v>
      </c>
      <c r="K74" s="65" t="e">
        <f>VLOOKUP($D:$D,#REF!,3,FALSE)</f>
        <v>#REF!</v>
      </c>
      <c r="L74" s="65" t="e">
        <f t="shared" si="30"/>
        <v>#REF!</v>
      </c>
      <c r="M74" s="65">
        <v>136</v>
      </c>
      <c r="N74" s="69">
        <f t="shared" si="31"/>
        <v>46.202531645569621</v>
      </c>
      <c r="O74" s="65">
        <v>80</v>
      </c>
      <c r="P74" s="65"/>
      <c r="Q74" s="65">
        <f t="shared" si="22"/>
        <v>80</v>
      </c>
      <c r="R74" s="65"/>
      <c r="S74" s="65"/>
      <c r="T74" s="65"/>
      <c r="U74" s="65"/>
      <c r="V74" s="65"/>
      <c r="W74" s="65"/>
      <c r="X74" s="70">
        <f t="shared" si="23"/>
        <v>0</v>
      </c>
      <c r="Y74" s="65">
        <f t="shared" si="24"/>
        <v>80</v>
      </c>
      <c r="Z74" s="70"/>
      <c r="AA74" s="70"/>
      <c r="AB74" s="70"/>
      <c r="AC74" s="70">
        <f t="shared" si="25"/>
        <v>0</v>
      </c>
      <c r="AD74" s="70"/>
      <c r="AE74" s="65">
        <v>20</v>
      </c>
      <c r="AF74" s="70"/>
      <c r="AG74" s="70">
        <f t="shared" si="26"/>
        <v>20</v>
      </c>
      <c r="AH74" s="70"/>
      <c r="AI74" s="70">
        <f t="shared" si="27"/>
        <v>0</v>
      </c>
      <c r="AJ74" s="65">
        <f t="shared" si="28"/>
        <v>20</v>
      </c>
      <c r="AK74" s="69">
        <f t="shared" si="29"/>
        <v>399.72558943451435</v>
      </c>
      <c r="AL74" s="71"/>
    </row>
    <row r="75" spans="1:38" ht="22.5" customHeight="1" x14ac:dyDescent="0.25">
      <c r="A75" s="65">
        <v>108</v>
      </c>
      <c r="B75" s="66" t="s">
        <v>488</v>
      </c>
      <c r="C75" s="67" t="s">
        <v>56</v>
      </c>
      <c r="D75" s="66" t="s">
        <v>57</v>
      </c>
      <c r="E75" s="65" t="str">
        <f>VLOOKUP(D:D,职称信息表!B:M,12,FALSE)</f>
        <v>实验师</v>
      </c>
      <c r="F75" s="65" t="str">
        <f>VLOOKUP(D:D,职称信息表!B:L,11,FALSE)</f>
        <v>中级</v>
      </c>
      <c r="G75" s="65" t="str">
        <f>VLOOKUP(D:D,职称信息表!B:G,6,FALSE)</f>
        <v>实验</v>
      </c>
      <c r="H75" s="68">
        <v>346.09416683417084</v>
      </c>
      <c r="I75" s="69">
        <f t="shared" si="21"/>
        <v>64.892656281407028</v>
      </c>
      <c r="J75" s="65" t="e">
        <f>VLOOKUP(成绩明细表!$D:$D,#REF!,3,FALSE)</f>
        <v>#REF!</v>
      </c>
      <c r="K75" s="65" t="e">
        <f>VLOOKUP($D:$D,#REF!,3,FALSE)</f>
        <v>#REF!</v>
      </c>
      <c r="L75" s="65" t="e">
        <f t="shared" si="30"/>
        <v>#REF!</v>
      </c>
      <c r="M75" s="65">
        <v>43</v>
      </c>
      <c r="N75" s="69">
        <f t="shared" si="31"/>
        <v>82.990506329113927</v>
      </c>
      <c r="O75" s="65"/>
      <c r="P75" s="65"/>
      <c r="Q75" s="65">
        <f t="shared" si="22"/>
        <v>0</v>
      </c>
      <c r="R75" s="65"/>
      <c r="S75" s="65"/>
      <c r="T75" s="65"/>
      <c r="U75" s="65">
        <v>5</v>
      </c>
      <c r="V75" s="65"/>
      <c r="W75" s="65"/>
      <c r="X75" s="70">
        <f t="shared" si="23"/>
        <v>5</v>
      </c>
      <c r="Y75" s="65">
        <f t="shared" si="24"/>
        <v>5</v>
      </c>
      <c r="Z75" s="70">
        <v>25</v>
      </c>
      <c r="AA75" s="70"/>
      <c r="AB75" s="70"/>
      <c r="AC75" s="70">
        <f t="shared" si="25"/>
        <v>25</v>
      </c>
      <c r="AD75" s="70"/>
      <c r="AE75" s="65">
        <v>10</v>
      </c>
      <c r="AF75" s="70"/>
      <c r="AG75" s="70">
        <f t="shared" si="26"/>
        <v>10</v>
      </c>
      <c r="AH75" s="70"/>
      <c r="AI75" s="70">
        <f t="shared" si="27"/>
        <v>0</v>
      </c>
      <c r="AJ75" s="65">
        <f t="shared" si="28"/>
        <v>35</v>
      </c>
      <c r="AK75" s="69">
        <f t="shared" si="29"/>
        <v>187.88316261052097</v>
      </c>
      <c r="AL75" s="71"/>
    </row>
    <row r="76" spans="1:38" ht="22.5" customHeight="1" x14ac:dyDescent="0.25">
      <c r="A76" s="65">
        <v>109</v>
      </c>
      <c r="B76" s="66" t="s">
        <v>488</v>
      </c>
      <c r="C76" s="67" t="s">
        <v>291</v>
      </c>
      <c r="D76" s="66" t="s">
        <v>85</v>
      </c>
      <c r="E76" s="65" t="str">
        <f>VLOOKUP(D:D,职称信息表!B:M,12,FALSE)</f>
        <v>实验师</v>
      </c>
      <c r="F76" s="65" t="str">
        <f>VLOOKUP(D:D,职称信息表!B:L,11,FALSE)</f>
        <v>中级</v>
      </c>
      <c r="G76" s="65" t="str">
        <f>VLOOKUP(D:D,职称信息表!B:G,6,FALSE)</f>
        <v>实验</v>
      </c>
      <c r="H76" s="68">
        <v>489.71100301507533</v>
      </c>
      <c r="I76" s="69">
        <f t="shared" si="21"/>
        <v>91.820813065326632</v>
      </c>
      <c r="J76" s="65" t="e">
        <f>VLOOKUP(成绩明细表!$D:$D,#REF!,3,FALSE)</f>
        <v>#REF!</v>
      </c>
      <c r="K76" s="65" t="e">
        <f>VLOOKUP($D:$D,#REF!,3,FALSE)</f>
        <v>#REF!</v>
      </c>
      <c r="L76" s="65" t="e">
        <f t="shared" si="30"/>
        <v>#REF!</v>
      </c>
      <c r="M76" s="65">
        <v>78</v>
      </c>
      <c r="N76" s="69">
        <f t="shared" si="31"/>
        <v>69.14556962025317</v>
      </c>
      <c r="O76" s="65"/>
      <c r="P76" s="65"/>
      <c r="Q76" s="65">
        <f t="shared" si="22"/>
        <v>0</v>
      </c>
      <c r="R76" s="65"/>
      <c r="S76" s="65"/>
      <c r="T76" s="65"/>
      <c r="U76" s="65"/>
      <c r="V76" s="65"/>
      <c r="W76" s="65"/>
      <c r="X76" s="70">
        <f t="shared" si="23"/>
        <v>0</v>
      </c>
      <c r="Y76" s="65">
        <f t="shared" si="24"/>
        <v>0</v>
      </c>
      <c r="Z76" s="70"/>
      <c r="AA76" s="70"/>
      <c r="AB76" s="70"/>
      <c r="AC76" s="70">
        <f t="shared" si="25"/>
        <v>0</v>
      </c>
      <c r="AD76" s="70"/>
      <c r="AE76" s="65">
        <v>10</v>
      </c>
      <c r="AF76" s="70"/>
      <c r="AG76" s="70">
        <f t="shared" si="26"/>
        <v>10</v>
      </c>
      <c r="AH76" s="70"/>
      <c r="AI76" s="70">
        <f t="shared" si="27"/>
        <v>0</v>
      </c>
      <c r="AJ76" s="65">
        <f t="shared" si="28"/>
        <v>10</v>
      </c>
      <c r="AK76" s="69">
        <f t="shared" si="29"/>
        <v>170.96638268557979</v>
      </c>
      <c r="AL76" s="71"/>
    </row>
    <row r="77" spans="1:38" ht="22.5" customHeight="1" x14ac:dyDescent="0.25">
      <c r="A77" s="65">
        <v>110</v>
      </c>
      <c r="B77" s="66" t="s">
        <v>488</v>
      </c>
      <c r="C77" s="67" t="s">
        <v>303</v>
      </c>
      <c r="D77" s="66" t="s">
        <v>143</v>
      </c>
      <c r="E77" s="65" t="str">
        <f>VLOOKUP(D:D,职称信息表!B:M,12,FALSE)</f>
        <v>助理实验师</v>
      </c>
      <c r="F77" s="65" t="str">
        <f>VLOOKUP(D:D,职称信息表!B:L,11,FALSE)</f>
        <v>初级</v>
      </c>
      <c r="G77" s="65" t="str">
        <f>VLOOKUP(D:D,职称信息表!B:G,6,FALSE)</f>
        <v>实验</v>
      </c>
      <c r="H77" s="68">
        <v>396.91218020341711</v>
      </c>
      <c r="I77" s="69">
        <f t="shared" si="21"/>
        <v>74.421033788140704</v>
      </c>
      <c r="J77" s="65" t="e">
        <f>VLOOKUP(成绩明细表!$D:$D,#REF!,3,FALSE)</f>
        <v>#REF!</v>
      </c>
      <c r="K77" s="65" t="e">
        <f>VLOOKUP($D:$D,#REF!,3,FALSE)</f>
        <v>#REF!</v>
      </c>
      <c r="L77" s="65" t="e">
        <f t="shared" si="30"/>
        <v>#REF!</v>
      </c>
      <c r="M77" s="65">
        <v>119</v>
      </c>
      <c r="N77" s="69">
        <f t="shared" si="31"/>
        <v>52.927215189873422</v>
      </c>
      <c r="O77" s="65"/>
      <c r="P77" s="65"/>
      <c r="Q77" s="65">
        <f t="shared" si="22"/>
        <v>0</v>
      </c>
      <c r="R77" s="65"/>
      <c r="S77" s="65"/>
      <c r="T77" s="65"/>
      <c r="U77" s="65"/>
      <c r="V77" s="65"/>
      <c r="W77" s="65"/>
      <c r="X77" s="70">
        <f t="shared" si="23"/>
        <v>0</v>
      </c>
      <c r="Y77" s="65">
        <f t="shared" si="24"/>
        <v>0</v>
      </c>
      <c r="Z77" s="70"/>
      <c r="AA77" s="70"/>
      <c r="AB77" s="70"/>
      <c r="AC77" s="70">
        <f t="shared" si="25"/>
        <v>0</v>
      </c>
      <c r="AD77" s="70"/>
      <c r="AE77" s="65"/>
      <c r="AF77" s="70"/>
      <c r="AG77" s="70">
        <f t="shared" si="26"/>
        <v>0</v>
      </c>
      <c r="AH77" s="70"/>
      <c r="AI77" s="70">
        <f t="shared" si="27"/>
        <v>0</v>
      </c>
      <c r="AJ77" s="65">
        <f t="shared" si="28"/>
        <v>0</v>
      </c>
      <c r="AK77" s="69">
        <f t="shared" si="29"/>
        <v>127.34824897801413</v>
      </c>
      <c r="AL77" s="71"/>
    </row>
    <row r="78" spans="1:38" ht="22.5" customHeight="1" x14ac:dyDescent="0.25">
      <c r="A78" s="65">
        <v>111</v>
      </c>
      <c r="B78" s="66" t="s">
        <v>488</v>
      </c>
      <c r="C78" s="67" t="s">
        <v>319</v>
      </c>
      <c r="D78" s="66" t="s">
        <v>149</v>
      </c>
      <c r="E78" s="65" t="str">
        <f>VLOOKUP(D:D,职称信息表!B:M,12,FALSE)</f>
        <v>实验师</v>
      </c>
      <c r="F78" s="65" t="str">
        <f>VLOOKUP(D:D,职称信息表!B:L,11,FALSE)</f>
        <v>中级</v>
      </c>
      <c r="G78" s="65" t="str">
        <f>VLOOKUP(D:D,职称信息表!B:G,6,FALSE)</f>
        <v>实验</v>
      </c>
      <c r="H78" s="68">
        <v>204</v>
      </c>
      <c r="I78" s="69">
        <f t="shared" si="21"/>
        <v>38.25</v>
      </c>
      <c r="J78" s="65" t="e">
        <f>VLOOKUP(成绩明细表!$D:$D,#REF!,3,FALSE)</f>
        <v>#REF!</v>
      </c>
      <c r="K78" s="65"/>
      <c r="L78" s="65" t="e">
        <f t="shared" si="30"/>
        <v>#REF!</v>
      </c>
      <c r="M78" s="65">
        <v>138</v>
      </c>
      <c r="N78" s="69">
        <f t="shared" si="31"/>
        <v>45.411392405063296</v>
      </c>
      <c r="O78" s="65"/>
      <c r="P78" s="65"/>
      <c r="Q78" s="65">
        <f t="shared" si="22"/>
        <v>0</v>
      </c>
      <c r="R78" s="65"/>
      <c r="S78" s="65"/>
      <c r="T78" s="65"/>
      <c r="U78" s="65"/>
      <c r="V78" s="65"/>
      <c r="W78" s="65"/>
      <c r="X78" s="70">
        <f t="shared" si="23"/>
        <v>0</v>
      </c>
      <c r="Y78" s="65">
        <f t="shared" si="24"/>
        <v>0</v>
      </c>
      <c r="Z78" s="70"/>
      <c r="AA78" s="70"/>
      <c r="AB78" s="70"/>
      <c r="AC78" s="70">
        <f t="shared" si="25"/>
        <v>0</v>
      </c>
      <c r="AD78" s="70"/>
      <c r="AE78" s="65"/>
      <c r="AF78" s="70"/>
      <c r="AG78" s="70">
        <f t="shared" si="26"/>
        <v>0</v>
      </c>
      <c r="AH78" s="70"/>
      <c r="AI78" s="70">
        <f t="shared" si="27"/>
        <v>0</v>
      </c>
      <c r="AJ78" s="65">
        <f t="shared" si="28"/>
        <v>0</v>
      </c>
      <c r="AK78" s="69">
        <f t="shared" si="29"/>
        <v>83.661392405063296</v>
      </c>
      <c r="AL78" s="71"/>
    </row>
    <row r="79" spans="1:38" ht="22.5" customHeight="1" x14ac:dyDescent="0.25">
      <c r="A79" s="65">
        <v>112</v>
      </c>
      <c r="B79" s="66" t="s">
        <v>488</v>
      </c>
      <c r="C79" s="67" t="s">
        <v>292</v>
      </c>
      <c r="D79" s="66" t="s">
        <v>152</v>
      </c>
      <c r="E79" s="65" t="str">
        <f>VLOOKUP(D:D,职称信息表!B:M,12,FALSE)</f>
        <v>实验师</v>
      </c>
      <c r="F79" s="65" t="str">
        <f>VLOOKUP(D:D,职称信息表!B:L,11,FALSE)</f>
        <v>中级</v>
      </c>
      <c r="G79" s="65" t="str">
        <f>VLOOKUP(D:D,职称信息表!B:G,6,FALSE)</f>
        <v>实验</v>
      </c>
      <c r="H79" s="68">
        <v>1411.2095437185928</v>
      </c>
      <c r="I79" s="69">
        <f t="shared" si="21"/>
        <v>264.60178944723617</v>
      </c>
      <c r="J79" s="65" t="e">
        <f>VLOOKUP(成绩明细表!$D:$D,#REF!,3,FALSE)</f>
        <v>#REF!</v>
      </c>
      <c r="K79" s="65" t="e">
        <f>VLOOKUP($D:$D,#REF!,3,FALSE)</f>
        <v>#REF!</v>
      </c>
      <c r="L79" s="65" t="e">
        <f t="shared" si="30"/>
        <v>#REF!</v>
      </c>
      <c r="M79" s="65">
        <v>113</v>
      </c>
      <c r="N79" s="69">
        <f t="shared" si="31"/>
        <v>55.300632911392405</v>
      </c>
      <c r="O79" s="65">
        <v>257.5</v>
      </c>
      <c r="P79" s="65"/>
      <c r="Q79" s="65">
        <f t="shared" si="22"/>
        <v>257.5</v>
      </c>
      <c r="R79" s="65"/>
      <c r="S79" s="65"/>
      <c r="T79" s="65"/>
      <c r="U79" s="65">
        <v>7</v>
      </c>
      <c r="V79" s="65"/>
      <c r="W79" s="65"/>
      <c r="X79" s="70">
        <f t="shared" si="23"/>
        <v>7</v>
      </c>
      <c r="Y79" s="65">
        <f t="shared" si="24"/>
        <v>264.5</v>
      </c>
      <c r="Z79" s="70"/>
      <c r="AA79" s="70"/>
      <c r="AB79" s="70"/>
      <c r="AC79" s="70">
        <f t="shared" si="25"/>
        <v>0</v>
      </c>
      <c r="AD79" s="70"/>
      <c r="AE79" s="65">
        <v>10</v>
      </c>
      <c r="AF79" s="70">
        <v>20</v>
      </c>
      <c r="AG79" s="70">
        <f t="shared" si="26"/>
        <v>30</v>
      </c>
      <c r="AH79" s="70">
        <v>40</v>
      </c>
      <c r="AI79" s="70">
        <f t="shared" si="27"/>
        <v>40</v>
      </c>
      <c r="AJ79" s="65">
        <f t="shared" si="28"/>
        <v>70</v>
      </c>
      <c r="AK79" s="69">
        <f t="shared" si="29"/>
        <v>654.40242235862866</v>
      </c>
      <c r="AL79" s="71"/>
    </row>
    <row r="80" spans="1:38" ht="22.5" customHeight="1" x14ac:dyDescent="0.25">
      <c r="A80" s="65">
        <v>113</v>
      </c>
      <c r="B80" s="66" t="s">
        <v>488</v>
      </c>
      <c r="C80" s="67" t="s">
        <v>427</v>
      </c>
      <c r="D80" s="66" t="s">
        <v>356</v>
      </c>
      <c r="E80" s="65" t="str">
        <f>VLOOKUP(D:D,职称信息表!B:M,12,FALSE)</f>
        <v>工程师</v>
      </c>
      <c r="F80" s="65" t="str">
        <f>VLOOKUP(D:D,职称信息表!B:L,11,FALSE)</f>
        <v>中级</v>
      </c>
      <c r="G80" s="65" t="str">
        <f>VLOOKUP(D:D,职称信息表!B:G,6,FALSE)</f>
        <v>实验</v>
      </c>
      <c r="H80" s="68">
        <v>365.98197643431331</v>
      </c>
      <c r="I80" s="69">
        <f t="shared" si="21"/>
        <v>68.621620581433746</v>
      </c>
      <c r="J80" s="65" t="e">
        <f>VLOOKUP(成绩明细表!$D:$D,#REF!,3,FALSE)</f>
        <v>#REF!</v>
      </c>
      <c r="K80" s="65" t="e">
        <f>VLOOKUP($D:$D,#REF!,3,FALSE)</f>
        <v>#REF!</v>
      </c>
      <c r="L80" s="65" t="e">
        <f t="shared" si="30"/>
        <v>#REF!</v>
      </c>
      <c r="M80" s="65">
        <v>77</v>
      </c>
      <c r="N80" s="69">
        <f t="shared" si="31"/>
        <v>69.54113924050634</v>
      </c>
      <c r="O80" s="65"/>
      <c r="P80" s="65"/>
      <c r="Q80" s="65">
        <f t="shared" si="22"/>
        <v>0</v>
      </c>
      <c r="R80" s="65"/>
      <c r="S80" s="65"/>
      <c r="T80" s="65"/>
      <c r="U80" s="65">
        <v>2.5</v>
      </c>
      <c r="V80" s="65"/>
      <c r="W80" s="65"/>
      <c r="X80" s="70">
        <f t="shared" si="23"/>
        <v>2.5</v>
      </c>
      <c r="Y80" s="65">
        <f t="shared" si="24"/>
        <v>2.5</v>
      </c>
      <c r="Z80" s="70">
        <v>4</v>
      </c>
      <c r="AA80" s="70"/>
      <c r="AB80" s="70"/>
      <c r="AC80" s="70">
        <f t="shared" si="25"/>
        <v>4</v>
      </c>
      <c r="AD80" s="70">
        <v>25</v>
      </c>
      <c r="AE80" s="65"/>
      <c r="AF80" s="70"/>
      <c r="AG80" s="70">
        <f t="shared" si="26"/>
        <v>25</v>
      </c>
      <c r="AH80" s="70"/>
      <c r="AI80" s="70">
        <f t="shared" si="27"/>
        <v>0</v>
      </c>
      <c r="AJ80" s="65">
        <f t="shared" si="28"/>
        <v>29</v>
      </c>
      <c r="AK80" s="69">
        <f t="shared" si="29"/>
        <v>169.66275982194009</v>
      </c>
      <c r="AL80" s="71"/>
    </row>
    <row r="81" spans="1:38" ht="22.5" customHeight="1" x14ac:dyDescent="0.25">
      <c r="A81" s="65">
        <v>114</v>
      </c>
      <c r="B81" s="66" t="s">
        <v>488</v>
      </c>
      <c r="C81" s="67" t="s">
        <v>429</v>
      </c>
      <c r="D81" s="66" t="s">
        <v>358</v>
      </c>
      <c r="E81" s="65" t="str">
        <f>VLOOKUP(D:D,职称信息表!B:M,12,FALSE)</f>
        <v>工程师</v>
      </c>
      <c r="F81" s="65" t="str">
        <f>VLOOKUP(D:D,职称信息表!B:L,11,FALSE)</f>
        <v>中级</v>
      </c>
      <c r="G81" s="65" t="str">
        <f>VLOOKUP(D:D,职称信息表!B:G,6,FALSE)</f>
        <v>实验</v>
      </c>
      <c r="H81" s="68">
        <v>101.376</v>
      </c>
      <c r="I81" s="69">
        <f t="shared" si="21"/>
        <v>19.008000000000003</v>
      </c>
      <c r="J81" s="65"/>
      <c r="K81" s="65" t="e">
        <f>VLOOKUP($D:$D,#REF!,3,FALSE)</f>
        <v>#REF!</v>
      </c>
      <c r="L81" s="65" t="e">
        <f t="shared" si="30"/>
        <v>#REF!</v>
      </c>
      <c r="M81" s="65">
        <v>36</v>
      </c>
      <c r="N81" s="69">
        <f t="shared" si="31"/>
        <v>85.759493670886087</v>
      </c>
      <c r="O81" s="65"/>
      <c r="P81" s="65"/>
      <c r="Q81" s="65">
        <f t="shared" si="22"/>
        <v>0</v>
      </c>
      <c r="R81" s="65"/>
      <c r="S81" s="65"/>
      <c r="T81" s="65"/>
      <c r="U81" s="65"/>
      <c r="V81" s="65"/>
      <c r="W81" s="65"/>
      <c r="X81" s="70">
        <f t="shared" si="23"/>
        <v>0</v>
      </c>
      <c r="Y81" s="65">
        <f t="shared" si="24"/>
        <v>0</v>
      </c>
      <c r="Z81" s="70"/>
      <c r="AA81" s="70"/>
      <c r="AB81" s="70"/>
      <c r="AC81" s="70">
        <f t="shared" si="25"/>
        <v>0</v>
      </c>
      <c r="AD81" s="70"/>
      <c r="AE81" s="65"/>
      <c r="AF81" s="70"/>
      <c r="AG81" s="70">
        <f t="shared" si="26"/>
        <v>0</v>
      </c>
      <c r="AH81" s="70"/>
      <c r="AI81" s="70">
        <f t="shared" si="27"/>
        <v>0</v>
      </c>
      <c r="AJ81" s="65">
        <f t="shared" si="28"/>
        <v>0</v>
      </c>
      <c r="AK81" s="69">
        <f t="shared" si="29"/>
        <v>104.7674936708861</v>
      </c>
      <c r="AL81" s="71"/>
    </row>
    <row r="82" spans="1:38" ht="22.5" customHeight="1" x14ac:dyDescent="0.25">
      <c r="A82" s="65">
        <v>115</v>
      </c>
      <c r="B82" s="66" t="s">
        <v>488</v>
      </c>
      <c r="C82" s="67" t="s">
        <v>430</v>
      </c>
      <c r="D82" s="66" t="s">
        <v>359</v>
      </c>
      <c r="E82" s="65" t="str">
        <f>VLOOKUP(D:D,职称信息表!B:M,12,FALSE)</f>
        <v>助教（高校）</v>
      </c>
      <c r="F82" s="65" t="str">
        <f>VLOOKUP(D:D,职称信息表!B:L,11,FALSE)</f>
        <v>初级</v>
      </c>
      <c r="G82" s="65" t="str">
        <f>VLOOKUP(D:D,职称信息表!B:G,6,FALSE)</f>
        <v>实验</v>
      </c>
      <c r="H82" s="68">
        <v>404.88</v>
      </c>
      <c r="I82" s="69">
        <f t="shared" si="21"/>
        <v>75.914999999999992</v>
      </c>
      <c r="J82" s="65" t="e">
        <f>VLOOKUP(成绩明细表!$D:$D,#REF!,3,FALSE)</f>
        <v>#REF!</v>
      </c>
      <c r="K82" s="65" t="e">
        <f>VLOOKUP($D:$D,#REF!,3,FALSE)</f>
        <v>#REF!</v>
      </c>
      <c r="L82" s="65" t="e">
        <f t="shared" si="30"/>
        <v>#REF!</v>
      </c>
      <c r="M82" s="65">
        <v>50</v>
      </c>
      <c r="N82" s="69">
        <f t="shared" si="31"/>
        <v>80.221518987341781</v>
      </c>
      <c r="O82" s="65"/>
      <c r="P82" s="65"/>
      <c r="Q82" s="65">
        <f t="shared" si="22"/>
        <v>0</v>
      </c>
      <c r="R82" s="65"/>
      <c r="S82" s="65"/>
      <c r="T82" s="65"/>
      <c r="U82" s="65"/>
      <c r="V82" s="65"/>
      <c r="W82" s="65"/>
      <c r="X82" s="70">
        <f t="shared" si="23"/>
        <v>0</v>
      </c>
      <c r="Y82" s="65">
        <f t="shared" si="24"/>
        <v>0</v>
      </c>
      <c r="Z82" s="70"/>
      <c r="AA82" s="70"/>
      <c r="AB82" s="70"/>
      <c r="AC82" s="70">
        <f t="shared" si="25"/>
        <v>0</v>
      </c>
      <c r="AD82" s="70"/>
      <c r="AE82" s="65"/>
      <c r="AF82" s="70"/>
      <c r="AG82" s="70">
        <f t="shared" si="26"/>
        <v>0</v>
      </c>
      <c r="AH82" s="70"/>
      <c r="AI82" s="70">
        <f t="shared" si="27"/>
        <v>0</v>
      </c>
      <c r="AJ82" s="65">
        <f t="shared" si="28"/>
        <v>0</v>
      </c>
      <c r="AK82" s="69">
        <f t="shared" si="29"/>
        <v>156.13651898734179</v>
      </c>
      <c r="AL82" s="71"/>
    </row>
    <row r="83" spans="1:38" ht="22.5" customHeight="1" x14ac:dyDescent="0.25">
      <c r="A83" s="65">
        <v>117</v>
      </c>
      <c r="B83" s="66" t="s">
        <v>384</v>
      </c>
      <c r="C83" s="67" t="s">
        <v>16</v>
      </c>
      <c r="D83" s="66" t="s">
        <v>17</v>
      </c>
      <c r="E83" s="65" t="str">
        <f>VLOOKUP(D:D,职称信息表!B:M,12,FALSE)</f>
        <v>讲师（高校）</v>
      </c>
      <c r="F83" s="65" t="str">
        <f>VLOOKUP(D:D,职称信息表!B:L,11,FALSE)</f>
        <v>中级</v>
      </c>
      <c r="G83" s="65" t="str">
        <f>VLOOKUP(D:D,职称信息表!B:G,6,FALSE)</f>
        <v>专任教师</v>
      </c>
      <c r="H83" s="68">
        <v>311.27999999999997</v>
      </c>
      <c r="I83" s="69">
        <f t="shared" si="21"/>
        <v>58.364999999999995</v>
      </c>
      <c r="J83" s="65" t="e">
        <f>VLOOKUP(成绩明细表!$D:$D,#REF!,3,FALSE)</f>
        <v>#REF!</v>
      </c>
      <c r="K83" s="65" t="e">
        <f>VLOOKUP($D:$D,#REF!,3,FALSE)</f>
        <v>#REF!</v>
      </c>
      <c r="L83" s="65" t="e">
        <f t="shared" si="30"/>
        <v>#REF!</v>
      </c>
      <c r="M83" s="65">
        <v>139</v>
      </c>
      <c r="N83" s="69">
        <f t="shared" si="31"/>
        <v>45.015822784810133</v>
      </c>
      <c r="O83" s="65"/>
      <c r="P83" s="65"/>
      <c r="Q83" s="65">
        <f t="shared" si="22"/>
        <v>0</v>
      </c>
      <c r="R83" s="65"/>
      <c r="S83" s="65"/>
      <c r="T83" s="65"/>
      <c r="U83" s="65"/>
      <c r="V83" s="65"/>
      <c r="W83" s="65"/>
      <c r="X83" s="70">
        <f t="shared" si="23"/>
        <v>0</v>
      </c>
      <c r="Y83" s="65">
        <f t="shared" si="24"/>
        <v>0</v>
      </c>
      <c r="Z83" s="70"/>
      <c r="AA83" s="70"/>
      <c r="AB83" s="70"/>
      <c r="AC83" s="70">
        <f t="shared" si="25"/>
        <v>0</v>
      </c>
      <c r="AD83" s="70"/>
      <c r="AE83" s="65"/>
      <c r="AF83" s="70"/>
      <c r="AG83" s="70">
        <f t="shared" si="26"/>
        <v>0</v>
      </c>
      <c r="AH83" s="70"/>
      <c r="AI83" s="70">
        <f t="shared" si="27"/>
        <v>0</v>
      </c>
      <c r="AJ83" s="65">
        <f t="shared" si="28"/>
        <v>0</v>
      </c>
      <c r="AK83" s="69">
        <f t="shared" si="29"/>
        <v>103.38082278481014</v>
      </c>
      <c r="AL83" s="71"/>
    </row>
    <row r="84" spans="1:38" ht="22.5" customHeight="1" x14ac:dyDescent="0.25">
      <c r="A84" s="65">
        <v>119</v>
      </c>
      <c r="B84" s="66" t="s">
        <v>384</v>
      </c>
      <c r="C84" s="67" t="s">
        <v>26</v>
      </c>
      <c r="D84" s="66" t="s">
        <v>27</v>
      </c>
      <c r="E84" s="65" t="str">
        <f>VLOOKUP(D:D,职称信息表!B:M,12,FALSE)</f>
        <v>教授</v>
      </c>
      <c r="F84" s="65" t="str">
        <f>VLOOKUP(D:D,职称信息表!B:L,11,FALSE)</f>
        <v>正高</v>
      </c>
      <c r="G84" s="65" t="str">
        <f>VLOOKUP(D:D,职称信息表!B:G,6,FALSE)</f>
        <v>专任教师</v>
      </c>
      <c r="H84" s="68">
        <v>467.84000000000003</v>
      </c>
      <c r="I84" s="69">
        <f t="shared" si="21"/>
        <v>87.720000000000013</v>
      </c>
      <c r="J84" s="65" t="e">
        <f>VLOOKUP(成绩明细表!$D:$D,#REF!,3,FALSE)</f>
        <v>#REF!</v>
      </c>
      <c r="K84" s="65"/>
      <c r="L84" s="65" t="e">
        <f t="shared" si="30"/>
        <v>#REF!</v>
      </c>
      <c r="M84" s="65">
        <v>125</v>
      </c>
      <c r="N84" s="69">
        <f t="shared" si="31"/>
        <v>50.553797468354439</v>
      </c>
      <c r="O84" s="65"/>
      <c r="P84" s="65"/>
      <c r="Q84" s="65">
        <f t="shared" si="22"/>
        <v>0</v>
      </c>
      <c r="R84" s="65"/>
      <c r="S84" s="65"/>
      <c r="T84" s="65"/>
      <c r="U84" s="65"/>
      <c r="V84" s="65"/>
      <c r="W84" s="65"/>
      <c r="X84" s="70">
        <f t="shared" si="23"/>
        <v>0</v>
      </c>
      <c r="Y84" s="65">
        <f t="shared" si="24"/>
        <v>0</v>
      </c>
      <c r="Z84" s="70"/>
      <c r="AA84" s="70"/>
      <c r="AB84" s="70"/>
      <c r="AC84" s="70">
        <f t="shared" si="25"/>
        <v>0</v>
      </c>
      <c r="AD84" s="70"/>
      <c r="AE84" s="65"/>
      <c r="AF84" s="70"/>
      <c r="AG84" s="70">
        <f t="shared" si="26"/>
        <v>0</v>
      </c>
      <c r="AH84" s="70"/>
      <c r="AI84" s="70">
        <f t="shared" si="27"/>
        <v>0</v>
      </c>
      <c r="AJ84" s="65">
        <f t="shared" si="28"/>
        <v>0</v>
      </c>
      <c r="AK84" s="69">
        <f t="shared" si="29"/>
        <v>138.27379746835445</v>
      </c>
      <c r="AL84" s="71"/>
    </row>
    <row r="85" spans="1:38" ht="22.5" customHeight="1" x14ac:dyDescent="0.25">
      <c r="A85" s="65">
        <v>120</v>
      </c>
      <c r="B85" s="66" t="s">
        <v>384</v>
      </c>
      <c r="C85" s="67" t="s">
        <v>68</v>
      </c>
      <c r="D85" s="66" t="s">
        <v>69</v>
      </c>
      <c r="E85" s="65" t="str">
        <f>VLOOKUP(D:D,职称信息表!B:M,12,FALSE)</f>
        <v>讲师（高校）</v>
      </c>
      <c r="F85" s="65" t="str">
        <f>VLOOKUP(D:D,职称信息表!B:L,11,FALSE)</f>
        <v>中级</v>
      </c>
      <c r="G85" s="65" t="str">
        <f>VLOOKUP(D:D,职称信息表!B:G,6,FALSE)</f>
        <v>专任教师</v>
      </c>
      <c r="H85" s="68">
        <v>701.09335039999996</v>
      </c>
      <c r="I85" s="69">
        <f t="shared" si="21"/>
        <v>131.45500319999999</v>
      </c>
      <c r="J85" s="65" t="e">
        <f>VLOOKUP(成绩明细表!$D:$D,#REF!,3,FALSE)</f>
        <v>#REF!</v>
      </c>
      <c r="K85" s="65" t="e">
        <f>VLOOKUP($D:$D,#REF!,3,FALSE)</f>
        <v>#REF!</v>
      </c>
      <c r="L85" s="65" t="e">
        <f t="shared" si="30"/>
        <v>#REF!</v>
      </c>
      <c r="M85" s="65">
        <v>63</v>
      </c>
      <c r="N85" s="69">
        <f t="shared" si="31"/>
        <v>75.079113924050645</v>
      </c>
      <c r="O85" s="65"/>
      <c r="P85" s="65"/>
      <c r="Q85" s="65">
        <f t="shared" si="22"/>
        <v>0</v>
      </c>
      <c r="R85" s="65"/>
      <c r="S85" s="65"/>
      <c r="T85" s="65"/>
      <c r="U85" s="65"/>
      <c r="V85" s="65"/>
      <c r="W85" s="65"/>
      <c r="X85" s="70">
        <f t="shared" si="23"/>
        <v>0</v>
      </c>
      <c r="Y85" s="65">
        <f t="shared" si="24"/>
        <v>0</v>
      </c>
      <c r="Z85" s="70">
        <v>15</v>
      </c>
      <c r="AA85" s="70"/>
      <c r="AB85" s="70"/>
      <c r="AC85" s="70">
        <f t="shared" si="25"/>
        <v>15</v>
      </c>
      <c r="AD85" s="70"/>
      <c r="AE85" s="65"/>
      <c r="AF85" s="70"/>
      <c r="AG85" s="70">
        <f t="shared" si="26"/>
        <v>0</v>
      </c>
      <c r="AH85" s="70">
        <v>10</v>
      </c>
      <c r="AI85" s="70">
        <f t="shared" si="27"/>
        <v>10</v>
      </c>
      <c r="AJ85" s="65">
        <f t="shared" si="28"/>
        <v>25</v>
      </c>
      <c r="AK85" s="69">
        <f t="shared" si="29"/>
        <v>231.53411712405062</v>
      </c>
      <c r="AL85" s="71"/>
    </row>
    <row r="86" spans="1:38" ht="22.5" customHeight="1" x14ac:dyDescent="0.25">
      <c r="A86" s="65">
        <v>121</v>
      </c>
      <c r="B86" s="66" t="s">
        <v>384</v>
      </c>
      <c r="C86" s="67" t="s">
        <v>74</v>
      </c>
      <c r="D86" s="66" t="s">
        <v>179</v>
      </c>
      <c r="E86" s="65" t="str">
        <f>VLOOKUP(D:D,职称信息表!B:M,12,FALSE)</f>
        <v>副教授</v>
      </c>
      <c r="F86" s="65" t="str">
        <f>VLOOKUP(D:D,职称信息表!B:L,11,FALSE)</f>
        <v>副高</v>
      </c>
      <c r="G86" s="65" t="str">
        <f>VLOOKUP(D:D,职称信息表!B:G,6,FALSE)</f>
        <v>专任教师</v>
      </c>
      <c r="H86" s="68">
        <v>216</v>
      </c>
      <c r="I86" s="69">
        <f t="shared" si="21"/>
        <v>40.5</v>
      </c>
      <c r="J86" s="65" t="e">
        <f>VLOOKUP(成绩明细表!$D:$D,#REF!,3,FALSE)</f>
        <v>#REF!</v>
      </c>
      <c r="K86" s="65" t="e">
        <f>VLOOKUP($D:$D,#REF!,3,FALSE)</f>
        <v>#REF!</v>
      </c>
      <c r="L86" s="65" t="e">
        <f t="shared" si="30"/>
        <v>#REF!</v>
      </c>
      <c r="M86" s="65">
        <v>30</v>
      </c>
      <c r="N86" s="69">
        <f t="shared" si="31"/>
        <v>88.132911392405063</v>
      </c>
      <c r="O86" s="65"/>
      <c r="P86" s="65"/>
      <c r="Q86" s="65">
        <f t="shared" si="22"/>
        <v>0</v>
      </c>
      <c r="R86" s="65"/>
      <c r="S86" s="65"/>
      <c r="T86" s="65"/>
      <c r="U86" s="65"/>
      <c r="V86" s="65"/>
      <c r="W86" s="65"/>
      <c r="X86" s="70">
        <f t="shared" si="23"/>
        <v>0</v>
      </c>
      <c r="Y86" s="65">
        <f t="shared" si="24"/>
        <v>0</v>
      </c>
      <c r="Z86" s="70"/>
      <c r="AA86" s="70"/>
      <c r="AB86" s="70"/>
      <c r="AC86" s="70">
        <f t="shared" si="25"/>
        <v>0</v>
      </c>
      <c r="AD86" s="70"/>
      <c r="AE86" s="65"/>
      <c r="AF86" s="70"/>
      <c r="AG86" s="70">
        <f t="shared" si="26"/>
        <v>0</v>
      </c>
      <c r="AH86" s="70"/>
      <c r="AI86" s="70">
        <f t="shared" si="27"/>
        <v>0</v>
      </c>
      <c r="AJ86" s="65">
        <f t="shared" si="28"/>
        <v>0</v>
      </c>
      <c r="AK86" s="69">
        <f t="shared" si="29"/>
        <v>128.63291139240505</v>
      </c>
      <c r="AL86" s="71"/>
    </row>
    <row r="87" spans="1:38" ht="22.5" customHeight="1" x14ac:dyDescent="0.25">
      <c r="A87" s="65">
        <v>122</v>
      </c>
      <c r="B87" s="66" t="s">
        <v>384</v>
      </c>
      <c r="C87" s="67" t="s">
        <v>75</v>
      </c>
      <c r="D87" s="66" t="s">
        <v>76</v>
      </c>
      <c r="E87" s="65" t="str">
        <f>VLOOKUP(D:D,职称信息表!B:M,12,FALSE)</f>
        <v>副教授</v>
      </c>
      <c r="F87" s="65" t="str">
        <f>VLOOKUP(D:D,职称信息表!B:L,11,FALSE)</f>
        <v>副高</v>
      </c>
      <c r="G87" s="65" t="str">
        <f>VLOOKUP(D:D,职称信息表!B:G,6,FALSE)</f>
        <v>专任教师</v>
      </c>
      <c r="H87" s="68">
        <v>427.84000000000003</v>
      </c>
      <c r="I87" s="69">
        <f t="shared" si="21"/>
        <v>80.220000000000013</v>
      </c>
      <c r="J87" s="65" t="e">
        <f>VLOOKUP(成绩明细表!$D:$D,#REF!,3,FALSE)</f>
        <v>#REF!</v>
      </c>
      <c r="K87" s="65"/>
      <c r="L87" s="65" t="e">
        <f t="shared" si="30"/>
        <v>#REF!</v>
      </c>
      <c r="M87" s="65">
        <v>79</v>
      </c>
      <c r="N87" s="69">
        <f t="shared" si="31"/>
        <v>68.75</v>
      </c>
      <c r="O87" s="65"/>
      <c r="P87" s="65"/>
      <c r="Q87" s="65">
        <f t="shared" si="22"/>
        <v>0</v>
      </c>
      <c r="R87" s="65"/>
      <c r="S87" s="65"/>
      <c r="T87" s="65"/>
      <c r="U87" s="65"/>
      <c r="V87" s="65"/>
      <c r="W87" s="65"/>
      <c r="X87" s="70">
        <f t="shared" si="23"/>
        <v>0</v>
      </c>
      <c r="Y87" s="65">
        <f t="shared" si="24"/>
        <v>0</v>
      </c>
      <c r="Z87" s="70"/>
      <c r="AA87" s="70"/>
      <c r="AB87" s="70"/>
      <c r="AC87" s="70">
        <f t="shared" si="25"/>
        <v>0</v>
      </c>
      <c r="AD87" s="70"/>
      <c r="AE87" s="65"/>
      <c r="AF87" s="70"/>
      <c r="AG87" s="70">
        <f t="shared" si="26"/>
        <v>0</v>
      </c>
      <c r="AH87" s="70"/>
      <c r="AI87" s="70">
        <f t="shared" si="27"/>
        <v>0</v>
      </c>
      <c r="AJ87" s="65">
        <f t="shared" si="28"/>
        <v>0</v>
      </c>
      <c r="AK87" s="69">
        <f t="shared" si="29"/>
        <v>148.97000000000003</v>
      </c>
      <c r="AL87" s="71"/>
    </row>
    <row r="88" spans="1:38" ht="22.5" customHeight="1" x14ac:dyDescent="0.25">
      <c r="A88" s="65">
        <v>125</v>
      </c>
      <c r="B88" s="66" t="s">
        <v>384</v>
      </c>
      <c r="C88" s="67" t="s">
        <v>279</v>
      </c>
      <c r="D88" s="66" t="s">
        <v>148</v>
      </c>
      <c r="E88" s="65" t="str">
        <f>VLOOKUP(D:D,职称信息表!B:M,12,FALSE)</f>
        <v>副教授</v>
      </c>
      <c r="F88" s="65" t="str">
        <f>VLOOKUP(D:D,职称信息表!B:L,11,FALSE)</f>
        <v>副高</v>
      </c>
      <c r="G88" s="65" t="str">
        <f>VLOOKUP(D:D,职称信息表!B:G,6,FALSE)</f>
        <v>专任教师</v>
      </c>
      <c r="H88" s="68">
        <v>287.52</v>
      </c>
      <c r="I88" s="69">
        <f t="shared" si="21"/>
        <v>53.91</v>
      </c>
      <c r="J88" s="65" t="e">
        <f>VLOOKUP(成绩明细表!$D:$D,#REF!,3,FALSE)</f>
        <v>#REF!</v>
      </c>
      <c r="K88" s="65" t="e">
        <f>VLOOKUP($D:$D,#REF!,3,FALSE)</f>
        <v>#REF!</v>
      </c>
      <c r="L88" s="65" t="e">
        <f t="shared" si="30"/>
        <v>#REF!</v>
      </c>
      <c r="M88" s="65">
        <v>6</v>
      </c>
      <c r="N88" s="69">
        <f t="shared" si="31"/>
        <v>97.626582278481024</v>
      </c>
      <c r="O88" s="65">
        <v>55</v>
      </c>
      <c r="P88" s="65"/>
      <c r="Q88" s="65">
        <f t="shared" si="22"/>
        <v>55</v>
      </c>
      <c r="R88" s="65"/>
      <c r="S88" s="65"/>
      <c r="T88" s="65"/>
      <c r="U88" s="65"/>
      <c r="V88" s="65"/>
      <c r="W88" s="65"/>
      <c r="X88" s="70">
        <f t="shared" si="23"/>
        <v>0</v>
      </c>
      <c r="Y88" s="65">
        <f t="shared" si="24"/>
        <v>55</v>
      </c>
      <c r="Z88" s="70"/>
      <c r="AA88" s="70"/>
      <c r="AB88" s="70"/>
      <c r="AC88" s="70">
        <f t="shared" si="25"/>
        <v>0</v>
      </c>
      <c r="AD88" s="70"/>
      <c r="AE88" s="65"/>
      <c r="AF88" s="70"/>
      <c r="AG88" s="70">
        <f t="shared" si="26"/>
        <v>0</v>
      </c>
      <c r="AH88" s="70"/>
      <c r="AI88" s="70">
        <f t="shared" si="27"/>
        <v>0</v>
      </c>
      <c r="AJ88" s="65">
        <f t="shared" si="28"/>
        <v>0</v>
      </c>
      <c r="AK88" s="69">
        <f t="shared" si="29"/>
        <v>206.53658227848103</v>
      </c>
      <c r="AL88" s="71"/>
    </row>
    <row r="89" spans="1:38" ht="22.5" customHeight="1" x14ac:dyDescent="0.25">
      <c r="A89" s="65">
        <v>126</v>
      </c>
      <c r="B89" s="66" t="s">
        <v>384</v>
      </c>
      <c r="C89" s="67" t="s">
        <v>419</v>
      </c>
      <c r="D89" s="66" t="s">
        <v>351</v>
      </c>
      <c r="E89" s="65" t="str">
        <f>VLOOKUP(D:D,职称信息表!B:M,12,FALSE)</f>
        <v>讲师（高校）</v>
      </c>
      <c r="F89" s="65" t="str">
        <f>VLOOKUP(D:D,职称信息表!B:L,11,FALSE)</f>
        <v>中级</v>
      </c>
      <c r="G89" s="65" t="str">
        <f>VLOOKUP(D:D,职称信息表!B:G,6,FALSE)</f>
        <v>专任教师</v>
      </c>
      <c r="H89" s="68">
        <v>160</v>
      </c>
      <c r="I89" s="69">
        <f t="shared" si="21"/>
        <v>30</v>
      </c>
      <c r="J89" s="65" t="e">
        <f>VLOOKUP(成绩明细表!$D:$D,#REF!,3,FALSE)</f>
        <v>#REF!</v>
      </c>
      <c r="K89" s="65" t="e">
        <f>VLOOKUP($D:$D,#REF!,3,FALSE)</f>
        <v>#REF!</v>
      </c>
      <c r="L89" s="65" t="e">
        <f t="shared" si="30"/>
        <v>#REF!</v>
      </c>
      <c r="M89" s="65">
        <v>52</v>
      </c>
      <c r="N89" s="69">
        <f t="shared" si="31"/>
        <v>79.430379746835456</v>
      </c>
      <c r="O89" s="65"/>
      <c r="P89" s="65"/>
      <c r="Q89" s="65">
        <f t="shared" si="22"/>
        <v>0</v>
      </c>
      <c r="R89" s="65"/>
      <c r="S89" s="65"/>
      <c r="T89" s="65"/>
      <c r="U89" s="65"/>
      <c r="V89" s="65"/>
      <c r="W89" s="65"/>
      <c r="X89" s="70">
        <f t="shared" si="23"/>
        <v>0</v>
      </c>
      <c r="Y89" s="65">
        <f t="shared" si="24"/>
        <v>0</v>
      </c>
      <c r="Z89" s="70"/>
      <c r="AA89" s="70"/>
      <c r="AB89" s="70"/>
      <c r="AC89" s="70">
        <f t="shared" si="25"/>
        <v>0</v>
      </c>
      <c r="AD89" s="70"/>
      <c r="AE89" s="65">
        <v>15</v>
      </c>
      <c r="AF89" s="70"/>
      <c r="AG89" s="70">
        <f t="shared" si="26"/>
        <v>15</v>
      </c>
      <c r="AH89" s="70"/>
      <c r="AI89" s="70">
        <f t="shared" si="27"/>
        <v>0</v>
      </c>
      <c r="AJ89" s="65">
        <f t="shared" si="28"/>
        <v>15</v>
      </c>
      <c r="AK89" s="69">
        <f t="shared" si="29"/>
        <v>124.43037974683546</v>
      </c>
      <c r="AL89" s="71"/>
    </row>
    <row r="90" spans="1:38" ht="22.5" customHeight="1" x14ac:dyDescent="0.25">
      <c r="A90" s="65">
        <v>128</v>
      </c>
      <c r="B90" s="66" t="s">
        <v>386</v>
      </c>
      <c r="C90" s="67" t="s">
        <v>62</v>
      </c>
      <c r="D90" s="66" t="s">
        <v>63</v>
      </c>
      <c r="E90" s="65" t="str">
        <f>VLOOKUP(D:D,职称信息表!B:M,12,FALSE)</f>
        <v>教授</v>
      </c>
      <c r="F90" s="65" t="str">
        <f>VLOOKUP(D:D,职称信息表!B:L,11,FALSE)</f>
        <v>正高</v>
      </c>
      <c r="G90" s="65" t="str">
        <f>VLOOKUP(D:D,职称信息表!B:G,6,FALSE)</f>
        <v>专任教师</v>
      </c>
      <c r="H90" s="68">
        <v>475.2</v>
      </c>
      <c r="I90" s="69">
        <f t="shared" si="21"/>
        <v>89.1</v>
      </c>
      <c r="J90" s="65" t="e">
        <f>VLOOKUP(成绩明细表!$D:$D,#REF!,3,FALSE)</f>
        <v>#REF!</v>
      </c>
      <c r="K90" s="65" t="e">
        <f>VLOOKUP($D:$D,#REF!,3,FALSE)</f>
        <v>#REF!</v>
      </c>
      <c r="L90" s="65" t="e">
        <f t="shared" si="30"/>
        <v>#REF!</v>
      </c>
      <c r="M90" s="65">
        <v>121</v>
      </c>
      <c r="N90" s="69">
        <f t="shared" si="31"/>
        <v>52.136075949367097</v>
      </c>
      <c r="O90" s="65"/>
      <c r="P90" s="65"/>
      <c r="Q90" s="65">
        <f t="shared" si="22"/>
        <v>0</v>
      </c>
      <c r="R90" s="65"/>
      <c r="S90" s="65"/>
      <c r="T90" s="65"/>
      <c r="U90" s="65"/>
      <c r="V90" s="65"/>
      <c r="W90" s="65"/>
      <c r="X90" s="70">
        <f t="shared" si="23"/>
        <v>0</v>
      </c>
      <c r="Y90" s="65">
        <f t="shared" si="24"/>
        <v>0</v>
      </c>
      <c r="Z90" s="70"/>
      <c r="AA90" s="70"/>
      <c r="AB90" s="70"/>
      <c r="AC90" s="70">
        <f t="shared" si="25"/>
        <v>0</v>
      </c>
      <c r="AD90" s="70"/>
      <c r="AE90" s="65"/>
      <c r="AF90" s="70"/>
      <c r="AG90" s="70">
        <f t="shared" si="26"/>
        <v>0</v>
      </c>
      <c r="AH90" s="70"/>
      <c r="AI90" s="70">
        <f t="shared" si="27"/>
        <v>0</v>
      </c>
      <c r="AJ90" s="65">
        <f t="shared" si="28"/>
        <v>0</v>
      </c>
      <c r="AK90" s="69">
        <f t="shared" si="29"/>
        <v>141.23607594936709</v>
      </c>
      <c r="AL90" s="71"/>
    </row>
    <row r="91" spans="1:38" ht="22.5" customHeight="1" x14ac:dyDescent="0.25">
      <c r="A91" s="65">
        <v>129</v>
      </c>
      <c r="B91" s="66" t="s">
        <v>386</v>
      </c>
      <c r="C91" s="67" t="s">
        <v>284</v>
      </c>
      <c r="D91" s="66" t="s">
        <v>137</v>
      </c>
      <c r="E91" s="65" t="str">
        <f>VLOOKUP(D:D,职称信息表!B:M,12,FALSE)</f>
        <v>教授</v>
      </c>
      <c r="F91" s="65" t="str">
        <f>VLOOKUP(D:D,职称信息表!B:L,11,FALSE)</f>
        <v>正高</v>
      </c>
      <c r="G91" s="65" t="str">
        <f>VLOOKUP(D:D,职称信息表!B:G,6,FALSE)</f>
        <v>专任教师</v>
      </c>
      <c r="H91" s="68">
        <v>323.60000000000002</v>
      </c>
      <c r="I91" s="69">
        <f t="shared" si="21"/>
        <v>60.674999999999997</v>
      </c>
      <c r="J91" s="65"/>
      <c r="K91" s="65" t="e">
        <f>VLOOKUP($D:$D,#REF!,3,FALSE)</f>
        <v>#REF!</v>
      </c>
      <c r="L91" s="65" t="e">
        <f t="shared" si="30"/>
        <v>#REF!</v>
      </c>
      <c r="M91" s="65">
        <v>32</v>
      </c>
      <c r="N91" s="69">
        <f t="shared" si="31"/>
        <v>87.341772151898738</v>
      </c>
      <c r="O91" s="65"/>
      <c r="P91" s="65"/>
      <c r="Q91" s="65">
        <f t="shared" si="22"/>
        <v>0</v>
      </c>
      <c r="R91" s="65"/>
      <c r="S91" s="65"/>
      <c r="T91" s="65"/>
      <c r="U91" s="65"/>
      <c r="V91" s="65"/>
      <c r="W91" s="65"/>
      <c r="X91" s="70">
        <f t="shared" si="23"/>
        <v>0</v>
      </c>
      <c r="Y91" s="65">
        <f t="shared" si="24"/>
        <v>0</v>
      </c>
      <c r="Z91" s="70"/>
      <c r="AA91" s="70"/>
      <c r="AB91" s="70"/>
      <c r="AC91" s="70">
        <f t="shared" si="25"/>
        <v>0</v>
      </c>
      <c r="AD91" s="70"/>
      <c r="AE91" s="65"/>
      <c r="AF91" s="70">
        <v>20</v>
      </c>
      <c r="AG91" s="70">
        <f t="shared" si="26"/>
        <v>20</v>
      </c>
      <c r="AH91" s="70"/>
      <c r="AI91" s="70">
        <f t="shared" si="27"/>
        <v>0</v>
      </c>
      <c r="AJ91" s="65">
        <f t="shared" si="28"/>
        <v>20</v>
      </c>
      <c r="AK91" s="69">
        <f t="shared" si="29"/>
        <v>168.01677215189875</v>
      </c>
      <c r="AL91" s="71"/>
    </row>
    <row r="92" spans="1:38" ht="22.5" customHeight="1" x14ac:dyDescent="0.25">
      <c r="A92" s="65">
        <v>131</v>
      </c>
      <c r="B92" s="66" t="s">
        <v>386</v>
      </c>
      <c r="C92" s="67" t="s">
        <v>150</v>
      </c>
      <c r="D92" s="66" t="s">
        <v>151</v>
      </c>
      <c r="E92" s="65" t="str">
        <f>VLOOKUP(D:D,职称信息表!B:M,12,FALSE)</f>
        <v>讲师（高校）</v>
      </c>
      <c r="F92" s="65" t="str">
        <f>VLOOKUP(D:D,职称信息表!B:L,11,FALSE)</f>
        <v>中级</v>
      </c>
      <c r="G92" s="65" t="str">
        <f>VLOOKUP(D:D,职称信息表!B:G,6,FALSE)</f>
        <v>专任教师</v>
      </c>
      <c r="H92" s="68">
        <v>330.24</v>
      </c>
      <c r="I92" s="69">
        <f t="shared" si="21"/>
        <v>61.92</v>
      </c>
      <c r="J92" s="65" t="e">
        <f>VLOOKUP(成绩明细表!$D:$D,#REF!,3,FALSE)</f>
        <v>#REF!</v>
      </c>
      <c r="K92" s="65" t="e">
        <f>VLOOKUP($D:$D,#REF!,3,FALSE)</f>
        <v>#REF!</v>
      </c>
      <c r="L92" s="65" t="e">
        <f t="shared" si="30"/>
        <v>#REF!</v>
      </c>
      <c r="M92" s="65">
        <v>18</v>
      </c>
      <c r="N92" s="69">
        <f t="shared" si="31"/>
        <v>92.879746835443044</v>
      </c>
      <c r="O92" s="65"/>
      <c r="P92" s="65"/>
      <c r="Q92" s="65">
        <f t="shared" si="22"/>
        <v>0</v>
      </c>
      <c r="R92" s="65"/>
      <c r="S92" s="65"/>
      <c r="T92" s="65"/>
      <c r="U92" s="65"/>
      <c r="V92" s="65"/>
      <c r="W92" s="65"/>
      <c r="X92" s="70">
        <f t="shared" si="23"/>
        <v>0</v>
      </c>
      <c r="Y92" s="65">
        <f t="shared" si="24"/>
        <v>0</v>
      </c>
      <c r="Z92" s="70"/>
      <c r="AA92" s="70"/>
      <c r="AB92" s="70"/>
      <c r="AC92" s="70">
        <f t="shared" si="25"/>
        <v>0</v>
      </c>
      <c r="AD92" s="70"/>
      <c r="AE92" s="65"/>
      <c r="AF92" s="70"/>
      <c r="AG92" s="70">
        <f t="shared" si="26"/>
        <v>0</v>
      </c>
      <c r="AH92" s="70"/>
      <c r="AI92" s="70">
        <f t="shared" si="27"/>
        <v>0</v>
      </c>
      <c r="AJ92" s="65">
        <f t="shared" si="28"/>
        <v>0</v>
      </c>
      <c r="AK92" s="69">
        <f t="shared" si="29"/>
        <v>154.79974683544305</v>
      </c>
      <c r="AL92" s="71"/>
    </row>
    <row r="93" spans="1:38" ht="22.5" customHeight="1" x14ac:dyDescent="0.25">
      <c r="A93" s="65">
        <v>132</v>
      </c>
      <c r="B93" s="66" t="s">
        <v>386</v>
      </c>
      <c r="C93" s="67" t="s">
        <v>297</v>
      </c>
      <c r="D93" s="66" t="s">
        <v>174</v>
      </c>
      <c r="E93" s="65" t="str">
        <f>VLOOKUP(D:D,职称信息表!B:M,12,FALSE)</f>
        <v>教授</v>
      </c>
      <c r="F93" s="65" t="str">
        <f>VLOOKUP(D:D,职称信息表!B:L,11,FALSE)</f>
        <v>正高</v>
      </c>
      <c r="G93" s="65" t="str">
        <f>VLOOKUP(D:D,职称信息表!B:G,6,FALSE)</f>
        <v>专任教师</v>
      </c>
      <c r="H93" s="68">
        <v>233.77279999999999</v>
      </c>
      <c r="I93" s="69">
        <f t="shared" si="21"/>
        <v>43.8324</v>
      </c>
      <c r="J93" s="65" t="e">
        <f>VLOOKUP(成绩明细表!$D:$D,#REF!,3,FALSE)</f>
        <v>#REF!</v>
      </c>
      <c r="K93" s="65" t="e">
        <f>VLOOKUP($D:$D,#REF!,3,FALSE)</f>
        <v>#REF!</v>
      </c>
      <c r="L93" s="65" t="e">
        <f t="shared" si="30"/>
        <v>#REF!</v>
      </c>
      <c r="M93" s="65">
        <v>127</v>
      </c>
      <c r="N93" s="69">
        <f t="shared" si="31"/>
        <v>49.762658227848107</v>
      </c>
      <c r="O93" s="65"/>
      <c r="P93" s="65"/>
      <c r="Q93" s="65">
        <f t="shared" si="22"/>
        <v>0</v>
      </c>
      <c r="R93" s="65"/>
      <c r="S93" s="65"/>
      <c r="T93" s="65"/>
      <c r="U93" s="65"/>
      <c r="V93" s="65"/>
      <c r="W93" s="65"/>
      <c r="X93" s="70">
        <f t="shared" si="23"/>
        <v>0</v>
      </c>
      <c r="Y93" s="65">
        <f t="shared" si="24"/>
        <v>0</v>
      </c>
      <c r="Z93" s="70"/>
      <c r="AA93" s="70"/>
      <c r="AB93" s="70"/>
      <c r="AC93" s="70">
        <f t="shared" si="25"/>
        <v>0</v>
      </c>
      <c r="AD93" s="70"/>
      <c r="AE93" s="65"/>
      <c r="AF93" s="70"/>
      <c r="AG93" s="70">
        <f t="shared" si="26"/>
        <v>0</v>
      </c>
      <c r="AH93" s="70">
        <v>40</v>
      </c>
      <c r="AI93" s="70">
        <f t="shared" si="27"/>
        <v>40</v>
      </c>
      <c r="AJ93" s="65">
        <f t="shared" si="28"/>
        <v>40</v>
      </c>
      <c r="AK93" s="69">
        <f t="shared" si="29"/>
        <v>133.59505822784811</v>
      </c>
      <c r="AL93" s="71"/>
    </row>
    <row r="94" spans="1:38" ht="22.5" customHeight="1" x14ac:dyDescent="0.25">
      <c r="A94" s="65">
        <v>133</v>
      </c>
      <c r="B94" s="66" t="s">
        <v>386</v>
      </c>
      <c r="C94" s="67" t="s">
        <v>293</v>
      </c>
      <c r="D94" s="66" t="s">
        <v>215</v>
      </c>
      <c r="E94" s="65" t="str">
        <f>VLOOKUP(D:D,职称信息表!B:M,12,FALSE)</f>
        <v>教授</v>
      </c>
      <c r="F94" s="65" t="str">
        <f>VLOOKUP(D:D,职称信息表!B:L,11,FALSE)</f>
        <v>正高</v>
      </c>
      <c r="G94" s="65" t="str">
        <f>VLOOKUP(D:D,职称信息表!B:G,6,FALSE)</f>
        <v>专任教师</v>
      </c>
      <c r="H94" s="68">
        <v>61</v>
      </c>
      <c r="I94" s="69">
        <f t="shared" si="21"/>
        <v>11.4375</v>
      </c>
      <c r="J94" s="65"/>
      <c r="K94" s="65"/>
      <c r="L94" s="65">
        <v>0</v>
      </c>
      <c r="M94" s="65">
        <v>150</v>
      </c>
      <c r="N94" s="69">
        <f t="shared" si="31"/>
        <v>40.664556962025323</v>
      </c>
      <c r="O94" s="65"/>
      <c r="P94" s="65"/>
      <c r="Q94" s="65">
        <f t="shared" si="22"/>
        <v>0</v>
      </c>
      <c r="R94" s="65"/>
      <c r="S94" s="65"/>
      <c r="T94" s="65"/>
      <c r="U94" s="65"/>
      <c r="V94" s="65"/>
      <c r="W94" s="65"/>
      <c r="X94" s="70">
        <f t="shared" si="23"/>
        <v>0</v>
      </c>
      <c r="Y94" s="65">
        <f t="shared" si="24"/>
        <v>0</v>
      </c>
      <c r="Z94" s="70"/>
      <c r="AA94" s="70"/>
      <c r="AB94" s="70"/>
      <c r="AC94" s="70">
        <f t="shared" si="25"/>
        <v>0</v>
      </c>
      <c r="AD94" s="70"/>
      <c r="AE94" s="65"/>
      <c r="AF94" s="70"/>
      <c r="AG94" s="70">
        <f t="shared" si="26"/>
        <v>0</v>
      </c>
      <c r="AH94" s="70"/>
      <c r="AI94" s="70">
        <f t="shared" si="27"/>
        <v>0</v>
      </c>
      <c r="AJ94" s="65">
        <f t="shared" si="28"/>
        <v>0</v>
      </c>
      <c r="AK94" s="69">
        <f t="shared" si="29"/>
        <v>52.102056962025323</v>
      </c>
      <c r="AL94" s="71" t="s">
        <v>840</v>
      </c>
    </row>
    <row r="95" spans="1:38" ht="22.5" customHeight="1" x14ac:dyDescent="0.25">
      <c r="A95" s="65">
        <v>134</v>
      </c>
      <c r="B95" s="66" t="s">
        <v>386</v>
      </c>
      <c r="C95" s="67" t="s">
        <v>295</v>
      </c>
      <c r="D95" s="66" t="s">
        <v>175</v>
      </c>
      <c r="E95" s="65" t="str">
        <f>VLOOKUP(D:D,职称信息表!B:M,12,FALSE)</f>
        <v>讲师（高校）</v>
      </c>
      <c r="F95" s="65" t="str">
        <f>VLOOKUP(D:D,职称信息表!B:L,11,FALSE)</f>
        <v>中级</v>
      </c>
      <c r="G95" s="65" t="str">
        <f>VLOOKUP(D:D,职称信息表!B:G,6,FALSE)</f>
        <v>专任教师</v>
      </c>
      <c r="H95" s="68">
        <v>184.79999999999998</v>
      </c>
      <c r="I95" s="69">
        <f t="shared" si="21"/>
        <v>34.649999999999991</v>
      </c>
      <c r="J95" s="65" t="e">
        <f>VLOOKUP(成绩明细表!$D:$D,#REF!,3,FALSE)</f>
        <v>#REF!</v>
      </c>
      <c r="K95" s="65" t="e">
        <f>VLOOKUP($D:$D,#REF!,3,FALSE)</f>
        <v>#REF!</v>
      </c>
      <c r="L95" s="65" t="e">
        <f>AVERAGE(J95,K95)</f>
        <v>#REF!</v>
      </c>
      <c r="M95" s="65">
        <v>3</v>
      </c>
      <c r="N95" s="69">
        <f t="shared" si="31"/>
        <v>98.813291139240505</v>
      </c>
      <c r="O95" s="65"/>
      <c r="P95" s="65"/>
      <c r="Q95" s="65">
        <f t="shared" si="22"/>
        <v>0</v>
      </c>
      <c r="R95" s="65"/>
      <c r="S95" s="65"/>
      <c r="T95" s="65"/>
      <c r="U95" s="65"/>
      <c r="V95" s="65"/>
      <c r="W95" s="65"/>
      <c r="X95" s="70">
        <f t="shared" si="23"/>
        <v>0</v>
      </c>
      <c r="Y95" s="65">
        <f t="shared" si="24"/>
        <v>0</v>
      </c>
      <c r="Z95" s="70"/>
      <c r="AA95" s="70"/>
      <c r="AB95" s="70"/>
      <c r="AC95" s="70">
        <f t="shared" si="25"/>
        <v>0</v>
      </c>
      <c r="AD95" s="70"/>
      <c r="AE95" s="65"/>
      <c r="AF95" s="70"/>
      <c r="AG95" s="70">
        <f t="shared" si="26"/>
        <v>0</v>
      </c>
      <c r="AH95" s="70"/>
      <c r="AI95" s="70">
        <f t="shared" si="27"/>
        <v>0</v>
      </c>
      <c r="AJ95" s="65">
        <f t="shared" si="28"/>
        <v>0</v>
      </c>
      <c r="AK95" s="69">
        <f t="shared" si="29"/>
        <v>133.46329113924048</v>
      </c>
      <c r="AL95" s="71"/>
    </row>
    <row r="96" spans="1:38" ht="22.5" customHeight="1" x14ac:dyDescent="0.25">
      <c r="A96" s="65">
        <v>137</v>
      </c>
      <c r="B96" s="66" t="s">
        <v>386</v>
      </c>
      <c r="C96" s="67" t="s">
        <v>286</v>
      </c>
      <c r="D96" s="66" t="s">
        <v>199</v>
      </c>
      <c r="E96" s="65" t="str">
        <f>VLOOKUP(D:D,职称信息表!B:M,12,FALSE)</f>
        <v>副教授</v>
      </c>
      <c r="F96" s="65" t="str">
        <f>VLOOKUP(D:D,职称信息表!B:L,11,FALSE)</f>
        <v>副高</v>
      </c>
      <c r="G96" s="65" t="str">
        <f>VLOOKUP(D:D,职称信息表!B:G,6,FALSE)</f>
        <v>专任教师</v>
      </c>
      <c r="H96" s="68">
        <v>132</v>
      </c>
      <c r="I96" s="69">
        <f t="shared" si="21"/>
        <v>24.75</v>
      </c>
      <c r="J96" s="65"/>
      <c r="K96" s="65">
        <v>90.47</v>
      </c>
      <c r="L96" s="65">
        <v>90.47</v>
      </c>
      <c r="M96" s="65">
        <v>91</v>
      </c>
      <c r="N96" s="69">
        <f t="shared" si="31"/>
        <v>64.003164556962034</v>
      </c>
      <c r="O96" s="65"/>
      <c r="P96" s="65"/>
      <c r="Q96" s="65">
        <f t="shared" si="22"/>
        <v>0</v>
      </c>
      <c r="R96" s="65"/>
      <c r="S96" s="65"/>
      <c r="T96" s="65"/>
      <c r="U96" s="65"/>
      <c r="V96" s="65"/>
      <c r="W96" s="65"/>
      <c r="X96" s="70">
        <f t="shared" si="23"/>
        <v>0</v>
      </c>
      <c r="Y96" s="65">
        <f t="shared" si="24"/>
        <v>0</v>
      </c>
      <c r="Z96" s="70"/>
      <c r="AA96" s="70"/>
      <c r="AB96" s="70"/>
      <c r="AC96" s="70">
        <f t="shared" si="25"/>
        <v>0</v>
      </c>
      <c r="AD96" s="70"/>
      <c r="AE96" s="65"/>
      <c r="AF96" s="70"/>
      <c r="AG96" s="70">
        <f t="shared" si="26"/>
        <v>0</v>
      </c>
      <c r="AH96" s="70"/>
      <c r="AI96" s="70">
        <f t="shared" si="27"/>
        <v>0</v>
      </c>
      <c r="AJ96" s="65">
        <f t="shared" si="28"/>
        <v>0</v>
      </c>
      <c r="AK96" s="69">
        <f t="shared" si="29"/>
        <v>88.753164556962034</v>
      </c>
      <c r="AL96" s="71"/>
    </row>
    <row r="97" spans="1:38" ht="22.5" customHeight="1" x14ac:dyDescent="0.25">
      <c r="A97" s="65">
        <v>138</v>
      </c>
      <c r="B97" s="66" t="s">
        <v>386</v>
      </c>
      <c r="C97" s="67" t="s">
        <v>299</v>
      </c>
      <c r="D97" s="66" t="s">
        <v>252</v>
      </c>
      <c r="E97" s="65" t="str">
        <f>VLOOKUP(D:D,职称信息表!B:M,12,FALSE)</f>
        <v>副教授</v>
      </c>
      <c r="F97" s="65" t="str">
        <f>VLOOKUP(D:D,职称信息表!B:L,11,FALSE)</f>
        <v>副高</v>
      </c>
      <c r="G97" s="65" t="str">
        <f>VLOOKUP(D:D,职称信息表!B:G,6,FALSE)</f>
        <v>专任教师</v>
      </c>
      <c r="H97" s="68">
        <v>244.56000000000003</v>
      </c>
      <c r="I97" s="69">
        <f t="shared" si="21"/>
        <v>45.855000000000004</v>
      </c>
      <c r="J97" s="65" t="e">
        <f>VLOOKUP(成绩明细表!$D:$D,#REF!,3,FALSE)</f>
        <v>#REF!</v>
      </c>
      <c r="K97" s="65" t="e">
        <f>VLOOKUP($D:$D,#REF!,3,FALSE)</f>
        <v>#REF!</v>
      </c>
      <c r="L97" s="65" t="e">
        <f>AVERAGE(J97,K97)</f>
        <v>#REF!</v>
      </c>
      <c r="M97" s="65">
        <v>27</v>
      </c>
      <c r="N97" s="69">
        <f t="shared" si="31"/>
        <v>89.319620253164558</v>
      </c>
      <c r="O97" s="65"/>
      <c r="P97" s="65"/>
      <c r="Q97" s="65">
        <f t="shared" si="22"/>
        <v>0</v>
      </c>
      <c r="R97" s="65"/>
      <c r="S97" s="65"/>
      <c r="T97" s="65"/>
      <c r="U97" s="65"/>
      <c r="V97" s="65"/>
      <c r="W97" s="65"/>
      <c r="X97" s="70">
        <f t="shared" si="23"/>
        <v>0</v>
      </c>
      <c r="Y97" s="65">
        <f t="shared" si="24"/>
        <v>0</v>
      </c>
      <c r="Z97" s="70"/>
      <c r="AA97" s="70"/>
      <c r="AB97" s="70"/>
      <c r="AC97" s="70">
        <f t="shared" si="25"/>
        <v>0</v>
      </c>
      <c r="AD97" s="70"/>
      <c r="AE97" s="65"/>
      <c r="AF97" s="70"/>
      <c r="AG97" s="70">
        <f t="shared" si="26"/>
        <v>0</v>
      </c>
      <c r="AH97" s="70"/>
      <c r="AI97" s="70">
        <f t="shared" si="27"/>
        <v>0</v>
      </c>
      <c r="AJ97" s="65">
        <f t="shared" si="28"/>
        <v>0</v>
      </c>
      <c r="AK97" s="69">
        <f t="shared" si="29"/>
        <v>135.17462025316456</v>
      </c>
      <c r="AL97" s="71"/>
    </row>
    <row r="98" spans="1:38" ht="22.5" customHeight="1" x14ac:dyDescent="0.25">
      <c r="A98" s="65">
        <v>139</v>
      </c>
      <c r="B98" s="66" t="s">
        <v>386</v>
      </c>
      <c r="C98" s="67" t="s">
        <v>376</v>
      </c>
      <c r="D98" s="66" t="s">
        <v>231</v>
      </c>
      <c r="E98" s="65" t="str">
        <f>VLOOKUP(D:D,职称信息表!B:M,12,FALSE)</f>
        <v>教授</v>
      </c>
      <c r="F98" s="65" t="str">
        <f>VLOOKUP(D:D,职称信息表!B:L,11,FALSE)</f>
        <v>正高</v>
      </c>
      <c r="G98" s="65" t="str">
        <f>VLOOKUP(D:D,职称信息表!B:G,6,FALSE)</f>
        <v>专任教师</v>
      </c>
      <c r="H98" s="68">
        <v>128</v>
      </c>
      <c r="I98" s="69">
        <f t="shared" si="21"/>
        <v>24</v>
      </c>
      <c r="J98" s="65"/>
      <c r="K98" s="65"/>
      <c r="L98" s="65">
        <v>0</v>
      </c>
      <c r="M98" s="65">
        <v>150</v>
      </c>
      <c r="N98" s="69">
        <f t="shared" si="31"/>
        <v>40.664556962025323</v>
      </c>
      <c r="O98" s="65"/>
      <c r="P98" s="65"/>
      <c r="Q98" s="65">
        <f t="shared" si="22"/>
        <v>0</v>
      </c>
      <c r="R98" s="65"/>
      <c r="S98" s="65"/>
      <c r="T98" s="65"/>
      <c r="U98" s="65"/>
      <c r="V98" s="65"/>
      <c r="W98" s="65"/>
      <c r="X98" s="70">
        <f t="shared" si="23"/>
        <v>0</v>
      </c>
      <c r="Y98" s="65">
        <f t="shared" si="24"/>
        <v>0</v>
      </c>
      <c r="Z98" s="70"/>
      <c r="AA98" s="70"/>
      <c r="AB98" s="70"/>
      <c r="AC98" s="70">
        <f t="shared" si="25"/>
        <v>0</v>
      </c>
      <c r="AD98" s="70"/>
      <c r="AE98" s="65"/>
      <c r="AF98" s="70"/>
      <c r="AG98" s="70">
        <f t="shared" si="26"/>
        <v>0</v>
      </c>
      <c r="AH98" s="70"/>
      <c r="AI98" s="70">
        <f t="shared" si="27"/>
        <v>0</v>
      </c>
      <c r="AJ98" s="65">
        <f t="shared" si="28"/>
        <v>0</v>
      </c>
      <c r="AK98" s="69">
        <f t="shared" si="29"/>
        <v>64.66455696202533</v>
      </c>
      <c r="AL98" s="71"/>
    </row>
    <row r="99" spans="1:38" ht="22.5" customHeight="1" x14ac:dyDescent="0.25">
      <c r="A99" s="65">
        <v>140</v>
      </c>
      <c r="B99" s="66" t="s">
        <v>386</v>
      </c>
      <c r="C99" s="67" t="s">
        <v>309</v>
      </c>
      <c r="D99" s="66" t="s">
        <v>250</v>
      </c>
      <c r="E99" s="65" t="str">
        <f>VLOOKUP(D:D,职称信息表!B:M,12,FALSE)</f>
        <v>讲师（高校）</v>
      </c>
      <c r="F99" s="65" t="str">
        <f>VLOOKUP(D:D,职称信息表!B:L,11,FALSE)</f>
        <v>中级</v>
      </c>
      <c r="G99" s="65" t="str">
        <f>VLOOKUP(D:D,职称信息表!B:G,6,FALSE)</f>
        <v>专任教师</v>
      </c>
      <c r="H99" s="68">
        <v>46</v>
      </c>
      <c r="I99" s="69">
        <f t="shared" ref="I99:I130" si="32">H99/320*60</f>
        <v>8.625</v>
      </c>
      <c r="J99" s="65"/>
      <c r="K99" s="65" t="e">
        <f>VLOOKUP($D:$D,#REF!,3,FALSE)</f>
        <v>#REF!</v>
      </c>
      <c r="L99" s="65" t="e">
        <f>AVERAGE(J99,K99)</f>
        <v>#REF!</v>
      </c>
      <c r="M99" s="65">
        <v>148</v>
      </c>
      <c r="N99" s="69">
        <f t="shared" si="31"/>
        <v>41.455696202531648</v>
      </c>
      <c r="O99" s="65"/>
      <c r="P99" s="65"/>
      <c r="Q99" s="65">
        <f>SUM(O99:P99)</f>
        <v>0</v>
      </c>
      <c r="R99" s="65"/>
      <c r="S99" s="65"/>
      <c r="T99" s="65"/>
      <c r="U99" s="65"/>
      <c r="V99" s="65"/>
      <c r="W99" s="65"/>
      <c r="X99" s="70">
        <f>SUM(R99:W99)</f>
        <v>0</v>
      </c>
      <c r="Y99" s="65">
        <f>Q99+X99</f>
        <v>0</v>
      </c>
      <c r="Z99" s="70"/>
      <c r="AA99" s="70"/>
      <c r="AB99" s="70"/>
      <c r="AC99" s="70">
        <f>SUM(Z99:AB99)</f>
        <v>0</v>
      </c>
      <c r="AD99" s="70"/>
      <c r="AE99" s="65"/>
      <c r="AF99" s="70"/>
      <c r="AG99" s="70">
        <f>SUM(AD99:AF99)</f>
        <v>0</v>
      </c>
      <c r="AH99" s="70"/>
      <c r="AI99" s="70">
        <f>AH99</f>
        <v>0</v>
      </c>
      <c r="AJ99" s="65">
        <f>AC99+AG99+AI99</f>
        <v>0</v>
      </c>
      <c r="AK99" s="69">
        <f>I99+N99+Y99+AJ99</f>
        <v>50.080696202531648</v>
      </c>
      <c r="AL99" s="71"/>
    </row>
    <row r="100" spans="1:38" ht="22.5" customHeight="1" x14ac:dyDescent="0.25">
      <c r="A100" s="65">
        <v>141</v>
      </c>
      <c r="B100" s="66" t="s">
        <v>386</v>
      </c>
      <c r="C100" s="67" t="s">
        <v>313</v>
      </c>
      <c r="D100" s="66" t="s">
        <v>251</v>
      </c>
      <c r="E100" s="65" t="str">
        <f>VLOOKUP(D:D,职称信息表!B:M,12,FALSE)</f>
        <v>副教授</v>
      </c>
      <c r="F100" s="65" t="str">
        <f>VLOOKUP(D:D,职称信息表!B:L,11,FALSE)</f>
        <v>副高</v>
      </c>
      <c r="G100" s="65" t="str">
        <f>VLOOKUP(D:D,职称信息表!B:G,6,FALSE)</f>
        <v>专任教师</v>
      </c>
      <c r="H100" s="68">
        <v>171.2</v>
      </c>
      <c r="I100" s="69">
        <f t="shared" si="32"/>
        <v>32.099999999999994</v>
      </c>
      <c r="J100" s="65" t="e">
        <f>VLOOKUP(成绩明细表!$D:$D,#REF!,3,FALSE)</f>
        <v>#REF!</v>
      </c>
      <c r="K100" s="65"/>
      <c r="L100" s="65" t="e">
        <f>AVERAGE(J100,K100)</f>
        <v>#REF!</v>
      </c>
      <c r="M100" s="65">
        <v>65</v>
      </c>
      <c r="N100" s="69">
        <f t="shared" si="31"/>
        <v>74.287974683544306</v>
      </c>
      <c r="O100" s="65"/>
      <c r="P100" s="65"/>
      <c r="Q100" s="65">
        <f>SUM(O100:P100)</f>
        <v>0</v>
      </c>
      <c r="R100" s="65"/>
      <c r="S100" s="65"/>
      <c r="T100" s="65"/>
      <c r="U100" s="65"/>
      <c r="V100" s="65">
        <v>-27</v>
      </c>
      <c r="W100" s="65"/>
      <c r="X100" s="70">
        <f>SUM(R100:W100)</f>
        <v>-27</v>
      </c>
      <c r="Y100" s="65">
        <f>Q100+X100</f>
        <v>-27</v>
      </c>
      <c r="Z100" s="70"/>
      <c r="AA100" s="70"/>
      <c r="AB100" s="70"/>
      <c r="AC100" s="70">
        <f>SUM(Z100:AB100)</f>
        <v>0</v>
      </c>
      <c r="AD100" s="70"/>
      <c r="AE100" s="65"/>
      <c r="AF100" s="70"/>
      <c r="AG100" s="70">
        <f>SUM(AD100:AF100)</f>
        <v>0</v>
      </c>
      <c r="AH100" s="70"/>
      <c r="AI100" s="70">
        <f>AH100</f>
        <v>0</v>
      </c>
      <c r="AJ100" s="65">
        <f>AC100+AG100+AI100</f>
        <v>0</v>
      </c>
      <c r="AK100" s="69">
        <f>I100+N100+Y100+AJ100</f>
        <v>79.3879746835443</v>
      </c>
      <c r="AL100" s="71"/>
    </row>
    <row r="101" spans="1:38" ht="22.5" customHeight="1" x14ac:dyDescent="0.25">
      <c r="A101" s="65">
        <v>142</v>
      </c>
      <c r="B101" s="66" t="s">
        <v>386</v>
      </c>
      <c r="C101" s="67" t="s">
        <v>420</v>
      </c>
      <c r="D101" s="66" t="s">
        <v>836</v>
      </c>
      <c r="E101" s="65" t="s">
        <v>835</v>
      </c>
      <c r="F101" s="65" t="s">
        <v>461</v>
      </c>
      <c r="G101" s="65" t="str">
        <f>VLOOKUP(D:D,职称信息表!B:G,6,FALSE)</f>
        <v>专任教师</v>
      </c>
      <c r="H101" s="68">
        <v>0</v>
      </c>
      <c r="I101" s="69">
        <f t="shared" si="32"/>
        <v>0</v>
      </c>
      <c r="J101" s="65"/>
      <c r="K101" s="65"/>
      <c r="L101" s="65">
        <v>0</v>
      </c>
      <c r="M101" s="65">
        <v>150</v>
      </c>
      <c r="N101" s="69">
        <f t="shared" si="31"/>
        <v>40.664556962025323</v>
      </c>
      <c r="O101" s="65"/>
      <c r="P101" s="65"/>
      <c r="Q101" s="65"/>
      <c r="R101" s="65"/>
      <c r="S101" s="65"/>
      <c r="T101" s="65"/>
      <c r="U101" s="65"/>
      <c r="V101" s="65"/>
      <c r="W101" s="65"/>
      <c r="X101" s="70"/>
      <c r="Y101" s="65"/>
      <c r="Z101" s="70"/>
      <c r="AA101" s="70"/>
      <c r="AB101" s="70"/>
      <c r="AC101" s="70"/>
      <c r="AD101" s="70"/>
      <c r="AE101" s="65"/>
      <c r="AF101" s="70"/>
      <c r="AG101" s="70"/>
      <c r="AH101" s="70"/>
      <c r="AI101" s="70"/>
      <c r="AJ101" s="65"/>
      <c r="AK101" s="65"/>
      <c r="AL101" s="71" t="s">
        <v>827</v>
      </c>
    </row>
    <row r="102" spans="1:38" ht="22.5" customHeight="1" x14ac:dyDescent="0.25">
      <c r="A102" s="65">
        <v>143</v>
      </c>
      <c r="B102" s="66" t="s">
        <v>386</v>
      </c>
      <c r="C102" s="67" t="s">
        <v>421</v>
      </c>
      <c r="D102" s="66" t="s">
        <v>352</v>
      </c>
      <c r="E102" s="65" t="str">
        <f>VLOOKUP(D:D,职称信息表!B:M,12,FALSE)</f>
        <v>副研究员（自然科学）</v>
      </c>
      <c r="F102" s="65" t="str">
        <f>VLOOKUP(D:D,职称信息表!B:L,11,FALSE)</f>
        <v>副高</v>
      </c>
      <c r="G102" s="65" t="str">
        <f>VLOOKUP(D:D,职称信息表!B:G,6,FALSE)</f>
        <v>专任教师</v>
      </c>
      <c r="H102" s="68">
        <v>204.8</v>
      </c>
      <c r="I102" s="69">
        <f t="shared" si="32"/>
        <v>38.4</v>
      </c>
      <c r="J102" s="65" t="e">
        <f>VLOOKUP(成绩明细表!$D:$D,#REF!,3,FALSE)</f>
        <v>#REF!</v>
      </c>
      <c r="K102" s="65" t="e">
        <f>VLOOKUP($D:$D,#REF!,3,FALSE)</f>
        <v>#REF!</v>
      </c>
      <c r="L102" s="65" t="e">
        <f t="shared" ref="L102:L113" si="33">AVERAGE(J102,K102)</f>
        <v>#REF!</v>
      </c>
      <c r="M102" s="65">
        <v>145</v>
      </c>
      <c r="N102" s="69">
        <f t="shared" si="31"/>
        <v>42.642405063291143</v>
      </c>
      <c r="O102" s="65"/>
      <c r="P102" s="65"/>
      <c r="Q102" s="65">
        <f t="shared" ref="Q102:Q133" si="34">SUM(O102:P102)</f>
        <v>0</v>
      </c>
      <c r="R102" s="65"/>
      <c r="S102" s="65"/>
      <c r="T102" s="65">
        <v>7</v>
      </c>
      <c r="U102" s="65"/>
      <c r="V102" s="65"/>
      <c r="W102" s="65"/>
      <c r="X102" s="70">
        <f t="shared" ref="X102:X133" si="35">SUM(R102:W102)</f>
        <v>7</v>
      </c>
      <c r="Y102" s="65">
        <f t="shared" ref="Y102:Y133" si="36">Q102+X102</f>
        <v>7</v>
      </c>
      <c r="Z102" s="70"/>
      <c r="AA102" s="70"/>
      <c r="AB102" s="70"/>
      <c r="AC102" s="70">
        <f t="shared" ref="AC102:AC133" si="37">SUM(Z102:AB102)</f>
        <v>0</v>
      </c>
      <c r="AD102" s="70"/>
      <c r="AE102" s="65">
        <v>4</v>
      </c>
      <c r="AF102" s="70"/>
      <c r="AG102" s="70">
        <f t="shared" ref="AG102:AG133" si="38">SUM(AD102:AF102)</f>
        <v>4</v>
      </c>
      <c r="AH102" s="70"/>
      <c r="AI102" s="70">
        <f t="shared" ref="AI102:AI133" si="39">AH102</f>
        <v>0</v>
      </c>
      <c r="AJ102" s="65">
        <f t="shared" ref="AJ102:AJ133" si="40">AC102+AG102+AI102</f>
        <v>4</v>
      </c>
      <c r="AK102" s="69">
        <f t="shared" ref="AK102:AK133" si="41">I102+N102+Y102+AJ102</f>
        <v>92.042405063291142</v>
      </c>
      <c r="AL102" s="71"/>
    </row>
    <row r="103" spans="1:38" ht="22.5" customHeight="1" x14ac:dyDescent="0.25">
      <c r="A103" s="65">
        <v>144</v>
      </c>
      <c r="B103" s="66" t="s">
        <v>386</v>
      </c>
      <c r="C103" s="67" t="s">
        <v>422</v>
      </c>
      <c r="D103" s="66" t="s">
        <v>353</v>
      </c>
      <c r="E103" s="65" t="str">
        <f>VLOOKUP(D:D,职称信息表!B:M,12,FALSE)</f>
        <v>讲师（高校）</v>
      </c>
      <c r="F103" s="65" t="str">
        <f>VLOOKUP(D:D,职称信息表!B:L,11,FALSE)</f>
        <v>中级</v>
      </c>
      <c r="G103" s="65" t="str">
        <f>VLOOKUP(D:D,职称信息表!B:G,6,FALSE)</f>
        <v>专任教师</v>
      </c>
      <c r="H103" s="68">
        <v>136.56</v>
      </c>
      <c r="I103" s="69">
        <f t="shared" si="32"/>
        <v>25.605</v>
      </c>
      <c r="J103" s="65" t="e">
        <f>VLOOKUP(成绩明细表!$D:$D,#REF!,3,FALSE)</f>
        <v>#REF!</v>
      </c>
      <c r="K103" s="65" t="e">
        <f>VLOOKUP($D:$D,#REF!,3,FALSE)</f>
        <v>#REF!</v>
      </c>
      <c r="L103" s="65" t="e">
        <f t="shared" si="33"/>
        <v>#REF!</v>
      </c>
      <c r="M103" s="65">
        <v>132</v>
      </c>
      <c r="N103" s="69">
        <f t="shared" si="31"/>
        <v>47.784810126582286</v>
      </c>
      <c r="O103" s="65"/>
      <c r="P103" s="65"/>
      <c r="Q103" s="65">
        <f t="shared" si="34"/>
        <v>0</v>
      </c>
      <c r="R103" s="65"/>
      <c r="S103" s="65"/>
      <c r="T103" s="65"/>
      <c r="U103" s="65"/>
      <c r="V103" s="65"/>
      <c r="W103" s="65"/>
      <c r="X103" s="70">
        <f t="shared" si="35"/>
        <v>0</v>
      </c>
      <c r="Y103" s="65">
        <f t="shared" si="36"/>
        <v>0</v>
      </c>
      <c r="Z103" s="70"/>
      <c r="AA103" s="70"/>
      <c r="AB103" s="70"/>
      <c r="AC103" s="70">
        <f t="shared" si="37"/>
        <v>0</v>
      </c>
      <c r="AD103" s="70"/>
      <c r="AE103" s="65"/>
      <c r="AF103" s="70"/>
      <c r="AG103" s="70">
        <f t="shared" si="38"/>
        <v>0</v>
      </c>
      <c r="AH103" s="70"/>
      <c r="AI103" s="70">
        <f t="shared" si="39"/>
        <v>0</v>
      </c>
      <c r="AJ103" s="65">
        <f t="shared" si="40"/>
        <v>0</v>
      </c>
      <c r="AK103" s="69">
        <f t="shared" si="41"/>
        <v>73.38981012658229</v>
      </c>
      <c r="AL103" s="71"/>
    </row>
    <row r="104" spans="1:38" ht="22.5" customHeight="1" x14ac:dyDescent="0.25">
      <c r="A104" s="65">
        <v>145</v>
      </c>
      <c r="B104" s="66" t="s">
        <v>386</v>
      </c>
      <c r="C104" s="67" t="s">
        <v>423</v>
      </c>
      <c r="D104" s="66" t="s">
        <v>354</v>
      </c>
      <c r="E104" s="65" t="str">
        <f>VLOOKUP(D:D,职称信息表!B:M,12,FALSE)</f>
        <v>讲师（高校）</v>
      </c>
      <c r="F104" s="65" t="str">
        <f>VLOOKUP(D:D,职称信息表!B:L,11,FALSE)</f>
        <v>中级</v>
      </c>
      <c r="G104" s="65" t="str">
        <f>VLOOKUP(D:D,职称信息表!B:G,6,FALSE)</f>
        <v>专任教师</v>
      </c>
      <c r="H104" s="68">
        <v>66.400000000000006</v>
      </c>
      <c r="I104" s="69">
        <f t="shared" si="32"/>
        <v>12.450000000000001</v>
      </c>
      <c r="J104" s="65"/>
      <c r="K104" s="65" t="e">
        <f>VLOOKUP($D:$D,#REF!,3,FALSE)</f>
        <v>#REF!</v>
      </c>
      <c r="L104" s="65" t="e">
        <f t="shared" si="33"/>
        <v>#REF!</v>
      </c>
      <c r="M104" s="65">
        <v>131</v>
      </c>
      <c r="N104" s="69">
        <f t="shared" si="31"/>
        <v>48.180379746835449</v>
      </c>
      <c r="O104" s="65">
        <v>15</v>
      </c>
      <c r="P104" s="65"/>
      <c r="Q104" s="65">
        <f t="shared" si="34"/>
        <v>15</v>
      </c>
      <c r="R104" s="65"/>
      <c r="S104" s="65"/>
      <c r="T104" s="65"/>
      <c r="U104" s="65"/>
      <c r="V104" s="65"/>
      <c r="W104" s="65"/>
      <c r="X104" s="70">
        <f t="shared" si="35"/>
        <v>0</v>
      </c>
      <c r="Y104" s="65">
        <f t="shared" si="36"/>
        <v>15</v>
      </c>
      <c r="Z104" s="70">
        <v>4</v>
      </c>
      <c r="AA104" s="70"/>
      <c r="AB104" s="70"/>
      <c r="AC104" s="70">
        <f t="shared" si="37"/>
        <v>4</v>
      </c>
      <c r="AD104" s="70"/>
      <c r="AE104" s="65">
        <v>30</v>
      </c>
      <c r="AF104" s="70"/>
      <c r="AG104" s="70">
        <f t="shared" si="38"/>
        <v>30</v>
      </c>
      <c r="AH104" s="70">
        <v>20</v>
      </c>
      <c r="AI104" s="70">
        <f t="shared" si="39"/>
        <v>20</v>
      </c>
      <c r="AJ104" s="65">
        <f t="shared" si="40"/>
        <v>54</v>
      </c>
      <c r="AK104" s="69">
        <f t="shared" si="41"/>
        <v>129.63037974683544</v>
      </c>
      <c r="AL104" s="71"/>
    </row>
    <row r="105" spans="1:38" ht="22.5" customHeight="1" x14ac:dyDescent="0.25">
      <c r="A105" s="65">
        <v>146</v>
      </c>
      <c r="B105" s="66" t="s">
        <v>386</v>
      </c>
      <c r="C105" s="67" t="s">
        <v>424</v>
      </c>
      <c r="D105" s="66" t="s">
        <v>341</v>
      </c>
      <c r="E105" s="65" t="str">
        <f>VLOOKUP(D:D,职称信息表!B:M,12,FALSE)</f>
        <v>副研究员（自然科学）</v>
      </c>
      <c r="F105" s="65" t="str">
        <f>VLOOKUP(D:D,职称信息表!B:L,11,FALSE)</f>
        <v>副高</v>
      </c>
      <c r="G105" s="65" t="str">
        <f>VLOOKUP(D:D,职称信息表!B:G,6,FALSE)</f>
        <v>专任教师</v>
      </c>
      <c r="H105" s="68">
        <v>272</v>
      </c>
      <c r="I105" s="69">
        <f t="shared" si="32"/>
        <v>51</v>
      </c>
      <c r="J105" s="65" t="e">
        <f>VLOOKUP(成绩明细表!$D:$D,#REF!,3,FALSE)</f>
        <v>#REF!</v>
      </c>
      <c r="K105" s="65"/>
      <c r="L105" s="65" t="e">
        <f t="shared" si="33"/>
        <v>#REF!</v>
      </c>
      <c r="M105" s="65">
        <v>26</v>
      </c>
      <c r="N105" s="69">
        <f t="shared" si="31"/>
        <v>89.715189873417728</v>
      </c>
      <c r="O105" s="65">
        <v>50</v>
      </c>
      <c r="P105" s="65"/>
      <c r="Q105" s="65">
        <f t="shared" si="34"/>
        <v>50</v>
      </c>
      <c r="R105" s="65"/>
      <c r="S105" s="65"/>
      <c r="T105" s="65"/>
      <c r="U105" s="65"/>
      <c r="V105" s="65"/>
      <c r="W105" s="65"/>
      <c r="X105" s="70">
        <f t="shared" si="35"/>
        <v>0</v>
      </c>
      <c r="Y105" s="65">
        <f t="shared" si="36"/>
        <v>50</v>
      </c>
      <c r="Z105" s="70"/>
      <c r="AA105" s="70"/>
      <c r="AB105" s="70"/>
      <c r="AC105" s="70">
        <f t="shared" si="37"/>
        <v>0</v>
      </c>
      <c r="AD105" s="70"/>
      <c r="AE105" s="65"/>
      <c r="AF105" s="70"/>
      <c r="AG105" s="70">
        <f t="shared" si="38"/>
        <v>0</v>
      </c>
      <c r="AH105" s="70">
        <v>60</v>
      </c>
      <c r="AI105" s="70">
        <f t="shared" si="39"/>
        <v>60</v>
      </c>
      <c r="AJ105" s="65">
        <f t="shared" si="40"/>
        <v>60</v>
      </c>
      <c r="AK105" s="69">
        <f t="shared" si="41"/>
        <v>250.71518987341773</v>
      </c>
      <c r="AL105" s="71"/>
    </row>
    <row r="106" spans="1:38" ht="22.5" customHeight="1" x14ac:dyDescent="0.25">
      <c r="A106" s="65">
        <v>148</v>
      </c>
      <c r="B106" s="66" t="s">
        <v>454</v>
      </c>
      <c r="C106" s="67" t="s">
        <v>36</v>
      </c>
      <c r="D106" s="66" t="s">
        <v>37</v>
      </c>
      <c r="E106" s="65" t="str">
        <f>VLOOKUP(D:D,职称信息表!B:M,12,FALSE)</f>
        <v>讲师（高校）</v>
      </c>
      <c r="F106" s="65" t="str">
        <f>VLOOKUP(D:D,职称信息表!B:L,11,FALSE)</f>
        <v>中级</v>
      </c>
      <c r="G106" s="65" t="str">
        <f>VLOOKUP(D:D,职称信息表!B:G,6,FALSE)</f>
        <v>专任教师</v>
      </c>
      <c r="H106" s="68">
        <v>601.57222400000001</v>
      </c>
      <c r="I106" s="69">
        <f t="shared" si="32"/>
        <v>112.794792</v>
      </c>
      <c r="J106" s="65" t="e">
        <f>VLOOKUP(成绩明细表!$D:$D,#REF!,3,FALSE)</f>
        <v>#REF!</v>
      </c>
      <c r="K106" s="65" t="e">
        <f>VLOOKUP($D:$D,#REF!,3,FALSE)</f>
        <v>#REF!</v>
      </c>
      <c r="L106" s="65" t="e">
        <f t="shared" si="33"/>
        <v>#REF!</v>
      </c>
      <c r="M106" s="65">
        <v>86</v>
      </c>
      <c r="N106" s="69">
        <f t="shared" si="31"/>
        <v>65.981012658227854</v>
      </c>
      <c r="O106" s="65"/>
      <c r="P106" s="65"/>
      <c r="Q106" s="65">
        <f t="shared" si="34"/>
        <v>0</v>
      </c>
      <c r="R106" s="65"/>
      <c r="S106" s="65"/>
      <c r="T106" s="65"/>
      <c r="U106" s="65"/>
      <c r="V106" s="65">
        <v>-7</v>
      </c>
      <c r="W106" s="65"/>
      <c r="X106" s="70">
        <f t="shared" si="35"/>
        <v>-7</v>
      </c>
      <c r="Y106" s="65">
        <f t="shared" si="36"/>
        <v>-7</v>
      </c>
      <c r="Z106" s="70"/>
      <c r="AA106" s="70"/>
      <c r="AB106" s="70"/>
      <c r="AC106" s="70">
        <f t="shared" si="37"/>
        <v>0</v>
      </c>
      <c r="AD106" s="70">
        <v>15</v>
      </c>
      <c r="AE106" s="65"/>
      <c r="AF106" s="70"/>
      <c r="AG106" s="70">
        <f t="shared" si="38"/>
        <v>15</v>
      </c>
      <c r="AH106" s="70"/>
      <c r="AI106" s="70">
        <f t="shared" si="39"/>
        <v>0</v>
      </c>
      <c r="AJ106" s="65">
        <f t="shared" si="40"/>
        <v>15</v>
      </c>
      <c r="AK106" s="69">
        <f t="shared" si="41"/>
        <v>186.77580465822786</v>
      </c>
      <c r="AL106" s="71"/>
    </row>
    <row r="107" spans="1:38" ht="22.5" customHeight="1" x14ac:dyDescent="0.25">
      <c r="A107" s="65">
        <v>150</v>
      </c>
      <c r="B107" s="66" t="s">
        <v>454</v>
      </c>
      <c r="C107" s="67" t="s">
        <v>95</v>
      </c>
      <c r="D107" s="66" t="s">
        <v>96</v>
      </c>
      <c r="E107" s="65" t="str">
        <f>VLOOKUP(D:D,职称信息表!B:M,12,FALSE)</f>
        <v>副教授</v>
      </c>
      <c r="F107" s="65" t="str">
        <f>VLOOKUP(D:D,职称信息表!B:L,11,FALSE)</f>
        <v>副高</v>
      </c>
      <c r="G107" s="65" t="str">
        <f>VLOOKUP(D:D,职称信息表!B:G,6,FALSE)</f>
        <v>专任教师</v>
      </c>
      <c r="H107" s="68">
        <v>225.92000000000002</v>
      </c>
      <c r="I107" s="69">
        <f t="shared" si="32"/>
        <v>42.360000000000007</v>
      </c>
      <c r="J107" s="65" t="e">
        <f>VLOOKUP(成绩明细表!$D:$D,#REF!,3,FALSE)</f>
        <v>#REF!</v>
      </c>
      <c r="K107" s="65" t="e">
        <f>VLOOKUP($D:$D,#REF!,3,FALSE)</f>
        <v>#REF!</v>
      </c>
      <c r="L107" s="65" t="e">
        <f t="shared" si="33"/>
        <v>#REF!</v>
      </c>
      <c r="M107" s="65">
        <v>106</v>
      </c>
      <c r="N107" s="69">
        <f t="shared" si="31"/>
        <v>58.069620253164558</v>
      </c>
      <c r="O107" s="65"/>
      <c r="P107" s="65"/>
      <c r="Q107" s="65">
        <f t="shared" si="34"/>
        <v>0</v>
      </c>
      <c r="R107" s="65"/>
      <c r="S107" s="65"/>
      <c r="T107" s="65"/>
      <c r="U107" s="65"/>
      <c r="V107" s="65"/>
      <c r="W107" s="65"/>
      <c r="X107" s="70">
        <f t="shared" si="35"/>
        <v>0</v>
      </c>
      <c r="Y107" s="65">
        <f t="shared" si="36"/>
        <v>0</v>
      </c>
      <c r="Z107" s="70"/>
      <c r="AA107" s="70"/>
      <c r="AB107" s="70"/>
      <c r="AC107" s="70">
        <f t="shared" si="37"/>
        <v>0</v>
      </c>
      <c r="AD107" s="70"/>
      <c r="AE107" s="65"/>
      <c r="AF107" s="70"/>
      <c r="AG107" s="70">
        <f t="shared" si="38"/>
        <v>0</v>
      </c>
      <c r="AH107" s="70"/>
      <c r="AI107" s="70">
        <f t="shared" si="39"/>
        <v>0</v>
      </c>
      <c r="AJ107" s="65">
        <f t="shared" si="40"/>
        <v>0</v>
      </c>
      <c r="AK107" s="69">
        <f t="shared" si="41"/>
        <v>100.42962025316456</v>
      </c>
      <c r="AL107" s="71"/>
    </row>
    <row r="108" spans="1:38" ht="22.5" customHeight="1" x14ac:dyDescent="0.25">
      <c r="A108" s="65">
        <v>151</v>
      </c>
      <c r="B108" s="66" t="s">
        <v>454</v>
      </c>
      <c r="C108" s="67" t="s">
        <v>101</v>
      </c>
      <c r="D108" s="66" t="s">
        <v>102</v>
      </c>
      <c r="E108" s="65" t="str">
        <f>VLOOKUP(D:D,职称信息表!B:M,12,FALSE)</f>
        <v>教授</v>
      </c>
      <c r="F108" s="65" t="str">
        <f>VLOOKUP(D:D,职称信息表!B:L,11,FALSE)</f>
        <v>正高</v>
      </c>
      <c r="G108" s="65" t="str">
        <f>VLOOKUP(D:D,职称信息表!B:G,6,FALSE)</f>
        <v>专任教师</v>
      </c>
      <c r="H108" s="68">
        <v>403.7600000000001</v>
      </c>
      <c r="I108" s="69">
        <f t="shared" si="32"/>
        <v>75.705000000000027</v>
      </c>
      <c r="J108" s="65"/>
      <c r="K108" s="65" t="e">
        <f>VLOOKUP($D:$D,#REF!,3,FALSE)</f>
        <v>#REF!</v>
      </c>
      <c r="L108" s="65" t="e">
        <f t="shared" si="33"/>
        <v>#REF!</v>
      </c>
      <c r="M108" s="65">
        <v>92</v>
      </c>
      <c r="N108" s="69">
        <f t="shared" si="31"/>
        <v>63.607594936708864</v>
      </c>
      <c r="O108" s="65"/>
      <c r="P108" s="65"/>
      <c r="Q108" s="65">
        <f t="shared" si="34"/>
        <v>0</v>
      </c>
      <c r="R108" s="65"/>
      <c r="S108" s="65"/>
      <c r="T108" s="65"/>
      <c r="U108" s="65"/>
      <c r="V108" s="65"/>
      <c r="W108" s="65"/>
      <c r="X108" s="70">
        <f t="shared" si="35"/>
        <v>0</v>
      </c>
      <c r="Y108" s="65">
        <f t="shared" si="36"/>
        <v>0</v>
      </c>
      <c r="Z108" s="70"/>
      <c r="AA108" s="70"/>
      <c r="AB108" s="70"/>
      <c r="AC108" s="70">
        <f t="shared" si="37"/>
        <v>0</v>
      </c>
      <c r="AD108" s="70">
        <v>15</v>
      </c>
      <c r="AE108" s="65"/>
      <c r="AF108" s="70"/>
      <c r="AG108" s="70">
        <f t="shared" si="38"/>
        <v>15</v>
      </c>
      <c r="AH108" s="70"/>
      <c r="AI108" s="70">
        <f t="shared" si="39"/>
        <v>0</v>
      </c>
      <c r="AJ108" s="65">
        <f t="shared" si="40"/>
        <v>15</v>
      </c>
      <c r="AK108" s="69">
        <f t="shared" si="41"/>
        <v>154.31259493670888</v>
      </c>
      <c r="AL108" s="71"/>
    </row>
    <row r="109" spans="1:38" ht="22.5" customHeight="1" x14ac:dyDescent="0.25">
      <c r="A109" s="65">
        <v>152</v>
      </c>
      <c r="B109" s="66" t="s">
        <v>454</v>
      </c>
      <c r="C109" s="67" t="s">
        <v>200</v>
      </c>
      <c r="D109" s="66" t="s">
        <v>201</v>
      </c>
      <c r="E109" s="65" t="str">
        <f>VLOOKUP(D:D,职称信息表!B:M,12,FALSE)</f>
        <v>副教授</v>
      </c>
      <c r="F109" s="65" t="str">
        <f>VLOOKUP(D:D,职称信息表!B:L,11,FALSE)</f>
        <v>副高</v>
      </c>
      <c r="G109" s="65" t="str">
        <f>VLOOKUP(D:D,职称信息表!B:G,6,FALSE)</f>
        <v>专任教师</v>
      </c>
      <c r="H109" s="68">
        <v>147.19999999999999</v>
      </c>
      <c r="I109" s="69">
        <f t="shared" si="32"/>
        <v>27.599999999999998</v>
      </c>
      <c r="J109" s="65" t="e">
        <f>VLOOKUP(成绩明细表!$D:$D,#REF!,3,FALSE)</f>
        <v>#REF!</v>
      </c>
      <c r="K109" s="65" t="e">
        <f>VLOOKUP($D:$D,#REF!,3,FALSE)</f>
        <v>#REF!</v>
      </c>
      <c r="L109" s="65" t="e">
        <f t="shared" si="33"/>
        <v>#REF!</v>
      </c>
      <c r="M109" s="65">
        <v>22</v>
      </c>
      <c r="N109" s="69">
        <f t="shared" si="31"/>
        <v>91.297468354430379</v>
      </c>
      <c r="O109" s="65"/>
      <c r="P109" s="65"/>
      <c r="Q109" s="65">
        <f t="shared" si="34"/>
        <v>0</v>
      </c>
      <c r="R109" s="65"/>
      <c r="S109" s="65"/>
      <c r="T109" s="65"/>
      <c r="U109" s="65"/>
      <c r="V109" s="65"/>
      <c r="W109" s="65"/>
      <c r="X109" s="70">
        <f t="shared" si="35"/>
        <v>0</v>
      </c>
      <c r="Y109" s="65">
        <f t="shared" si="36"/>
        <v>0</v>
      </c>
      <c r="Z109" s="70"/>
      <c r="AA109" s="70"/>
      <c r="AB109" s="70"/>
      <c r="AC109" s="70">
        <f t="shared" si="37"/>
        <v>0</v>
      </c>
      <c r="AD109" s="70"/>
      <c r="AE109" s="65"/>
      <c r="AF109" s="70"/>
      <c r="AG109" s="70">
        <f t="shared" si="38"/>
        <v>0</v>
      </c>
      <c r="AH109" s="70"/>
      <c r="AI109" s="70">
        <f t="shared" si="39"/>
        <v>0</v>
      </c>
      <c r="AJ109" s="65">
        <f t="shared" si="40"/>
        <v>0</v>
      </c>
      <c r="AK109" s="69">
        <f t="shared" si="41"/>
        <v>118.89746835443037</v>
      </c>
      <c r="AL109" s="71"/>
    </row>
    <row r="110" spans="1:38" ht="22.5" customHeight="1" x14ac:dyDescent="0.25">
      <c r="A110" s="65">
        <v>153</v>
      </c>
      <c r="B110" s="66" t="s">
        <v>454</v>
      </c>
      <c r="C110" s="67" t="s">
        <v>375</v>
      </c>
      <c r="D110" s="66" t="s">
        <v>266</v>
      </c>
      <c r="E110" s="65" t="str">
        <f>VLOOKUP(D:D,职称信息表!B:M,12,FALSE)</f>
        <v>副教授</v>
      </c>
      <c r="F110" s="65" t="str">
        <f>VLOOKUP(D:D,职称信息表!B:L,11,FALSE)</f>
        <v>副高</v>
      </c>
      <c r="G110" s="65" t="str">
        <f>VLOOKUP(D:D,职称信息表!B:G,6,FALSE)</f>
        <v>专任教师</v>
      </c>
      <c r="H110" s="68">
        <v>248.4</v>
      </c>
      <c r="I110" s="69">
        <f t="shared" si="32"/>
        <v>46.575000000000003</v>
      </c>
      <c r="J110" s="65" t="e">
        <f>VLOOKUP(成绩明细表!$D:$D,#REF!,3,FALSE)</f>
        <v>#REF!</v>
      </c>
      <c r="K110" s="65"/>
      <c r="L110" s="65" t="e">
        <f t="shared" si="33"/>
        <v>#REF!</v>
      </c>
      <c r="M110" s="65">
        <v>16</v>
      </c>
      <c r="N110" s="69">
        <f t="shared" si="31"/>
        <v>93.670886075949369</v>
      </c>
      <c r="O110" s="65"/>
      <c r="P110" s="65"/>
      <c r="Q110" s="65">
        <f t="shared" si="34"/>
        <v>0</v>
      </c>
      <c r="R110" s="65"/>
      <c r="S110" s="65"/>
      <c r="T110" s="65"/>
      <c r="U110" s="65"/>
      <c r="V110" s="65"/>
      <c r="W110" s="65"/>
      <c r="X110" s="70">
        <f t="shared" si="35"/>
        <v>0</v>
      </c>
      <c r="Y110" s="65">
        <f t="shared" si="36"/>
        <v>0</v>
      </c>
      <c r="Z110" s="70"/>
      <c r="AA110" s="70"/>
      <c r="AB110" s="70"/>
      <c r="AC110" s="70">
        <f t="shared" si="37"/>
        <v>0</v>
      </c>
      <c r="AD110" s="70"/>
      <c r="AE110" s="65"/>
      <c r="AF110" s="70"/>
      <c r="AG110" s="70">
        <f t="shared" si="38"/>
        <v>0</v>
      </c>
      <c r="AH110" s="70"/>
      <c r="AI110" s="70">
        <f t="shared" si="39"/>
        <v>0</v>
      </c>
      <c r="AJ110" s="65">
        <f t="shared" si="40"/>
        <v>0</v>
      </c>
      <c r="AK110" s="69">
        <f t="shared" si="41"/>
        <v>140.24588607594939</v>
      </c>
      <c r="AL110" s="71"/>
    </row>
    <row r="111" spans="1:38" ht="22.5" customHeight="1" x14ac:dyDescent="0.25">
      <c r="A111" s="65">
        <v>155</v>
      </c>
      <c r="B111" s="66" t="s">
        <v>454</v>
      </c>
      <c r="C111" s="67" t="s">
        <v>412</v>
      </c>
      <c r="D111" s="66" t="s">
        <v>346</v>
      </c>
      <c r="E111" s="65" t="str">
        <f>VLOOKUP(D:D,职称信息表!B:M,12,FALSE)</f>
        <v>讲师（高校）</v>
      </c>
      <c r="F111" s="65" t="str">
        <f>VLOOKUP(D:D,职称信息表!B:L,11,FALSE)</f>
        <v>中级</v>
      </c>
      <c r="G111" s="65" t="str">
        <f>VLOOKUP(D:D,职称信息表!B:G,6,FALSE)</f>
        <v>专任教师</v>
      </c>
      <c r="H111" s="68">
        <v>236</v>
      </c>
      <c r="I111" s="69">
        <f t="shared" si="32"/>
        <v>44.25</v>
      </c>
      <c r="J111" s="65" t="e">
        <f>VLOOKUP(成绩明细表!$D:$D,#REF!,3,FALSE)</f>
        <v>#REF!</v>
      </c>
      <c r="K111" s="65" t="e">
        <f>VLOOKUP($D:$D,#REF!,3,FALSE)</f>
        <v>#REF!</v>
      </c>
      <c r="L111" s="65" t="e">
        <f t="shared" si="33"/>
        <v>#REF!</v>
      </c>
      <c r="M111" s="65">
        <v>9</v>
      </c>
      <c r="N111" s="69">
        <f t="shared" si="31"/>
        <v>96.439873417721515</v>
      </c>
      <c r="O111" s="65"/>
      <c r="P111" s="65"/>
      <c r="Q111" s="65">
        <f t="shared" si="34"/>
        <v>0</v>
      </c>
      <c r="R111" s="65"/>
      <c r="S111" s="65"/>
      <c r="T111" s="65"/>
      <c r="U111" s="65"/>
      <c r="V111" s="65"/>
      <c r="W111" s="65"/>
      <c r="X111" s="70">
        <f t="shared" si="35"/>
        <v>0</v>
      </c>
      <c r="Y111" s="65">
        <f t="shared" si="36"/>
        <v>0</v>
      </c>
      <c r="Z111" s="70">
        <v>4</v>
      </c>
      <c r="AA111" s="70"/>
      <c r="AB111" s="70"/>
      <c r="AC111" s="70">
        <f t="shared" si="37"/>
        <v>4</v>
      </c>
      <c r="AD111" s="70"/>
      <c r="AE111" s="65"/>
      <c r="AF111" s="70"/>
      <c r="AG111" s="70">
        <f t="shared" si="38"/>
        <v>0</v>
      </c>
      <c r="AH111" s="70">
        <v>20</v>
      </c>
      <c r="AI111" s="70">
        <f t="shared" si="39"/>
        <v>20</v>
      </c>
      <c r="AJ111" s="65">
        <f t="shared" si="40"/>
        <v>24</v>
      </c>
      <c r="AK111" s="69">
        <f t="shared" si="41"/>
        <v>164.68987341772151</v>
      </c>
      <c r="AL111" s="71"/>
    </row>
    <row r="112" spans="1:38" ht="22.5" customHeight="1" x14ac:dyDescent="0.25">
      <c r="A112" s="65">
        <v>156</v>
      </c>
      <c r="B112" s="66" t="s">
        <v>454</v>
      </c>
      <c r="C112" s="67" t="s">
        <v>413</v>
      </c>
      <c r="D112" s="66" t="s">
        <v>347</v>
      </c>
      <c r="E112" s="65" t="str">
        <f>VLOOKUP(D:D,职称信息表!B:M,12,FALSE)</f>
        <v>讲师（高校）</v>
      </c>
      <c r="F112" s="65" t="str">
        <f>VLOOKUP(D:D,职称信息表!B:L,11,FALSE)</f>
        <v>中级</v>
      </c>
      <c r="G112" s="65" t="str">
        <f>VLOOKUP(D:D,职称信息表!B:G,6,FALSE)</f>
        <v>专任教师</v>
      </c>
      <c r="H112" s="68">
        <v>298.40000000000003</v>
      </c>
      <c r="I112" s="69">
        <f t="shared" si="32"/>
        <v>55.95</v>
      </c>
      <c r="J112" s="65" t="e">
        <f>VLOOKUP(成绩明细表!$D:$D,#REF!,3,FALSE)</f>
        <v>#REF!</v>
      </c>
      <c r="K112" s="65" t="e">
        <f>VLOOKUP($D:$D,#REF!,3,FALSE)</f>
        <v>#REF!</v>
      </c>
      <c r="L112" s="65" t="e">
        <f t="shared" si="33"/>
        <v>#REF!</v>
      </c>
      <c r="M112" s="65">
        <v>108</v>
      </c>
      <c r="N112" s="69">
        <f t="shared" si="31"/>
        <v>57.278481012658233</v>
      </c>
      <c r="O112" s="65"/>
      <c r="P112" s="65"/>
      <c r="Q112" s="65">
        <f t="shared" si="34"/>
        <v>0</v>
      </c>
      <c r="R112" s="65"/>
      <c r="S112" s="65"/>
      <c r="T112" s="65"/>
      <c r="U112" s="65"/>
      <c r="V112" s="65"/>
      <c r="W112" s="65"/>
      <c r="X112" s="70">
        <f t="shared" si="35"/>
        <v>0</v>
      </c>
      <c r="Y112" s="65">
        <f t="shared" si="36"/>
        <v>0</v>
      </c>
      <c r="Z112" s="70"/>
      <c r="AA112" s="70"/>
      <c r="AB112" s="70"/>
      <c r="AC112" s="70">
        <f t="shared" si="37"/>
        <v>0</v>
      </c>
      <c r="AD112" s="70"/>
      <c r="AE112" s="65"/>
      <c r="AF112" s="70"/>
      <c r="AG112" s="70">
        <f t="shared" si="38"/>
        <v>0</v>
      </c>
      <c r="AH112" s="70"/>
      <c r="AI112" s="70">
        <f t="shared" si="39"/>
        <v>0</v>
      </c>
      <c r="AJ112" s="65">
        <f t="shared" si="40"/>
        <v>0</v>
      </c>
      <c r="AK112" s="69">
        <f t="shared" si="41"/>
        <v>113.22848101265824</v>
      </c>
      <c r="AL112" s="71"/>
    </row>
    <row r="113" spans="1:38" ht="22.5" customHeight="1" x14ac:dyDescent="0.25">
      <c r="A113" s="65">
        <v>157</v>
      </c>
      <c r="B113" s="66" t="s">
        <v>454</v>
      </c>
      <c r="C113" s="67" t="s">
        <v>414</v>
      </c>
      <c r="D113" s="66" t="s">
        <v>348</v>
      </c>
      <c r="E113" s="65" t="str">
        <f>VLOOKUP(D:D,职称信息表!B:M,12,FALSE)</f>
        <v>副教授</v>
      </c>
      <c r="F113" s="65" t="str">
        <f>VLOOKUP(D:D,职称信息表!B:L,11,FALSE)</f>
        <v>副高</v>
      </c>
      <c r="G113" s="65" t="str">
        <f>VLOOKUP(D:D,职称信息表!B:G,6,FALSE)</f>
        <v>专任教师</v>
      </c>
      <c r="H113" s="68">
        <v>184</v>
      </c>
      <c r="I113" s="69">
        <f t="shared" si="32"/>
        <v>34.5</v>
      </c>
      <c r="J113" s="65" t="e">
        <f>VLOOKUP(成绩明细表!$D:$D,#REF!,3,FALSE)</f>
        <v>#REF!</v>
      </c>
      <c r="K113" s="65" t="e">
        <f>VLOOKUP($D:$D,#REF!,3,FALSE)</f>
        <v>#REF!</v>
      </c>
      <c r="L113" s="65" t="e">
        <f t="shared" si="33"/>
        <v>#REF!</v>
      </c>
      <c r="M113" s="65">
        <v>23</v>
      </c>
      <c r="N113" s="69">
        <f t="shared" si="31"/>
        <v>90.901898734177223</v>
      </c>
      <c r="O113" s="65"/>
      <c r="P113" s="65"/>
      <c r="Q113" s="65">
        <f t="shared" si="34"/>
        <v>0</v>
      </c>
      <c r="R113" s="65"/>
      <c r="S113" s="65"/>
      <c r="T113" s="65"/>
      <c r="U113" s="65"/>
      <c r="V113" s="65"/>
      <c r="W113" s="65"/>
      <c r="X113" s="70">
        <f t="shared" si="35"/>
        <v>0</v>
      </c>
      <c r="Y113" s="65">
        <f t="shared" si="36"/>
        <v>0</v>
      </c>
      <c r="Z113" s="70"/>
      <c r="AA113" s="70"/>
      <c r="AB113" s="70"/>
      <c r="AC113" s="70">
        <f t="shared" si="37"/>
        <v>0</v>
      </c>
      <c r="AD113" s="70"/>
      <c r="AE113" s="65"/>
      <c r="AF113" s="70"/>
      <c r="AG113" s="70">
        <f t="shared" si="38"/>
        <v>0</v>
      </c>
      <c r="AH113" s="70"/>
      <c r="AI113" s="70">
        <f t="shared" si="39"/>
        <v>0</v>
      </c>
      <c r="AJ113" s="65">
        <f t="shared" si="40"/>
        <v>0</v>
      </c>
      <c r="AK113" s="69">
        <f t="shared" si="41"/>
        <v>125.40189873417722</v>
      </c>
      <c r="AL113" s="71"/>
    </row>
    <row r="114" spans="1:38" ht="22.5" customHeight="1" x14ac:dyDescent="0.25">
      <c r="A114" s="65">
        <v>158</v>
      </c>
      <c r="B114" s="66" t="s">
        <v>454</v>
      </c>
      <c r="C114" s="67" t="s">
        <v>415</v>
      </c>
      <c r="D114" s="66" t="s">
        <v>349</v>
      </c>
      <c r="E114" s="65" t="str">
        <f>VLOOKUP(D:D,职称信息表!B:M,12,FALSE)</f>
        <v>讲师（高校）</v>
      </c>
      <c r="F114" s="65" t="str">
        <f>VLOOKUP(D:D,职称信息表!B:L,11,FALSE)</f>
        <v>中级</v>
      </c>
      <c r="G114" s="65" t="str">
        <f>VLOOKUP(D:D,职称信息表!B:G,6,FALSE)</f>
        <v>专任教师</v>
      </c>
      <c r="H114" s="68">
        <v>60</v>
      </c>
      <c r="I114" s="69">
        <f t="shared" si="32"/>
        <v>11.25</v>
      </c>
      <c r="J114" s="65"/>
      <c r="K114" s="65"/>
      <c r="L114" s="65">
        <v>0</v>
      </c>
      <c r="M114" s="65">
        <v>150</v>
      </c>
      <c r="N114" s="69">
        <f t="shared" si="31"/>
        <v>40.664556962025323</v>
      </c>
      <c r="O114" s="65"/>
      <c r="P114" s="65"/>
      <c r="Q114" s="65">
        <f t="shared" si="34"/>
        <v>0</v>
      </c>
      <c r="R114" s="65"/>
      <c r="S114" s="65"/>
      <c r="T114" s="65"/>
      <c r="U114" s="65"/>
      <c r="V114" s="65"/>
      <c r="W114" s="65"/>
      <c r="X114" s="70">
        <f t="shared" si="35"/>
        <v>0</v>
      </c>
      <c r="Y114" s="65">
        <f t="shared" si="36"/>
        <v>0</v>
      </c>
      <c r="Z114" s="70"/>
      <c r="AA114" s="70"/>
      <c r="AB114" s="70"/>
      <c r="AC114" s="70">
        <f t="shared" si="37"/>
        <v>0</v>
      </c>
      <c r="AD114" s="70"/>
      <c r="AE114" s="65"/>
      <c r="AF114" s="70"/>
      <c r="AG114" s="70">
        <f t="shared" si="38"/>
        <v>0</v>
      </c>
      <c r="AH114" s="70"/>
      <c r="AI114" s="70">
        <f t="shared" si="39"/>
        <v>0</v>
      </c>
      <c r="AJ114" s="65">
        <f t="shared" si="40"/>
        <v>0</v>
      </c>
      <c r="AK114" s="69">
        <f t="shared" si="41"/>
        <v>51.914556962025323</v>
      </c>
      <c r="AL114" s="71" t="s">
        <v>833</v>
      </c>
    </row>
    <row r="115" spans="1:38" ht="22.5" customHeight="1" x14ac:dyDescent="0.25">
      <c r="A115" s="65">
        <v>159</v>
      </c>
      <c r="B115" s="66" t="s">
        <v>454</v>
      </c>
      <c r="C115" s="67" t="s">
        <v>416</v>
      </c>
      <c r="D115" s="66" t="s">
        <v>350</v>
      </c>
      <c r="E115" s="65" t="str">
        <f>VLOOKUP(D:D,职称信息表!B:M,12,FALSE)</f>
        <v>副研究员</v>
      </c>
      <c r="F115" s="65" t="str">
        <f>VLOOKUP(D:D,职称信息表!B:L,11,FALSE)</f>
        <v>副高</v>
      </c>
      <c r="G115" s="65" t="str">
        <f>VLOOKUP(D:D,职称信息表!B:G,6,FALSE)</f>
        <v>专任教师</v>
      </c>
      <c r="H115" s="68">
        <v>242.4</v>
      </c>
      <c r="I115" s="69">
        <f t="shared" si="32"/>
        <v>45.45</v>
      </c>
      <c r="J115" s="65" t="e">
        <f>VLOOKUP(成绩明细表!$D:$D,#REF!,3,FALSE)</f>
        <v>#REF!</v>
      </c>
      <c r="K115" s="65" t="e">
        <f>VLOOKUP($D:$D,#REF!,3,FALSE)</f>
        <v>#REF!</v>
      </c>
      <c r="L115" s="65" t="e">
        <f t="shared" ref="L115:L160" si="42">AVERAGE(J115,K115)</f>
        <v>#REF!</v>
      </c>
      <c r="M115" s="65">
        <v>68</v>
      </c>
      <c r="N115" s="69">
        <f t="shared" si="31"/>
        <v>73.101265822784811</v>
      </c>
      <c r="O115" s="65"/>
      <c r="P115" s="65"/>
      <c r="Q115" s="65">
        <f t="shared" si="34"/>
        <v>0</v>
      </c>
      <c r="R115" s="65"/>
      <c r="S115" s="65"/>
      <c r="T115" s="65"/>
      <c r="U115" s="65"/>
      <c r="V115" s="65"/>
      <c r="W115" s="65"/>
      <c r="X115" s="70">
        <f t="shared" si="35"/>
        <v>0</v>
      </c>
      <c r="Y115" s="65">
        <f t="shared" si="36"/>
        <v>0</v>
      </c>
      <c r="Z115" s="70"/>
      <c r="AA115" s="70"/>
      <c r="AB115" s="70"/>
      <c r="AC115" s="70">
        <f t="shared" si="37"/>
        <v>0</v>
      </c>
      <c r="AD115" s="70"/>
      <c r="AE115" s="65"/>
      <c r="AF115" s="70"/>
      <c r="AG115" s="70">
        <f t="shared" si="38"/>
        <v>0</v>
      </c>
      <c r="AH115" s="70"/>
      <c r="AI115" s="70">
        <f t="shared" si="39"/>
        <v>0</v>
      </c>
      <c r="AJ115" s="65">
        <f t="shared" si="40"/>
        <v>0</v>
      </c>
      <c r="AK115" s="69">
        <f t="shared" si="41"/>
        <v>118.55126582278481</v>
      </c>
      <c r="AL115" s="71"/>
    </row>
    <row r="116" spans="1:38" ht="22.5" customHeight="1" x14ac:dyDescent="0.25">
      <c r="A116" s="65">
        <v>161</v>
      </c>
      <c r="B116" s="66" t="s">
        <v>454</v>
      </c>
      <c r="C116" s="67" t="s">
        <v>418</v>
      </c>
      <c r="D116" s="66" t="s">
        <v>490</v>
      </c>
      <c r="E116" s="65" t="str">
        <f>VLOOKUP(D:D,职称信息表!B:M,12,FALSE)</f>
        <v>副研究员</v>
      </c>
      <c r="F116" s="65" t="str">
        <f>VLOOKUP(D:D,职称信息表!B:L,11,FALSE)</f>
        <v>副高</v>
      </c>
      <c r="G116" s="65" t="str">
        <f>VLOOKUP(D:D,职称信息表!B:G,6,FALSE)</f>
        <v>专任教师</v>
      </c>
      <c r="H116" s="68">
        <v>32</v>
      </c>
      <c r="I116" s="69">
        <f t="shared" si="32"/>
        <v>6</v>
      </c>
      <c r="J116" s="65" t="e">
        <f>VLOOKUP(成绩明细表!$D:$D,#REF!,3,FALSE)</f>
        <v>#REF!</v>
      </c>
      <c r="K116" s="65"/>
      <c r="L116" s="65" t="e">
        <f t="shared" si="42"/>
        <v>#REF!</v>
      </c>
      <c r="M116" s="65">
        <v>105</v>
      </c>
      <c r="N116" s="69">
        <f t="shared" si="31"/>
        <v>58.465189873417728</v>
      </c>
      <c r="O116" s="65"/>
      <c r="P116" s="65"/>
      <c r="Q116" s="65">
        <f t="shared" si="34"/>
        <v>0</v>
      </c>
      <c r="R116" s="65"/>
      <c r="S116" s="65"/>
      <c r="T116" s="65"/>
      <c r="U116" s="65"/>
      <c r="V116" s="65"/>
      <c r="W116" s="65"/>
      <c r="X116" s="70">
        <f t="shared" si="35"/>
        <v>0</v>
      </c>
      <c r="Y116" s="65">
        <f t="shared" si="36"/>
        <v>0</v>
      </c>
      <c r="Z116" s="70"/>
      <c r="AA116" s="70"/>
      <c r="AB116" s="70"/>
      <c r="AC116" s="70">
        <f t="shared" si="37"/>
        <v>0</v>
      </c>
      <c r="AD116" s="70"/>
      <c r="AE116" s="65"/>
      <c r="AF116" s="70"/>
      <c r="AG116" s="70">
        <f t="shared" si="38"/>
        <v>0</v>
      </c>
      <c r="AH116" s="70"/>
      <c r="AI116" s="70">
        <f t="shared" si="39"/>
        <v>0</v>
      </c>
      <c r="AJ116" s="65">
        <f t="shared" si="40"/>
        <v>0</v>
      </c>
      <c r="AK116" s="69">
        <f t="shared" si="41"/>
        <v>64.465189873417728</v>
      </c>
      <c r="AL116" s="71"/>
    </row>
    <row r="117" spans="1:38" ht="22.5" customHeight="1" x14ac:dyDescent="0.25">
      <c r="A117" s="65">
        <v>163</v>
      </c>
      <c r="B117" s="66" t="s">
        <v>388</v>
      </c>
      <c r="C117" s="67" t="s">
        <v>110</v>
      </c>
      <c r="D117" s="66" t="s">
        <v>111</v>
      </c>
      <c r="E117" s="65" t="str">
        <f>VLOOKUP(D:D,职称信息表!B:M,12,FALSE)</f>
        <v>副教授</v>
      </c>
      <c r="F117" s="65" t="str">
        <f>VLOOKUP(D:D,职称信息表!B:L,11,FALSE)</f>
        <v>副高</v>
      </c>
      <c r="G117" s="65" t="str">
        <f>VLOOKUP(D:D,职称信息表!B:G,6,FALSE)</f>
        <v>专任教师</v>
      </c>
      <c r="H117" s="68">
        <v>129.44</v>
      </c>
      <c r="I117" s="69">
        <f t="shared" si="32"/>
        <v>24.27</v>
      </c>
      <c r="J117" s="65"/>
      <c r="K117" s="65" t="e">
        <f>VLOOKUP($D:$D,#REF!,3,FALSE)</f>
        <v>#REF!</v>
      </c>
      <c r="L117" s="65" t="e">
        <f t="shared" si="42"/>
        <v>#REF!</v>
      </c>
      <c r="M117" s="65">
        <v>122</v>
      </c>
      <c r="N117" s="69">
        <f t="shared" si="31"/>
        <v>51.740506329113927</v>
      </c>
      <c r="O117" s="65"/>
      <c r="P117" s="65"/>
      <c r="Q117" s="65">
        <f t="shared" si="34"/>
        <v>0</v>
      </c>
      <c r="R117" s="65"/>
      <c r="S117" s="65"/>
      <c r="T117" s="65"/>
      <c r="U117" s="65"/>
      <c r="V117" s="65"/>
      <c r="W117" s="65"/>
      <c r="X117" s="70">
        <f t="shared" si="35"/>
        <v>0</v>
      </c>
      <c r="Y117" s="65">
        <f t="shared" si="36"/>
        <v>0</v>
      </c>
      <c r="Z117" s="70"/>
      <c r="AA117" s="70"/>
      <c r="AB117" s="70"/>
      <c r="AC117" s="70">
        <f t="shared" si="37"/>
        <v>0</v>
      </c>
      <c r="AD117" s="70"/>
      <c r="AE117" s="65"/>
      <c r="AF117" s="70"/>
      <c r="AG117" s="70">
        <f t="shared" si="38"/>
        <v>0</v>
      </c>
      <c r="AH117" s="70">
        <v>10</v>
      </c>
      <c r="AI117" s="70">
        <f t="shared" si="39"/>
        <v>10</v>
      </c>
      <c r="AJ117" s="65">
        <f t="shared" si="40"/>
        <v>10</v>
      </c>
      <c r="AK117" s="69">
        <f t="shared" si="41"/>
        <v>86.010506329113923</v>
      </c>
      <c r="AL117" s="71"/>
    </row>
    <row r="118" spans="1:38" ht="22.5" customHeight="1" x14ac:dyDescent="0.25">
      <c r="A118" s="65">
        <v>164</v>
      </c>
      <c r="B118" s="66" t="s">
        <v>388</v>
      </c>
      <c r="C118" s="67" t="s">
        <v>113</v>
      </c>
      <c r="D118" s="66" t="s">
        <v>114</v>
      </c>
      <c r="E118" s="65" t="str">
        <f>VLOOKUP(D:D,职称信息表!B:M,12,FALSE)</f>
        <v>讲师（高校）</v>
      </c>
      <c r="F118" s="65" t="str">
        <f>VLOOKUP(D:D,职称信息表!B:L,11,FALSE)</f>
        <v>中级</v>
      </c>
      <c r="G118" s="65" t="str">
        <f>VLOOKUP(D:D,职称信息表!B:G,6,FALSE)</f>
        <v>专任教师</v>
      </c>
      <c r="H118" s="68">
        <v>388.9753143310208</v>
      </c>
      <c r="I118" s="69">
        <f t="shared" si="32"/>
        <v>72.932871437066396</v>
      </c>
      <c r="J118" s="65" t="e">
        <f>VLOOKUP(成绩明细表!$D:$D,#REF!,3,FALSE)</f>
        <v>#REF!</v>
      </c>
      <c r="K118" s="65" t="e">
        <f>VLOOKUP($D:$D,#REF!,3,FALSE)</f>
        <v>#REF!</v>
      </c>
      <c r="L118" s="65" t="e">
        <f t="shared" si="42"/>
        <v>#REF!</v>
      </c>
      <c r="M118" s="65">
        <v>72</v>
      </c>
      <c r="N118" s="69">
        <f t="shared" si="31"/>
        <v>71.51898734177216</v>
      </c>
      <c r="O118" s="65"/>
      <c r="P118" s="65"/>
      <c r="Q118" s="65">
        <f t="shared" si="34"/>
        <v>0</v>
      </c>
      <c r="R118" s="65"/>
      <c r="S118" s="65"/>
      <c r="T118" s="65"/>
      <c r="U118" s="65"/>
      <c r="V118" s="65"/>
      <c r="W118" s="65"/>
      <c r="X118" s="70">
        <f t="shared" si="35"/>
        <v>0</v>
      </c>
      <c r="Y118" s="65">
        <f t="shared" si="36"/>
        <v>0</v>
      </c>
      <c r="Z118" s="70"/>
      <c r="AA118" s="70"/>
      <c r="AB118" s="70"/>
      <c r="AC118" s="70">
        <f t="shared" si="37"/>
        <v>0</v>
      </c>
      <c r="AD118" s="70"/>
      <c r="AE118" s="65"/>
      <c r="AF118" s="70"/>
      <c r="AG118" s="70">
        <f t="shared" si="38"/>
        <v>0</v>
      </c>
      <c r="AH118" s="70"/>
      <c r="AI118" s="70">
        <f t="shared" si="39"/>
        <v>0</v>
      </c>
      <c r="AJ118" s="65">
        <f t="shared" si="40"/>
        <v>0</v>
      </c>
      <c r="AK118" s="69">
        <f t="shared" si="41"/>
        <v>144.45185877883856</v>
      </c>
      <c r="AL118" s="71"/>
    </row>
    <row r="119" spans="1:38" ht="22.5" customHeight="1" x14ac:dyDescent="0.25">
      <c r="A119" s="65">
        <v>166</v>
      </c>
      <c r="B119" s="66" t="s">
        <v>388</v>
      </c>
      <c r="C119" s="67" t="s">
        <v>135</v>
      </c>
      <c r="D119" s="66" t="s">
        <v>136</v>
      </c>
      <c r="E119" s="65" t="str">
        <f>VLOOKUP(D:D,职称信息表!B:M,12,FALSE)</f>
        <v>副教授</v>
      </c>
      <c r="F119" s="65" t="str">
        <f>VLOOKUP(D:D,职称信息表!B:L,11,FALSE)</f>
        <v>副高</v>
      </c>
      <c r="G119" s="65" t="str">
        <f>VLOOKUP(D:D,职称信息表!B:G,6,FALSE)</f>
        <v>专任教师</v>
      </c>
      <c r="H119" s="68">
        <v>393.96</v>
      </c>
      <c r="I119" s="69">
        <f t="shared" si="32"/>
        <v>73.867500000000007</v>
      </c>
      <c r="J119" s="65" t="e">
        <f>VLOOKUP(成绩明细表!$D:$D,#REF!,3,FALSE)</f>
        <v>#REF!</v>
      </c>
      <c r="K119" s="65" t="e">
        <f>VLOOKUP($D:$D,#REF!,3,FALSE)</f>
        <v>#REF!</v>
      </c>
      <c r="L119" s="65" t="e">
        <f t="shared" si="42"/>
        <v>#REF!</v>
      </c>
      <c r="M119" s="65">
        <v>29</v>
      </c>
      <c r="N119" s="69">
        <f t="shared" si="31"/>
        <v>88.528481012658233</v>
      </c>
      <c r="O119" s="65"/>
      <c r="P119" s="65"/>
      <c r="Q119" s="65">
        <f t="shared" si="34"/>
        <v>0</v>
      </c>
      <c r="R119" s="65"/>
      <c r="S119" s="65"/>
      <c r="T119" s="65">
        <v>10</v>
      </c>
      <c r="U119" s="65"/>
      <c r="V119" s="65"/>
      <c r="W119" s="65"/>
      <c r="X119" s="70">
        <f t="shared" si="35"/>
        <v>10</v>
      </c>
      <c r="Y119" s="65">
        <f t="shared" si="36"/>
        <v>10</v>
      </c>
      <c r="Z119" s="70">
        <v>20</v>
      </c>
      <c r="AA119" s="70"/>
      <c r="AB119" s="70"/>
      <c r="AC119" s="70">
        <f t="shared" si="37"/>
        <v>20</v>
      </c>
      <c r="AD119" s="70">
        <v>45</v>
      </c>
      <c r="AE119" s="65"/>
      <c r="AF119" s="70"/>
      <c r="AG119" s="70">
        <f t="shared" si="38"/>
        <v>45</v>
      </c>
      <c r="AH119" s="70"/>
      <c r="AI119" s="70">
        <f t="shared" si="39"/>
        <v>0</v>
      </c>
      <c r="AJ119" s="65">
        <f t="shared" si="40"/>
        <v>65</v>
      </c>
      <c r="AK119" s="69">
        <f t="shared" si="41"/>
        <v>237.39598101265824</v>
      </c>
      <c r="AL119" s="71"/>
    </row>
    <row r="120" spans="1:38" ht="22.5" customHeight="1" x14ac:dyDescent="0.25">
      <c r="A120" s="65">
        <v>167</v>
      </c>
      <c r="B120" s="66" t="s">
        <v>388</v>
      </c>
      <c r="C120" s="67" t="s">
        <v>305</v>
      </c>
      <c r="D120" s="66" t="s">
        <v>169</v>
      </c>
      <c r="E120" s="65" t="str">
        <f>VLOOKUP(D:D,职称信息表!B:M,12,FALSE)</f>
        <v>讲师（高校）</v>
      </c>
      <c r="F120" s="65" t="str">
        <f>VLOOKUP(D:D,职称信息表!B:L,11,FALSE)</f>
        <v>中级</v>
      </c>
      <c r="G120" s="65" t="str">
        <f>VLOOKUP(D:D,职称信息表!B:G,6,FALSE)</f>
        <v>专任教师</v>
      </c>
      <c r="H120" s="68">
        <v>567.31693690122233</v>
      </c>
      <c r="I120" s="69">
        <f t="shared" si="32"/>
        <v>106.37192566897919</v>
      </c>
      <c r="J120" s="65" t="e">
        <f>VLOOKUP(成绩明细表!$D:$D,#REF!,3,FALSE)</f>
        <v>#REF!</v>
      </c>
      <c r="K120" s="65" t="e">
        <f>VLOOKUP($D:$D,#REF!,3,FALSE)</f>
        <v>#REF!</v>
      </c>
      <c r="L120" s="65" t="e">
        <f t="shared" si="42"/>
        <v>#REF!</v>
      </c>
      <c r="M120" s="65">
        <v>61</v>
      </c>
      <c r="N120" s="69">
        <f t="shared" si="31"/>
        <v>75.870253164556971</v>
      </c>
      <c r="O120" s="65"/>
      <c r="P120" s="65"/>
      <c r="Q120" s="65">
        <f t="shared" si="34"/>
        <v>0</v>
      </c>
      <c r="R120" s="65"/>
      <c r="S120" s="65"/>
      <c r="T120" s="65"/>
      <c r="U120" s="65"/>
      <c r="V120" s="65">
        <v>-2</v>
      </c>
      <c r="W120" s="65"/>
      <c r="X120" s="70">
        <f t="shared" si="35"/>
        <v>-2</v>
      </c>
      <c r="Y120" s="65">
        <f t="shared" si="36"/>
        <v>-2</v>
      </c>
      <c r="Z120" s="70"/>
      <c r="AA120" s="70"/>
      <c r="AB120" s="70"/>
      <c r="AC120" s="70">
        <f t="shared" si="37"/>
        <v>0</v>
      </c>
      <c r="AD120" s="70"/>
      <c r="AE120" s="65">
        <v>15</v>
      </c>
      <c r="AF120" s="70"/>
      <c r="AG120" s="70">
        <f t="shared" si="38"/>
        <v>15</v>
      </c>
      <c r="AH120" s="70"/>
      <c r="AI120" s="70">
        <f t="shared" si="39"/>
        <v>0</v>
      </c>
      <c r="AJ120" s="65">
        <f t="shared" si="40"/>
        <v>15</v>
      </c>
      <c r="AK120" s="69">
        <f t="shared" si="41"/>
        <v>195.24217883353617</v>
      </c>
      <c r="AL120" s="71"/>
    </row>
    <row r="121" spans="1:38" ht="22.5" customHeight="1" x14ac:dyDescent="0.25">
      <c r="A121" s="65">
        <v>168</v>
      </c>
      <c r="B121" s="66" t="s">
        <v>388</v>
      </c>
      <c r="C121" s="67" t="s">
        <v>377</v>
      </c>
      <c r="D121" s="66" t="s">
        <v>268</v>
      </c>
      <c r="E121" s="65" t="str">
        <f>VLOOKUP(D:D,职称信息表!B:M,12,FALSE)</f>
        <v>副高</v>
      </c>
      <c r="F121" s="65" t="str">
        <f>VLOOKUP(D:D,职称信息表!B:L,11,FALSE)</f>
        <v>副高</v>
      </c>
      <c r="G121" s="65" t="str">
        <f>VLOOKUP(D:D,职称信息表!B:G,6,FALSE)</f>
        <v>专任教师</v>
      </c>
      <c r="H121" s="68">
        <v>1173.6000000000001</v>
      </c>
      <c r="I121" s="69">
        <f t="shared" si="32"/>
        <v>220.05</v>
      </c>
      <c r="J121" s="65" t="e">
        <f>VLOOKUP(成绩明细表!$D:$D,#REF!,3,FALSE)</f>
        <v>#REF!</v>
      </c>
      <c r="K121" s="65" t="e">
        <f>VLOOKUP($D:$D,#REF!,3,FALSE)</f>
        <v>#REF!</v>
      </c>
      <c r="L121" s="65" t="e">
        <f t="shared" si="42"/>
        <v>#REF!</v>
      </c>
      <c r="M121" s="65">
        <v>25</v>
      </c>
      <c r="N121" s="69">
        <f t="shared" si="31"/>
        <v>90.110759493670898</v>
      </c>
      <c r="O121" s="65"/>
      <c r="P121" s="65"/>
      <c r="Q121" s="65">
        <f t="shared" si="34"/>
        <v>0</v>
      </c>
      <c r="R121" s="65"/>
      <c r="S121" s="65"/>
      <c r="T121" s="65"/>
      <c r="U121" s="65"/>
      <c r="V121" s="65"/>
      <c r="W121" s="65"/>
      <c r="X121" s="70">
        <f t="shared" si="35"/>
        <v>0</v>
      </c>
      <c r="Y121" s="65">
        <f t="shared" si="36"/>
        <v>0</v>
      </c>
      <c r="Z121" s="70"/>
      <c r="AA121" s="70"/>
      <c r="AB121" s="70"/>
      <c r="AC121" s="70">
        <f t="shared" si="37"/>
        <v>0</v>
      </c>
      <c r="AD121" s="70"/>
      <c r="AE121" s="65"/>
      <c r="AF121" s="70"/>
      <c r="AG121" s="70">
        <f t="shared" si="38"/>
        <v>0</v>
      </c>
      <c r="AH121" s="70">
        <v>160</v>
      </c>
      <c r="AI121" s="70">
        <f t="shared" si="39"/>
        <v>160</v>
      </c>
      <c r="AJ121" s="65">
        <f t="shared" si="40"/>
        <v>160</v>
      </c>
      <c r="AK121" s="69">
        <f t="shared" si="41"/>
        <v>470.16075949367092</v>
      </c>
      <c r="AL121" s="71"/>
    </row>
    <row r="122" spans="1:38" ht="22.5" customHeight="1" x14ac:dyDescent="0.25">
      <c r="A122" s="65">
        <v>169</v>
      </c>
      <c r="B122" s="66" t="s">
        <v>388</v>
      </c>
      <c r="C122" s="67" t="s">
        <v>425</v>
      </c>
      <c r="D122" s="66" t="s">
        <v>444</v>
      </c>
      <c r="E122" s="65" t="str">
        <f>VLOOKUP(D:D,职称信息表!B:M,12,FALSE)</f>
        <v>副研究员</v>
      </c>
      <c r="F122" s="65" t="str">
        <f>VLOOKUP(D:D,职称信息表!B:L,11,FALSE)</f>
        <v>副高</v>
      </c>
      <c r="G122" s="65" t="str">
        <f>VLOOKUP(D:D,职称信息表!B:G,6,FALSE)</f>
        <v>专任教师</v>
      </c>
      <c r="H122" s="68">
        <v>214.4</v>
      </c>
      <c r="I122" s="69">
        <f t="shared" si="32"/>
        <v>40.200000000000003</v>
      </c>
      <c r="J122" s="65"/>
      <c r="K122" s="65" t="e">
        <f>VLOOKUP($D:$D,#REF!,3,FALSE)</f>
        <v>#REF!</v>
      </c>
      <c r="L122" s="65" t="e">
        <f t="shared" si="42"/>
        <v>#REF!</v>
      </c>
      <c r="M122" s="65">
        <v>146</v>
      </c>
      <c r="N122" s="69">
        <f t="shared" si="31"/>
        <v>42.24683544303798</v>
      </c>
      <c r="O122" s="65"/>
      <c r="P122" s="65"/>
      <c r="Q122" s="65">
        <f t="shared" si="34"/>
        <v>0</v>
      </c>
      <c r="R122" s="65"/>
      <c r="S122" s="65"/>
      <c r="T122" s="65">
        <v>10</v>
      </c>
      <c r="U122" s="65"/>
      <c r="V122" s="65"/>
      <c r="W122" s="65"/>
      <c r="X122" s="70">
        <f t="shared" si="35"/>
        <v>10</v>
      </c>
      <c r="Y122" s="65">
        <f t="shared" si="36"/>
        <v>10</v>
      </c>
      <c r="Z122" s="70"/>
      <c r="AA122" s="70"/>
      <c r="AB122" s="70"/>
      <c r="AC122" s="70">
        <f t="shared" si="37"/>
        <v>0</v>
      </c>
      <c r="AD122" s="70"/>
      <c r="AE122" s="65"/>
      <c r="AF122" s="70"/>
      <c r="AG122" s="70">
        <f t="shared" si="38"/>
        <v>0</v>
      </c>
      <c r="AH122" s="70"/>
      <c r="AI122" s="70">
        <f t="shared" si="39"/>
        <v>0</v>
      </c>
      <c r="AJ122" s="65">
        <f t="shared" si="40"/>
        <v>0</v>
      </c>
      <c r="AK122" s="69">
        <f t="shared" si="41"/>
        <v>92.446835443037983</v>
      </c>
      <c r="AL122" s="71"/>
    </row>
    <row r="123" spans="1:38" ht="22.5" customHeight="1" x14ac:dyDescent="0.25">
      <c r="A123" s="65">
        <v>170</v>
      </c>
      <c r="B123" s="66" t="s">
        <v>388</v>
      </c>
      <c r="C123" s="67" t="s">
        <v>426</v>
      </c>
      <c r="D123" s="66" t="s">
        <v>452</v>
      </c>
      <c r="E123" s="65" t="str">
        <f>VLOOKUP(D:D,职称信息表!B:M,12,FALSE)</f>
        <v>讲师</v>
      </c>
      <c r="F123" s="65" t="str">
        <f>VLOOKUP(D:D,职称信息表!B:L,11,FALSE)</f>
        <v>中级</v>
      </c>
      <c r="G123" s="65" t="str">
        <f>VLOOKUP(D:D,职称信息表!B:G,6,FALSE)</f>
        <v>专任教师</v>
      </c>
      <c r="H123" s="68">
        <v>128</v>
      </c>
      <c r="I123" s="69">
        <f t="shared" si="32"/>
        <v>24</v>
      </c>
      <c r="J123" s="65"/>
      <c r="K123" s="65" t="e">
        <f>VLOOKUP($D:$D,#REF!,3,FALSE)</f>
        <v>#REF!</v>
      </c>
      <c r="L123" s="65" t="e">
        <f t="shared" si="42"/>
        <v>#REF!</v>
      </c>
      <c r="M123" s="65">
        <v>98</v>
      </c>
      <c r="N123" s="69">
        <f t="shared" si="31"/>
        <v>61.234177215189881</v>
      </c>
      <c r="O123" s="65"/>
      <c r="P123" s="65"/>
      <c r="Q123" s="65">
        <f t="shared" si="34"/>
        <v>0</v>
      </c>
      <c r="R123" s="65"/>
      <c r="S123" s="65"/>
      <c r="T123" s="65"/>
      <c r="U123" s="65"/>
      <c r="V123" s="65"/>
      <c r="W123" s="65"/>
      <c r="X123" s="70">
        <f t="shared" si="35"/>
        <v>0</v>
      </c>
      <c r="Y123" s="65">
        <f t="shared" si="36"/>
        <v>0</v>
      </c>
      <c r="Z123" s="70"/>
      <c r="AA123" s="70"/>
      <c r="AB123" s="70"/>
      <c r="AC123" s="70">
        <f t="shared" si="37"/>
        <v>0</v>
      </c>
      <c r="AD123" s="70"/>
      <c r="AE123" s="65"/>
      <c r="AF123" s="70"/>
      <c r="AG123" s="70">
        <f t="shared" si="38"/>
        <v>0</v>
      </c>
      <c r="AH123" s="70"/>
      <c r="AI123" s="70">
        <f t="shared" si="39"/>
        <v>0</v>
      </c>
      <c r="AJ123" s="65">
        <f t="shared" si="40"/>
        <v>0</v>
      </c>
      <c r="AK123" s="69">
        <f t="shared" si="41"/>
        <v>85.234177215189874</v>
      </c>
      <c r="AL123" s="71"/>
    </row>
    <row r="124" spans="1:38" ht="22.5" customHeight="1" x14ac:dyDescent="0.25">
      <c r="A124" s="65">
        <v>172</v>
      </c>
      <c r="B124" s="66" t="s">
        <v>388</v>
      </c>
      <c r="C124" s="67" t="s">
        <v>72</v>
      </c>
      <c r="D124" s="66" t="s">
        <v>73</v>
      </c>
      <c r="E124" s="65" t="s">
        <v>459</v>
      </c>
      <c r="F124" s="65" t="s">
        <v>460</v>
      </c>
      <c r="G124" s="65" t="s">
        <v>383</v>
      </c>
      <c r="H124" s="68">
        <v>408.8</v>
      </c>
      <c r="I124" s="69">
        <f t="shared" si="32"/>
        <v>76.650000000000006</v>
      </c>
      <c r="J124" s="65" t="e">
        <f>VLOOKUP(成绩明细表!$D:$D,#REF!,3,FALSE)</f>
        <v>#REF!</v>
      </c>
      <c r="K124" s="65"/>
      <c r="L124" s="65" t="e">
        <f t="shared" si="42"/>
        <v>#REF!</v>
      </c>
      <c r="M124" s="65">
        <v>55</v>
      </c>
      <c r="N124" s="69">
        <f t="shared" si="31"/>
        <v>78.243670886075947</v>
      </c>
      <c r="O124" s="65"/>
      <c r="P124" s="65"/>
      <c r="Q124" s="65">
        <f t="shared" si="34"/>
        <v>0</v>
      </c>
      <c r="R124" s="65"/>
      <c r="S124" s="65"/>
      <c r="T124" s="65">
        <v>10</v>
      </c>
      <c r="U124" s="65"/>
      <c r="V124" s="65"/>
      <c r="W124" s="65"/>
      <c r="X124" s="70">
        <f t="shared" si="35"/>
        <v>10</v>
      </c>
      <c r="Y124" s="65">
        <f t="shared" si="36"/>
        <v>10</v>
      </c>
      <c r="Z124" s="70"/>
      <c r="AA124" s="70"/>
      <c r="AB124" s="70"/>
      <c r="AC124" s="70">
        <f t="shared" si="37"/>
        <v>0</v>
      </c>
      <c r="AD124" s="70">
        <v>45</v>
      </c>
      <c r="AE124" s="65"/>
      <c r="AF124" s="70"/>
      <c r="AG124" s="70">
        <f t="shared" si="38"/>
        <v>45</v>
      </c>
      <c r="AH124" s="70"/>
      <c r="AI124" s="70">
        <f t="shared" si="39"/>
        <v>0</v>
      </c>
      <c r="AJ124" s="65">
        <f t="shared" si="40"/>
        <v>45</v>
      </c>
      <c r="AK124" s="69">
        <f t="shared" si="41"/>
        <v>209.89367088607594</v>
      </c>
      <c r="AL124" s="71"/>
    </row>
    <row r="125" spans="1:38" ht="22.5" customHeight="1" x14ac:dyDescent="0.25">
      <c r="A125" s="65">
        <v>173</v>
      </c>
      <c r="B125" s="66" t="s">
        <v>382</v>
      </c>
      <c r="C125" s="67" t="s">
        <v>28</v>
      </c>
      <c r="D125" s="66" t="s">
        <v>29</v>
      </c>
      <c r="E125" s="65" t="str">
        <f>VLOOKUP(D:D,职称信息表!B:M,12,FALSE)</f>
        <v>副研究员（自然科学）</v>
      </c>
      <c r="F125" s="65" t="str">
        <f>VLOOKUP(D:D,职称信息表!B:L,11,FALSE)</f>
        <v>副高</v>
      </c>
      <c r="G125" s="65" t="str">
        <f>VLOOKUP(D:D,职称信息表!B:G,6,FALSE)</f>
        <v>专任教师</v>
      </c>
      <c r="H125" s="68">
        <v>1075.2</v>
      </c>
      <c r="I125" s="69">
        <f t="shared" si="32"/>
        <v>201.60000000000002</v>
      </c>
      <c r="J125" s="65" t="e">
        <f>VLOOKUP(成绩明细表!$D:$D,#REF!,3,FALSE)</f>
        <v>#REF!</v>
      </c>
      <c r="K125" s="65" t="e">
        <f>VLOOKUP($D:$D,#REF!,3,FALSE)</f>
        <v>#REF!</v>
      </c>
      <c r="L125" s="65" t="e">
        <f t="shared" si="42"/>
        <v>#REF!</v>
      </c>
      <c r="M125" s="65">
        <v>118</v>
      </c>
      <c r="N125" s="69">
        <f t="shared" si="31"/>
        <v>53.322784810126592</v>
      </c>
      <c r="O125" s="65">
        <v>47.5</v>
      </c>
      <c r="P125" s="65"/>
      <c r="Q125" s="65">
        <f t="shared" si="34"/>
        <v>47.5</v>
      </c>
      <c r="R125" s="65"/>
      <c r="S125" s="65"/>
      <c r="T125" s="65"/>
      <c r="U125" s="65"/>
      <c r="V125" s="65">
        <v>-2</v>
      </c>
      <c r="W125" s="65"/>
      <c r="X125" s="70">
        <f t="shared" si="35"/>
        <v>-2</v>
      </c>
      <c r="Y125" s="65">
        <f t="shared" si="36"/>
        <v>45.5</v>
      </c>
      <c r="Z125" s="70">
        <v>19</v>
      </c>
      <c r="AA125" s="70"/>
      <c r="AB125" s="70"/>
      <c r="AC125" s="70">
        <f t="shared" si="37"/>
        <v>19</v>
      </c>
      <c r="AD125" s="70"/>
      <c r="AE125" s="65"/>
      <c r="AF125" s="70"/>
      <c r="AG125" s="70">
        <f t="shared" si="38"/>
        <v>0</v>
      </c>
      <c r="AH125" s="70">
        <v>30</v>
      </c>
      <c r="AI125" s="70">
        <f t="shared" si="39"/>
        <v>30</v>
      </c>
      <c r="AJ125" s="65">
        <f t="shared" si="40"/>
        <v>49</v>
      </c>
      <c r="AK125" s="69">
        <f t="shared" si="41"/>
        <v>349.42278481012659</v>
      </c>
      <c r="AL125" s="71"/>
    </row>
    <row r="126" spans="1:38" ht="22.5" customHeight="1" x14ac:dyDescent="0.25">
      <c r="A126" s="65">
        <v>174</v>
      </c>
      <c r="B126" s="66" t="s">
        <v>382</v>
      </c>
      <c r="C126" s="67" t="s">
        <v>43</v>
      </c>
      <c r="D126" s="66" t="s">
        <v>44</v>
      </c>
      <c r="E126" s="65" t="str">
        <f>VLOOKUP(D:D,职称信息表!B:M,12,FALSE)</f>
        <v>教授</v>
      </c>
      <c r="F126" s="65" t="str">
        <f>VLOOKUP(D:D,职称信息表!B:L,11,FALSE)</f>
        <v>正高</v>
      </c>
      <c r="G126" s="65" t="str">
        <f>VLOOKUP(D:D,职称信息表!B:G,6,FALSE)</f>
        <v>专任教师</v>
      </c>
      <c r="H126" s="68">
        <v>32</v>
      </c>
      <c r="I126" s="69">
        <f t="shared" si="32"/>
        <v>6</v>
      </c>
      <c r="J126" s="65"/>
      <c r="K126" s="65" t="e">
        <f>VLOOKUP($D:$D,#REF!,3,FALSE)</f>
        <v>#REF!</v>
      </c>
      <c r="L126" s="65" t="e">
        <f t="shared" si="42"/>
        <v>#REF!</v>
      </c>
      <c r="M126" s="65">
        <v>53</v>
      </c>
      <c r="N126" s="69">
        <f t="shared" si="31"/>
        <v>79.034810126582286</v>
      </c>
      <c r="O126" s="65"/>
      <c r="P126" s="65"/>
      <c r="Q126" s="65">
        <f t="shared" si="34"/>
        <v>0</v>
      </c>
      <c r="R126" s="65"/>
      <c r="S126" s="65"/>
      <c r="T126" s="65"/>
      <c r="U126" s="65"/>
      <c r="V126" s="65"/>
      <c r="W126" s="65"/>
      <c r="X126" s="70">
        <f t="shared" si="35"/>
        <v>0</v>
      </c>
      <c r="Y126" s="65">
        <f t="shared" si="36"/>
        <v>0</v>
      </c>
      <c r="Z126" s="70"/>
      <c r="AA126" s="70"/>
      <c r="AB126" s="70"/>
      <c r="AC126" s="70">
        <f t="shared" si="37"/>
        <v>0</v>
      </c>
      <c r="AD126" s="70"/>
      <c r="AE126" s="65"/>
      <c r="AF126" s="70"/>
      <c r="AG126" s="70">
        <f t="shared" si="38"/>
        <v>0</v>
      </c>
      <c r="AH126" s="70"/>
      <c r="AI126" s="70">
        <f t="shared" si="39"/>
        <v>0</v>
      </c>
      <c r="AJ126" s="65">
        <f t="shared" si="40"/>
        <v>0</v>
      </c>
      <c r="AK126" s="69">
        <f t="shared" si="41"/>
        <v>85.034810126582286</v>
      </c>
      <c r="AL126" s="71" t="s">
        <v>1056</v>
      </c>
    </row>
    <row r="127" spans="1:38" ht="22.5" customHeight="1" x14ac:dyDescent="0.25">
      <c r="A127" s="65">
        <v>175</v>
      </c>
      <c r="B127" s="66" t="s">
        <v>382</v>
      </c>
      <c r="C127" s="67" t="s">
        <v>45</v>
      </c>
      <c r="D127" s="66" t="s">
        <v>46</v>
      </c>
      <c r="E127" s="65" t="str">
        <f>VLOOKUP(D:D,职称信息表!B:M,12,FALSE)</f>
        <v>副教授</v>
      </c>
      <c r="F127" s="65" t="str">
        <f>VLOOKUP(D:D,职称信息表!B:L,11,FALSE)</f>
        <v>副高</v>
      </c>
      <c r="G127" s="65" t="str">
        <f>VLOOKUP(D:D,职称信息表!B:G,6,FALSE)</f>
        <v>专任教师</v>
      </c>
      <c r="H127" s="68">
        <v>243.92400000000001</v>
      </c>
      <c r="I127" s="69">
        <f t="shared" si="32"/>
        <v>45.735750000000003</v>
      </c>
      <c r="J127" s="65" t="e">
        <f>VLOOKUP(成绩明细表!$D:$D,#REF!,3,FALSE)</f>
        <v>#REF!</v>
      </c>
      <c r="K127" s="65"/>
      <c r="L127" s="65" t="e">
        <f t="shared" si="42"/>
        <v>#REF!</v>
      </c>
      <c r="M127" s="65">
        <v>57</v>
      </c>
      <c r="N127" s="69">
        <f t="shared" si="31"/>
        <v>77.452531645569636</v>
      </c>
      <c r="O127" s="65"/>
      <c r="P127" s="65"/>
      <c r="Q127" s="65">
        <f t="shared" si="34"/>
        <v>0</v>
      </c>
      <c r="R127" s="65"/>
      <c r="S127" s="65"/>
      <c r="T127" s="65"/>
      <c r="U127" s="65"/>
      <c r="V127" s="65"/>
      <c r="W127" s="65"/>
      <c r="X127" s="70">
        <f t="shared" si="35"/>
        <v>0</v>
      </c>
      <c r="Y127" s="65">
        <f t="shared" si="36"/>
        <v>0</v>
      </c>
      <c r="Z127" s="70"/>
      <c r="AA127" s="70"/>
      <c r="AB127" s="70"/>
      <c r="AC127" s="70">
        <f t="shared" si="37"/>
        <v>0</v>
      </c>
      <c r="AD127" s="70"/>
      <c r="AE127" s="65">
        <v>10</v>
      </c>
      <c r="AF127" s="70"/>
      <c r="AG127" s="70">
        <f t="shared" si="38"/>
        <v>10</v>
      </c>
      <c r="AH127" s="70"/>
      <c r="AI127" s="70">
        <f t="shared" si="39"/>
        <v>0</v>
      </c>
      <c r="AJ127" s="65">
        <f t="shared" si="40"/>
        <v>10</v>
      </c>
      <c r="AK127" s="69">
        <f t="shared" si="41"/>
        <v>133.18828164556965</v>
      </c>
      <c r="AL127" s="71"/>
    </row>
    <row r="128" spans="1:38" ht="22.5" customHeight="1" x14ac:dyDescent="0.25">
      <c r="A128" s="65">
        <v>176</v>
      </c>
      <c r="B128" s="66" t="s">
        <v>382</v>
      </c>
      <c r="C128" s="67" t="s">
        <v>66</v>
      </c>
      <c r="D128" s="66" t="s">
        <v>67</v>
      </c>
      <c r="E128" s="65" t="str">
        <f>VLOOKUP(D:D,职称信息表!B:M,12,FALSE)</f>
        <v>教授</v>
      </c>
      <c r="F128" s="65" t="str">
        <f>VLOOKUP(D:D,职称信息表!B:L,11,FALSE)</f>
        <v>正高</v>
      </c>
      <c r="G128" s="65" t="str">
        <f>VLOOKUP(D:D,职称信息表!B:G,6,FALSE)</f>
        <v>专任教师</v>
      </c>
      <c r="H128" s="68">
        <v>446</v>
      </c>
      <c r="I128" s="69">
        <f t="shared" si="32"/>
        <v>83.625</v>
      </c>
      <c r="J128" s="65"/>
      <c r="K128" s="65" t="e">
        <f>VLOOKUP($D:$D,#REF!,3,FALSE)</f>
        <v>#REF!</v>
      </c>
      <c r="L128" s="65" t="e">
        <f t="shared" si="42"/>
        <v>#REF!</v>
      </c>
      <c r="M128" s="65">
        <v>42</v>
      </c>
      <c r="N128" s="69">
        <f t="shared" si="31"/>
        <v>83.386075949367083</v>
      </c>
      <c r="O128" s="65">
        <v>145</v>
      </c>
      <c r="P128" s="65"/>
      <c r="Q128" s="65">
        <f t="shared" si="34"/>
        <v>145</v>
      </c>
      <c r="R128" s="65"/>
      <c r="S128" s="65"/>
      <c r="T128" s="65"/>
      <c r="U128" s="65"/>
      <c r="V128" s="65"/>
      <c r="W128" s="65"/>
      <c r="X128" s="70">
        <f t="shared" si="35"/>
        <v>0</v>
      </c>
      <c r="Y128" s="65">
        <f t="shared" si="36"/>
        <v>145</v>
      </c>
      <c r="Z128" s="70"/>
      <c r="AA128" s="70"/>
      <c r="AB128" s="70"/>
      <c r="AC128" s="70">
        <f t="shared" si="37"/>
        <v>0</v>
      </c>
      <c r="AD128" s="70"/>
      <c r="AE128" s="65">
        <v>80</v>
      </c>
      <c r="AF128" s="70"/>
      <c r="AG128" s="70">
        <f t="shared" si="38"/>
        <v>80</v>
      </c>
      <c r="AH128" s="70"/>
      <c r="AI128" s="70">
        <f t="shared" si="39"/>
        <v>0</v>
      </c>
      <c r="AJ128" s="65">
        <f t="shared" si="40"/>
        <v>80</v>
      </c>
      <c r="AK128" s="69">
        <f t="shared" si="41"/>
        <v>392.01107594936707</v>
      </c>
      <c r="AL128" s="71"/>
    </row>
    <row r="129" spans="1:38" ht="22.5" customHeight="1" x14ac:dyDescent="0.25">
      <c r="A129" s="65">
        <v>177</v>
      </c>
      <c r="B129" s="66" t="s">
        <v>382</v>
      </c>
      <c r="C129" s="67" t="s">
        <v>70</v>
      </c>
      <c r="D129" s="66" t="s">
        <v>71</v>
      </c>
      <c r="E129" s="65" t="str">
        <f>VLOOKUP(D:D,职称信息表!B:M,12,FALSE)</f>
        <v>讲师（高校）</v>
      </c>
      <c r="F129" s="65" t="str">
        <f>VLOOKUP(D:D,职称信息表!B:L,11,FALSE)</f>
        <v>中级</v>
      </c>
      <c r="G129" s="65" t="str">
        <f>VLOOKUP(D:D,职称信息表!B:G,6,FALSE)</f>
        <v>专任教师</v>
      </c>
      <c r="H129" s="68">
        <v>436.88</v>
      </c>
      <c r="I129" s="69">
        <f t="shared" si="32"/>
        <v>81.915000000000006</v>
      </c>
      <c r="J129" s="65" t="e">
        <f>VLOOKUP(成绩明细表!$D:$D,#REF!,3,FALSE)</f>
        <v>#REF!</v>
      </c>
      <c r="K129" s="65" t="e">
        <f>VLOOKUP($D:$D,#REF!,3,FALSE)</f>
        <v>#REF!</v>
      </c>
      <c r="L129" s="65" t="e">
        <f t="shared" si="42"/>
        <v>#REF!</v>
      </c>
      <c r="M129" s="65">
        <v>80</v>
      </c>
      <c r="N129" s="69">
        <f t="shared" si="31"/>
        <v>68.354430379746844</v>
      </c>
      <c r="O129" s="65"/>
      <c r="P129" s="65"/>
      <c r="Q129" s="65">
        <f t="shared" si="34"/>
        <v>0</v>
      </c>
      <c r="R129" s="65"/>
      <c r="S129" s="65"/>
      <c r="T129" s="65"/>
      <c r="U129" s="65"/>
      <c r="V129" s="65"/>
      <c r="W129" s="65"/>
      <c r="X129" s="70">
        <f t="shared" si="35"/>
        <v>0</v>
      </c>
      <c r="Y129" s="65">
        <f t="shared" si="36"/>
        <v>0</v>
      </c>
      <c r="Z129" s="70"/>
      <c r="AA129" s="70"/>
      <c r="AB129" s="70"/>
      <c r="AC129" s="70">
        <f t="shared" si="37"/>
        <v>0</v>
      </c>
      <c r="AD129" s="70"/>
      <c r="AE129" s="65"/>
      <c r="AF129" s="70"/>
      <c r="AG129" s="70">
        <f t="shared" si="38"/>
        <v>0</v>
      </c>
      <c r="AH129" s="70"/>
      <c r="AI129" s="70">
        <f t="shared" si="39"/>
        <v>0</v>
      </c>
      <c r="AJ129" s="65">
        <f t="shared" si="40"/>
        <v>0</v>
      </c>
      <c r="AK129" s="69">
        <f t="shared" si="41"/>
        <v>150.26943037974684</v>
      </c>
      <c r="AL129" s="71"/>
    </row>
    <row r="130" spans="1:38" ht="22.5" customHeight="1" x14ac:dyDescent="0.25">
      <c r="A130" s="65">
        <v>178</v>
      </c>
      <c r="B130" s="66" t="s">
        <v>382</v>
      </c>
      <c r="C130" s="67" t="s">
        <v>104</v>
      </c>
      <c r="D130" s="66" t="s">
        <v>105</v>
      </c>
      <c r="E130" s="65" t="str">
        <f>VLOOKUP(D:D,职称信息表!B:M,12,FALSE)</f>
        <v>高级实验师</v>
      </c>
      <c r="F130" s="65" t="str">
        <f>VLOOKUP(D:D,职称信息表!B:L,11,FALSE)</f>
        <v>副高</v>
      </c>
      <c r="G130" s="65" t="str">
        <f>VLOOKUP(D:D,职称信息表!B:G,6,FALSE)</f>
        <v>专任教师</v>
      </c>
      <c r="H130" s="68">
        <v>364.8</v>
      </c>
      <c r="I130" s="69">
        <f t="shared" si="32"/>
        <v>68.400000000000006</v>
      </c>
      <c r="J130" s="65" t="e">
        <f>VLOOKUP(成绩明细表!$D:$D,#REF!,3,FALSE)</f>
        <v>#REF!</v>
      </c>
      <c r="K130" s="65" t="e">
        <f>VLOOKUP($D:$D,#REF!,3,FALSE)</f>
        <v>#REF!</v>
      </c>
      <c r="L130" s="65" t="e">
        <f t="shared" si="42"/>
        <v>#REF!</v>
      </c>
      <c r="M130" s="65">
        <v>83</v>
      </c>
      <c r="N130" s="69">
        <f t="shared" si="31"/>
        <v>67.167721518987335</v>
      </c>
      <c r="O130" s="65"/>
      <c r="P130" s="65"/>
      <c r="Q130" s="65">
        <f t="shared" si="34"/>
        <v>0</v>
      </c>
      <c r="R130" s="65"/>
      <c r="S130" s="65"/>
      <c r="T130" s="65"/>
      <c r="U130" s="65"/>
      <c r="V130" s="65"/>
      <c r="W130" s="65"/>
      <c r="X130" s="70">
        <f t="shared" si="35"/>
        <v>0</v>
      </c>
      <c r="Y130" s="65">
        <f t="shared" si="36"/>
        <v>0</v>
      </c>
      <c r="Z130" s="70"/>
      <c r="AA130" s="70">
        <v>25</v>
      </c>
      <c r="AB130" s="70"/>
      <c r="AC130" s="70">
        <f t="shared" si="37"/>
        <v>25</v>
      </c>
      <c r="AD130" s="70"/>
      <c r="AE130" s="65"/>
      <c r="AF130" s="70"/>
      <c r="AG130" s="70">
        <f t="shared" si="38"/>
        <v>0</v>
      </c>
      <c r="AH130" s="70"/>
      <c r="AI130" s="70">
        <f t="shared" si="39"/>
        <v>0</v>
      </c>
      <c r="AJ130" s="65">
        <f t="shared" si="40"/>
        <v>25</v>
      </c>
      <c r="AK130" s="69">
        <f t="shared" si="41"/>
        <v>160.56772151898736</v>
      </c>
      <c r="AL130" s="71"/>
    </row>
    <row r="131" spans="1:38" ht="22.5" customHeight="1" x14ac:dyDescent="0.25">
      <c r="A131" s="65">
        <v>179</v>
      </c>
      <c r="B131" s="66" t="s">
        <v>382</v>
      </c>
      <c r="C131" s="67" t="s">
        <v>119</v>
      </c>
      <c r="D131" s="66" t="s">
        <v>120</v>
      </c>
      <c r="E131" s="65" t="str">
        <f>VLOOKUP(D:D,职称信息表!B:M,12,FALSE)</f>
        <v>教授</v>
      </c>
      <c r="F131" s="65" t="str">
        <f>VLOOKUP(D:D,职称信息表!B:L,11,FALSE)</f>
        <v>正高</v>
      </c>
      <c r="G131" s="65" t="str">
        <f>VLOOKUP(D:D,职称信息表!B:G,6,FALSE)</f>
        <v>专任教师</v>
      </c>
      <c r="H131" s="68">
        <v>236.32</v>
      </c>
      <c r="I131" s="69">
        <f t="shared" ref="I131:I160" si="43">H131/320*60</f>
        <v>44.309999999999995</v>
      </c>
      <c r="J131" s="65" t="e">
        <f>VLOOKUP(成绩明细表!$D:$D,#REF!,3,FALSE)</f>
        <v>#REF!</v>
      </c>
      <c r="K131" s="65"/>
      <c r="L131" s="65" t="e">
        <f t="shared" si="42"/>
        <v>#REF!</v>
      </c>
      <c r="M131" s="65">
        <v>110</v>
      </c>
      <c r="N131" s="69">
        <f t="shared" si="31"/>
        <v>56.4873417721519</v>
      </c>
      <c r="O131" s="65"/>
      <c r="P131" s="65"/>
      <c r="Q131" s="65">
        <f t="shared" si="34"/>
        <v>0</v>
      </c>
      <c r="R131" s="65"/>
      <c r="S131" s="65"/>
      <c r="T131" s="65"/>
      <c r="U131" s="65"/>
      <c r="V131" s="65"/>
      <c r="W131" s="65"/>
      <c r="X131" s="70">
        <f t="shared" si="35"/>
        <v>0</v>
      </c>
      <c r="Y131" s="65">
        <f t="shared" si="36"/>
        <v>0</v>
      </c>
      <c r="Z131" s="70"/>
      <c r="AA131" s="70"/>
      <c r="AB131" s="70"/>
      <c r="AC131" s="70">
        <f t="shared" si="37"/>
        <v>0</v>
      </c>
      <c r="AD131" s="70"/>
      <c r="AE131" s="65"/>
      <c r="AF131" s="70"/>
      <c r="AG131" s="70">
        <f t="shared" si="38"/>
        <v>0</v>
      </c>
      <c r="AH131" s="70"/>
      <c r="AI131" s="70">
        <f t="shared" si="39"/>
        <v>0</v>
      </c>
      <c r="AJ131" s="65">
        <f t="shared" si="40"/>
        <v>0</v>
      </c>
      <c r="AK131" s="69">
        <f t="shared" si="41"/>
        <v>100.7973417721519</v>
      </c>
      <c r="AL131" s="71"/>
    </row>
    <row r="132" spans="1:38" ht="22.5" customHeight="1" x14ac:dyDescent="0.25">
      <c r="A132" s="65">
        <v>180</v>
      </c>
      <c r="B132" s="66" t="s">
        <v>382</v>
      </c>
      <c r="C132" s="67" t="s">
        <v>289</v>
      </c>
      <c r="D132" s="66" t="s">
        <v>138</v>
      </c>
      <c r="E132" s="65" t="str">
        <f>VLOOKUP(D:D,职称信息表!B:M,12,FALSE)</f>
        <v>讲师（高校）</v>
      </c>
      <c r="F132" s="65" t="str">
        <f>VLOOKUP(D:D,职称信息表!B:L,11,FALSE)</f>
        <v>中级</v>
      </c>
      <c r="G132" s="65" t="str">
        <f>VLOOKUP(D:D,职称信息表!B:G,6,FALSE)</f>
        <v>专任教师</v>
      </c>
      <c r="H132" s="68">
        <v>483.84000000000003</v>
      </c>
      <c r="I132" s="69">
        <f t="shared" si="43"/>
        <v>90.72</v>
      </c>
      <c r="J132" s="65" t="e">
        <f>VLOOKUP(成绩明细表!$D:$D,#REF!,3,FALSE)</f>
        <v>#REF!</v>
      </c>
      <c r="K132" s="65" t="e">
        <f>VLOOKUP($D:$D,#REF!,3,FALSE)</f>
        <v>#REF!</v>
      </c>
      <c r="L132" s="65" t="e">
        <f t="shared" si="42"/>
        <v>#REF!</v>
      </c>
      <c r="M132" s="65">
        <v>38</v>
      </c>
      <c r="N132" s="69">
        <f t="shared" ref="N132:N160" si="44">(1.6-(M132/158))*62.5</f>
        <v>84.968354430379762</v>
      </c>
      <c r="O132" s="65"/>
      <c r="P132" s="65"/>
      <c r="Q132" s="65">
        <f t="shared" si="34"/>
        <v>0</v>
      </c>
      <c r="R132" s="65"/>
      <c r="S132" s="65"/>
      <c r="T132" s="65"/>
      <c r="U132" s="65"/>
      <c r="V132" s="65"/>
      <c r="W132" s="65"/>
      <c r="X132" s="70">
        <f t="shared" si="35"/>
        <v>0</v>
      </c>
      <c r="Y132" s="65">
        <f t="shared" si="36"/>
        <v>0</v>
      </c>
      <c r="Z132" s="70"/>
      <c r="AA132" s="70"/>
      <c r="AB132" s="70"/>
      <c r="AC132" s="70">
        <f t="shared" si="37"/>
        <v>0</v>
      </c>
      <c r="AD132" s="70"/>
      <c r="AE132" s="65"/>
      <c r="AF132" s="70"/>
      <c r="AG132" s="70">
        <f t="shared" si="38"/>
        <v>0</v>
      </c>
      <c r="AH132" s="70"/>
      <c r="AI132" s="70">
        <f t="shared" si="39"/>
        <v>0</v>
      </c>
      <c r="AJ132" s="65">
        <f t="shared" si="40"/>
        <v>0</v>
      </c>
      <c r="AK132" s="69">
        <f t="shared" si="41"/>
        <v>175.68835443037977</v>
      </c>
      <c r="AL132" s="71"/>
    </row>
    <row r="133" spans="1:38" ht="22.5" customHeight="1" x14ac:dyDescent="0.25">
      <c r="A133" s="65">
        <v>181</v>
      </c>
      <c r="B133" s="66" t="s">
        <v>382</v>
      </c>
      <c r="C133" s="67" t="s">
        <v>321</v>
      </c>
      <c r="D133" s="66" t="s">
        <v>153</v>
      </c>
      <c r="E133" s="65" t="str">
        <f>VLOOKUP(D:D,职称信息表!B:M,12,FALSE)</f>
        <v>副教授</v>
      </c>
      <c r="F133" s="65" t="str">
        <f>VLOOKUP(D:D,职称信息表!B:L,11,FALSE)</f>
        <v>副高</v>
      </c>
      <c r="G133" s="65" t="str">
        <f>VLOOKUP(D:D,职称信息表!B:G,6,FALSE)</f>
        <v>专任教师</v>
      </c>
      <c r="H133" s="68">
        <v>397</v>
      </c>
      <c r="I133" s="69">
        <f t="shared" si="43"/>
        <v>74.4375</v>
      </c>
      <c r="J133" s="65"/>
      <c r="K133" s="65" t="e">
        <f>VLOOKUP($D:$D,#REF!,3,FALSE)</f>
        <v>#REF!</v>
      </c>
      <c r="L133" s="65" t="e">
        <f t="shared" si="42"/>
        <v>#REF!</v>
      </c>
      <c r="M133" s="65">
        <v>88</v>
      </c>
      <c r="N133" s="69">
        <f t="shared" si="44"/>
        <v>65.189873417721529</v>
      </c>
      <c r="O133" s="65"/>
      <c r="P133" s="65"/>
      <c r="Q133" s="65">
        <f t="shared" si="34"/>
        <v>0</v>
      </c>
      <c r="R133" s="65"/>
      <c r="S133" s="65"/>
      <c r="T133" s="65"/>
      <c r="U133" s="65"/>
      <c r="V133" s="65"/>
      <c r="W133" s="65"/>
      <c r="X133" s="70">
        <f t="shared" si="35"/>
        <v>0</v>
      </c>
      <c r="Y133" s="65">
        <f t="shared" si="36"/>
        <v>0</v>
      </c>
      <c r="Z133" s="70"/>
      <c r="AA133" s="70">
        <v>20</v>
      </c>
      <c r="AB133" s="70"/>
      <c r="AC133" s="70">
        <f t="shared" si="37"/>
        <v>20</v>
      </c>
      <c r="AD133" s="70"/>
      <c r="AE133" s="65"/>
      <c r="AF133" s="70"/>
      <c r="AG133" s="70">
        <f t="shared" si="38"/>
        <v>0</v>
      </c>
      <c r="AH133" s="70"/>
      <c r="AI133" s="70">
        <f t="shared" si="39"/>
        <v>0</v>
      </c>
      <c r="AJ133" s="65">
        <f t="shared" si="40"/>
        <v>20</v>
      </c>
      <c r="AK133" s="69">
        <f t="shared" si="41"/>
        <v>159.62737341772151</v>
      </c>
      <c r="AL133" s="71"/>
    </row>
    <row r="134" spans="1:38" ht="22.5" customHeight="1" x14ac:dyDescent="0.25">
      <c r="A134" s="65">
        <v>182</v>
      </c>
      <c r="B134" s="66" t="s">
        <v>382</v>
      </c>
      <c r="C134" s="67" t="s">
        <v>378</v>
      </c>
      <c r="D134" s="66" t="s">
        <v>355</v>
      </c>
      <c r="E134" s="65" t="str">
        <f>VLOOKUP(D:D,职称信息表!B:M,12,FALSE)</f>
        <v>讲师</v>
      </c>
      <c r="F134" s="65" t="str">
        <f>VLOOKUP(D:D,职称信息表!B:L,11,FALSE)</f>
        <v>中级</v>
      </c>
      <c r="G134" s="65" t="str">
        <f>VLOOKUP(D:D,职称信息表!B:G,6,FALSE)</f>
        <v>专任教师</v>
      </c>
      <c r="H134" s="68">
        <v>499.49920395431343</v>
      </c>
      <c r="I134" s="69">
        <f t="shared" si="43"/>
        <v>93.656100741433761</v>
      </c>
      <c r="J134" s="65" t="e">
        <f>VLOOKUP(成绩明细表!$D:$D,#REF!,3,FALSE)</f>
        <v>#REF!</v>
      </c>
      <c r="K134" s="65" t="e">
        <f>VLOOKUP($D:$D,#REF!,3,FALSE)</f>
        <v>#REF!</v>
      </c>
      <c r="L134" s="65" t="e">
        <f t="shared" si="42"/>
        <v>#REF!</v>
      </c>
      <c r="M134" s="65">
        <v>74</v>
      </c>
      <c r="N134" s="69">
        <f t="shared" si="44"/>
        <v>70.72784810126582</v>
      </c>
      <c r="O134" s="65"/>
      <c r="P134" s="65"/>
      <c r="Q134" s="65">
        <f t="shared" ref="Q134:Q160" si="45">SUM(O134:P134)</f>
        <v>0</v>
      </c>
      <c r="R134" s="65"/>
      <c r="S134" s="65"/>
      <c r="T134" s="65"/>
      <c r="U134" s="65">
        <v>2.5</v>
      </c>
      <c r="V134" s="65"/>
      <c r="W134" s="65"/>
      <c r="X134" s="70">
        <f t="shared" ref="X134:X160" si="46">SUM(R134:W134)</f>
        <v>2.5</v>
      </c>
      <c r="Y134" s="65">
        <f t="shared" ref="Y134:Y160" si="47">Q134+X134</f>
        <v>2.5</v>
      </c>
      <c r="Z134" s="70">
        <v>15</v>
      </c>
      <c r="AA134" s="70">
        <v>20</v>
      </c>
      <c r="AB134" s="70"/>
      <c r="AC134" s="70">
        <f t="shared" ref="AC134:AC160" si="48">SUM(Z134:AB134)</f>
        <v>35</v>
      </c>
      <c r="AD134" s="70"/>
      <c r="AE134" s="65"/>
      <c r="AF134" s="70"/>
      <c r="AG134" s="70">
        <f t="shared" ref="AG134:AG160" si="49">SUM(AD134:AF134)</f>
        <v>0</v>
      </c>
      <c r="AH134" s="70">
        <v>20</v>
      </c>
      <c r="AI134" s="70">
        <f t="shared" ref="AI134:AI160" si="50">AH134</f>
        <v>20</v>
      </c>
      <c r="AJ134" s="65">
        <f t="shared" ref="AJ134:AJ160" si="51">AC134+AG134+AI134</f>
        <v>55</v>
      </c>
      <c r="AK134" s="69">
        <f t="shared" ref="AK134:AK160" si="52">I134+N134+Y134+AJ134</f>
        <v>221.88394884269957</v>
      </c>
      <c r="AL134" s="71"/>
    </row>
    <row r="135" spans="1:38" ht="22.5" customHeight="1" x14ac:dyDescent="0.25">
      <c r="A135" s="65">
        <v>183</v>
      </c>
      <c r="B135" s="66" t="s">
        <v>453</v>
      </c>
      <c r="C135" s="67" t="s">
        <v>3</v>
      </c>
      <c r="D135" s="66" t="s">
        <v>4</v>
      </c>
      <c r="E135" s="65" t="str">
        <f>VLOOKUP(D:D,职称信息表!B:M,12,FALSE)</f>
        <v>教授</v>
      </c>
      <c r="F135" s="65" t="str">
        <f>VLOOKUP(D:D,职称信息表!B:L,11,FALSE)</f>
        <v>正高</v>
      </c>
      <c r="G135" s="65" t="str">
        <f>VLOOKUP(D:D,职称信息表!B:G,6,FALSE)</f>
        <v>专任教师</v>
      </c>
      <c r="H135" s="68">
        <v>195.6</v>
      </c>
      <c r="I135" s="69">
        <f t="shared" si="43"/>
        <v>36.674999999999997</v>
      </c>
      <c r="J135" s="65" t="e">
        <f>VLOOKUP(成绩明细表!$D:$D,#REF!,3,FALSE)</f>
        <v>#REF!</v>
      </c>
      <c r="K135" s="65" t="e">
        <f>VLOOKUP($D:$D,#REF!,3,FALSE)</f>
        <v>#REF!</v>
      </c>
      <c r="L135" s="65" t="e">
        <f t="shared" si="42"/>
        <v>#REF!</v>
      </c>
      <c r="M135" s="65">
        <v>76</v>
      </c>
      <c r="N135" s="69">
        <f t="shared" si="44"/>
        <v>69.936708860759509</v>
      </c>
      <c r="O135" s="65"/>
      <c r="P135" s="65"/>
      <c r="Q135" s="65">
        <f t="shared" si="45"/>
        <v>0</v>
      </c>
      <c r="R135" s="65"/>
      <c r="S135" s="65"/>
      <c r="T135" s="65"/>
      <c r="U135" s="65"/>
      <c r="V135" s="65"/>
      <c r="W135" s="65"/>
      <c r="X135" s="70">
        <f t="shared" si="46"/>
        <v>0</v>
      </c>
      <c r="Y135" s="65">
        <f t="shared" si="47"/>
        <v>0</v>
      </c>
      <c r="Z135" s="70"/>
      <c r="AA135" s="70"/>
      <c r="AB135" s="70"/>
      <c r="AC135" s="70">
        <f t="shared" si="48"/>
        <v>0</v>
      </c>
      <c r="AD135" s="70"/>
      <c r="AE135" s="65"/>
      <c r="AF135" s="70"/>
      <c r="AG135" s="70">
        <f t="shared" si="49"/>
        <v>0</v>
      </c>
      <c r="AH135" s="70"/>
      <c r="AI135" s="70">
        <f t="shared" si="50"/>
        <v>0</v>
      </c>
      <c r="AJ135" s="65">
        <f t="shared" si="51"/>
        <v>0</v>
      </c>
      <c r="AK135" s="69">
        <f t="shared" si="52"/>
        <v>106.61170886075951</v>
      </c>
      <c r="AL135" s="71"/>
    </row>
    <row r="136" spans="1:38" ht="22.5" customHeight="1" x14ac:dyDescent="0.25">
      <c r="A136" s="65">
        <v>184</v>
      </c>
      <c r="B136" s="66" t="s">
        <v>453</v>
      </c>
      <c r="C136" s="67" t="s">
        <v>316</v>
      </c>
      <c r="D136" s="66" t="s">
        <v>49</v>
      </c>
      <c r="E136" s="65" t="str">
        <f>VLOOKUP(D:D,职称信息表!B:M,12,FALSE)</f>
        <v>副教授</v>
      </c>
      <c r="F136" s="65" t="str">
        <f>VLOOKUP(D:D,职称信息表!B:L,11,FALSE)</f>
        <v>副高</v>
      </c>
      <c r="G136" s="65" t="str">
        <f>VLOOKUP(D:D,职称信息表!B:G,6,FALSE)</f>
        <v>专任教师</v>
      </c>
      <c r="H136" s="68">
        <v>804.78054399999996</v>
      </c>
      <c r="I136" s="69">
        <f t="shared" si="43"/>
        <v>150.89635199999998</v>
      </c>
      <c r="J136" s="65" t="e">
        <f>VLOOKUP(成绩明细表!$D:$D,#REF!,3,FALSE)</f>
        <v>#REF!</v>
      </c>
      <c r="K136" s="65"/>
      <c r="L136" s="65" t="e">
        <f t="shared" si="42"/>
        <v>#REF!</v>
      </c>
      <c r="M136" s="65">
        <v>20</v>
      </c>
      <c r="N136" s="69">
        <f t="shared" si="44"/>
        <v>92.088607594936718</v>
      </c>
      <c r="O136" s="65"/>
      <c r="P136" s="65"/>
      <c r="Q136" s="65">
        <f t="shared" si="45"/>
        <v>0</v>
      </c>
      <c r="R136" s="65"/>
      <c r="S136" s="65"/>
      <c r="T136" s="65"/>
      <c r="U136" s="65">
        <v>25</v>
      </c>
      <c r="V136" s="65"/>
      <c r="W136" s="65"/>
      <c r="X136" s="70">
        <f t="shared" si="46"/>
        <v>25</v>
      </c>
      <c r="Y136" s="65">
        <f t="shared" si="47"/>
        <v>25</v>
      </c>
      <c r="Z136" s="70">
        <v>25</v>
      </c>
      <c r="AA136" s="70">
        <v>5</v>
      </c>
      <c r="AB136" s="70"/>
      <c r="AC136" s="70">
        <f t="shared" si="48"/>
        <v>30</v>
      </c>
      <c r="AD136" s="70">
        <v>25</v>
      </c>
      <c r="AE136" s="65">
        <v>69</v>
      </c>
      <c r="AF136" s="70">
        <v>10</v>
      </c>
      <c r="AG136" s="70">
        <f t="shared" si="49"/>
        <v>104</v>
      </c>
      <c r="AH136" s="70">
        <v>10</v>
      </c>
      <c r="AI136" s="70">
        <f t="shared" si="50"/>
        <v>10</v>
      </c>
      <c r="AJ136" s="65">
        <f t="shared" si="51"/>
        <v>144</v>
      </c>
      <c r="AK136" s="69">
        <f t="shared" si="52"/>
        <v>411.9849595949367</v>
      </c>
      <c r="AL136" s="71"/>
    </row>
    <row r="137" spans="1:38" ht="22.5" customHeight="1" x14ac:dyDescent="0.25">
      <c r="A137" s="65">
        <v>185</v>
      </c>
      <c r="B137" s="66" t="s">
        <v>453</v>
      </c>
      <c r="C137" s="67" t="s">
        <v>60</v>
      </c>
      <c r="D137" s="66" t="s">
        <v>61</v>
      </c>
      <c r="E137" s="65" t="str">
        <f>VLOOKUP(D:D,职称信息表!B:M,12,FALSE)</f>
        <v>副教授</v>
      </c>
      <c r="F137" s="65" t="str">
        <f>VLOOKUP(D:D,职称信息表!B:L,11,FALSE)</f>
        <v>副高</v>
      </c>
      <c r="G137" s="65" t="str">
        <f>VLOOKUP(D:D,职称信息表!B:G,6,FALSE)</f>
        <v>专任教师</v>
      </c>
      <c r="H137" s="68">
        <v>677.07999999999993</v>
      </c>
      <c r="I137" s="69">
        <f t="shared" si="43"/>
        <v>126.9525</v>
      </c>
      <c r="J137" s="65" t="e">
        <f>VLOOKUP(成绩明细表!$D:$D,#REF!,3,FALSE)</f>
        <v>#REF!</v>
      </c>
      <c r="K137" s="65"/>
      <c r="L137" s="65" t="e">
        <f t="shared" si="42"/>
        <v>#REF!</v>
      </c>
      <c r="M137" s="65">
        <v>48</v>
      </c>
      <c r="N137" s="69">
        <f t="shared" si="44"/>
        <v>81.012658227848107</v>
      </c>
      <c r="O137" s="65">
        <v>112.5</v>
      </c>
      <c r="P137" s="65"/>
      <c r="Q137" s="65">
        <f t="shared" si="45"/>
        <v>112.5</v>
      </c>
      <c r="R137" s="65"/>
      <c r="S137" s="65"/>
      <c r="T137" s="65"/>
      <c r="U137" s="65"/>
      <c r="V137" s="65"/>
      <c r="W137" s="65"/>
      <c r="X137" s="70">
        <f t="shared" si="46"/>
        <v>0</v>
      </c>
      <c r="Y137" s="65">
        <f t="shared" si="47"/>
        <v>112.5</v>
      </c>
      <c r="Z137" s="70">
        <v>25</v>
      </c>
      <c r="AA137" s="70">
        <v>20</v>
      </c>
      <c r="AB137" s="70"/>
      <c r="AC137" s="70">
        <f t="shared" si="48"/>
        <v>45</v>
      </c>
      <c r="AD137" s="70"/>
      <c r="AE137" s="65">
        <v>20</v>
      </c>
      <c r="AF137" s="70">
        <v>10</v>
      </c>
      <c r="AG137" s="70">
        <f t="shared" si="49"/>
        <v>30</v>
      </c>
      <c r="AH137" s="70"/>
      <c r="AI137" s="70">
        <f t="shared" si="50"/>
        <v>0</v>
      </c>
      <c r="AJ137" s="65">
        <f t="shared" si="51"/>
        <v>75</v>
      </c>
      <c r="AK137" s="69">
        <f t="shared" si="52"/>
        <v>395.46515822784812</v>
      </c>
      <c r="AL137" s="71"/>
    </row>
    <row r="138" spans="1:38" ht="22.5" customHeight="1" x14ac:dyDescent="0.25">
      <c r="A138" s="65">
        <v>186</v>
      </c>
      <c r="B138" s="66" t="s">
        <v>453</v>
      </c>
      <c r="C138" s="67" t="s">
        <v>83</v>
      </c>
      <c r="D138" s="66" t="s">
        <v>84</v>
      </c>
      <c r="E138" s="65" t="str">
        <f>VLOOKUP(D:D,职称信息表!B:M,12,FALSE)</f>
        <v>教授</v>
      </c>
      <c r="F138" s="65" t="str">
        <f>VLOOKUP(D:D,职称信息表!B:L,11,FALSE)</f>
        <v>正高</v>
      </c>
      <c r="G138" s="65" t="str">
        <f>VLOOKUP(D:D,职称信息表!B:G,6,FALSE)</f>
        <v>专任教师</v>
      </c>
      <c r="H138" s="68">
        <v>1217</v>
      </c>
      <c r="I138" s="69">
        <f t="shared" si="43"/>
        <v>228.1875</v>
      </c>
      <c r="J138" s="65" t="e">
        <f>VLOOKUP(成绩明细表!$D:$D,#REF!,3,FALSE)</f>
        <v>#REF!</v>
      </c>
      <c r="K138" s="65"/>
      <c r="L138" s="65" t="e">
        <f t="shared" si="42"/>
        <v>#REF!</v>
      </c>
      <c r="M138" s="65">
        <v>5</v>
      </c>
      <c r="N138" s="69">
        <f t="shared" si="44"/>
        <v>98.02215189873418</v>
      </c>
      <c r="O138" s="65"/>
      <c r="P138" s="65"/>
      <c r="Q138" s="65">
        <f t="shared" si="45"/>
        <v>0</v>
      </c>
      <c r="R138" s="65"/>
      <c r="S138" s="65"/>
      <c r="T138" s="65"/>
      <c r="U138" s="65"/>
      <c r="V138" s="65"/>
      <c r="W138" s="65"/>
      <c r="X138" s="70">
        <f t="shared" si="46"/>
        <v>0</v>
      </c>
      <c r="Y138" s="65">
        <f t="shared" si="47"/>
        <v>0</v>
      </c>
      <c r="Z138" s="70"/>
      <c r="AA138" s="70">
        <v>40</v>
      </c>
      <c r="AB138" s="70"/>
      <c r="AC138" s="70">
        <f t="shared" si="48"/>
        <v>40</v>
      </c>
      <c r="AE138" s="65">
        <v>60</v>
      </c>
      <c r="AF138" s="70"/>
      <c r="AG138" s="70">
        <f t="shared" si="49"/>
        <v>60</v>
      </c>
      <c r="AH138" s="70"/>
      <c r="AI138" s="70">
        <f t="shared" si="50"/>
        <v>0</v>
      </c>
      <c r="AJ138" s="65">
        <f t="shared" si="51"/>
        <v>100</v>
      </c>
      <c r="AK138" s="69">
        <f t="shared" si="52"/>
        <v>426.20965189873419</v>
      </c>
      <c r="AL138" s="71"/>
    </row>
    <row r="139" spans="1:38" ht="22.5" customHeight="1" x14ac:dyDescent="0.25">
      <c r="A139" s="65">
        <v>187</v>
      </c>
      <c r="B139" s="66" t="s">
        <v>453</v>
      </c>
      <c r="C139" s="67" t="s">
        <v>320</v>
      </c>
      <c r="D139" s="66" t="s">
        <v>173</v>
      </c>
      <c r="E139" s="65" t="str">
        <f>VLOOKUP(D:D,职称信息表!B:M,12,FALSE)</f>
        <v>讲师（高校）</v>
      </c>
      <c r="F139" s="65" t="str">
        <f>VLOOKUP(D:D,职称信息表!B:L,11,FALSE)</f>
        <v>中级</v>
      </c>
      <c r="G139" s="65" t="str">
        <f>VLOOKUP(D:D,职称信息表!B:G,6,FALSE)</f>
        <v>专任教师</v>
      </c>
      <c r="H139" s="68">
        <v>372</v>
      </c>
      <c r="I139" s="69">
        <f t="shared" si="43"/>
        <v>69.75</v>
      </c>
      <c r="J139" s="65" t="e">
        <f>VLOOKUP(成绩明细表!$D:$D,#REF!,3,FALSE)</f>
        <v>#REF!</v>
      </c>
      <c r="K139" s="65"/>
      <c r="L139" s="65" t="e">
        <f t="shared" si="42"/>
        <v>#REF!</v>
      </c>
      <c r="M139" s="65">
        <v>130</v>
      </c>
      <c r="N139" s="69">
        <f t="shared" si="44"/>
        <v>48.575949367088612</v>
      </c>
      <c r="O139" s="65"/>
      <c r="P139" s="65"/>
      <c r="Q139" s="65">
        <f t="shared" si="45"/>
        <v>0</v>
      </c>
      <c r="R139" s="65"/>
      <c r="S139" s="65"/>
      <c r="T139" s="65"/>
      <c r="U139" s="65"/>
      <c r="V139" s="65"/>
      <c r="W139" s="65"/>
      <c r="X139" s="70">
        <f t="shared" si="46"/>
        <v>0</v>
      </c>
      <c r="Y139" s="65">
        <f t="shared" si="47"/>
        <v>0</v>
      </c>
      <c r="Z139" s="70"/>
      <c r="AA139" s="70"/>
      <c r="AB139" s="70"/>
      <c r="AC139" s="70">
        <f t="shared" si="48"/>
        <v>0</v>
      </c>
      <c r="AD139" s="70">
        <v>15</v>
      </c>
      <c r="AE139" s="65"/>
      <c r="AF139" s="70"/>
      <c r="AG139" s="70">
        <f t="shared" si="49"/>
        <v>15</v>
      </c>
      <c r="AH139" s="70"/>
      <c r="AI139" s="70">
        <f t="shared" si="50"/>
        <v>0</v>
      </c>
      <c r="AJ139" s="65">
        <f t="shared" si="51"/>
        <v>15</v>
      </c>
      <c r="AK139" s="69">
        <f t="shared" si="52"/>
        <v>133.32594936708861</v>
      </c>
      <c r="AL139" s="71"/>
    </row>
    <row r="140" spans="1:38" ht="22.5" customHeight="1" x14ac:dyDescent="0.25">
      <c r="A140" s="65">
        <v>188</v>
      </c>
      <c r="B140" s="66" t="s">
        <v>453</v>
      </c>
      <c r="C140" s="67" t="s">
        <v>282</v>
      </c>
      <c r="D140" s="66" t="s">
        <v>197</v>
      </c>
      <c r="E140" s="65" t="s">
        <v>834</v>
      </c>
      <c r="F140" s="65" t="s">
        <v>461</v>
      </c>
      <c r="G140" s="65" t="str">
        <f>VLOOKUP(D:D,职称信息表!B:G,6,FALSE)</f>
        <v>专任教师</v>
      </c>
      <c r="H140" s="68">
        <v>136.39519999999999</v>
      </c>
      <c r="I140" s="69">
        <f t="shared" si="43"/>
        <v>25.574099999999998</v>
      </c>
      <c r="J140" s="65" t="e">
        <f>VLOOKUP(成绩明细表!$D:$D,#REF!,3,FALSE)</f>
        <v>#REF!</v>
      </c>
      <c r="K140" s="65"/>
      <c r="L140" s="65" t="e">
        <f t="shared" si="42"/>
        <v>#REF!</v>
      </c>
      <c r="M140" s="65">
        <v>14</v>
      </c>
      <c r="N140" s="69">
        <f t="shared" si="44"/>
        <v>94.462025316455694</v>
      </c>
      <c r="O140" s="65"/>
      <c r="P140" s="65"/>
      <c r="Q140" s="65">
        <f t="shared" si="45"/>
        <v>0</v>
      </c>
      <c r="R140" s="65"/>
      <c r="S140" s="65"/>
      <c r="T140" s="65"/>
      <c r="U140" s="65"/>
      <c r="V140" s="65"/>
      <c r="W140" s="65"/>
      <c r="X140" s="70">
        <f t="shared" si="46"/>
        <v>0</v>
      </c>
      <c r="Y140" s="65">
        <f t="shared" si="47"/>
        <v>0</v>
      </c>
      <c r="Z140" s="70"/>
      <c r="AA140" s="70">
        <v>20</v>
      </c>
      <c r="AB140" s="70"/>
      <c r="AC140" s="70">
        <f t="shared" si="48"/>
        <v>20</v>
      </c>
      <c r="AD140" s="70"/>
      <c r="AE140" s="65">
        <v>10</v>
      </c>
      <c r="AF140" s="70"/>
      <c r="AG140" s="70">
        <f t="shared" si="49"/>
        <v>10</v>
      </c>
      <c r="AH140" s="70"/>
      <c r="AI140" s="70">
        <f t="shared" si="50"/>
        <v>0</v>
      </c>
      <c r="AJ140" s="65">
        <f t="shared" si="51"/>
        <v>30</v>
      </c>
      <c r="AK140" s="69">
        <f t="shared" si="52"/>
        <v>150.0361253164557</v>
      </c>
      <c r="AL140" s="71"/>
    </row>
    <row r="141" spans="1:38" ht="22.5" customHeight="1" x14ac:dyDescent="0.25">
      <c r="A141" s="65">
        <v>189</v>
      </c>
      <c r="B141" s="66" t="s">
        <v>453</v>
      </c>
      <c r="C141" s="67" t="s">
        <v>310</v>
      </c>
      <c r="D141" s="66" t="s">
        <v>198</v>
      </c>
      <c r="E141" s="65" t="str">
        <f>VLOOKUP(D:D,职称信息表!B:M,12,FALSE)</f>
        <v>高级工程师</v>
      </c>
      <c r="F141" s="65" t="str">
        <f>VLOOKUP(D:D,职称信息表!B:L,11,FALSE)</f>
        <v>副高</v>
      </c>
      <c r="G141" s="65" t="str">
        <f>VLOOKUP(D:D,职称信息表!B:G,6,FALSE)</f>
        <v>专职研究</v>
      </c>
      <c r="H141" s="68">
        <v>185.76</v>
      </c>
      <c r="I141" s="69">
        <f t="shared" si="43"/>
        <v>34.83</v>
      </c>
      <c r="J141" s="65" t="e">
        <f>VLOOKUP(成绩明细表!$D:$D,#REF!,3,FALSE)</f>
        <v>#REF!</v>
      </c>
      <c r="K141" s="65"/>
      <c r="L141" s="65" t="e">
        <f t="shared" si="42"/>
        <v>#REF!</v>
      </c>
      <c r="M141" s="65">
        <v>115</v>
      </c>
      <c r="N141" s="69">
        <f t="shared" si="44"/>
        <v>54.50949367088608</v>
      </c>
      <c r="O141" s="65"/>
      <c r="P141" s="65"/>
      <c r="Q141" s="65">
        <f t="shared" si="45"/>
        <v>0</v>
      </c>
      <c r="R141" s="65"/>
      <c r="S141" s="65"/>
      <c r="T141" s="65"/>
      <c r="U141" s="65"/>
      <c r="V141" s="65"/>
      <c r="W141" s="65"/>
      <c r="X141" s="70">
        <f t="shared" si="46"/>
        <v>0</v>
      </c>
      <c r="Y141" s="65">
        <f t="shared" si="47"/>
        <v>0</v>
      </c>
      <c r="Z141" s="70"/>
      <c r="AA141" s="70"/>
      <c r="AB141" s="70"/>
      <c r="AC141" s="70">
        <f t="shared" si="48"/>
        <v>0</v>
      </c>
      <c r="AD141" s="70"/>
      <c r="AE141" s="65"/>
      <c r="AF141" s="70"/>
      <c r="AG141" s="70">
        <f t="shared" si="49"/>
        <v>0</v>
      </c>
      <c r="AH141" s="70"/>
      <c r="AI141" s="70">
        <f t="shared" si="50"/>
        <v>0</v>
      </c>
      <c r="AJ141" s="65">
        <f t="shared" si="51"/>
        <v>0</v>
      </c>
      <c r="AK141" s="69">
        <f t="shared" si="52"/>
        <v>89.339493670886071</v>
      </c>
      <c r="AL141" s="71"/>
    </row>
    <row r="142" spans="1:38" ht="22.5" customHeight="1" x14ac:dyDescent="0.25">
      <c r="A142" s="65">
        <v>191</v>
      </c>
      <c r="B142" s="66" t="s">
        <v>453</v>
      </c>
      <c r="C142" s="67" t="s">
        <v>428</v>
      </c>
      <c r="D142" s="66" t="s">
        <v>357</v>
      </c>
      <c r="E142" s="65" t="str">
        <f>VLOOKUP(D:D,职称信息表!B:M,12,FALSE)</f>
        <v>讲师（高校）</v>
      </c>
      <c r="F142" s="65" t="str">
        <f>VLOOKUP(D:D,职称信息表!B:L,11,FALSE)</f>
        <v>中级</v>
      </c>
      <c r="G142" s="65" t="str">
        <f>VLOOKUP(D:D,职称信息表!B:G,6,FALSE)</f>
        <v>专任教师</v>
      </c>
      <c r="H142" s="68">
        <v>183.35999999999999</v>
      </c>
      <c r="I142" s="69">
        <f t="shared" si="43"/>
        <v>34.379999999999995</v>
      </c>
      <c r="J142" s="65" t="e">
        <f>VLOOKUP(成绩明细表!$D:$D,#REF!,3,FALSE)</f>
        <v>#REF!</v>
      </c>
      <c r="K142" s="65" t="e">
        <f>VLOOKUP($D:$D,#REF!,3,FALSE)</f>
        <v>#REF!</v>
      </c>
      <c r="L142" s="65" t="e">
        <f t="shared" si="42"/>
        <v>#REF!</v>
      </c>
      <c r="M142" s="65">
        <v>31</v>
      </c>
      <c r="N142" s="69">
        <f t="shared" si="44"/>
        <v>87.737341772151908</v>
      </c>
      <c r="O142" s="65"/>
      <c r="P142" s="65"/>
      <c r="Q142" s="65">
        <f t="shared" si="45"/>
        <v>0</v>
      </c>
      <c r="R142" s="65"/>
      <c r="S142" s="65"/>
      <c r="T142" s="65"/>
      <c r="U142" s="65"/>
      <c r="V142" s="65"/>
      <c r="W142" s="65"/>
      <c r="X142" s="70">
        <f t="shared" si="46"/>
        <v>0</v>
      </c>
      <c r="Y142" s="65">
        <f t="shared" si="47"/>
        <v>0</v>
      </c>
      <c r="Z142" s="70"/>
      <c r="AA142" s="70"/>
      <c r="AB142" s="70"/>
      <c r="AC142" s="70">
        <f t="shared" si="48"/>
        <v>0</v>
      </c>
      <c r="AD142" s="70"/>
      <c r="AE142" s="65"/>
      <c r="AF142" s="70"/>
      <c r="AG142" s="70">
        <f t="shared" si="49"/>
        <v>0</v>
      </c>
      <c r="AH142" s="70"/>
      <c r="AI142" s="70">
        <f t="shared" si="50"/>
        <v>0</v>
      </c>
      <c r="AJ142" s="65">
        <f t="shared" si="51"/>
        <v>0</v>
      </c>
      <c r="AK142" s="69">
        <f t="shared" si="52"/>
        <v>122.1173417721519</v>
      </c>
      <c r="AL142" s="71"/>
    </row>
    <row r="143" spans="1:38" ht="22.5" customHeight="1" x14ac:dyDescent="0.25">
      <c r="A143" s="65">
        <v>192</v>
      </c>
      <c r="B143" s="66" t="s">
        <v>453</v>
      </c>
      <c r="C143" s="67" t="s">
        <v>432</v>
      </c>
      <c r="D143" s="66" t="s">
        <v>361</v>
      </c>
      <c r="E143" s="65">
        <f>VLOOKUP(D:D,职称信息表!B:M,12,FALSE)</f>
        <v>0</v>
      </c>
      <c r="F143" s="65" t="s">
        <v>461</v>
      </c>
      <c r="G143" s="65" t="str">
        <f>VLOOKUP(D:D,职称信息表!B:G,6,FALSE)</f>
        <v>专任教师</v>
      </c>
      <c r="H143" s="68">
        <v>153.76</v>
      </c>
      <c r="I143" s="69">
        <f t="shared" si="43"/>
        <v>28.83</v>
      </c>
      <c r="J143" s="65" t="e">
        <f>VLOOKUP(成绩明细表!$D:$D,#REF!,3,FALSE)</f>
        <v>#REF!</v>
      </c>
      <c r="K143" s="65"/>
      <c r="L143" s="65" t="e">
        <f t="shared" si="42"/>
        <v>#REF!</v>
      </c>
      <c r="M143" s="65">
        <v>102</v>
      </c>
      <c r="N143" s="69">
        <f t="shared" si="44"/>
        <v>59.651898734177223</v>
      </c>
      <c r="O143" s="65"/>
      <c r="P143" s="65"/>
      <c r="Q143" s="65">
        <f t="shared" si="45"/>
        <v>0</v>
      </c>
      <c r="R143" s="65"/>
      <c r="S143" s="65"/>
      <c r="T143" s="65"/>
      <c r="U143" s="65"/>
      <c r="V143" s="65"/>
      <c r="W143" s="65"/>
      <c r="X143" s="70">
        <f t="shared" si="46"/>
        <v>0</v>
      </c>
      <c r="Y143" s="65">
        <f t="shared" si="47"/>
        <v>0</v>
      </c>
      <c r="Z143" s="70"/>
      <c r="AA143" s="70"/>
      <c r="AB143" s="70"/>
      <c r="AC143" s="70">
        <f t="shared" si="48"/>
        <v>0</v>
      </c>
      <c r="AD143" s="70"/>
      <c r="AE143" s="65"/>
      <c r="AF143" s="70"/>
      <c r="AG143" s="70">
        <f t="shared" si="49"/>
        <v>0</v>
      </c>
      <c r="AH143" s="70"/>
      <c r="AI143" s="70">
        <f t="shared" si="50"/>
        <v>0</v>
      </c>
      <c r="AJ143" s="65">
        <f t="shared" si="51"/>
        <v>0</v>
      </c>
      <c r="AK143" s="69">
        <f t="shared" si="52"/>
        <v>88.481898734177221</v>
      </c>
      <c r="AL143" s="71"/>
    </row>
    <row r="144" spans="1:38" ht="22.5" customHeight="1" x14ac:dyDescent="0.25">
      <c r="A144" s="65">
        <v>194</v>
      </c>
      <c r="B144" s="66" t="s">
        <v>453</v>
      </c>
      <c r="C144" s="67" t="s">
        <v>433</v>
      </c>
      <c r="D144" s="66" t="s">
        <v>362</v>
      </c>
      <c r="E144" s="65" t="str">
        <f>VLOOKUP(D:D,职称信息表!B:M,12,FALSE)</f>
        <v>讲师</v>
      </c>
      <c r="F144" s="65" t="str">
        <f>VLOOKUP(D:D,职称信息表!B:L,11,FALSE)</f>
        <v>中级</v>
      </c>
      <c r="G144" s="65" t="str">
        <f>VLOOKUP(D:D,职称信息表!B:G,6,FALSE)</f>
        <v>专任教师</v>
      </c>
      <c r="H144" s="68">
        <v>291.36</v>
      </c>
      <c r="I144" s="69">
        <f t="shared" si="43"/>
        <v>54.63</v>
      </c>
      <c r="J144" s="65" t="e">
        <f>VLOOKUP(成绩明细表!$D:$D,#REF!,3,FALSE)</f>
        <v>#REF!</v>
      </c>
      <c r="K144" s="65" t="e">
        <f>VLOOKUP($D:$D,#REF!,3,FALSE)</f>
        <v>#REF!</v>
      </c>
      <c r="L144" s="65" t="e">
        <f t="shared" si="42"/>
        <v>#REF!</v>
      </c>
      <c r="M144" s="65">
        <v>137</v>
      </c>
      <c r="N144" s="69">
        <f t="shared" si="44"/>
        <v>45.806962025316466</v>
      </c>
      <c r="O144" s="65"/>
      <c r="P144" s="65"/>
      <c r="Q144" s="65">
        <f t="shared" si="45"/>
        <v>0</v>
      </c>
      <c r="R144" s="65"/>
      <c r="S144" s="65"/>
      <c r="T144" s="65"/>
      <c r="U144" s="65"/>
      <c r="V144" s="65">
        <v>-7</v>
      </c>
      <c r="W144" s="65"/>
      <c r="X144" s="70">
        <f t="shared" si="46"/>
        <v>-7</v>
      </c>
      <c r="Y144" s="65">
        <f t="shared" si="47"/>
        <v>-7</v>
      </c>
      <c r="Z144" s="70"/>
      <c r="AA144" s="70">
        <v>40</v>
      </c>
      <c r="AB144" s="70"/>
      <c r="AC144" s="70">
        <f t="shared" si="48"/>
        <v>40</v>
      </c>
      <c r="AD144" s="70"/>
      <c r="AE144" s="65">
        <v>25</v>
      </c>
      <c r="AF144" s="70"/>
      <c r="AG144" s="70">
        <f t="shared" si="49"/>
        <v>25</v>
      </c>
      <c r="AH144" s="70"/>
      <c r="AI144" s="70">
        <f t="shared" si="50"/>
        <v>0</v>
      </c>
      <c r="AJ144" s="65">
        <f t="shared" si="51"/>
        <v>65</v>
      </c>
      <c r="AK144" s="69">
        <f t="shared" si="52"/>
        <v>158.43696202531646</v>
      </c>
      <c r="AL144" s="71"/>
    </row>
    <row r="145" spans="1:38" ht="22.5" customHeight="1" x14ac:dyDescent="0.25">
      <c r="A145" s="65">
        <v>216</v>
      </c>
      <c r="B145" s="66" t="s">
        <v>389</v>
      </c>
      <c r="C145" s="67" t="s">
        <v>5</v>
      </c>
      <c r="D145" s="66" t="s">
        <v>6</v>
      </c>
      <c r="E145" s="65" t="str">
        <f>VLOOKUP(D:D,职称信息表!B:M,12,FALSE)</f>
        <v>副教授</v>
      </c>
      <c r="F145" s="65" t="str">
        <f>VLOOKUP(D:D,职称信息表!B:L,11,FALSE)</f>
        <v>副高</v>
      </c>
      <c r="G145" s="65" t="str">
        <f>VLOOKUP(D:D,职称信息表!B:G,6,FALSE)</f>
        <v>专任教师</v>
      </c>
      <c r="H145" s="68">
        <v>707.50400000000002</v>
      </c>
      <c r="I145" s="69">
        <f t="shared" si="43"/>
        <v>132.65700000000001</v>
      </c>
      <c r="J145" s="65" t="e">
        <f>VLOOKUP(成绩明细表!$D:$D,#REF!,3,FALSE)</f>
        <v>#REF!</v>
      </c>
      <c r="K145" s="65"/>
      <c r="L145" s="65" t="e">
        <f t="shared" si="42"/>
        <v>#REF!</v>
      </c>
      <c r="M145" s="65">
        <v>35</v>
      </c>
      <c r="N145" s="69">
        <f t="shared" si="44"/>
        <v>86.155063291139243</v>
      </c>
      <c r="O145" s="65">
        <v>85</v>
      </c>
      <c r="P145" s="65"/>
      <c r="Q145" s="65">
        <f t="shared" si="45"/>
        <v>85</v>
      </c>
      <c r="R145" s="65"/>
      <c r="S145" s="65"/>
      <c r="T145" s="65"/>
      <c r="U145" s="65"/>
      <c r="V145" s="65"/>
      <c r="W145" s="65"/>
      <c r="X145" s="70">
        <f t="shared" si="46"/>
        <v>0</v>
      </c>
      <c r="Y145" s="65">
        <f t="shared" si="47"/>
        <v>85</v>
      </c>
      <c r="Z145" s="70"/>
      <c r="AA145" s="70"/>
      <c r="AB145" s="70"/>
      <c r="AC145" s="70">
        <f t="shared" si="48"/>
        <v>0</v>
      </c>
      <c r="AD145" s="70"/>
      <c r="AE145" s="65"/>
      <c r="AF145" s="70"/>
      <c r="AG145" s="70">
        <f t="shared" si="49"/>
        <v>0</v>
      </c>
      <c r="AH145" s="70"/>
      <c r="AI145" s="70">
        <f t="shared" si="50"/>
        <v>0</v>
      </c>
      <c r="AJ145" s="65">
        <f t="shared" si="51"/>
        <v>0</v>
      </c>
      <c r="AK145" s="69">
        <f t="shared" si="52"/>
        <v>303.81206329113922</v>
      </c>
      <c r="AL145" s="71"/>
    </row>
    <row r="146" spans="1:38" ht="22.5" customHeight="1" x14ac:dyDescent="0.25">
      <c r="A146" s="65">
        <v>217</v>
      </c>
      <c r="B146" s="66" t="s">
        <v>389</v>
      </c>
      <c r="C146" s="67" t="s">
        <v>30</v>
      </c>
      <c r="D146" s="66" t="s">
        <v>31</v>
      </c>
      <c r="E146" s="65" t="str">
        <f>VLOOKUP(D:D,职称信息表!B:M,12,FALSE)</f>
        <v>教授</v>
      </c>
      <c r="F146" s="65" t="str">
        <f>VLOOKUP(D:D,职称信息表!B:L,11,FALSE)</f>
        <v>正高</v>
      </c>
      <c r="G146" s="65" t="str">
        <f>VLOOKUP(D:D,职称信息表!B:G,6,FALSE)</f>
        <v>专任教师</v>
      </c>
      <c r="H146" s="68">
        <v>287.2</v>
      </c>
      <c r="I146" s="69">
        <f t="shared" si="43"/>
        <v>53.849999999999994</v>
      </c>
      <c r="J146" s="65" t="e">
        <f>VLOOKUP(成绩明细表!$D:$D,#REF!,3,FALSE)</f>
        <v>#REF!</v>
      </c>
      <c r="K146" s="65"/>
      <c r="L146" s="65" t="e">
        <f t="shared" si="42"/>
        <v>#REF!</v>
      </c>
      <c r="M146" s="65">
        <v>104</v>
      </c>
      <c r="N146" s="69">
        <f t="shared" si="44"/>
        <v>58.860759493670898</v>
      </c>
      <c r="O146" s="65"/>
      <c r="P146" s="65"/>
      <c r="Q146" s="65">
        <f t="shared" si="45"/>
        <v>0</v>
      </c>
      <c r="R146" s="65"/>
      <c r="S146" s="65"/>
      <c r="T146" s="65"/>
      <c r="U146" s="65"/>
      <c r="V146" s="65"/>
      <c r="W146" s="65"/>
      <c r="X146" s="70">
        <f t="shared" si="46"/>
        <v>0</v>
      </c>
      <c r="Y146" s="65">
        <f t="shared" si="47"/>
        <v>0</v>
      </c>
      <c r="Z146" s="70"/>
      <c r="AA146" s="70"/>
      <c r="AB146" s="70"/>
      <c r="AC146" s="70">
        <f t="shared" si="48"/>
        <v>0</v>
      </c>
      <c r="AD146" s="70"/>
      <c r="AE146" s="65"/>
      <c r="AF146" s="70"/>
      <c r="AG146" s="70">
        <f t="shared" si="49"/>
        <v>0</v>
      </c>
      <c r="AH146" s="70"/>
      <c r="AI146" s="70">
        <f t="shared" si="50"/>
        <v>0</v>
      </c>
      <c r="AJ146" s="65">
        <f t="shared" si="51"/>
        <v>0</v>
      </c>
      <c r="AK146" s="69">
        <f t="shared" si="52"/>
        <v>112.71075949367089</v>
      </c>
      <c r="AL146" s="71"/>
    </row>
    <row r="147" spans="1:38" ht="22.5" customHeight="1" x14ac:dyDescent="0.25">
      <c r="A147" s="65">
        <v>219</v>
      </c>
      <c r="B147" s="66" t="s">
        <v>389</v>
      </c>
      <c r="C147" s="67" t="s">
        <v>54</v>
      </c>
      <c r="D147" s="66" t="s">
        <v>55</v>
      </c>
      <c r="E147" s="65" t="str">
        <f>VLOOKUP(D:D,职称信息表!B:M,12,FALSE)</f>
        <v>讲师（高校）</v>
      </c>
      <c r="F147" s="65" t="str">
        <f>VLOOKUP(D:D,职称信息表!B:L,11,FALSE)</f>
        <v>中级</v>
      </c>
      <c r="G147" s="65" t="str">
        <f>VLOOKUP(D:D,职称信息表!B:G,6,FALSE)</f>
        <v>专任教师</v>
      </c>
      <c r="H147" s="68">
        <v>510.52469643431334</v>
      </c>
      <c r="I147" s="69">
        <f t="shared" si="43"/>
        <v>95.723380581433759</v>
      </c>
      <c r="J147" s="65" t="e">
        <f>VLOOKUP(成绩明细表!$D:$D,#REF!,3,FALSE)</f>
        <v>#REF!</v>
      </c>
      <c r="K147" s="65" t="e">
        <f>VLOOKUP($D:$D,#REF!,3,FALSE)</f>
        <v>#REF!</v>
      </c>
      <c r="L147" s="65" t="e">
        <f t="shared" si="42"/>
        <v>#REF!</v>
      </c>
      <c r="M147" s="65">
        <v>69</v>
      </c>
      <c r="N147" s="69">
        <f t="shared" si="44"/>
        <v>72.705696202531641</v>
      </c>
      <c r="O147" s="65">
        <v>15</v>
      </c>
      <c r="P147" s="65"/>
      <c r="Q147" s="65">
        <f t="shared" si="45"/>
        <v>15</v>
      </c>
      <c r="R147" s="65"/>
      <c r="S147" s="65"/>
      <c r="T147" s="65"/>
      <c r="U147" s="65"/>
      <c r="V147" s="65"/>
      <c r="W147" s="65"/>
      <c r="X147" s="70">
        <f t="shared" si="46"/>
        <v>0</v>
      </c>
      <c r="Y147" s="65">
        <f t="shared" si="47"/>
        <v>15</v>
      </c>
      <c r="Z147" s="70">
        <v>4</v>
      </c>
      <c r="AA147" s="70"/>
      <c r="AB147" s="70"/>
      <c r="AC147" s="70">
        <f t="shared" si="48"/>
        <v>4</v>
      </c>
      <c r="AD147" s="70"/>
      <c r="AE147" s="65"/>
      <c r="AF147" s="70"/>
      <c r="AG147" s="70">
        <f t="shared" si="49"/>
        <v>0</v>
      </c>
      <c r="AH147" s="70"/>
      <c r="AI147" s="70">
        <f t="shared" si="50"/>
        <v>0</v>
      </c>
      <c r="AJ147" s="65">
        <f t="shared" si="51"/>
        <v>4</v>
      </c>
      <c r="AK147" s="69">
        <f t="shared" si="52"/>
        <v>187.4290767839654</v>
      </c>
      <c r="AL147" s="71"/>
    </row>
    <row r="148" spans="1:38" ht="22.5" customHeight="1" x14ac:dyDescent="0.25">
      <c r="A148" s="65">
        <v>220</v>
      </c>
      <c r="B148" s="66" t="s">
        <v>389</v>
      </c>
      <c r="C148" s="67" t="s">
        <v>204</v>
      </c>
      <c r="D148" s="66" t="s">
        <v>205</v>
      </c>
      <c r="E148" s="65" t="str">
        <f>VLOOKUP(D:D,职称信息表!B:M,12,FALSE)</f>
        <v>讲师（高校）</v>
      </c>
      <c r="F148" s="65" t="str">
        <f>VLOOKUP(D:D,职称信息表!B:L,11,FALSE)</f>
        <v>中级</v>
      </c>
      <c r="G148" s="65" t="str">
        <f>VLOOKUP(D:D,职称信息表!B:G,6,FALSE)</f>
        <v>专任教师</v>
      </c>
      <c r="H148" s="68">
        <v>248.83073705539033</v>
      </c>
      <c r="I148" s="69">
        <f t="shared" si="43"/>
        <v>46.65576319788569</v>
      </c>
      <c r="J148" s="65" t="e">
        <f>VLOOKUP(成绩明细表!$D:$D,#REF!,3,FALSE)</f>
        <v>#REF!</v>
      </c>
      <c r="K148" s="65"/>
      <c r="L148" s="65" t="e">
        <f t="shared" si="42"/>
        <v>#REF!</v>
      </c>
      <c r="M148" s="65">
        <v>126</v>
      </c>
      <c r="N148" s="69">
        <f t="shared" si="44"/>
        <v>50.158227848101269</v>
      </c>
      <c r="O148" s="65"/>
      <c r="P148" s="65"/>
      <c r="Q148" s="65">
        <f t="shared" si="45"/>
        <v>0</v>
      </c>
      <c r="R148" s="65"/>
      <c r="S148" s="65"/>
      <c r="T148" s="65"/>
      <c r="U148" s="65"/>
      <c r="V148" s="65"/>
      <c r="W148" s="65"/>
      <c r="X148" s="70">
        <f t="shared" si="46"/>
        <v>0</v>
      </c>
      <c r="Y148" s="65">
        <f t="shared" si="47"/>
        <v>0</v>
      </c>
      <c r="Z148" s="70"/>
      <c r="AA148" s="70"/>
      <c r="AB148" s="70"/>
      <c r="AC148" s="70">
        <f t="shared" si="48"/>
        <v>0</v>
      </c>
      <c r="AD148" s="70"/>
      <c r="AE148" s="65"/>
      <c r="AF148" s="70"/>
      <c r="AG148" s="70">
        <f t="shared" si="49"/>
        <v>0</v>
      </c>
      <c r="AH148" s="70"/>
      <c r="AI148" s="70">
        <f t="shared" si="50"/>
        <v>0</v>
      </c>
      <c r="AJ148" s="65">
        <f t="shared" si="51"/>
        <v>0</v>
      </c>
      <c r="AK148" s="69">
        <f t="shared" si="52"/>
        <v>96.813991045986967</v>
      </c>
      <c r="AL148" s="71"/>
    </row>
    <row r="149" spans="1:38" ht="22.5" customHeight="1" x14ac:dyDescent="0.25">
      <c r="A149" s="65">
        <v>221</v>
      </c>
      <c r="B149" s="66" t="s">
        <v>389</v>
      </c>
      <c r="C149" s="67" t="s">
        <v>93</v>
      </c>
      <c r="D149" s="66" t="s">
        <v>94</v>
      </c>
      <c r="E149" s="65" t="str">
        <f>VLOOKUP(D:D,职称信息表!B:M,12,FALSE)</f>
        <v>副教授</v>
      </c>
      <c r="F149" s="65" t="str">
        <f>VLOOKUP(D:D,职称信息表!B:L,11,FALSE)</f>
        <v>副高</v>
      </c>
      <c r="G149" s="65" t="str">
        <f>VLOOKUP(D:D,职称信息表!B:G,6,FALSE)</f>
        <v>专任教师</v>
      </c>
      <c r="H149" s="68">
        <v>589.60383999999999</v>
      </c>
      <c r="I149" s="69">
        <f t="shared" si="43"/>
        <v>110.55072</v>
      </c>
      <c r="J149" s="65" t="e">
        <f>VLOOKUP(成绩明细表!$D:$D,#REF!,3,FALSE)</f>
        <v>#REF!</v>
      </c>
      <c r="K149" s="65" t="e">
        <f>VLOOKUP($D:$D,#REF!,3,FALSE)</f>
        <v>#REF!</v>
      </c>
      <c r="L149" s="65" t="e">
        <f t="shared" si="42"/>
        <v>#REF!</v>
      </c>
      <c r="M149" s="65">
        <v>33</v>
      </c>
      <c r="N149" s="69">
        <f t="shared" si="44"/>
        <v>86.946202531645568</v>
      </c>
      <c r="O149" s="65"/>
      <c r="P149" s="65"/>
      <c r="Q149" s="65">
        <f t="shared" si="45"/>
        <v>0</v>
      </c>
      <c r="R149" s="65"/>
      <c r="S149" s="65"/>
      <c r="T149" s="65"/>
      <c r="U149" s="65"/>
      <c r="V149" s="65"/>
      <c r="W149" s="65"/>
      <c r="X149" s="70">
        <f t="shared" si="46"/>
        <v>0</v>
      </c>
      <c r="Y149" s="65">
        <f t="shared" si="47"/>
        <v>0</v>
      </c>
      <c r="Z149" s="70">
        <v>15</v>
      </c>
      <c r="AA149" s="70"/>
      <c r="AB149" s="70"/>
      <c r="AC149" s="70">
        <f t="shared" si="48"/>
        <v>15</v>
      </c>
      <c r="AD149" s="70"/>
      <c r="AE149" s="65"/>
      <c r="AF149" s="70"/>
      <c r="AG149" s="70">
        <f t="shared" si="49"/>
        <v>0</v>
      </c>
      <c r="AH149" s="70">
        <v>10</v>
      </c>
      <c r="AI149" s="70">
        <f t="shared" si="50"/>
        <v>10</v>
      </c>
      <c r="AJ149" s="65">
        <f t="shared" si="51"/>
        <v>25</v>
      </c>
      <c r="AK149" s="69">
        <f t="shared" si="52"/>
        <v>222.49692253164557</v>
      </c>
      <c r="AL149" s="71"/>
    </row>
    <row r="150" spans="1:38" ht="22.5" customHeight="1" x14ac:dyDescent="0.25">
      <c r="A150" s="65">
        <v>222</v>
      </c>
      <c r="B150" s="66" t="s">
        <v>389</v>
      </c>
      <c r="C150" s="67" t="s">
        <v>108</v>
      </c>
      <c r="D150" s="66" t="s">
        <v>109</v>
      </c>
      <c r="E150" s="65" t="str">
        <f>VLOOKUP(D:D,职称信息表!B:M,12,FALSE)</f>
        <v>副教授</v>
      </c>
      <c r="F150" s="65" t="str">
        <f>VLOOKUP(D:D,职称信息表!B:L,11,FALSE)</f>
        <v>副高</v>
      </c>
      <c r="G150" s="65" t="str">
        <f>VLOOKUP(D:D,职称信息表!B:G,6,FALSE)</f>
        <v>专任教师</v>
      </c>
      <c r="H150" s="68">
        <v>656.40800000000002</v>
      </c>
      <c r="I150" s="69">
        <f t="shared" si="43"/>
        <v>123.0765</v>
      </c>
      <c r="J150" s="65" t="e">
        <f>VLOOKUP(成绩明细表!$D:$D,#REF!,3,FALSE)</f>
        <v>#REF!</v>
      </c>
      <c r="K150" s="65" t="e">
        <f>VLOOKUP($D:$D,#REF!,3,FALSE)</f>
        <v>#REF!</v>
      </c>
      <c r="L150" s="65" t="e">
        <f t="shared" si="42"/>
        <v>#REF!</v>
      </c>
      <c r="M150" s="65">
        <v>67</v>
      </c>
      <c r="N150" s="69">
        <f t="shared" si="44"/>
        <v>73.49683544303798</v>
      </c>
      <c r="O150" s="65">
        <v>85</v>
      </c>
      <c r="P150" s="65"/>
      <c r="Q150" s="65">
        <f t="shared" si="45"/>
        <v>85</v>
      </c>
      <c r="R150" s="65"/>
      <c r="S150" s="65"/>
      <c r="T150" s="65"/>
      <c r="U150" s="65"/>
      <c r="V150" s="65"/>
      <c r="W150" s="65"/>
      <c r="X150" s="70">
        <f t="shared" si="46"/>
        <v>0</v>
      </c>
      <c r="Y150" s="65">
        <f t="shared" si="47"/>
        <v>85</v>
      </c>
      <c r="Z150" s="70"/>
      <c r="AA150" s="70"/>
      <c r="AB150" s="70"/>
      <c r="AC150" s="70">
        <f t="shared" si="48"/>
        <v>0</v>
      </c>
      <c r="AD150" s="70"/>
      <c r="AE150" s="65"/>
      <c r="AF150" s="70"/>
      <c r="AG150" s="70">
        <f t="shared" si="49"/>
        <v>0</v>
      </c>
      <c r="AH150" s="70"/>
      <c r="AI150" s="70">
        <f t="shared" si="50"/>
        <v>0</v>
      </c>
      <c r="AJ150" s="65">
        <f t="shared" si="51"/>
        <v>0</v>
      </c>
      <c r="AK150" s="69">
        <f t="shared" si="52"/>
        <v>281.57333544303799</v>
      </c>
      <c r="AL150" s="71"/>
    </row>
    <row r="151" spans="1:38" ht="22.5" customHeight="1" x14ac:dyDescent="0.25">
      <c r="A151" s="65">
        <v>223</v>
      </c>
      <c r="B151" s="66" t="s">
        <v>389</v>
      </c>
      <c r="C151" s="67" t="s">
        <v>435</v>
      </c>
      <c r="D151" s="66" t="s">
        <v>364</v>
      </c>
      <c r="E151" s="65" t="str">
        <f>VLOOKUP(D:D,职称信息表!B:M,12,FALSE)</f>
        <v>讲师（高校）</v>
      </c>
      <c r="F151" s="65" t="str">
        <f>VLOOKUP(D:D,职称信息表!B:L,11,FALSE)</f>
        <v>中级</v>
      </c>
      <c r="G151" s="65" t="str">
        <f>VLOOKUP(D:D,职称信息表!B:G,6,FALSE)</f>
        <v>专任教师</v>
      </c>
      <c r="H151" s="68">
        <v>407.28512000000006</v>
      </c>
      <c r="I151" s="69">
        <f t="shared" si="43"/>
        <v>76.365960000000015</v>
      </c>
      <c r="J151" s="65" t="e">
        <f>VLOOKUP(成绩明细表!$D:$D,#REF!,3,FALSE)</f>
        <v>#REF!</v>
      </c>
      <c r="K151" s="65" t="e">
        <f>VLOOKUP($D:$D,#REF!,3,FALSE)</f>
        <v>#REF!</v>
      </c>
      <c r="L151" s="65" t="e">
        <f t="shared" si="42"/>
        <v>#REF!</v>
      </c>
      <c r="M151" s="65">
        <v>15</v>
      </c>
      <c r="N151" s="69">
        <f t="shared" si="44"/>
        <v>94.066455696202539</v>
      </c>
      <c r="O151" s="65"/>
      <c r="P151" s="65"/>
      <c r="Q151" s="65">
        <f t="shared" si="45"/>
        <v>0</v>
      </c>
      <c r="R151" s="65"/>
      <c r="S151" s="65"/>
      <c r="T151" s="65">
        <v>10</v>
      </c>
      <c r="U151" s="65"/>
      <c r="V151" s="65"/>
      <c r="W151" s="65"/>
      <c r="X151" s="70">
        <f t="shared" si="46"/>
        <v>10</v>
      </c>
      <c r="Y151" s="65">
        <f t="shared" si="47"/>
        <v>10</v>
      </c>
      <c r="Z151" s="70"/>
      <c r="AA151" s="70"/>
      <c r="AB151" s="70"/>
      <c r="AC151" s="70">
        <f t="shared" si="48"/>
        <v>0</v>
      </c>
      <c r="AD151" s="70"/>
      <c r="AE151" s="65"/>
      <c r="AF151" s="70"/>
      <c r="AG151" s="70">
        <f t="shared" si="49"/>
        <v>0</v>
      </c>
      <c r="AH151" s="70"/>
      <c r="AI151" s="70">
        <f t="shared" si="50"/>
        <v>0</v>
      </c>
      <c r="AJ151" s="65">
        <f t="shared" si="51"/>
        <v>0</v>
      </c>
      <c r="AK151" s="69">
        <f t="shared" si="52"/>
        <v>180.43241569620255</v>
      </c>
      <c r="AL151" s="71"/>
    </row>
    <row r="152" spans="1:38" ht="22.5" customHeight="1" x14ac:dyDescent="0.25">
      <c r="A152" s="65">
        <v>224</v>
      </c>
      <c r="B152" s="66" t="s">
        <v>387</v>
      </c>
      <c r="C152" s="67" t="s">
        <v>7</v>
      </c>
      <c r="D152" s="66" t="s">
        <v>8</v>
      </c>
      <c r="E152" s="65" t="str">
        <f>VLOOKUP(D:D,职称信息表!B:M,12,FALSE)</f>
        <v>副教授</v>
      </c>
      <c r="F152" s="65" t="str">
        <f>VLOOKUP(D:D,职称信息表!B:L,11,FALSE)</f>
        <v>副高</v>
      </c>
      <c r="G152" s="65" t="str">
        <f>VLOOKUP(D:D,职称信息表!B:G,6,FALSE)</f>
        <v>专任教师</v>
      </c>
      <c r="H152" s="68">
        <v>269.12</v>
      </c>
      <c r="I152" s="69">
        <f t="shared" si="43"/>
        <v>50.46</v>
      </c>
      <c r="J152" s="65" t="e">
        <f>VLOOKUP(成绩明细表!$D:$D,#REF!,3,FALSE)</f>
        <v>#REF!</v>
      </c>
      <c r="K152" s="65" t="e">
        <f>VLOOKUP($D:$D,#REF!,3,FALSE)</f>
        <v>#REF!</v>
      </c>
      <c r="L152" s="65" t="e">
        <f t="shared" si="42"/>
        <v>#REF!</v>
      </c>
      <c r="M152" s="65">
        <v>140</v>
      </c>
      <c r="N152" s="69">
        <f t="shared" si="44"/>
        <v>44.620253164556971</v>
      </c>
      <c r="O152" s="65">
        <v>45</v>
      </c>
      <c r="P152" s="65"/>
      <c r="Q152" s="65">
        <f t="shared" si="45"/>
        <v>45</v>
      </c>
      <c r="R152" s="65"/>
      <c r="S152" s="65"/>
      <c r="T152" s="65"/>
      <c r="U152" s="65"/>
      <c r="V152" s="65"/>
      <c r="W152" s="65"/>
      <c r="X152" s="70">
        <f t="shared" si="46"/>
        <v>0</v>
      </c>
      <c r="Y152" s="65">
        <f t="shared" si="47"/>
        <v>45</v>
      </c>
      <c r="Z152" s="70"/>
      <c r="AA152" s="70"/>
      <c r="AB152" s="70"/>
      <c r="AC152" s="70">
        <f t="shared" si="48"/>
        <v>0</v>
      </c>
      <c r="AD152" s="70"/>
      <c r="AE152" s="65"/>
      <c r="AF152" s="70"/>
      <c r="AG152" s="70">
        <f t="shared" si="49"/>
        <v>0</v>
      </c>
      <c r="AH152" s="70"/>
      <c r="AI152" s="70">
        <f t="shared" si="50"/>
        <v>0</v>
      </c>
      <c r="AJ152" s="65">
        <f t="shared" si="51"/>
        <v>0</v>
      </c>
      <c r="AK152" s="69">
        <f t="shared" si="52"/>
        <v>140.08025316455698</v>
      </c>
      <c r="AL152" s="71"/>
    </row>
    <row r="153" spans="1:38" ht="22.5" customHeight="1" x14ac:dyDescent="0.25">
      <c r="A153" s="65">
        <v>225</v>
      </c>
      <c r="B153" s="66" t="s">
        <v>387</v>
      </c>
      <c r="C153" s="67" t="s">
        <v>15</v>
      </c>
      <c r="D153" s="66" t="s">
        <v>365</v>
      </c>
      <c r="E153" s="65" t="str">
        <f>VLOOKUP(D:D,职称信息表!B:M,12,FALSE)</f>
        <v>教授</v>
      </c>
      <c r="F153" s="65" t="str">
        <f>VLOOKUP(D:D,职称信息表!B:L,11,FALSE)</f>
        <v>正高</v>
      </c>
      <c r="G153" s="65" t="str">
        <f>VLOOKUP(D:D,职称信息表!B:G,6,FALSE)</f>
        <v>专任教师</v>
      </c>
      <c r="H153" s="68">
        <v>202</v>
      </c>
      <c r="I153" s="69">
        <f t="shared" si="43"/>
        <v>37.875</v>
      </c>
      <c r="J153" s="65" t="e">
        <f>VLOOKUP(成绩明细表!$D:$D,#REF!,3,FALSE)</f>
        <v>#REF!</v>
      </c>
      <c r="K153" s="65" t="e">
        <f>VLOOKUP($D:$D,#REF!,3,FALSE)</f>
        <v>#REF!</v>
      </c>
      <c r="L153" s="65" t="e">
        <f t="shared" si="42"/>
        <v>#REF!</v>
      </c>
      <c r="M153" s="65">
        <v>85</v>
      </c>
      <c r="N153" s="69">
        <f t="shared" si="44"/>
        <v>66.376582278481024</v>
      </c>
      <c r="O153" s="65">
        <v>20</v>
      </c>
      <c r="P153" s="65"/>
      <c r="Q153" s="65">
        <f t="shared" si="45"/>
        <v>20</v>
      </c>
      <c r="R153" s="65"/>
      <c r="S153" s="65"/>
      <c r="T153" s="65"/>
      <c r="U153" s="65"/>
      <c r="V153" s="65"/>
      <c r="W153" s="65"/>
      <c r="X153" s="70">
        <f t="shared" si="46"/>
        <v>0</v>
      </c>
      <c r="Y153" s="65">
        <f t="shared" si="47"/>
        <v>20</v>
      </c>
      <c r="Z153" s="70"/>
      <c r="AA153" s="70"/>
      <c r="AB153" s="70"/>
      <c r="AC153" s="70">
        <f t="shared" si="48"/>
        <v>0</v>
      </c>
      <c r="AD153" s="70"/>
      <c r="AE153" s="65"/>
      <c r="AF153" s="70"/>
      <c r="AG153" s="70">
        <f t="shared" si="49"/>
        <v>0</v>
      </c>
      <c r="AH153" s="70"/>
      <c r="AI153" s="70">
        <f t="shared" si="50"/>
        <v>0</v>
      </c>
      <c r="AJ153" s="65">
        <f t="shared" si="51"/>
        <v>0</v>
      </c>
      <c r="AK153" s="69">
        <f t="shared" si="52"/>
        <v>124.25158227848102</v>
      </c>
      <c r="AL153" s="71" t="s">
        <v>839</v>
      </c>
    </row>
    <row r="154" spans="1:38" ht="22.5" customHeight="1" x14ac:dyDescent="0.25">
      <c r="A154" s="65">
        <v>226</v>
      </c>
      <c r="B154" s="66" t="s">
        <v>387</v>
      </c>
      <c r="C154" s="67" t="s">
        <v>18</v>
      </c>
      <c r="D154" s="66" t="s">
        <v>19</v>
      </c>
      <c r="E154" s="65" t="str">
        <f>VLOOKUP(D:D,职称信息表!B:M,12,FALSE)</f>
        <v>副教授</v>
      </c>
      <c r="F154" s="65" t="str">
        <f>VLOOKUP(D:D,职称信息表!B:L,11,FALSE)</f>
        <v>副高</v>
      </c>
      <c r="G154" s="65" t="str">
        <f>VLOOKUP(D:D,职称信息表!B:G,6,FALSE)</f>
        <v>专任教师</v>
      </c>
      <c r="H154" s="68">
        <v>2210.7707776000002</v>
      </c>
      <c r="I154" s="69">
        <f t="shared" si="43"/>
        <v>414.51952080000001</v>
      </c>
      <c r="J154" s="65" t="e">
        <f>VLOOKUP(成绩明细表!$D:$D,#REF!,3,FALSE)</f>
        <v>#REF!</v>
      </c>
      <c r="K154" s="65" t="e">
        <f>VLOOKUP($D:$D,#REF!,3,FALSE)</f>
        <v>#REF!</v>
      </c>
      <c r="L154" s="65" t="e">
        <f t="shared" si="42"/>
        <v>#REF!</v>
      </c>
      <c r="M154" s="65">
        <v>114</v>
      </c>
      <c r="N154" s="69">
        <f t="shared" si="44"/>
        <v>54.90506329113925</v>
      </c>
      <c r="O154" s="65">
        <v>217.5</v>
      </c>
      <c r="P154" s="65"/>
      <c r="Q154" s="65">
        <f t="shared" si="45"/>
        <v>217.5</v>
      </c>
      <c r="R154" s="65"/>
      <c r="S154" s="65"/>
      <c r="T154" s="65"/>
      <c r="U154" s="65"/>
      <c r="V154" s="65"/>
      <c r="W154" s="65"/>
      <c r="X154" s="70">
        <f t="shared" si="46"/>
        <v>0</v>
      </c>
      <c r="Y154" s="65">
        <f t="shared" si="47"/>
        <v>217.5</v>
      </c>
      <c r="Z154" s="70"/>
      <c r="AA154" s="70"/>
      <c r="AB154" s="70"/>
      <c r="AC154" s="70">
        <f t="shared" si="48"/>
        <v>0</v>
      </c>
      <c r="AD154" s="70"/>
      <c r="AE154" s="65">
        <v>30</v>
      </c>
      <c r="AF154" s="70">
        <v>10</v>
      </c>
      <c r="AG154" s="70">
        <f t="shared" si="49"/>
        <v>40</v>
      </c>
      <c r="AH154" s="70">
        <v>30</v>
      </c>
      <c r="AI154" s="70">
        <f t="shared" si="50"/>
        <v>30</v>
      </c>
      <c r="AJ154" s="65">
        <f t="shared" si="51"/>
        <v>70</v>
      </c>
      <c r="AK154" s="69">
        <f t="shared" si="52"/>
        <v>756.9245840911392</v>
      </c>
      <c r="AL154" s="71"/>
    </row>
    <row r="155" spans="1:38" ht="22.5" customHeight="1" x14ac:dyDescent="0.25">
      <c r="A155" s="65">
        <v>227</v>
      </c>
      <c r="B155" s="66" t="s">
        <v>387</v>
      </c>
      <c r="C155" s="67" t="s">
        <v>20</v>
      </c>
      <c r="D155" s="66" t="s">
        <v>21</v>
      </c>
      <c r="E155" s="65" t="str">
        <f>VLOOKUP(D:D,职称信息表!B:M,12,FALSE)</f>
        <v>高级实验师</v>
      </c>
      <c r="F155" s="65" t="str">
        <f>VLOOKUP(D:D,职称信息表!B:L,11,FALSE)</f>
        <v>副高</v>
      </c>
      <c r="G155" s="65" t="str">
        <f>VLOOKUP(D:D,职称信息表!B:G,6,FALSE)</f>
        <v>专任教师</v>
      </c>
      <c r="H155" s="68">
        <v>423.13354240000001</v>
      </c>
      <c r="I155" s="69">
        <f t="shared" si="43"/>
        <v>79.337539200000009</v>
      </c>
      <c r="J155" s="65" t="e">
        <f>VLOOKUP(成绩明细表!$D:$D,#REF!,3,FALSE)</f>
        <v>#REF!</v>
      </c>
      <c r="K155" s="65" t="e">
        <f>VLOOKUP($D:$D,#REF!,3,FALSE)</f>
        <v>#REF!</v>
      </c>
      <c r="L155" s="65" t="e">
        <f t="shared" si="42"/>
        <v>#REF!</v>
      </c>
      <c r="M155" s="65">
        <v>46</v>
      </c>
      <c r="N155" s="69">
        <f t="shared" si="44"/>
        <v>81.803797468354432</v>
      </c>
      <c r="O155" s="65"/>
      <c r="P155" s="65"/>
      <c r="Q155" s="65">
        <f t="shared" si="45"/>
        <v>0</v>
      </c>
      <c r="R155" s="65"/>
      <c r="S155" s="65"/>
      <c r="T155" s="65"/>
      <c r="U155" s="65"/>
      <c r="V155" s="65">
        <v>-2</v>
      </c>
      <c r="W155" s="65"/>
      <c r="X155" s="70">
        <f t="shared" si="46"/>
        <v>-2</v>
      </c>
      <c r="Y155" s="65">
        <f t="shared" si="47"/>
        <v>-2</v>
      </c>
      <c r="Z155" s="70"/>
      <c r="AA155" s="70"/>
      <c r="AB155" s="70"/>
      <c r="AC155" s="70">
        <f t="shared" si="48"/>
        <v>0</v>
      </c>
      <c r="AD155" s="70"/>
      <c r="AE155" s="65"/>
      <c r="AF155" s="70"/>
      <c r="AG155" s="70">
        <f t="shared" si="49"/>
        <v>0</v>
      </c>
      <c r="AH155" s="70"/>
      <c r="AI155" s="70">
        <f t="shared" si="50"/>
        <v>0</v>
      </c>
      <c r="AJ155" s="65">
        <f t="shared" si="51"/>
        <v>0</v>
      </c>
      <c r="AK155" s="69">
        <f t="shared" si="52"/>
        <v>159.14133666835443</v>
      </c>
      <c r="AL155" s="71"/>
    </row>
    <row r="156" spans="1:38" ht="22.5" customHeight="1" x14ac:dyDescent="0.25">
      <c r="A156" s="65">
        <v>228</v>
      </c>
      <c r="B156" s="66" t="s">
        <v>387</v>
      </c>
      <c r="C156" s="67" t="s">
        <v>38</v>
      </c>
      <c r="D156" s="66" t="s">
        <v>39</v>
      </c>
      <c r="E156" s="65" t="str">
        <f>VLOOKUP(D:D,职称信息表!B:M,12,FALSE)</f>
        <v>副教授</v>
      </c>
      <c r="F156" s="65" t="str">
        <f>VLOOKUP(D:D,职称信息表!B:L,11,FALSE)</f>
        <v>副高</v>
      </c>
      <c r="G156" s="65" t="str">
        <f>VLOOKUP(D:D,职称信息表!B:G,6,FALSE)</f>
        <v>专任教师</v>
      </c>
      <c r="H156" s="68">
        <v>207.20000000000002</v>
      </c>
      <c r="I156" s="69">
        <f t="shared" si="43"/>
        <v>38.85</v>
      </c>
      <c r="J156" s="65"/>
      <c r="K156" s="65" t="e">
        <f>VLOOKUP($D:$D,#REF!,3,FALSE)</f>
        <v>#REF!</v>
      </c>
      <c r="L156" s="65" t="e">
        <f t="shared" si="42"/>
        <v>#REF!</v>
      </c>
      <c r="M156" s="65">
        <v>47</v>
      </c>
      <c r="N156" s="69">
        <f t="shared" si="44"/>
        <v>81.408227848101276</v>
      </c>
      <c r="O156" s="65"/>
      <c r="P156" s="65"/>
      <c r="Q156" s="65">
        <f t="shared" si="45"/>
        <v>0</v>
      </c>
      <c r="R156" s="65"/>
      <c r="S156" s="65"/>
      <c r="T156" s="65"/>
      <c r="U156" s="65"/>
      <c r="V156" s="65"/>
      <c r="W156" s="65"/>
      <c r="X156" s="70">
        <f t="shared" si="46"/>
        <v>0</v>
      </c>
      <c r="Y156" s="65">
        <f t="shared" si="47"/>
        <v>0</v>
      </c>
      <c r="Z156" s="70"/>
      <c r="AA156" s="70"/>
      <c r="AB156" s="70"/>
      <c r="AC156" s="70">
        <f t="shared" si="48"/>
        <v>0</v>
      </c>
      <c r="AD156" s="70"/>
      <c r="AE156" s="65"/>
      <c r="AF156" s="70"/>
      <c r="AG156" s="70">
        <f t="shared" si="49"/>
        <v>0</v>
      </c>
      <c r="AH156" s="70"/>
      <c r="AI156" s="70">
        <f t="shared" si="50"/>
        <v>0</v>
      </c>
      <c r="AJ156" s="65">
        <f t="shared" si="51"/>
        <v>0</v>
      </c>
      <c r="AK156" s="69">
        <f t="shared" si="52"/>
        <v>120.25822784810128</v>
      </c>
      <c r="AL156" s="71"/>
    </row>
    <row r="157" spans="1:38" ht="22.5" customHeight="1" x14ac:dyDescent="0.25">
      <c r="A157" s="65">
        <v>229</v>
      </c>
      <c r="B157" s="66" t="s">
        <v>387</v>
      </c>
      <c r="C157" s="67" t="s">
        <v>50</v>
      </c>
      <c r="D157" s="66" t="s">
        <v>51</v>
      </c>
      <c r="E157" s="65" t="str">
        <f>VLOOKUP(D:D,职称信息表!B:M,12,FALSE)</f>
        <v>高级实验师</v>
      </c>
      <c r="F157" s="65" t="str">
        <f>VLOOKUP(D:D,职称信息表!B:L,11,FALSE)</f>
        <v>副高</v>
      </c>
      <c r="G157" s="65" t="str">
        <f>VLOOKUP(D:D,职称信息表!B:G,6,FALSE)</f>
        <v>实验</v>
      </c>
      <c r="H157" s="68">
        <v>386.88000000000005</v>
      </c>
      <c r="I157" s="69">
        <f t="shared" si="43"/>
        <v>72.540000000000006</v>
      </c>
      <c r="J157" s="65" t="e">
        <f>VLOOKUP(成绩明细表!$D:$D,#REF!,3,FALSE)</f>
        <v>#REF!</v>
      </c>
      <c r="K157" s="65" t="e">
        <f>VLOOKUP($D:$D,#REF!,3,FALSE)</f>
        <v>#REF!</v>
      </c>
      <c r="L157" s="65" t="e">
        <f t="shared" si="42"/>
        <v>#REF!</v>
      </c>
      <c r="M157" s="65">
        <v>59</v>
      </c>
      <c r="N157" s="69">
        <f t="shared" si="44"/>
        <v>76.661392405063296</v>
      </c>
      <c r="O157" s="65"/>
      <c r="P157" s="65"/>
      <c r="Q157" s="65">
        <f t="shared" si="45"/>
        <v>0</v>
      </c>
      <c r="R157" s="65"/>
      <c r="S157" s="65"/>
      <c r="T157" s="65"/>
      <c r="U157" s="65"/>
      <c r="V157" s="65"/>
      <c r="W157" s="65"/>
      <c r="X157" s="70">
        <f t="shared" si="46"/>
        <v>0</v>
      </c>
      <c r="Y157" s="65">
        <f t="shared" si="47"/>
        <v>0</v>
      </c>
      <c r="Z157" s="70"/>
      <c r="AA157" s="70"/>
      <c r="AB157" s="70"/>
      <c r="AC157" s="70">
        <f t="shared" si="48"/>
        <v>0</v>
      </c>
      <c r="AD157" s="70"/>
      <c r="AE157" s="65">
        <v>10</v>
      </c>
      <c r="AF157" s="70"/>
      <c r="AG157" s="70">
        <f t="shared" si="49"/>
        <v>10</v>
      </c>
      <c r="AH157" s="70"/>
      <c r="AI157" s="70">
        <f t="shared" si="50"/>
        <v>0</v>
      </c>
      <c r="AJ157" s="65">
        <f t="shared" si="51"/>
        <v>10</v>
      </c>
      <c r="AK157" s="69">
        <f t="shared" si="52"/>
        <v>159.2013924050633</v>
      </c>
      <c r="AL157" s="71"/>
    </row>
    <row r="158" spans="1:38" ht="22.5" customHeight="1" x14ac:dyDescent="0.25">
      <c r="A158" s="65">
        <v>231</v>
      </c>
      <c r="B158" s="66" t="s">
        <v>387</v>
      </c>
      <c r="C158" s="67" t="s">
        <v>125</v>
      </c>
      <c r="D158" s="66" t="s">
        <v>126</v>
      </c>
      <c r="E158" s="65" t="str">
        <f>VLOOKUP(D:D,职称信息表!B:M,12,FALSE)</f>
        <v>副教授</v>
      </c>
      <c r="F158" s="65" t="str">
        <f>VLOOKUP(D:D,职称信息表!B:L,11,FALSE)</f>
        <v>副高</v>
      </c>
      <c r="G158" s="65" t="str">
        <f>VLOOKUP(D:D,职称信息表!B:G,6,FALSE)</f>
        <v>专任教师</v>
      </c>
      <c r="H158" s="68">
        <v>322.35315200000002</v>
      </c>
      <c r="I158" s="69">
        <f t="shared" si="43"/>
        <v>60.441216000000004</v>
      </c>
      <c r="J158" s="65"/>
      <c r="K158" s="65" t="e">
        <f>VLOOKUP($D:$D,#REF!,3,FALSE)</f>
        <v>#REF!</v>
      </c>
      <c r="L158" s="65" t="e">
        <f t="shared" si="42"/>
        <v>#REF!</v>
      </c>
      <c r="M158" s="65">
        <v>40</v>
      </c>
      <c r="N158" s="69">
        <f t="shared" si="44"/>
        <v>84.177215189873422</v>
      </c>
      <c r="O158" s="65"/>
      <c r="P158" s="65"/>
      <c r="Q158" s="65">
        <f t="shared" si="45"/>
        <v>0</v>
      </c>
      <c r="R158" s="65"/>
      <c r="S158" s="65"/>
      <c r="T158" s="65"/>
      <c r="U158" s="65"/>
      <c r="V158" s="65"/>
      <c r="W158" s="65"/>
      <c r="X158" s="70">
        <f t="shared" si="46"/>
        <v>0</v>
      </c>
      <c r="Y158" s="65">
        <f t="shared" si="47"/>
        <v>0</v>
      </c>
      <c r="Z158" s="70"/>
      <c r="AA158" s="70"/>
      <c r="AB158" s="70"/>
      <c r="AC158" s="70">
        <f t="shared" si="48"/>
        <v>0</v>
      </c>
      <c r="AD158" s="70"/>
      <c r="AE158" s="65"/>
      <c r="AF158" s="70"/>
      <c r="AG158" s="70">
        <f t="shared" si="49"/>
        <v>0</v>
      </c>
      <c r="AH158" s="70"/>
      <c r="AI158" s="70">
        <f t="shared" si="50"/>
        <v>0</v>
      </c>
      <c r="AJ158" s="65">
        <f t="shared" si="51"/>
        <v>0</v>
      </c>
      <c r="AK158" s="69">
        <f t="shared" si="52"/>
        <v>144.61843118987343</v>
      </c>
      <c r="AL158" s="71"/>
    </row>
    <row r="159" spans="1:38" ht="22.5" customHeight="1" x14ac:dyDescent="0.25">
      <c r="A159" s="65">
        <v>232</v>
      </c>
      <c r="B159" s="66" t="s">
        <v>387</v>
      </c>
      <c r="C159" s="67" t="s">
        <v>290</v>
      </c>
      <c r="D159" s="66" t="s">
        <v>168</v>
      </c>
      <c r="E159" s="65" t="str">
        <f>VLOOKUP(D:D,职称信息表!B:M,12,FALSE)</f>
        <v>副教授</v>
      </c>
      <c r="F159" s="65" t="str">
        <f>VLOOKUP(D:D,职称信息表!B:L,11,FALSE)</f>
        <v>副高</v>
      </c>
      <c r="G159" s="65" t="str">
        <f>VLOOKUP(D:D,职称信息表!B:G,6,FALSE)</f>
        <v>专任教师</v>
      </c>
      <c r="H159" s="68">
        <v>296.71257599999996</v>
      </c>
      <c r="I159" s="69">
        <f t="shared" si="43"/>
        <v>55.633607999999995</v>
      </c>
      <c r="J159" s="65" t="e">
        <f>VLOOKUP(成绩明细表!$D:$D,#REF!,3,FALSE)</f>
        <v>#REF!</v>
      </c>
      <c r="K159" s="65" t="e">
        <f>VLOOKUP($D:$D,#REF!,3,FALSE)</f>
        <v>#REF!</v>
      </c>
      <c r="L159" s="65" t="e">
        <f t="shared" si="42"/>
        <v>#REF!</v>
      </c>
      <c r="M159" s="65">
        <v>13</v>
      </c>
      <c r="N159" s="69">
        <f t="shared" si="44"/>
        <v>94.857594936708864</v>
      </c>
      <c r="O159" s="65"/>
      <c r="P159" s="65"/>
      <c r="Q159" s="65">
        <f t="shared" si="45"/>
        <v>0</v>
      </c>
      <c r="R159" s="65"/>
      <c r="S159" s="65"/>
      <c r="T159" s="65"/>
      <c r="U159" s="65"/>
      <c r="V159" s="65"/>
      <c r="W159" s="65"/>
      <c r="X159" s="70">
        <f t="shared" si="46"/>
        <v>0</v>
      </c>
      <c r="Y159" s="65">
        <f t="shared" si="47"/>
        <v>0</v>
      </c>
      <c r="Z159" s="70"/>
      <c r="AA159" s="70"/>
      <c r="AB159" s="70"/>
      <c r="AC159" s="70">
        <f t="shared" si="48"/>
        <v>0</v>
      </c>
      <c r="AD159" s="70"/>
      <c r="AE159" s="65"/>
      <c r="AF159" s="70"/>
      <c r="AG159" s="70">
        <f t="shared" si="49"/>
        <v>0</v>
      </c>
      <c r="AH159" s="70"/>
      <c r="AI159" s="70">
        <f t="shared" si="50"/>
        <v>0</v>
      </c>
      <c r="AJ159" s="65">
        <f t="shared" si="51"/>
        <v>0</v>
      </c>
      <c r="AK159" s="69">
        <f t="shared" si="52"/>
        <v>150.49120293670887</v>
      </c>
      <c r="AL159" s="71"/>
    </row>
    <row r="160" spans="1:38" ht="22.5" customHeight="1" x14ac:dyDescent="0.25">
      <c r="A160" s="65">
        <v>233</v>
      </c>
      <c r="B160" s="66" t="s">
        <v>386</v>
      </c>
      <c r="C160" s="67" t="s">
        <v>311</v>
      </c>
      <c r="D160" s="66" t="s">
        <v>177</v>
      </c>
      <c r="E160" s="65" t="s">
        <v>835</v>
      </c>
      <c r="F160" s="65" t="s">
        <v>461</v>
      </c>
      <c r="G160" s="65" t="s">
        <v>383</v>
      </c>
      <c r="H160" s="68">
        <v>11.2</v>
      </c>
      <c r="I160" s="69">
        <f t="shared" si="43"/>
        <v>2.0999999999999996</v>
      </c>
      <c r="J160" s="65"/>
      <c r="K160" s="65" t="e">
        <f>VLOOKUP($D:$D,#REF!,3,FALSE)</f>
        <v>#REF!</v>
      </c>
      <c r="L160" s="65" t="e">
        <f t="shared" si="42"/>
        <v>#REF!</v>
      </c>
      <c r="M160" s="65">
        <v>87</v>
      </c>
      <c r="N160" s="69">
        <f t="shared" si="44"/>
        <v>65.585443037974684</v>
      </c>
      <c r="O160" s="65"/>
      <c r="P160" s="65"/>
      <c r="Q160" s="65">
        <f t="shared" si="45"/>
        <v>0</v>
      </c>
      <c r="R160" s="65"/>
      <c r="S160" s="65"/>
      <c r="T160" s="65"/>
      <c r="U160" s="65"/>
      <c r="V160" s="65"/>
      <c r="W160" s="65"/>
      <c r="X160" s="70">
        <f t="shared" si="46"/>
        <v>0</v>
      </c>
      <c r="Y160" s="65">
        <f t="shared" si="47"/>
        <v>0</v>
      </c>
      <c r="Z160" s="70"/>
      <c r="AA160" s="70"/>
      <c r="AB160" s="70"/>
      <c r="AC160" s="70">
        <f t="shared" si="48"/>
        <v>0</v>
      </c>
      <c r="AD160" s="70"/>
      <c r="AE160" s="65"/>
      <c r="AF160" s="70"/>
      <c r="AG160" s="70">
        <f t="shared" si="49"/>
        <v>0</v>
      </c>
      <c r="AH160" s="70"/>
      <c r="AI160" s="70">
        <f t="shared" si="50"/>
        <v>0</v>
      </c>
      <c r="AJ160" s="65">
        <f t="shared" si="51"/>
        <v>0</v>
      </c>
      <c r="AK160" s="69">
        <f t="shared" si="52"/>
        <v>67.685443037974679</v>
      </c>
      <c r="AL160" s="71"/>
    </row>
  </sheetData>
  <mergeCells count="12">
    <mergeCell ref="B1:B2"/>
    <mergeCell ref="O1:Y1"/>
    <mergeCell ref="D1:D2"/>
    <mergeCell ref="AL1:AL2"/>
    <mergeCell ref="J1:N1"/>
    <mergeCell ref="AK1:AK2"/>
    <mergeCell ref="H1:I1"/>
    <mergeCell ref="Z1:AJ1"/>
    <mergeCell ref="G1:G2"/>
    <mergeCell ref="F1:F2"/>
    <mergeCell ref="E1:E2"/>
    <mergeCell ref="C1:C2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7"/>
  <sheetViews>
    <sheetView topLeftCell="A70" zoomScaleNormal="100" workbookViewId="0">
      <selection activeCell="B8" sqref="B8"/>
    </sheetView>
  </sheetViews>
  <sheetFormatPr defaultColWidth="9" defaultRowHeight="15" x14ac:dyDescent="0.25"/>
  <cols>
    <col min="1" max="1" width="7.75" style="9" bestFit="1" customWidth="1"/>
    <col min="2" max="2" width="26.08203125" style="9" bestFit="1" customWidth="1"/>
    <col min="3" max="3" width="5.75" style="43" bestFit="1" customWidth="1"/>
    <col min="4" max="4" width="22.75" style="23" bestFit="1" customWidth="1"/>
    <col min="5" max="5" width="17.25" style="9" bestFit="1" customWidth="1"/>
    <col min="6" max="6" width="13.6640625" style="9" customWidth="1"/>
    <col min="7" max="7" width="9.75" style="9" bestFit="1" customWidth="1"/>
    <col min="8" max="8" width="18.33203125" style="9" bestFit="1" customWidth="1"/>
    <col min="9" max="9" width="26.08203125" style="9" bestFit="1" customWidth="1"/>
    <col min="10" max="10" width="11.58203125" style="9" bestFit="1" customWidth="1"/>
    <col min="11" max="12" width="9.75" style="9" bestFit="1" customWidth="1"/>
    <col min="13" max="13" width="23.33203125" style="9" customWidth="1"/>
    <col min="14" max="14" width="7.75" style="9" bestFit="1" customWidth="1"/>
    <col min="15" max="16384" width="9" style="9"/>
  </cols>
  <sheetData>
    <row r="1" spans="1:14" x14ac:dyDescent="0.25">
      <c r="A1" s="9">
        <v>2019</v>
      </c>
    </row>
    <row r="2" spans="1:14" s="20" customFormat="1" x14ac:dyDescent="0.25">
      <c r="A2" s="19" t="s">
        <v>456</v>
      </c>
      <c r="B2" s="19" t="s">
        <v>154</v>
      </c>
      <c r="C2" s="19" t="s">
        <v>502</v>
      </c>
      <c r="D2" s="19" t="s">
        <v>503</v>
      </c>
      <c r="E2" s="19" t="s">
        <v>504</v>
      </c>
      <c r="F2" s="19" t="s">
        <v>505</v>
      </c>
      <c r="G2" s="26" t="s">
        <v>506</v>
      </c>
      <c r="H2" s="26" t="s">
        <v>507</v>
      </c>
      <c r="I2" s="26" t="s">
        <v>508</v>
      </c>
      <c r="J2" s="19" t="s">
        <v>509</v>
      </c>
      <c r="K2" s="19" t="s">
        <v>510</v>
      </c>
      <c r="L2" s="19" t="s">
        <v>511</v>
      </c>
      <c r="M2" s="26" t="s">
        <v>178</v>
      </c>
      <c r="N2" s="19" t="s">
        <v>456</v>
      </c>
    </row>
    <row r="3" spans="1:14" x14ac:dyDescent="0.25">
      <c r="A3" s="6" t="s">
        <v>397</v>
      </c>
      <c r="B3" s="6" t="s">
        <v>451</v>
      </c>
      <c r="C3" s="38" t="s">
        <v>514</v>
      </c>
      <c r="D3" s="32" t="s">
        <v>473</v>
      </c>
      <c r="E3" s="30" t="s">
        <v>700</v>
      </c>
      <c r="F3" s="6" t="s">
        <v>697</v>
      </c>
      <c r="G3" s="6" t="s">
        <v>324</v>
      </c>
      <c r="H3" s="6"/>
      <c r="I3" s="6"/>
      <c r="J3" s="6" t="s">
        <v>532</v>
      </c>
      <c r="K3" s="6" t="s">
        <v>538</v>
      </c>
      <c r="L3" s="6" t="s">
        <v>325</v>
      </c>
      <c r="M3" s="6" t="s">
        <v>323</v>
      </c>
      <c r="N3" s="6" t="s">
        <v>397</v>
      </c>
    </row>
    <row r="4" spans="1:14" x14ac:dyDescent="0.25">
      <c r="A4" s="27" t="s">
        <v>709</v>
      </c>
      <c r="B4" s="30" t="s">
        <v>710</v>
      </c>
      <c r="C4" s="39" t="s">
        <v>707</v>
      </c>
      <c r="D4" s="32" t="s">
        <v>473</v>
      </c>
      <c r="E4" s="30" t="s">
        <v>696</v>
      </c>
      <c r="F4" s="27" t="s">
        <v>711</v>
      </c>
      <c r="G4" s="6" t="s">
        <v>324</v>
      </c>
      <c r="H4" s="6" t="s">
        <v>547</v>
      </c>
      <c r="I4" s="6" t="s">
        <v>551</v>
      </c>
      <c r="J4" s="6" t="s">
        <v>532</v>
      </c>
      <c r="K4" s="30" t="s">
        <v>518</v>
      </c>
      <c r="L4" s="30" t="s">
        <v>689</v>
      </c>
      <c r="M4" s="30" t="s">
        <v>818</v>
      </c>
      <c r="N4" s="27" t="s">
        <v>709</v>
      </c>
    </row>
    <row r="5" spans="1:14" x14ac:dyDescent="0.25">
      <c r="A5" s="27" t="s">
        <v>712</v>
      </c>
      <c r="B5" s="30" t="s">
        <v>713</v>
      </c>
      <c r="C5" s="39" t="s">
        <v>714</v>
      </c>
      <c r="D5" s="32" t="s">
        <v>473</v>
      </c>
      <c r="E5" s="30"/>
      <c r="F5" s="27" t="s">
        <v>711</v>
      </c>
      <c r="G5" s="6" t="s">
        <v>324</v>
      </c>
      <c r="H5" s="6"/>
      <c r="I5" s="6" t="s">
        <v>550</v>
      </c>
      <c r="J5" s="6" t="s">
        <v>532</v>
      </c>
      <c r="K5" s="30" t="s">
        <v>592</v>
      </c>
      <c r="L5" s="30" t="s">
        <v>676</v>
      </c>
      <c r="M5" s="6" t="s">
        <v>439</v>
      </c>
      <c r="N5" s="27" t="s">
        <v>712</v>
      </c>
    </row>
    <row r="6" spans="1:14" x14ac:dyDescent="0.25">
      <c r="A6" s="27" t="s">
        <v>738</v>
      </c>
      <c r="B6" s="27" t="s">
        <v>739</v>
      </c>
      <c r="C6" s="39" t="s">
        <v>714</v>
      </c>
      <c r="D6" s="32" t="s">
        <v>473</v>
      </c>
      <c r="E6" s="7"/>
      <c r="F6" s="27" t="s">
        <v>740</v>
      </c>
      <c r="G6" s="6" t="s">
        <v>324</v>
      </c>
      <c r="H6" s="6"/>
      <c r="I6" s="6" t="s">
        <v>550</v>
      </c>
      <c r="J6" s="27" t="s">
        <v>728</v>
      </c>
      <c r="K6" s="27" t="s">
        <v>719</v>
      </c>
      <c r="L6" s="7"/>
      <c r="M6" s="6"/>
      <c r="N6" s="27" t="s">
        <v>738</v>
      </c>
    </row>
    <row r="7" spans="1:14" x14ac:dyDescent="0.25">
      <c r="A7" s="27" t="s">
        <v>741</v>
      </c>
      <c r="B7" s="27" t="s">
        <v>742</v>
      </c>
      <c r="C7" s="39" t="s">
        <v>584</v>
      </c>
      <c r="D7" s="32" t="s">
        <v>473</v>
      </c>
      <c r="E7" s="7"/>
      <c r="F7" s="27" t="s">
        <v>737</v>
      </c>
      <c r="G7" s="6" t="s">
        <v>324</v>
      </c>
      <c r="H7" s="6"/>
      <c r="I7" s="6" t="s">
        <v>550</v>
      </c>
      <c r="J7" s="27" t="s">
        <v>728</v>
      </c>
      <c r="K7" s="27" t="s">
        <v>719</v>
      </c>
      <c r="L7" s="7"/>
      <c r="M7" s="6"/>
      <c r="N7" s="27" t="s">
        <v>741</v>
      </c>
    </row>
    <row r="8" spans="1:14" x14ac:dyDescent="0.25">
      <c r="A8" s="27" t="s">
        <v>747</v>
      </c>
      <c r="B8" s="27" t="s">
        <v>748</v>
      </c>
      <c r="C8" s="39" t="s">
        <v>707</v>
      </c>
      <c r="D8" s="32" t="s">
        <v>473</v>
      </c>
      <c r="E8" s="7"/>
      <c r="F8" s="27" t="s">
        <v>749</v>
      </c>
      <c r="G8" s="6" t="s">
        <v>324</v>
      </c>
      <c r="H8" s="6"/>
      <c r="I8" s="6" t="s">
        <v>550</v>
      </c>
      <c r="J8" s="27" t="s">
        <v>728</v>
      </c>
      <c r="K8" s="27" t="s">
        <v>592</v>
      </c>
      <c r="L8" s="27" t="s">
        <v>676</v>
      </c>
      <c r="M8" s="27" t="s">
        <v>820</v>
      </c>
      <c r="N8" s="27" t="s">
        <v>747</v>
      </c>
    </row>
    <row r="9" spans="1:14" x14ac:dyDescent="0.25">
      <c r="A9" s="35" t="s">
        <v>803</v>
      </c>
      <c r="B9" s="36" t="s">
        <v>804</v>
      </c>
      <c r="C9" s="37" t="s">
        <v>520</v>
      </c>
      <c r="D9" s="32" t="s">
        <v>473</v>
      </c>
      <c r="E9" s="35" t="s">
        <v>696</v>
      </c>
      <c r="F9" s="35" t="s">
        <v>805</v>
      </c>
      <c r="G9" s="35" t="s">
        <v>772</v>
      </c>
      <c r="H9" s="36"/>
      <c r="I9" s="36"/>
      <c r="J9" s="27" t="s">
        <v>728</v>
      </c>
      <c r="K9" s="36" t="s">
        <v>538</v>
      </c>
      <c r="L9" s="35" t="s">
        <v>689</v>
      </c>
      <c r="M9" s="44" t="s">
        <v>825</v>
      </c>
      <c r="N9" s="35" t="s">
        <v>803</v>
      </c>
    </row>
    <row r="10" spans="1:14" x14ac:dyDescent="0.25">
      <c r="A10" s="6" t="s">
        <v>246</v>
      </c>
      <c r="B10" s="6" t="s">
        <v>223</v>
      </c>
      <c r="C10" s="38" t="s">
        <v>520</v>
      </c>
      <c r="D10" s="32" t="s">
        <v>476</v>
      </c>
      <c r="E10" s="6"/>
      <c r="F10" s="6" t="s">
        <v>611</v>
      </c>
      <c r="G10" s="6" t="s">
        <v>324</v>
      </c>
      <c r="H10" s="6" t="s">
        <v>530</v>
      </c>
      <c r="I10" s="6" t="s">
        <v>560</v>
      </c>
      <c r="J10" s="6" t="s">
        <v>532</v>
      </c>
      <c r="K10" s="6" t="s">
        <v>524</v>
      </c>
      <c r="L10" s="6" t="s">
        <v>329</v>
      </c>
      <c r="M10" s="6" t="s">
        <v>440</v>
      </c>
      <c r="N10" s="6" t="s">
        <v>246</v>
      </c>
    </row>
    <row r="11" spans="1:14" x14ac:dyDescent="0.25">
      <c r="A11" s="6" t="s">
        <v>216</v>
      </c>
      <c r="B11" s="6" t="s">
        <v>217</v>
      </c>
      <c r="C11" s="38" t="s">
        <v>514</v>
      </c>
      <c r="D11" s="32" t="s">
        <v>476</v>
      </c>
      <c r="E11" s="6"/>
      <c r="F11" s="6" t="s">
        <v>613</v>
      </c>
      <c r="G11" s="6" t="s">
        <v>324</v>
      </c>
      <c r="H11" s="6" t="s">
        <v>547</v>
      </c>
      <c r="I11" s="6" t="s">
        <v>548</v>
      </c>
      <c r="J11" s="6" t="s">
        <v>532</v>
      </c>
      <c r="K11" s="6" t="s">
        <v>538</v>
      </c>
      <c r="L11" s="6" t="s">
        <v>325</v>
      </c>
      <c r="M11" s="6" t="s">
        <v>323</v>
      </c>
      <c r="N11" s="6" t="s">
        <v>216</v>
      </c>
    </row>
    <row r="12" spans="1:14" x14ac:dyDescent="0.25">
      <c r="A12" s="6" t="s">
        <v>129</v>
      </c>
      <c r="B12" s="6" t="s">
        <v>130</v>
      </c>
      <c r="C12" s="38" t="s">
        <v>514</v>
      </c>
      <c r="D12" s="32" t="s">
        <v>476</v>
      </c>
      <c r="E12" s="6"/>
      <c r="F12" s="6" t="s">
        <v>619</v>
      </c>
      <c r="G12" s="6" t="s">
        <v>324</v>
      </c>
      <c r="H12" s="6"/>
      <c r="I12" s="6" t="s">
        <v>580</v>
      </c>
      <c r="J12" s="6" t="s">
        <v>532</v>
      </c>
      <c r="K12" s="6" t="s">
        <v>524</v>
      </c>
      <c r="L12" s="6" t="s">
        <v>327</v>
      </c>
      <c r="M12" s="6" t="s">
        <v>439</v>
      </c>
      <c r="N12" s="6" t="s">
        <v>129</v>
      </c>
    </row>
    <row r="13" spans="1:14" x14ac:dyDescent="0.25">
      <c r="A13" s="6" t="s">
        <v>367</v>
      </c>
      <c r="B13" s="6" t="s">
        <v>249</v>
      </c>
      <c r="C13" s="38" t="s">
        <v>514</v>
      </c>
      <c r="D13" s="32" t="s">
        <v>476</v>
      </c>
      <c r="E13" s="6"/>
      <c r="F13" s="6" t="s">
        <v>658</v>
      </c>
      <c r="G13" s="6" t="s">
        <v>324</v>
      </c>
      <c r="H13" s="6"/>
      <c r="I13" s="6" t="s">
        <v>580</v>
      </c>
      <c r="J13" s="6" t="s">
        <v>532</v>
      </c>
      <c r="K13" s="6" t="s">
        <v>524</v>
      </c>
      <c r="L13" s="6" t="s">
        <v>327</v>
      </c>
      <c r="M13" s="6" t="s">
        <v>439</v>
      </c>
      <c r="N13" s="6" t="s">
        <v>367</v>
      </c>
    </row>
    <row r="14" spans="1:14" x14ac:dyDescent="0.25">
      <c r="A14" s="6" t="s">
        <v>276</v>
      </c>
      <c r="B14" s="6" t="s">
        <v>260</v>
      </c>
      <c r="C14" s="38" t="s">
        <v>520</v>
      </c>
      <c r="D14" s="32" t="s">
        <v>476</v>
      </c>
      <c r="E14" s="6"/>
      <c r="F14" s="6" t="s">
        <v>665</v>
      </c>
      <c r="G14" s="6" t="s">
        <v>324</v>
      </c>
      <c r="H14" s="6"/>
      <c r="I14" s="6" t="s">
        <v>526</v>
      </c>
      <c r="J14" s="6" t="s">
        <v>532</v>
      </c>
      <c r="K14" s="6" t="s">
        <v>524</v>
      </c>
      <c r="L14" s="6" t="s">
        <v>327</v>
      </c>
      <c r="M14" s="6" t="s">
        <v>439</v>
      </c>
      <c r="N14" s="6" t="s">
        <v>276</v>
      </c>
    </row>
    <row r="15" spans="1:14" x14ac:dyDescent="0.25">
      <c r="A15" s="6" t="s">
        <v>394</v>
      </c>
      <c r="B15" s="6" t="s">
        <v>336</v>
      </c>
      <c r="C15" s="38" t="s">
        <v>514</v>
      </c>
      <c r="D15" s="32" t="s">
        <v>476</v>
      </c>
      <c r="E15" s="6"/>
      <c r="F15" s="6" t="s">
        <v>683</v>
      </c>
      <c r="G15" s="6" t="s">
        <v>324</v>
      </c>
      <c r="H15" s="6"/>
      <c r="I15" s="6" t="s">
        <v>550</v>
      </c>
      <c r="J15" s="6" t="s">
        <v>532</v>
      </c>
      <c r="K15" s="30" t="s">
        <v>518</v>
      </c>
      <c r="L15" s="30" t="s">
        <v>519</v>
      </c>
      <c r="M15" s="6" t="s">
        <v>439</v>
      </c>
      <c r="N15" s="6" t="s">
        <v>394</v>
      </c>
    </row>
    <row r="16" spans="1:14" x14ac:dyDescent="0.25">
      <c r="A16" s="6" t="s">
        <v>395</v>
      </c>
      <c r="B16" s="30" t="s">
        <v>826</v>
      </c>
      <c r="C16" s="38" t="s">
        <v>514</v>
      </c>
      <c r="D16" s="32" t="s">
        <v>476</v>
      </c>
      <c r="E16" s="30" t="s">
        <v>691</v>
      </c>
      <c r="F16" s="6" t="s">
        <v>690</v>
      </c>
      <c r="G16" s="30" t="s">
        <v>324</v>
      </c>
      <c r="H16" s="30" t="s">
        <v>547</v>
      </c>
      <c r="I16" s="30" t="s">
        <v>557</v>
      </c>
      <c r="J16" s="6" t="s">
        <v>532</v>
      </c>
      <c r="K16" s="6" t="s">
        <v>538</v>
      </c>
      <c r="L16" s="6" t="s">
        <v>325</v>
      </c>
      <c r="M16" s="6" t="s">
        <v>323</v>
      </c>
      <c r="N16" s="6" t="s">
        <v>395</v>
      </c>
    </row>
    <row r="17" spans="1:14" x14ac:dyDescent="0.25">
      <c r="A17" s="6" t="s">
        <v>396</v>
      </c>
      <c r="B17" s="6" t="s">
        <v>446</v>
      </c>
      <c r="C17" s="38" t="s">
        <v>520</v>
      </c>
      <c r="D17" s="32" t="s">
        <v>476</v>
      </c>
      <c r="E17" s="6"/>
      <c r="F17" s="6" t="s">
        <v>695</v>
      </c>
      <c r="G17" s="6" t="s">
        <v>324</v>
      </c>
      <c r="H17" s="6"/>
      <c r="I17" s="6" t="s">
        <v>550</v>
      </c>
      <c r="J17" s="6" t="s">
        <v>532</v>
      </c>
      <c r="K17" s="30" t="s">
        <v>592</v>
      </c>
      <c r="L17" s="30" t="s">
        <v>676</v>
      </c>
      <c r="M17" s="30" t="s">
        <v>820</v>
      </c>
      <c r="N17" s="6" t="s">
        <v>396</v>
      </c>
    </row>
    <row r="18" spans="1:14" x14ac:dyDescent="0.25">
      <c r="A18" s="29" t="s">
        <v>750</v>
      </c>
      <c r="B18" s="29" t="s">
        <v>751</v>
      </c>
      <c r="C18" s="41" t="s">
        <v>707</v>
      </c>
      <c r="D18" s="32" t="s">
        <v>476</v>
      </c>
      <c r="E18" s="7"/>
      <c r="F18" s="29" t="s">
        <v>752</v>
      </c>
      <c r="G18" s="6" t="s">
        <v>324</v>
      </c>
      <c r="H18" s="6"/>
      <c r="I18" s="6"/>
      <c r="J18" s="29" t="s">
        <v>753</v>
      </c>
      <c r="K18" s="29" t="s">
        <v>719</v>
      </c>
      <c r="L18" s="27"/>
      <c r="M18" s="6"/>
      <c r="N18" s="29" t="s">
        <v>750</v>
      </c>
    </row>
    <row r="19" spans="1:14" x14ac:dyDescent="0.25">
      <c r="A19" s="27" t="s">
        <v>757</v>
      </c>
      <c r="B19" s="27" t="s">
        <v>758</v>
      </c>
      <c r="C19" s="39" t="s">
        <v>714</v>
      </c>
      <c r="D19" s="32" t="s">
        <v>476</v>
      </c>
      <c r="E19" s="7"/>
      <c r="F19" s="27" t="s">
        <v>759</v>
      </c>
      <c r="G19" s="6" t="s">
        <v>324</v>
      </c>
      <c r="H19" s="6"/>
      <c r="I19" s="6"/>
      <c r="J19" s="27" t="s">
        <v>728</v>
      </c>
      <c r="K19" s="27" t="s">
        <v>719</v>
      </c>
      <c r="L19" s="7"/>
      <c r="M19" s="6"/>
      <c r="N19" s="27" t="s">
        <v>757</v>
      </c>
    </row>
    <row r="20" spans="1:14" x14ac:dyDescent="0.25">
      <c r="A20" s="6" t="s">
        <v>13</v>
      </c>
      <c r="B20" s="6" t="s">
        <v>14</v>
      </c>
      <c r="C20" s="38" t="s">
        <v>520</v>
      </c>
      <c r="D20" s="32" t="s">
        <v>541</v>
      </c>
      <c r="E20" s="6"/>
      <c r="F20" s="6" t="s">
        <v>542</v>
      </c>
      <c r="G20" s="6" t="s">
        <v>324</v>
      </c>
      <c r="H20" s="6" t="s">
        <v>543</v>
      </c>
      <c r="I20" s="30" t="s">
        <v>544</v>
      </c>
      <c r="J20" s="6" t="s">
        <v>532</v>
      </c>
      <c r="K20" s="6" t="s">
        <v>524</v>
      </c>
      <c r="L20" s="30" t="s">
        <v>545</v>
      </c>
      <c r="M20" s="30" t="s">
        <v>813</v>
      </c>
      <c r="N20" s="6" t="s">
        <v>13</v>
      </c>
    </row>
    <row r="21" spans="1:14" x14ac:dyDescent="0.25">
      <c r="A21" s="6" t="s">
        <v>58</v>
      </c>
      <c r="B21" s="6" t="s">
        <v>59</v>
      </c>
      <c r="C21" s="38" t="s">
        <v>514</v>
      </c>
      <c r="D21" s="32" t="s">
        <v>541</v>
      </c>
      <c r="E21" s="6"/>
      <c r="F21" s="6" t="s">
        <v>579</v>
      </c>
      <c r="G21" s="6" t="s">
        <v>324</v>
      </c>
      <c r="H21" s="6" t="s">
        <v>547</v>
      </c>
      <c r="I21" s="6" t="s">
        <v>531</v>
      </c>
      <c r="J21" s="6" t="s">
        <v>532</v>
      </c>
      <c r="K21" s="6" t="s">
        <v>524</v>
      </c>
      <c r="L21" s="6" t="s">
        <v>325</v>
      </c>
      <c r="M21" s="6" t="s">
        <v>323</v>
      </c>
      <c r="N21" s="6" t="s">
        <v>58</v>
      </c>
    </row>
    <row r="22" spans="1:14" x14ac:dyDescent="0.25">
      <c r="A22" s="6" t="s">
        <v>190</v>
      </c>
      <c r="B22" s="6" t="s">
        <v>103</v>
      </c>
      <c r="C22" s="38" t="s">
        <v>514</v>
      </c>
      <c r="D22" s="32" t="s">
        <v>541</v>
      </c>
      <c r="E22" s="6"/>
      <c r="F22" s="6" t="s">
        <v>606</v>
      </c>
      <c r="G22" s="6" t="s">
        <v>324</v>
      </c>
      <c r="H22" s="6" t="s">
        <v>547</v>
      </c>
      <c r="I22" s="6" t="s">
        <v>557</v>
      </c>
      <c r="J22" s="6" t="s">
        <v>532</v>
      </c>
      <c r="K22" s="6" t="s">
        <v>524</v>
      </c>
      <c r="L22" s="6" t="s">
        <v>325</v>
      </c>
      <c r="M22" s="30" t="s">
        <v>323</v>
      </c>
      <c r="N22" s="6" t="s">
        <v>190</v>
      </c>
    </row>
    <row r="23" spans="1:14" x14ac:dyDescent="0.25">
      <c r="A23" s="6" t="s">
        <v>187</v>
      </c>
      <c r="B23" s="6" t="s">
        <v>112</v>
      </c>
      <c r="C23" s="38" t="s">
        <v>514</v>
      </c>
      <c r="D23" s="32" t="s">
        <v>541</v>
      </c>
      <c r="E23" s="6"/>
      <c r="F23" s="6" t="s">
        <v>610</v>
      </c>
      <c r="G23" s="6" t="s">
        <v>324</v>
      </c>
      <c r="H23" s="6" t="s">
        <v>547</v>
      </c>
      <c r="I23" s="6" t="s">
        <v>560</v>
      </c>
      <c r="J23" s="6" t="s">
        <v>532</v>
      </c>
      <c r="K23" s="6" t="s">
        <v>524</v>
      </c>
      <c r="L23" s="6" t="s">
        <v>329</v>
      </c>
      <c r="M23" s="6" t="s">
        <v>328</v>
      </c>
      <c r="N23" s="6" t="s">
        <v>187</v>
      </c>
    </row>
    <row r="24" spans="1:14" x14ac:dyDescent="0.25">
      <c r="A24" s="6" t="s">
        <v>296</v>
      </c>
      <c r="B24" s="6" t="s">
        <v>241</v>
      </c>
      <c r="C24" s="38" t="s">
        <v>520</v>
      </c>
      <c r="D24" s="32" t="s">
        <v>541</v>
      </c>
      <c r="E24" s="6"/>
      <c r="F24" s="6" t="s">
        <v>658</v>
      </c>
      <c r="G24" s="6" t="s">
        <v>324</v>
      </c>
      <c r="H24" s="6"/>
      <c r="I24" s="30" t="s">
        <v>645</v>
      </c>
      <c r="J24" s="6" t="s">
        <v>532</v>
      </c>
      <c r="K24" s="6" t="s">
        <v>524</v>
      </c>
      <c r="L24" s="30" t="s">
        <v>609</v>
      </c>
      <c r="M24" s="30" t="s">
        <v>816</v>
      </c>
      <c r="N24" s="6" t="s">
        <v>296</v>
      </c>
    </row>
    <row r="25" spans="1:14" x14ac:dyDescent="0.25">
      <c r="A25" s="6" t="s">
        <v>398</v>
      </c>
      <c r="B25" s="6" t="s">
        <v>337</v>
      </c>
      <c r="C25" s="38" t="s">
        <v>514</v>
      </c>
      <c r="D25" s="32" t="s">
        <v>541</v>
      </c>
      <c r="E25" s="30" t="s">
        <v>677</v>
      </c>
      <c r="F25" s="6" t="s">
        <v>681</v>
      </c>
      <c r="G25" s="6" t="s">
        <v>324</v>
      </c>
      <c r="H25" s="6" t="s">
        <v>530</v>
      </c>
      <c r="I25" s="6" t="s">
        <v>560</v>
      </c>
      <c r="J25" s="6" t="s">
        <v>532</v>
      </c>
      <c r="K25" s="30" t="s">
        <v>592</v>
      </c>
      <c r="L25" s="6" t="s">
        <v>329</v>
      </c>
      <c r="M25" s="6" t="s">
        <v>440</v>
      </c>
      <c r="N25" s="6" t="s">
        <v>398</v>
      </c>
    </row>
    <row r="26" spans="1:14" x14ac:dyDescent="0.25">
      <c r="A26" s="6" t="s">
        <v>399</v>
      </c>
      <c r="B26" s="6" t="s">
        <v>450</v>
      </c>
      <c r="C26" s="38" t="s">
        <v>514</v>
      </c>
      <c r="D26" s="32" t="s">
        <v>541</v>
      </c>
      <c r="E26" s="8" t="s">
        <v>699</v>
      </c>
      <c r="F26" s="6" t="s">
        <v>697</v>
      </c>
      <c r="G26" s="6" t="s">
        <v>324</v>
      </c>
      <c r="H26" s="6"/>
      <c r="I26" s="6" t="s">
        <v>550</v>
      </c>
      <c r="J26" s="6" t="s">
        <v>532</v>
      </c>
      <c r="K26" s="6" t="s">
        <v>538</v>
      </c>
      <c r="L26" s="30" t="s">
        <v>676</v>
      </c>
      <c r="M26" s="6" t="s">
        <v>463</v>
      </c>
      <c r="N26" s="6" t="s">
        <v>399</v>
      </c>
    </row>
    <row r="27" spans="1:14" x14ac:dyDescent="0.25">
      <c r="A27" s="27" t="s">
        <v>777</v>
      </c>
      <c r="B27" s="27" t="s">
        <v>778</v>
      </c>
      <c r="C27" s="39" t="s">
        <v>707</v>
      </c>
      <c r="D27" s="28" t="s">
        <v>541</v>
      </c>
      <c r="E27" s="27" t="s">
        <v>696</v>
      </c>
      <c r="F27" s="27" t="s">
        <v>779</v>
      </c>
      <c r="G27" s="27" t="s">
        <v>772</v>
      </c>
      <c r="H27" s="7"/>
      <c r="I27" s="6" t="s">
        <v>551</v>
      </c>
      <c r="J27" s="27" t="s">
        <v>728</v>
      </c>
      <c r="K27" s="27" t="s">
        <v>592</v>
      </c>
      <c r="L27" s="27" t="s">
        <v>689</v>
      </c>
      <c r="M27" s="27" t="s">
        <v>818</v>
      </c>
      <c r="N27" s="27" t="s">
        <v>777</v>
      </c>
    </row>
    <row r="28" spans="1:14" x14ac:dyDescent="0.25">
      <c r="A28" s="6" t="s">
        <v>86</v>
      </c>
      <c r="B28" s="6" t="s">
        <v>87</v>
      </c>
      <c r="C28" s="38" t="s">
        <v>514</v>
      </c>
      <c r="D28" s="32" t="s">
        <v>481</v>
      </c>
      <c r="E28" s="6"/>
      <c r="F28" s="6" t="s">
        <v>602</v>
      </c>
      <c r="G28" s="6" t="s">
        <v>324</v>
      </c>
      <c r="H28" s="6"/>
      <c r="I28" s="6" t="s">
        <v>526</v>
      </c>
      <c r="J28" s="6" t="s">
        <v>532</v>
      </c>
      <c r="K28" s="6" t="s">
        <v>524</v>
      </c>
      <c r="L28" s="6" t="s">
        <v>327</v>
      </c>
      <c r="M28" s="6" t="s">
        <v>442</v>
      </c>
      <c r="N28" s="6" t="s">
        <v>86</v>
      </c>
    </row>
    <row r="29" spans="1:14" x14ac:dyDescent="0.25">
      <c r="A29" s="6" t="s">
        <v>119</v>
      </c>
      <c r="B29" s="6" t="s">
        <v>120</v>
      </c>
      <c r="C29" s="38" t="s">
        <v>520</v>
      </c>
      <c r="D29" s="32" t="s">
        <v>481</v>
      </c>
      <c r="E29" s="6"/>
      <c r="F29" s="6" t="s">
        <v>615</v>
      </c>
      <c r="G29" s="6" t="s">
        <v>324</v>
      </c>
      <c r="H29" s="6" t="s">
        <v>547</v>
      </c>
      <c r="I29" s="6" t="s">
        <v>531</v>
      </c>
      <c r="J29" s="6" t="s">
        <v>532</v>
      </c>
      <c r="K29" s="6" t="s">
        <v>524</v>
      </c>
      <c r="L29" s="6" t="s">
        <v>587</v>
      </c>
      <c r="M29" s="6" t="s">
        <v>323</v>
      </c>
      <c r="N29" s="6" t="s">
        <v>119</v>
      </c>
    </row>
    <row r="30" spans="1:14" x14ac:dyDescent="0.25">
      <c r="A30" s="6" t="s">
        <v>123</v>
      </c>
      <c r="B30" s="6" t="s">
        <v>124</v>
      </c>
      <c r="C30" s="38" t="s">
        <v>520</v>
      </c>
      <c r="D30" s="32" t="s">
        <v>481</v>
      </c>
      <c r="E30" s="6"/>
      <c r="F30" s="6" t="s">
        <v>616</v>
      </c>
      <c r="G30" s="6" t="s">
        <v>324</v>
      </c>
      <c r="H30" s="6" t="s">
        <v>530</v>
      </c>
      <c r="I30" s="6" t="s">
        <v>560</v>
      </c>
      <c r="J30" s="6" t="s">
        <v>532</v>
      </c>
      <c r="K30" s="6" t="s">
        <v>524</v>
      </c>
      <c r="L30" s="6" t="s">
        <v>329</v>
      </c>
      <c r="M30" s="6" t="s">
        <v>328</v>
      </c>
      <c r="N30" s="6" t="s">
        <v>123</v>
      </c>
    </row>
    <row r="31" spans="1:14" x14ac:dyDescent="0.25">
      <c r="A31" s="6" t="s">
        <v>131</v>
      </c>
      <c r="B31" s="6" t="s">
        <v>132</v>
      </c>
      <c r="C31" s="38" t="s">
        <v>520</v>
      </c>
      <c r="D31" s="32" t="s">
        <v>481</v>
      </c>
      <c r="E31" s="6"/>
      <c r="F31" s="6" t="s">
        <v>619</v>
      </c>
      <c r="G31" s="6" t="s">
        <v>324</v>
      </c>
      <c r="H31" s="6"/>
      <c r="I31" s="6" t="s">
        <v>526</v>
      </c>
      <c r="J31" s="6" t="s">
        <v>532</v>
      </c>
      <c r="K31" s="6" t="s">
        <v>524</v>
      </c>
      <c r="L31" s="6" t="s">
        <v>327</v>
      </c>
      <c r="M31" s="6" t="s">
        <v>439</v>
      </c>
      <c r="N31" s="6" t="s">
        <v>131</v>
      </c>
    </row>
    <row r="32" spans="1:14" x14ac:dyDescent="0.25">
      <c r="A32" s="6" t="s">
        <v>315</v>
      </c>
      <c r="B32" s="6" t="s">
        <v>147</v>
      </c>
      <c r="C32" s="38" t="s">
        <v>514</v>
      </c>
      <c r="D32" s="32" t="s">
        <v>481</v>
      </c>
      <c r="E32" s="6"/>
      <c r="F32" s="6" t="s">
        <v>630</v>
      </c>
      <c r="G32" s="6" t="s">
        <v>324</v>
      </c>
      <c r="H32" s="6" t="s">
        <v>530</v>
      </c>
      <c r="I32" s="6" t="s">
        <v>551</v>
      </c>
      <c r="J32" s="6" t="s">
        <v>532</v>
      </c>
      <c r="K32" s="6" t="s">
        <v>524</v>
      </c>
      <c r="L32" s="6" t="s">
        <v>329</v>
      </c>
      <c r="M32" s="6" t="s">
        <v>328</v>
      </c>
      <c r="N32" s="6" t="s">
        <v>315</v>
      </c>
    </row>
    <row r="33" spans="1:14" x14ac:dyDescent="0.25">
      <c r="A33" s="6" t="s">
        <v>280</v>
      </c>
      <c r="B33" s="6" t="s">
        <v>170</v>
      </c>
      <c r="C33" s="38" t="s">
        <v>514</v>
      </c>
      <c r="D33" s="32" t="s">
        <v>481</v>
      </c>
      <c r="E33" s="6"/>
      <c r="F33" s="6" t="s">
        <v>636</v>
      </c>
      <c r="G33" s="6" t="s">
        <v>324</v>
      </c>
      <c r="H33" s="6" t="s">
        <v>530</v>
      </c>
      <c r="I33" s="6" t="s">
        <v>560</v>
      </c>
      <c r="J33" s="6" t="s">
        <v>532</v>
      </c>
      <c r="K33" s="6" t="s">
        <v>524</v>
      </c>
      <c r="L33" s="6" t="s">
        <v>329</v>
      </c>
      <c r="M33" s="6" t="s">
        <v>328</v>
      </c>
      <c r="N33" s="6" t="s">
        <v>280</v>
      </c>
    </row>
    <row r="34" spans="1:14" x14ac:dyDescent="0.25">
      <c r="A34" s="6" t="s">
        <v>186</v>
      </c>
      <c r="B34" s="6" t="s">
        <v>171</v>
      </c>
      <c r="C34" s="38" t="s">
        <v>514</v>
      </c>
      <c r="D34" s="32" t="s">
        <v>481</v>
      </c>
      <c r="E34" s="6"/>
      <c r="F34" s="6" t="s">
        <v>643</v>
      </c>
      <c r="G34" s="6" t="s">
        <v>324</v>
      </c>
      <c r="H34" s="6"/>
      <c r="I34" s="6" t="s">
        <v>526</v>
      </c>
      <c r="J34" s="6" t="s">
        <v>532</v>
      </c>
      <c r="K34" s="6" t="s">
        <v>524</v>
      </c>
      <c r="L34" s="30" t="s">
        <v>519</v>
      </c>
      <c r="M34" s="6" t="s">
        <v>439</v>
      </c>
      <c r="N34" s="6" t="s">
        <v>186</v>
      </c>
    </row>
    <row r="35" spans="1:14" x14ac:dyDescent="0.25">
      <c r="A35" s="6" t="s">
        <v>298</v>
      </c>
      <c r="B35" s="6" t="s">
        <v>172</v>
      </c>
      <c r="C35" s="38" t="s">
        <v>514</v>
      </c>
      <c r="D35" s="32" t="s">
        <v>481</v>
      </c>
      <c r="E35" s="6"/>
      <c r="F35" s="6" t="s">
        <v>644</v>
      </c>
      <c r="G35" s="6" t="s">
        <v>324</v>
      </c>
      <c r="H35" s="6"/>
      <c r="I35" s="30" t="s">
        <v>645</v>
      </c>
      <c r="J35" s="6" t="s">
        <v>532</v>
      </c>
      <c r="K35" s="6" t="s">
        <v>524</v>
      </c>
      <c r="L35" s="30" t="s">
        <v>609</v>
      </c>
      <c r="M35" s="30" t="s">
        <v>817</v>
      </c>
      <c r="N35" s="6" t="s">
        <v>298</v>
      </c>
    </row>
    <row r="36" spans="1:14" x14ac:dyDescent="0.25">
      <c r="A36" s="6" t="s">
        <v>318</v>
      </c>
      <c r="B36" s="6" t="s">
        <v>203</v>
      </c>
      <c r="C36" s="38" t="s">
        <v>520</v>
      </c>
      <c r="D36" s="32" t="s">
        <v>481</v>
      </c>
      <c r="E36" s="6"/>
      <c r="F36" s="6" t="s">
        <v>655</v>
      </c>
      <c r="G36" s="6" t="s">
        <v>324</v>
      </c>
      <c r="H36" s="6" t="s">
        <v>530</v>
      </c>
      <c r="I36" s="6" t="s">
        <v>560</v>
      </c>
      <c r="J36" s="6" t="s">
        <v>532</v>
      </c>
      <c r="K36" s="6" t="s">
        <v>524</v>
      </c>
      <c r="L36" s="6" t="s">
        <v>329</v>
      </c>
      <c r="M36" s="6" t="s">
        <v>328</v>
      </c>
      <c r="N36" s="6" t="s">
        <v>318</v>
      </c>
    </row>
    <row r="37" spans="1:14" x14ac:dyDescent="0.25">
      <c r="A37" s="6" t="s">
        <v>314</v>
      </c>
      <c r="B37" s="6" t="s">
        <v>244</v>
      </c>
      <c r="C37" s="38" t="s">
        <v>514</v>
      </c>
      <c r="D37" s="32" t="s">
        <v>481</v>
      </c>
      <c r="E37" s="6"/>
      <c r="F37" s="6" t="s">
        <v>658</v>
      </c>
      <c r="G37" s="6" t="s">
        <v>458</v>
      </c>
      <c r="H37" s="6" t="s">
        <v>574</v>
      </c>
      <c r="I37" s="6" t="s">
        <v>551</v>
      </c>
      <c r="J37" s="6" t="s">
        <v>532</v>
      </c>
      <c r="K37" s="6" t="s">
        <v>518</v>
      </c>
      <c r="L37" s="30" t="s">
        <v>519</v>
      </c>
      <c r="M37" s="6" t="s">
        <v>463</v>
      </c>
      <c r="N37" s="6" t="s">
        <v>314</v>
      </c>
    </row>
    <row r="38" spans="1:14" x14ac:dyDescent="0.25">
      <c r="A38" s="6" t="s">
        <v>301</v>
      </c>
      <c r="B38" s="6" t="s">
        <v>245</v>
      </c>
      <c r="C38" s="38" t="s">
        <v>514</v>
      </c>
      <c r="D38" s="32" t="s">
        <v>481</v>
      </c>
      <c r="E38" s="6"/>
      <c r="F38" s="6" t="s">
        <v>658</v>
      </c>
      <c r="G38" s="6" t="s">
        <v>324</v>
      </c>
      <c r="H38" s="6" t="s">
        <v>547</v>
      </c>
      <c r="I38" s="6" t="s">
        <v>551</v>
      </c>
      <c r="J38" s="6" t="s">
        <v>532</v>
      </c>
      <c r="K38" s="6" t="s">
        <v>524</v>
      </c>
      <c r="L38" s="6" t="s">
        <v>329</v>
      </c>
      <c r="M38" s="6" t="s">
        <v>440</v>
      </c>
      <c r="N38" s="6" t="s">
        <v>301</v>
      </c>
    </row>
    <row r="39" spans="1:14" x14ac:dyDescent="0.25">
      <c r="A39" s="6" t="s">
        <v>277</v>
      </c>
      <c r="B39" s="6" t="s">
        <v>259</v>
      </c>
      <c r="C39" s="38" t="s">
        <v>514</v>
      </c>
      <c r="D39" s="32" t="s">
        <v>481</v>
      </c>
      <c r="E39" s="6"/>
      <c r="F39" s="6" t="s">
        <v>664</v>
      </c>
      <c r="G39" s="6" t="s">
        <v>324</v>
      </c>
      <c r="H39" s="6"/>
      <c r="I39" s="6" t="s">
        <v>526</v>
      </c>
      <c r="J39" s="6" t="s">
        <v>532</v>
      </c>
      <c r="K39" s="6" t="s">
        <v>524</v>
      </c>
      <c r="L39" s="6" t="s">
        <v>327</v>
      </c>
      <c r="M39" s="6" t="s">
        <v>439</v>
      </c>
      <c r="N39" s="6" t="s">
        <v>277</v>
      </c>
    </row>
    <row r="40" spans="1:14" x14ac:dyDescent="0.25">
      <c r="A40" s="6" t="s">
        <v>401</v>
      </c>
      <c r="B40" s="6" t="s">
        <v>339</v>
      </c>
      <c r="C40" s="38" t="s">
        <v>514</v>
      </c>
      <c r="D40" s="32" t="s">
        <v>481</v>
      </c>
      <c r="E40" s="6"/>
      <c r="F40" s="6" t="s">
        <v>675</v>
      </c>
      <c r="G40" s="6" t="s">
        <v>324</v>
      </c>
      <c r="H40" s="6"/>
      <c r="I40" s="6" t="s">
        <v>550</v>
      </c>
      <c r="J40" s="6" t="s">
        <v>532</v>
      </c>
      <c r="K40" s="30" t="s">
        <v>518</v>
      </c>
      <c r="L40" s="30" t="s">
        <v>676</v>
      </c>
      <c r="M40" s="6" t="s">
        <v>439</v>
      </c>
      <c r="N40" s="6" t="s">
        <v>401</v>
      </c>
    </row>
    <row r="41" spans="1:14" x14ac:dyDescent="0.25">
      <c r="A41" s="6" t="s">
        <v>402</v>
      </c>
      <c r="B41" s="6" t="s">
        <v>340</v>
      </c>
      <c r="C41" s="38" t="s">
        <v>514</v>
      </c>
      <c r="D41" s="32" t="s">
        <v>481</v>
      </c>
      <c r="E41" s="6"/>
      <c r="F41" s="6" t="s">
        <v>681</v>
      </c>
      <c r="G41" s="6" t="s">
        <v>324</v>
      </c>
      <c r="H41" s="6"/>
      <c r="I41" s="6" t="s">
        <v>550</v>
      </c>
      <c r="J41" s="6" t="s">
        <v>532</v>
      </c>
      <c r="K41" s="30" t="s">
        <v>518</v>
      </c>
      <c r="L41" s="30" t="s">
        <v>519</v>
      </c>
      <c r="M41" s="6" t="s">
        <v>439</v>
      </c>
      <c r="N41" s="6" t="s">
        <v>402</v>
      </c>
    </row>
    <row r="42" spans="1:14" x14ac:dyDescent="0.25">
      <c r="A42" s="6" t="s">
        <v>400</v>
      </c>
      <c r="B42" s="6" t="s">
        <v>338</v>
      </c>
      <c r="C42" s="38" t="s">
        <v>520</v>
      </c>
      <c r="D42" s="32" t="s">
        <v>481</v>
      </c>
      <c r="E42" s="6"/>
      <c r="F42" s="6" t="s">
        <v>683</v>
      </c>
      <c r="G42" s="6" t="s">
        <v>324</v>
      </c>
      <c r="H42" s="6"/>
      <c r="I42" s="6" t="s">
        <v>550</v>
      </c>
      <c r="J42" s="6" t="s">
        <v>532</v>
      </c>
      <c r="K42" s="6" t="s">
        <v>524</v>
      </c>
      <c r="L42" s="6" t="s">
        <v>327</v>
      </c>
      <c r="M42" s="6" t="s">
        <v>439</v>
      </c>
      <c r="N42" s="6" t="s">
        <v>400</v>
      </c>
    </row>
    <row r="43" spans="1:14" x14ac:dyDescent="0.25">
      <c r="A43" s="6" t="s">
        <v>403</v>
      </c>
      <c r="B43" s="6" t="s">
        <v>443</v>
      </c>
      <c r="C43" s="38" t="s">
        <v>520</v>
      </c>
      <c r="D43" s="32" t="s">
        <v>481</v>
      </c>
      <c r="E43" s="30" t="s">
        <v>679</v>
      </c>
      <c r="F43" s="6" t="s">
        <v>690</v>
      </c>
      <c r="G43" s="6" t="s">
        <v>324</v>
      </c>
      <c r="H43" s="6" t="s">
        <v>530</v>
      </c>
      <c r="I43" s="6" t="s">
        <v>551</v>
      </c>
      <c r="J43" s="6" t="s">
        <v>532</v>
      </c>
      <c r="K43" s="30" t="s">
        <v>592</v>
      </c>
      <c r="L43" s="30" t="s">
        <v>689</v>
      </c>
      <c r="M43" s="6" t="s">
        <v>462</v>
      </c>
      <c r="N43" s="6" t="s">
        <v>403</v>
      </c>
    </row>
    <row r="44" spans="1:14" x14ac:dyDescent="0.25">
      <c r="A44" s="6" t="s">
        <v>426</v>
      </c>
      <c r="B44" s="6" t="s">
        <v>452</v>
      </c>
      <c r="C44" s="38" t="s">
        <v>520</v>
      </c>
      <c r="D44" s="32" t="s">
        <v>481</v>
      </c>
      <c r="E44" s="30"/>
      <c r="F44" s="6" t="s">
        <v>697</v>
      </c>
      <c r="G44" s="6" t="s">
        <v>324</v>
      </c>
      <c r="H44" s="6"/>
      <c r="I44" s="6" t="s">
        <v>550</v>
      </c>
      <c r="J44" s="6" t="s">
        <v>532</v>
      </c>
      <c r="K44" s="30" t="s">
        <v>518</v>
      </c>
      <c r="L44" s="30" t="s">
        <v>676</v>
      </c>
      <c r="M44" s="6" t="s">
        <v>820</v>
      </c>
      <c r="N44" s="6" t="s">
        <v>426</v>
      </c>
    </row>
    <row r="45" spans="1:14" s="21" customFormat="1" x14ac:dyDescent="0.25">
      <c r="A45" s="27" t="s">
        <v>702</v>
      </c>
      <c r="B45" s="30" t="s">
        <v>703</v>
      </c>
      <c r="C45" s="40" t="s">
        <v>584</v>
      </c>
      <c r="D45" s="32" t="s">
        <v>481</v>
      </c>
      <c r="E45" s="30"/>
      <c r="F45" s="27" t="s">
        <v>704</v>
      </c>
      <c r="G45" s="6" t="s">
        <v>324</v>
      </c>
      <c r="H45" s="6"/>
      <c r="I45" s="6" t="s">
        <v>550</v>
      </c>
      <c r="J45" s="6" t="s">
        <v>532</v>
      </c>
      <c r="K45" s="6" t="s">
        <v>538</v>
      </c>
      <c r="L45" s="6"/>
      <c r="M45" s="6"/>
      <c r="N45" s="27" t="s">
        <v>702</v>
      </c>
    </row>
    <row r="46" spans="1:14" s="21" customFormat="1" x14ac:dyDescent="0.25">
      <c r="A46" s="6" t="s">
        <v>24</v>
      </c>
      <c r="B46" s="6" t="s">
        <v>25</v>
      </c>
      <c r="C46" s="38" t="s">
        <v>520</v>
      </c>
      <c r="D46" s="32" t="s">
        <v>482</v>
      </c>
      <c r="E46" s="6"/>
      <c r="F46" s="6" t="s">
        <v>555</v>
      </c>
      <c r="G46" s="6" t="s">
        <v>324</v>
      </c>
      <c r="H46" s="6"/>
      <c r="I46" s="6" t="s">
        <v>526</v>
      </c>
      <c r="J46" s="6" t="s">
        <v>532</v>
      </c>
      <c r="K46" s="6" t="s">
        <v>524</v>
      </c>
      <c r="L46" s="6" t="s">
        <v>327</v>
      </c>
      <c r="M46" s="6" t="s">
        <v>439</v>
      </c>
      <c r="N46" s="6" t="s">
        <v>24</v>
      </c>
    </row>
    <row r="47" spans="1:14" x14ac:dyDescent="0.25">
      <c r="A47" s="6" t="s">
        <v>41</v>
      </c>
      <c r="B47" s="6" t="s">
        <v>42</v>
      </c>
      <c r="C47" s="38" t="s">
        <v>514</v>
      </c>
      <c r="D47" s="32" t="s">
        <v>482</v>
      </c>
      <c r="E47" s="6"/>
      <c r="F47" s="6" t="s">
        <v>570</v>
      </c>
      <c r="G47" s="6" t="s">
        <v>324</v>
      </c>
      <c r="H47" s="6" t="s">
        <v>530</v>
      </c>
      <c r="I47" s="6" t="s">
        <v>535</v>
      </c>
      <c r="J47" s="6" t="s">
        <v>532</v>
      </c>
      <c r="K47" s="6" t="s">
        <v>524</v>
      </c>
      <c r="L47" s="6" t="s">
        <v>329</v>
      </c>
      <c r="M47" s="6" t="s">
        <v>328</v>
      </c>
      <c r="N47" s="6" t="s">
        <v>41</v>
      </c>
    </row>
    <row r="48" spans="1:14" x14ac:dyDescent="0.25">
      <c r="A48" s="6" t="s">
        <v>47</v>
      </c>
      <c r="B48" s="6" t="s">
        <v>48</v>
      </c>
      <c r="C48" s="38" t="s">
        <v>520</v>
      </c>
      <c r="D48" s="32" t="s">
        <v>482</v>
      </c>
      <c r="E48" s="6"/>
      <c r="F48" s="6" t="s">
        <v>575</v>
      </c>
      <c r="G48" s="6" t="s">
        <v>324</v>
      </c>
      <c r="H48" s="6" t="s">
        <v>530</v>
      </c>
      <c r="I48" s="6" t="s">
        <v>535</v>
      </c>
      <c r="J48" s="6" t="s">
        <v>532</v>
      </c>
      <c r="K48" s="6" t="s">
        <v>524</v>
      </c>
      <c r="L48" s="6" t="s">
        <v>329</v>
      </c>
      <c r="M48" s="6" t="s">
        <v>328</v>
      </c>
      <c r="N48" s="6" t="s">
        <v>47</v>
      </c>
    </row>
    <row r="49" spans="1:14" s="21" customFormat="1" x14ac:dyDescent="0.25">
      <c r="A49" s="6" t="s">
        <v>88</v>
      </c>
      <c r="B49" s="6" t="s">
        <v>89</v>
      </c>
      <c r="C49" s="38" t="s">
        <v>514</v>
      </c>
      <c r="D49" s="32" t="s">
        <v>482</v>
      </c>
      <c r="E49" s="6"/>
      <c r="F49" s="6" t="s">
        <v>603</v>
      </c>
      <c r="G49" s="6" t="s">
        <v>324</v>
      </c>
      <c r="H49" s="6"/>
      <c r="I49" s="6" t="s">
        <v>526</v>
      </c>
      <c r="J49" s="6" t="s">
        <v>532</v>
      </c>
      <c r="K49" s="6" t="s">
        <v>524</v>
      </c>
      <c r="L49" s="6" t="s">
        <v>327</v>
      </c>
      <c r="M49" s="6" t="s">
        <v>439</v>
      </c>
      <c r="N49" s="6" t="s">
        <v>88</v>
      </c>
    </row>
    <row r="50" spans="1:14" x14ac:dyDescent="0.25">
      <c r="A50" s="6" t="s">
        <v>97</v>
      </c>
      <c r="B50" s="6" t="s">
        <v>98</v>
      </c>
      <c r="C50" s="38" t="s">
        <v>514</v>
      </c>
      <c r="D50" s="32" t="s">
        <v>482</v>
      </c>
      <c r="E50" s="6"/>
      <c r="F50" s="6" t="s">
        <v>605</v>
      </c>
      <c r="G50" s="6" t="s">
        <v>324</v>
      </c>
      <c r="H50" s="6" t="s">
        <v>547</v>
      </c>
      <c r="I50" s="6" t="s">
        <v>531</v>
      </c>
      <c r="J50" s="6" t="s">
        <v>532</v>
      </c>
      <c r="K50" s="6" t="s">
        <v>524</v>
      </c>
      <c r="L50" s="30" t="s">
        <v>587</v>
      </c>
      <c r="M50" s="6" t="s">
        <v>323</v>
      </c>
      <c r="N50" s="6" t="s">
        <v>97</v>
      </c>
    </row>
    <row r="51" spans="1:14" x14ac:dyDescent="0.25">
      <c r="A51" s="6" t="s">
        <v>99</v>
      </c>
      <c r="B51" s="6" t="s">
        <v>100</v>
      </c>
      <c r="C51" s="38" t="s">
        <v>514</v>
      </c>
      <c r="D51" s="32" t="s">
        <v>482</v>
      </c>
      <c r="E51" s="6"/>
      <c r="F51" s="6" t="s">
        <v>606</v>
      </c>
      <c r="G51" s="6" t="s">
        <v>324</v>
      </c>
      <c r="H51" s="6" t="s">
        <v>530</v>
      </c>
      <c r="I51" s="30" t="s">
        <v>544</v>
      </c>
      <c r="J51" s="6" t="s">
        <v>532</v>
      </c>
      <c r="K51" s="6" t="s">
        <v>524</v>
      </c>
      <c r="L51" s="30" t="s">
        <v>587</v>
      </c>
      <c r="M51" s="6" t="s">
        <v>814</v>
      </c>
      <c r="N51" s="6" t="s">
        <v>99</v>
      </c>
    </row>
    <row r="52" spans="1:14" x14ac:dyDescent="0.25">
      <c r="A52" s="6" t="s">
        <v>302</v>
      </c>
      <c r="B52" s="6" t="s">
        <v>145</v>
      </c>
      <c r="C52" s="38" t="s">
        <v>520</v>
      </c>
      <c r="D52" s="32" t="s">
        <v>482</v>
      </c>
      <c r="E52" s="6"/>
      <c r="F52" s="6" t="s">
        <v>628</v>
      </c>
      <c r="G52" s="6" t="s">
        <v>324</v>
      </c>
      <c r="H52" s="6"/>
      <c r="I52" s="6" t="s">
        <v>614</v>
      </c>
      <c r="J52" s="6" t="s">
        <v>532</v>
      </c>
      <c r="K52" s="6" t="s">
        <v>524</v>
      </c>
      <c r="L52" s="6" t="s">
        <v>327</v>
      </c>
      <c r="M52" s="6" t="s">
        <v>439</v>
      </c>
      <c r="N52" s="6" t="s">
        <v>302</v>
      </c>
    </row>
    <row r="53" spans="1:14" x14ac:dyDescent="0.25">
      <c r="A53" s="6" t="s">
        <v>285</v>
      </c>
      <c r="B53" s="6" t="s">
        <v>146</v>
      </c>
      <c r="C53" s="38" t="s">
        <v>514</v>
      </c>
      <c r="D53" s="32" t="s">
        <v>482</v>
      </c>
      <c r="E53" s="6"/>
      <c r="F53" s="6" t="s">
        <v>630</v>
      </c>
      <c r="G53" s="6" t="s">
        <v>324</v>
      </c>
      <c r="H53" s="6" t="s">
        <v>530</v>
      </c>
      <c r="I53" s="6" t="s">
        <v>551</v>
      </c>
      <c r="J53" s="6" t="s">
        <v>532</v>
      </c>
      <c r="K53" s="6" t="s">
        <v>524</v>
      </c>
      <c r="L53" s="6" t="s">
        <v>329</v>
      </c>
      <c r="M53" s="6" t="s">
        <v>328</v>
      </c>
      <c r="N53" s="6" t="s">
        <v>285</v>
      </c>
    </row>
    <row r="54" spans="1:14" x14ac:dyDescent="0.25">
      <c r="A54" s="6" t="s">
        <v>306</v>
      </c>
      <c r="B54" s="6" t="s">
        <v>202</v>
      </c>
      <c r="C54" s="38" t="s">
        <v>514</v>
      </c>
      <c r="D54" s="32" t="s">
        <v>482</v>
      </c>
      <c r="E54" s="6"/>
      <c r="F54" s="6" t="s">
        <v>637</v>
      </c>
      <c r="G54" s="6" t="s">
        <v>324</v>
      </c>
      <c r="H54" s="6"/>
      <c r="I54" s="6" t="s">
        <v>526</v>
      </c>
      <c r="J54" s="6" t="s">
        <v>532</v>
      </c>
      <c r="K54" s="6" t="s">
        <v>524</v>
      </c>
      <c r="L54" s="6" t="s">
        <v>327</v>
      </c>
      <c r="M54" s="6" t="s">
        <v>439</v>
      </c>
      <c r="N54" s="6" t="s">
        <v>306</v>
      </c>
    </row>
    <row r="55" spans="1:14" x14ac:dyDescent="0.25">
      <c r="A55" s="6" t="s">
        <v>281</v>
      </c>
      <c r="B55" s="6" t="s">
        <v>185</v>
      </c>
      <c r="C55" s="38" t="s">
        <v>514</v>
      </c>
      <c r="D55" s="32" t="s">
        <v>482</v>
      </c>
      <c r="E55" s="6"/>
      <c r="F55" s="6" t="s">
        <v>652</v>
      </c>
      <c r="G55" s="6" t="s">
        <v>324</v>
      </c>
      <c r="H55" s="6"/>
      <c r="I55" s="6" t="s">
        <v>580</v>
      </c>
      <c r="J55" s="6" t="s">
        <v>532</v>
      </c>
      <c r="K55" s="6" t="s">
        <v>524</v>
      </c>
      <c r="L55" s="6" t="s">
        <v>327</v>
      </c>
      <c r="M55" s="6" t="s">
        <v>439</v>
      </c>
      <c r="N55" s="6" t="s">
        <v>281</v>
      </c>
    </row>
    <row r="56" spans="1:14" x14ac:dyDescent="0.25">
      <c r="A56" s="6" t="s">
        <v>278</v>
      </c>
      <c r="B56" s="6" t="s">
        <v>208</v>
      </c>
      <c r="C56" s="38" t="s">
        <v>514</v>
      </c>
      <c r="D56" s="32" t="s">
        <v>482</v>
      </c>
      <c r="E56" s="6"/>
      <c r="F56" s="6" t="s">
        <v>658</v>
      </c>
      <c r="G56" s="6" t="s">
        <v>324</v>
      </c>
      <c r="H56" s="6"/>
      <c r="I56" s="6" t="s">
        <v>580</v>
      </c>
      <c r="J56" s="6" t="s">
        <v>532</v>
      </c>
      <c r="K56" s="6" t="s">
        <v>524</v>
      </c>
      <c r="L56" s="6" t="s">
        <v>327</v>
      </c>
      <c r="M56" s="6" t="s">
        <v>439</v>
      </c>
      <c r="N56" s="6" t="s">
        <v>278</v>
      </c>
    </row>
    <row r="57" spans="1:14" x14ac:dyDescent="0.25">
      <c r="A57" s="6" t="s">
        <v>307</v>
      </c>
      <c r="B57" s="6" t="s">
        <v>233</v>
      </c>
      <c r="C57" s="38" t="s">
        <v>520</v>
      </c>
      <c r="D57" s="32" t="s">
        <v>482</v>
      </c>
      <c r="E57" s="6"/>
      <c r="F57" s="6" t="s">
        <v>660</v>
      </c>
      <c r="G57" s="6" t="s">
        <v>324</v>
      </c>
      <c r="H57" s="6"/>
      <c r="I57" s="6" t="s">
        <v>526</v>
      </c>
      <c r="J57" s="6" t="s">
        <v>532</v>
      </c>
      <c r="K57" s="6" t="s">
        <v>524</v>
      </c>
      <c r="L57" s="6" t="s">
        <v>329</v>
      </c>
      <c r="M57" s="6" t="s">
        <v>330</v>
      </c>
      <c r="N57" s="6" t="s">
        <v>307</v>
      </c>
    </row>
    <row r="58" spans="1:14" x14ac:dyDescent="0.25">
      <c r="A58" s="7" t="s">
        <v>368</v>
      </c>
      <c r="B58" s="7" t="s">
        <v>232</v>
      </c>
      <c r="C58" s="37" t="s">
        <v>514</v>
      </c>
      <c r="D58" s="32" t="s">
        <v>482</v>
      </c>
      <c r="E58" s="7"/>
      <c r="F58" s="7" t="s">
        <v>660</v>
      </c>
      <c r="G58" s="6" t="s">
        <v>458</v>
      </c>
      <c r="H58" s="6" t="s">
        <v>565</v>
      </c>
      <c r="I58" s="6" t="s">
        <v>551</v>
      </c>
      <c r="J58" s="7" t="s">
        <v>532</v>
      </c>
      <c r="K58" s="7" t="s">
        <v>538</v>
      </c>
      <c r="L58" s="7" t="s">
        <v>329</v>
      </c>
      <c r="M58" s="6" t="s">
        <v>330</v>
      </c>
      <c r="N58" s="7" t="s">
        <v>368</v>
      </c>
    </row>
    <row r="59" spans="1:14" x14ac:dyDescent="0.25">
      <c r="A59" s="6" t="s">
        <v>369</v>
      </c>
      <c r="B59" s="6" t="s">
        <v>267</v>
      </c>
      <c r="C59" s="38" t="s">
        <v>514</v>
      </c>
      <c r="D59" s="32" t="s">
        <v>482</v>
      </c>
      <c r="E59" s="6"/>
      <c r="F59" s="6" t="s">
        <v>581</v>
      </c>
      <c r="G59" s="6" t="s">
        <v>324</v>
      </c>
      <c r="H59" s="6"/>
      <c r="I59" s="6" t="s">
        <v>580</v>
      </c>
      <c r="J59" s="6" t="s">
        <v>532</v>
      </c>
      <c r="K59" s="30" t="s">
        <v>518</v>
      </c>
      <c r="L59" s="30" t="s">
        <v>519</v>
      </c>
      <c r="M59" s="6" t="s">
        <v>439</v>
      </c>
      <c r="N59" s="6" t="s">
        <v>369</v>
      </c>
    </row>
    <row r="60" spans="1:14" x14ac:dyDescent="0.25">
      <c r="A60" s="6" t="s">
        <v>253</v>
      </c>
      <c r="B60" s="6" t="s">
        <v>254</v>
      </c>
      <c r="C60" s="38" t="s">
        <v>514</v>
      </c>
      <c r="D60" s="32" t="s">
        <v>385</v>
      </c>
      <c r="E60" s="6"/>
      <c r="F60" s="6" t="s">
        <v>561</v>
      </c>
      <c r="G60" s="6" t="s">
        <v>324</v>
      </c>
      <c r="H60" s="6" t="s">
        <v>530</v>
      </c>
      <c r="I60" s="6" t="s">
        <v>531</v>
      </c>
      <c r="J60" s="6" t="s">
        <v>532</v>
      </c>
      <c r="K60" s="6" t="s">
        <v>524</v>
      </c>
      <c r="L60" s="6" t="s">
        <v>325</v>
      </c>
      <c r="M60" s="6" t="s">
        <v>323</v>
      </c>
      <c r="N60" s="6" t="s">
        <v>253</v>
      </c>
    </row>
    <row r="61" spans="1:14" x14ac:dyDescent="0.25">
      <c r="A61" s="6" t="s">
        <v>32</v>
      </c>
      <c r="B61" s="6" t="s">
        <v>33</v>
      </c>
      <c r="C61" s="38" t="s">
        <v>514</v>
      </c>
      <c r="D61" s="32" t="s">
        <v>385</v>
      </c>
      <c r="E61" s="6"/>
      <c r="F61" s="6" t="s">
        <v>563</v>
      </c>
      <c r="G61" s="6" t="s">
        <v>324</v>
      </c>
      <c r="H61" s="6" t="s">
        <v>534</v>
      </c>
      <c r="I61" s="6" t="s">
        <v>531</v>
      </c>
      <c r="J61" s="6" t="s">
        <v>532</v>
      </c>
      <c r="K61" s="6" t="s">
        <v>524</v>
      </c>
      <c r="L61" s="6" t="s">
        <v>325</v>
      </c>
      <c r="M61" s="6" t="s">
        <v>441</v>
      </c>
      <c r="N61" s="6" t="s">
        <v>32</v>
      </c>
    </row>
    <row r="62" spans="1:14" x14ac:dyDescent="0.25">
      <c r="A62" s="6" t="s">
        <v>248</v>
      </c>
      <c r="B62" s="6" t="s">
        <v>221</v>
      </c>
      <c r="C62" s="38" t="s">
        <v>514</v>
      </c>
      <c r="D62" s="32" t="s">
        <v>385</v>
      </c>
      <c r="E62" s="6"/>
      <c r="F62" s="6" t="s">
        <v>549</v>
      </c>
      <c r="G62" s="6" t="s">
        <v>458</v>
      </c>
      <c r="H62" s="6" t="s">
        <v>565</v>
      </c>
      <c r="I62" s="6" t="s">
        <v>531</v>
      </c>
      <c r="J62" s="6" t="s">
        <v>532</v>
      </c>
      <c r="K62" s="6" t="s">
        <v>524</v>
      </c>
      <c r="L62" s="6" t="s">
        <v>325</v>
      </c>
      <c r="M62" s="6" t="s">
        <v>441</v>
      </c>
      <c r="N62" s="6" t="s">
        <v>248</v>
      </c>
    </row>
    <row r="63" spans="1:14" x14ac:dyDescent="0.25">
      <c r="A63" s="6" t="s">
        <v>312</v>
      </c>
      <c r="B63" s="6" t="s">
        <v>40</v>
      </c>
      <c r="C63" s="38" t="s">
        <v>514</v>
      </c>
      <c r="D63" s="32" t="s">
        <v>385</v>
      </c>
      <c r="E63" s="6"/>
      <c r="F63" s="6" t="s">
        <v>567</v>
      </c>
      <c r="G63" s="6" t="s">
        <v>324</v>
      </c>
      <c r="H63" s="6" t="s">
        <v>568</v>
      </c>
      <c r="I63" s="6" t="s">
        <v>560</v>
      </c>
      <c r="J63" s="6" t="s">
        <v>532</v>
      </c>
      <c r="K63" s="6" t="s">
        <v>524</v>
      </c>
      <c r="L63" s="6" t="s">
        <v>329</v>
      </c>
      <c r="M63" s="6" t="s">
        <v>440</v>
      </c>
      <c r="N63" s="6" t="s">
        <v>312</v>
      </c>
    </row>
    <row r="64" spans="1:14" x14ac:dyDescent="0.25">
      <c r="A64" s="6" t="s">
        <v>52</v>
      </c>
      <c r="B64" s="6" t="s">
        <v>53</v>
      </c>
      <c r="C64" s="38" t="s">
        <v>520</v>
      </c>
      <c r="D64" s="32" t="s">
        <v>385</v>
      </c>
      <c r="E64" s="6"/>
      <c r="F64" s="6" t="s">
        <v>577</v>
      </c>
      <c r="G64" s="6" t="s">
        <v>324</v>
      </c>
      <c r="H64" s="6"/>
      <c r="I64" s="6" t="s">
        <v>526</v>
      </c>
      <c r="J64" s="6" t="s">
        <v>532</v>
      </c>
      <c r="K64" s="6" t="s">
        <v>524</v>
      </c>
      <c r="L64" s="6" t="s">
        <v>327</v>
      </c>
      <c r="M64" s="6" t="s">
        <v>439</v>
      </c>
      <c r="N64" s="6" t="s">
        <v>52</v>
      </c>
    </row>
    <row r="65" spans="1:14" x14ac:dyDescent="0.25">
      <c r="A65" s="27" t="s">
        <v>582</v>
      </c>
      <c r="B65" s="27" t="s">
        <v>583</v>
      </c>
      <c r="C65" s="39" t="s">
        <v>584</v>
      </c>
      <c r="D65" s="28" t="s">
        <v>385</v>
      </c>
      <c r="E65" s="7"/>
      <c r="F65" s="28" t="s">
        <v>585</v>
      </c>
      <c r="G65" s="6" t="s">
        <v>324</v>
      </c>
      <c r="H65" s="6" t="s">
        <v>547</v>
      </c>
      <c r="I65" s="6" t="s">
        <v>531</v>
      </c>
      <c r="J65" s="27" t="s">
        <v>586</v>
      </c>
      <c r="K65" s="27" t="s">
        <v>518</v>
      </c>
      <c r="L65" s="27" t="s">
        <v>587</v>
      </c>
      <c r="M65" s="6" t="s">
        <v>323</v>
      </c>
      <c r="N65" s="27" t="s">
        <v>582</v>
      </c>
    </row>
    <row r="66" spans="1:14" x14ac:dyDescent="0.25">
      <c r="A66" s="6" t="s">
        <v>77</v>
      </c>
      <c r="B66" s="6" t="s">
        <v>78</v>
      </c>
      <c r="C66" s="38" t="s">
        <v>514</v>
      </c>
      <c r="D66" s="32" t="s">
        <v>385</v>
      </c>
      <c r="E66" s="6"/>
      <c r="F66" s="6" t="s">
        <v>594</v>
      </c>
      <c r="G66" s="6" t="s">
        <v>324</v>
      </c>
      <c r="H66" s="6" t="s">
        <v>530</v>
      </c>
      <c r="I66" s="6" t="s">
        <v>535</v>
      </c>
      <c r="J66" s="6" t="s">
        <v>532</v>
      </c>
      <c r="K66" s="6" t="s">
        <v>524</v>
      </c>
      <c r="L66" s="6" t="s">
        <v>329</v>
      </c>
      <c r="M66" s="6" t="s">
        <v>328</v>
      </c>
      <c r="N66" s="6" t="s">
        <v>77</v>
      </c>
    </row>
    <row r="67" spans="1:14" x14ac:dyDescent="0.25">
      <c r="A67" s="6" t="s">
        <v>79</v>
      </c>
      <c r="B67" s="6" t="s">
        <v>80</v>
      </c>
      <c r="C67" s="38" t="s">
        <v>514</v>
      </c>
      <c r="D67" s="32" t="s">
        <v>385</v>
      </c>
      <c r="E67" s="6"/>
      <c r="F67" s="6" t="s">
        <v>596</v>
      </c>
      <c r="G67" s="6" t="s">
        <v>324</v>
      </c>
      <c r="H67" s="6" t="s">
        <v>534</v>
      </c>
      <c r="I67" s="6" t="s">
        <v>560</v>
      </c>
      <c r="J67" s="6" t="s">
        <v>532</v>
      </c>
      <c r="K67" s="6" t="s">
        <v>524</v>
      </c>
      <c r="L67" s="6" t="s">
        <v>329</v>
      </c>
      <c r="M67" s="6" t="s">
        <v>328</v>
      </c>
      <c r="N67" s="6" t="s">
        <v>79</v>
      </c>
    </row>
    <row r="68" spans="1:14" x14ac:dyDescent="0.25">
      <c r="A68" s="6" t="s">
        <v>81</v>
      </c>
      <c r="B68" s="6" t="s">
        <v>82</v>
      </c>
      <c r="C68" s="38" t="s">
        <v>514</v>
      </c>
      <c r="D68" s="32" t="s">
        <v>385</v>
      </c>
      <c r="E68" s="6"/>
      <c r="F68" s="6" t="s">
        <v>596</v>
      </c>
      <c r="G68" s="6" t="s">
        <v>324</v>
      </c>
      <c r="H68" s="6" t="s">
        <v>530</v>
      </c>
      <c r="I68" s="6" t="s">
        <v>551</v>
      </c>
      <c r="J68" s="6" t="s">
        <v>532</v>
      </c>
      <c r="K68" s="6" t="s">
        <v>524</v>
      </c>
      <c r="L68" s="6" t="s">
        <v>329</v>
      </c>
      <c r="M68" s="6" t="s">
        <v>328</v>
      </c>
      <c r="N68" s="6" t="s">
        <v>81</v>
      </c>
    </row>
    <row r="69" spans="1:14" x14ac:dyDescent="0.25">
      <c r="A69" s="6" t="s">
        <v>206</v>
      </c>
      <c r="B69" s="6" t="s">
        <v>207</v>
      </c>
      <c r="C69" s="38" t="s">
        <v>520</v>
      </c>
      <c r="D69" s="32" t="s">
        <v>385</v>
      </c>
      <c r="E69" s="6"/>
      <c r="F69" s="6" t="s">
        <v>597</v>
      </c>
      <c r="G69" s="6" t="s">
        <v>324</v>
      </c>
      <c r="H69" s="6" t="s">
        <v>547</v>
      </c>
      <c r="I69" s="6" t="s">
        <v>531</v>
      </c>
      <c r="J69" s="6" t="s">
        <v>532</v>
      </c>
      <c r="K69" s="6" t="s">
        <v>524</v>
      </c>
      <c r="L69" s="6" t="s">
        <v>325</v>
      </c>
      <c r="M69" s="6" t="s">
        <v>323</v>
      </c>
      <c r="N69" s="6" t="s">
        <v>206</v>
      </c>
    </row>
    <row r="70" spans="1:14" x14ac:dyDescent="0.25">
      <c r="A70" s="6" t="s">
        <v>90</v>
      </c>
      <c r="B70" s="6" t="s">
        <v>91</v>
      </c>
      <c r="C70" s="38" t="s">
        <v>514</v>
      </c>
      <c r="D70" s="32" t="s">
        <v>385</v>
      </c>
      <c r="E70" s="6"/>
      <c r="F70" s="6" t="s">
        <v>558</v>
      </c>
      <c r="G70" s="6" t="s">
        <v>324</v>
      </c>
      <c r="H70" s="6" t="s">
        <v>534</v>
      </c>
      <c r="I70" s="6" t="s">
        <v>560</v>
      </c>
      <c r="J70" s="6" t="s">
        <v>532</v>
      </c>
      <c r="K70" s="6" t="s">
        <v>524</v>
      </c>
      <c r="L70" s="6" t="s">
        <v>329</v>
      </c>
      <c r="M70" s="6" t="s">
        <v>328</v>
      </c>
      <c r="N70" s="6" t="s">
        <v>90</v>
      </c>
    </row>
    <row r="71" spans="1:14" x14ac:dyDescent="0.25">
      <c r="A71" s="6" t="s">
        <v>247</v>
      </c>
      <c r="B71" s="6" t="s">
        <v>222</v>
      </c>
      <c r="C71" s="38" t="s">
        <v>514</v>
      </c>
      <c r="D71" s="32" t="s">
        <v>385</v>
      </c>
      <c r="E71" s="6"/>
      <c r="F71" s="6" t="s">
        <v>611</v>
      </c>
      <c r="G71" s="6" t="s">
        <v>324</v>
      </c>
      <c r="H71" s="6"/>
      <c r="I71" s="6" t="s">
        <v>526</v>
      </c>
      <c r="J71" s="6" t="s">
        <v>532</v>
      </c>
      <c r="K71" s="6" t="s">
        <v>524</v>
      </c>
      <c r="L71" s="6" t="s">
        <v>329</v>
      </c>
      <c r="M71" s="6" t="s">
        <v>440</v>
      </c>
      <c r="N71" s="6" t="s">
        <v>247</v>
      </c>
    </row>
    <row r="72" spans="1:14" x14ac:dyDescent="0.25">
      <c r="A72" s="6" t="s">
        <v>115</v>
      </c>
      <c r="B72" s="6" t="s">
        <v>116</v>
      </c>
      <c r="C72" s="38" t="s">
        <v>520</v>
      </c>
      <c r="D72" s="32" t="s">
        <v>385</v>
      </c>
      <c r="E72" s="6"/>
      <c r="F72" s="6" t="s">
        <v>569</v>
      </c>
      <c r="G72" s="6" t="s">
        <v>324</v>
      </c>
      <c r="H72" s="6"/>
      <c r="I72" s="6" t="s">
        <v>614</v>
      </c>
      <c r="J72" s="6" t="s">
        <v>532</v>
      </c>
      <c r="K72" s="6" t="s">
        <v>524</v>
      </c>
      <c r="L72" s="6" t="s">
        <v>329</v>
      </c>
      <c r="M72" s="6" t="s">
        <v>328</v>
      </c>
      <c r="N72" s="6" t="s">
        <v>115</v>
      </c>
    </row>
    <row r="73" spans="1:14" x14ac:dyDescent="0.25">
      <c r="A73" s="6" t="s">
        <v>121</v>
      </c>
      <c r="B73" s="6" t="s">
        <v>122</v>
      </c>
      <c r="C73" s="38" t="s">
        <v>514</v>
      </c>
      <c r="D73" s="32" t="s">
        <v>385</v>
      </c>
      <c r="E73" s="6"/>
      <c r="F73" s="6" t="s">
        <v>615</v>
      </c>
      <c r="G73" s="6" t="s">
        <v>324</v>
      </c>
      <c r="H73" s="6" t="s">
        <v>547</v>
      </c>
      <c r="I73" s="6" t="s">
        <v>531</v>
      </c>
      <c r="J73" s="6" t="s">
        <v>532</v>
      </c>
      <c r="K73" s="6" t="s">
        <v>524</v>
      </c>
      <c r="L73" s="30" t="s">
        <v>587</v>
      </c>
      <c r="M73" s="6" t="s">
        <v>323</v>
      </c>
      <c r="N73" s="6" t="s">
        <v>121</v>
      </c>
    </row>
    <row r="74" spans="1:14" x14ac:dyDescent="0.25">
      <c r="A74" s="6" t="s">
        <v>127</v>
      </c>
      <c r="B74" s="6" t="s">
        <v>128</v>
      </c>
      <c r="C74" s="38" t="s">
        <v>514</v>
      </c>
      <c r="D74" s="32" t="s">
        <v>385</v>
      </c>
      <c r="E74" s="6"/>
      <c r="F74" s="6" t="s">
        <v>618</v>
      </c>
      <c r="G74" s="6" t="s">
        <v>324</v>
      </c>
      <c r="H74" s="6" t="s">
        <v>530</v>
      </c>
      <c r="I74" s="6" t="s">
        <v>551</v>
      </c>
      <c r="J74" s="6" t="s">
        <v>532</v>
      </c>
      <c r="K74" s="6" t="s">
        <v>524</v>
      </c>
      <c r="L74" s="6" t="s">
        <v>329</v>
      </c>
      <c r="M74" s="6" t="s">
        <v>328</v>
      </c>
      <c r="N74" s="6" t="s">
        <v>127</v>
      </c>
    </row>
    <row r="75" spans="1:14" x14ac:dyDescent="0.25">
      <c r="A75" s="6" t="s">
        <v>133</v>
      </c>
      <c r="B75" s="6" t="s">
        <v>134</v>
      </c>
      <c r="C75" s="38" t="s">
        <v>514</v>
      </c>
      <c r="D75" s="32" t="s">
        <v>385</v>
      </c>
      <c r="E75" s="6"/>
      <c r="F75" s="6" t="s">
        <v>620</v>
      </c>
      <c r="G75" s="6" t="s">
        <v>324</v>
      </c>
      <c r="H75" s="6" t="s">
        <v>621</v>
      </c>
      <c r="I75" s="6" t="s">
        <v>526</v>
      </c>
      <c r="J75" s="6" t="s">
        <v>532</v>
      </c>
      <c r="K75" s="6" t="s">
        <v>524</v>
      </c>
      <c r="L75" s="6" t="s">
        <v>327</v>
      </c>
      <c r="M75" s="6" t="s">
        <v>439</v>
      </c>
      <c r="N75" s="6" t="s">
        <v>133</v>
      </c>
    </row>
    <row r="76" spans="1:14" x14ac:dyDescent="0.25">
      <c r="A76" s="6" t="s">
        <v>141</v>
      </c>
      <c r="B76" s="6" t="s">
        <v>142</v>
      </c>
      <c r="C76" s="38" t="s">
        <v>514</v>
      </c>
      <c r="D76" s="32" t="s">
        <v>385</v>
      </c>
      <c r="E76" s="6"/>
      <c r="F76" s="6" t="s">
        <v>576</v>
      </c>
      <c r="G76" s="6" t="s">
        <v>324</v>
      </c>
      <c r="H76" s="6" t="s">
        <v>530</v>
      </c>
      <c r="I76" s="6" t="s">
        <v>551</v>
      </c>
      <c r="J76" s="6" t="s">
        <v>532</v>
      </c>
      <c r="K76" s="6" t="s">
        <v>524</v>
      </c>
      <c r="L76" s="6" t="s">
        <v>329</v>
      </c>
      <c r="M76" s="6" t="s">
        <v>328</v>
      </c>
      <c r="N76" s="6" t="s">
        <v>141</v>
      </c>
    </row>
    <row r="77" spans="1:14" x14ac:dyDescent="0.25">
      <c r="A77" s="6" t="s">
        <v>294</v>
      </c>
      <c r="B77" s="6" t="s">
        <v>144</v>
      </c>
      <c r="C77" s="38" t="s">
        <v>514</v>
      </c>
      <c r="D77" s="32" t="s">
        <v>385</v>
      </c>
      <c r="E77" s="6"/>
      <c r="F77" s="6" t="s">
        <v>629</v>
      </c>
      <c r="G77" s="6" t="s">
        <v>324</v>
      </c>
      <c r="H77" s="6" t="s">
        <v>565</v>
      </c>
      <c r="I77" s="6" t="s">
        <v>551</v>
      </c>
      <c r="J77" s="6" t="s">
        <v>532</v>
      </c>
      <c r="K77" s="6" t="s">
        <v>524</v>
      </c>
      <c r="L77" s="6" t="s">
        <v>329</v>
      </c>
      <c r="M77" s="6" t="s">
        <v>328</v>
      </c>
      <c r="N77" s="6" t="s">
        <v>294</v>
      </c>
    </row>
    <row r="78" spans="1:14" x14ac:dyDescent="0.25">
      <c r="A78" s="6" t="s">
        <v>308</v>
      </c>
      <c r="B78" s="6" t="s">
        <v>176</v>
      </c>
      <c r="C78" s="38" t="s">
        <v>520</v>
      </c>
      <c r="D78" s="32" t="s">
        <v>385</v>
      </c>
      <c r="E78" s="6"/>
      <c r="F78" s="6" t="s">
        <v>646</v>
      </c>
      <c r="G78" s="30" t="s">
        <v>331</v>
      </c>
      <c r="H78" s="6"/>
      <c r="I78" s="30" t="s">
        <v>614</v>
      </c>
      <c r="J78" s="6" t="s">
        <v>527</v>
      </c>
      <c r="K78" s="6" t="s">
        <v>524</v>
      </c>
      <c r="L78" s="6" t="s">
        <v>327</v>
      </c>
      <c r="M78" s="6" t="s">
        <v>647</v>
      </c>
      <c r="N78" s="6" t="s">
        <v>308</v>
      </c>
    </row>
    <row r="79" spans="1:14" x14ac:dyDescent="0.25">
      <c r="A79" s="6" t="s">
        <v>283</v>
      </c>
      <c r="B79" s="6" t="s">
        <v>213</v>
      </c>
      <c r="C79" s="38" t="s">
        <v>514</v>
      </c>
      <c r="D79" s="32" t="s">
        <v>385</v>
      </c>
      <c r="E79" s="6"/>
      <c r="F79" s="6" t="s">
        <v>653</v>
      </c>
      <c r="G79" s="6" t="s">
        <v>324</v>
      </c>
      <c r="H79" s="6"/>
      <c r="I79" s="6" t="s">
        <v>526</v>
      </c>
      <c r="J79" s="6" t="s">
        <v>532</v>
      </c>
      <c r="K79" s="6" t="s">
        <v>524</v>
      </c>
      <c r="L79" s="6" t="s">
        <v>327</v>
      </c>
      <c r="M79" s="6" t="s">
        <v>439</v>
      </c>
      <c r="N79" s="6" t="s">
        <v>283</v>
      </c>
    </row>
    <row r="80" spans="1:14" x14ac:dyDescent="0.25">
      <c r="A80" s="6" t="s">
        <v>288</v>
      </c>
      <c r="B80" s="6" t="s">
        <v>212</v>
      </c>
      <c r="C80" s="38" t="s">
        <v>514</v>
      </c>
      <c r="D80" s="32" t="s">
        <v>385</v>
      </c>
      <c r="E80" s="6"/>
      <c r="F80" s="6" t="s">
        <v>656</v>
      </c>
      <c r="G80" s="6" t="s">
        <v>324</v>
      </c>
      <c r="H80" s="6" t="s">
        <v>547</v>
      </c>
      <c r="I80" s="6" t="s">
        <v>560</v>
      </c>
      <c r="J80" s="6" t="s">
        <v>532</v>
      </c>
      <c r="K80" s="6" t="s">
        <v>524</v>
      </c>
      <c r="L80" s="6" t="s">
        <v>329</v>
      </c>
      <c r="M80" s="6" t="s">
        <v>328</v>
      </c>
      <c r="N80" s="6" t="s">
        <v>288</v>
      </c>
    </row>
    <row r="81" spans="1:14" x14ac:dyDescent="0.25">
      <c r="A81" s="6" t="s">
        <v>274</v>
      </c>
      <c r="B81" s="6" t="s">
        <v>262</v>
      </c>
      <c r="C81" s="38" t="s">
        <v>514</v>
      </c>
      <c r="D81" s="32" t="s">
        <v>385</v>
      </c>
      <c r="E81" s="6"/>
      <c r="F81" s="6" t="s">
        <v>661</v>
      </c>
      <c r="G81" s="6" t="s">
        <v>324</v>
      </c>
      <c r="H81" s="6"/>
      <c r="I81" s="6" t="s">
        <v>526</v>
      </c>
      <c r="J81" s="6" t="s">
        <v>532</v>
      </c>
      <c r="K81" s="30" t="s">
        <v>518</v>
      </c>
      <c r="L81" s="6"/>
      <c r="M81" s="6"/>
      <c r="N81" s="6" t="s">
        <v>274</v>
      </c>
    </row>
    <row r="82" spans="1:14" x14ac:dyDescent="0.25">
      <c r="A82" s="6" t="s">
        <v>371</v>
      </c>
      <c r="B82" s="6" t="s">
        <v>263</v>
      </c>
      <c r="C82" s="38" t="s">
        <v>520</v>
      </c>
      <c r="D82" s="32" t="s">
        <v>385</v>
      </c>
      <c r="E82" s="6"/>
      <c r="F82" s="6" t="s">
        <v>661</v>
      </c>
      <c r="G82" s="6" t="s">
        <v>324</v>
      </c>
      <c r="H82" s="6"/>
      <c r="I82" s="6" t="s">
        <v>580</v>
      </c>
      <c r="J82" s="6" t="s">
        <v>532</v>
      </c>
      <c r="K82" s="6" t="s">
        <v>524</v>
      </c>
      <c r="L82" s="6" t="s">
        <v>327</v>
      </c>
      <c r="M82" s="6" t="s">
        <v>439</v>
      </c>
      <c r="N82" s="6" t="s">
        <v>371</v>
      </c>
    </row>
    <row r="83" spans="1:14" x14ac:dyDescent="0.25">
      <c r="A83" s="6" t="s">
        <v>370</v>
      </c>
      <c r="B83" s="6" t="s">
        <v>261</v>
      </c>
      <c r="C83" s="38" t="s">
        <v>514</v>
      </c>
      <c r="D83" s="32" t="s">
        <v>385</v>
      </c>
      <c r="E83" s="30" t="s">
        <v>663</v>
      </c>
      <c r="F83" s="6" t="s">
        <v>661</v>
      </c>
      <c r="G83" s="6" t="s">
        <v>324</v>
      </c>
      <c r="H83" s="6" t="s">
        <v>547</v>
      </c>
      <c r="I83" s="6" t="s">
        <v>557</v>
      </c>
      <c r="J83" s="6" t="s">
        <v>532</v>
      </c>
      <c r="K83" s="6" t="s">
        <v>524</v>
      </c>
      <c r="L83" s="6" t="s">
        <v>325</v>
      </c>
      <c r="M83" s="6" t="s">
        <v>323</v>
      </c>
      <c r="N83" s="6" t="s">
        <v>370</v>
      </c>
    </row>
    <row r="84" spans="1:14" x14ac:dyDescent="0.25">
      <c r="A84" s="6" t="s">
        <v>275</v>
      </c>
      <c r="B84" s="6" t="s">
        <v>264</v>
      </c>
      <c r="C84" s="38" t="s">
        <v>514</v>
      </c>
      <c r="D84" s="32" t="s">
        <v>385</v>
      </c>
      <c r="E84" s="6"/>
      <c r="F84" s="6" t="s">
        <v>662</v>
      </c>
      <c r="G84" s="6" t="s">
        <v>324</v>
      </c>
      <c r="H84" s="6"/>
      <c r="I84" s="6" t="s">
        <v>580</v>
      </c>
      <c r="J84" s="6" t="s">
        <v>532</v>
      </c>
      <c r="K84" s="6" t="s">
        <v>524</v>
      </c>
      <c r="L84" s="6" t="s">
        <v>327</v>
      </c>
      <c r="M84" s="6" t="s">
        <v>439</v>
      </c>
      <c r="N84" s="6" t="s">
        <v>275</v>
      </c>
    </row>
    <row r="85" spans="1:14" x14ac:dyDescent="0.25">
      <c r="A85" s="6" t="s">
        <v>372</v>
      </c>
      <c r="B85" s="6" t="s">
        <v>269</v>
      </c>
      <c r="C85" s="38" t="s">
        <v>514</v>
      </c>
      <c r="D85" s="32" t="s">
        <v>385</v>
      </c>
      <c r="E85" s="30" t="s">
        <v>666</v>
      </c>
      <c r="F85" s="6" t="s">
        <v>581</v>
      </c>
      <c r="G85" s="6" t="s">
        <v>324</v>
      </c>
      <c r="H85" s="6" t="s">
        <v>547</v>
      </c>
      <c r="I85" s="6" t="s">
        <v>531</v>
      </c>
      <c r="J85" s="6" t="s">
        <v>532</v>
      </c>
      <c r="K85" s="6" t="s">
        <v>538</v>
      </c>
      <c r="L85" s="6" t="s">
        <v>325</v>
      </c>
      <c r="M85" s="6" t="s">
        <v>323</v>
      </c>
      <c r="N85" s="6" t="s">
        <v>372</v>
      </c>
    </row>
    <row r="86" spans="1:14" x14ac:dyDescent="0.25">
      <c r="A86" s="6" t="s">
        <v>405</v>
      </c>
      <c r="B86" s="6" t="s">
        <v>342</v>
      </c>
      <c r="C86" s="38" t="s">
        <v>514</v>
      </c>
      <c r="D86" s="32" t="s">
        <v>385</v>
      </c>
      <c r="E86" s="30" t="s">
        <v>679</v>
      </c>
      <c r="F86" s="6" t="s">
        <v>678</v>
      </c>
      <c r="G86" s="6" t="s">
        <v>324</v>
      </c>
      <c r="H86" s="6" t="s">
        <v>547</v>
      </c>
      <c r="I86" s="6" t="s">
        <v>551</v>
      </c>
      <c r="J86" s="6" t="s">
        <v>532</v>
      </c>
      <c r="K86" s="30" t="s">
        <v>592</v>
      </c>
      <c r="L86" s="6" t="s">
        <v>329</v>
      </c>
      <c r="M86" s="6" t="s">
        <v>440</v>
      </c>
      <c r="N86" s="6" t="s">
        <v>405</v>
      </c>
    </row>
    <row r="87" spans="1:14" x14ac:dyDescent="0.25">
      <c r="A87" s="6" t="s">
        <v>373</v>
      </c>
      <c r="B87" s="6" t="s">
        <v>343</v>
      </c>
      <c r="C87" s="38" t="s">
        <v>514</v>
      </c>
      <c r="D87" s="32" t="s">
        <v>385</v>
      </c>
      <c r="E87" s="30" t="s">
        <v>679</v>
      </c>
      <c r="F87" s="6" t="s">
        <v>681</v>
      </c>
      <c r="G87" s="6" t="s">
        <v>324</v>
      </c>
      <c r="H87" s="6"/>
      <c r="I87" s="6" t="s">
        <v>526</v>
      </c>
      <c r="J87" s="6" t="s">
        <v>532</v>
      </c>
      <c r="K87" s="30" t="s">
        <v>518</v>
      </c>
      <c r="L87" s="30" t="s">
        <v>519</v>
      </c>
      <c r="M87" s="6" t="s">
        <v>439</v>
      </c>
      <c r="N87" s="6" t="s">
        <v>373</v>
      </c>
    </row>
    <row r="88" spans="1:14" x14ac:dyDescent="0.25">
      <c r="A88" s="6" t="s">
        <v>407</v>
      </c>
      <c r="B88" s="30" t="s">
        <v>828</v>
      </c>
      <c r="C88" s="38" t="s">
        <v>514</v>
      </c>
      <c r="D88" s="32" t="s">
        <v>385</v>
      </c>
      <c r="E88" s="30" t="s">
        <v>692</v>
      </c>
      <c r="F88" s="6" t="s">
        <v>693</v>
      </c>
      <c r="G88" s="30" t="s">
        <v>324</v>
      </c>
      <c r="H88" s="30" t="s">
        <v>547</v>
      </c>
      <c r="I88" s="30" t="s">
        <v>531</v>
      </c>
      <c r="J88" s="6" t="s">
        <v>532</v>
      </c>
      <c r="K88" s="6" t="s">
        <v>538</v>
      </c>
      <c r="L88" s="6" t="s">
        <v>325</v>
      </c>
      <c r="M88" s="6" t="s">
        <v>323</v>
      </c>
      <c r="N88" s="6" t="s">
        <v>407</v>
      </c>
    </row>
    <row r="89" spans="1:14" x14ac:dyDescent="0.25">
      <c r="A89" s="6" t="s">
        <v>408</v>
      </c>
      <c r="B89" s="6" t="s">
        <v>445</v>
      </c>
      <c r="C89" s="38" t="s">
        <v>514</v>
      </c>
      <c r="D89" s="32" t="s">
        <v>385</v>
      </c>
      <c r="E89" s="6"/>
      <c r="F89" s="6" t="s">
        <v>694</v>
      </c>
      <c r="G89" s="6" t="s">
        <v>324</v>
      </c>
      <c r="H89" s="6"/>
      <c r="I89" s="6" t="s">
        <v>550</v>
      </c>
      <c r="J89" s="6" t="s">
        <v>532</v>
      </c>
      <c r="K89" s="6" t="s">
        <v>592</v>
      </c>
      <c r="L89" s="30" t="s">
        <v>676</v>
      </c>
      <c r="M89" s="30" t="s">
        <v>820</v>
      </c>
      <c r="N89" s="6" t="s">
        <v>408</v>
      </c>
    </row>
    <row r="90" spans="1:14" x14ac:dyDescent="0.25">
      <c r="A90" s="6" t="s">
        <v>409</v>
      </c>
      <c r="B90" s="6" t="s">
        <v>447</v>
      </c>
      <c r="C90" s="38" t="s">
        <v>514</v>
      </c>
      <c r="D90" s="32" t="s">
        <v>385</v>
      </c>
      <c r="E90" s="30" t="s">
        <v>696</v>
      </c>
      <c r="F90" s="6" t="s">
        <v>694</v>
      </c>
      <c r="G90" s="6" t="s">
        <v>324</v>
      </c>
      <c r="H90" s="6" t="s">
        <v>530</v>
      </c>
      <c r="I90" s="6" t="s">
        <v>551</v>
      </c>
      <c r="J90" s="6" t="s">
        <v>532</v>
      </c>
      <c r="K90" s="30" t="s">
        <v>592</v>
      </c>
      <c r="L90" s="30" t="s">
        <v>689</v>
      </c>
      <c r="M90" s="6" t="s">
        <v>462</v>
      </c>
      <c r="N90" s="6" t="s">
        <v>409</v>
      </c>
    </row>
    <row r="91" spans="1:14" x14ac:dyDescent="0.25">
      <c r="A91" s="6" t="s">
        <v>406</v>
      </c>
      <c r="B91" s="6" t="s">
        <v>448</v>
      </c>
      <c r="C91" s="38" t="s">
        <v>514</v>
      </c>
      <c r="D91" s="32" t="s">
        <v>385</v>
      </c>
      <c r="E91" s="30" t="s">
        <v>679</v>
      </c>
      <c r="F91" s="6" t="s">
        <v>690</v>
      </c>
      <c r="G91" s="6" t="s">
        <v>324</v>
      </c>
      <c r="H91" s="6" t="s">
        <v>530</v>
      </c>
      <c r="I91" s="6" t="s">
        <v>551</v>
      </c>
      <c r="J91" s="6" t="s">
        <v>532</v>
      </c>
      <c r="K91" s="30" t="s">
        <v>592</v>
      </c>
      <c r="L91" s="30" t="s">
        <v>689</v>
      </c>
      <c r="M91" s="6" t="s">
        <v>462</v>
      </c>
      <c r="N91" s="6" t="s">
        <v>406</v>
      </c>
    </row>
    <row r="92" spans="1:14" x14ac:dyDescent="0.25">
      <c r="A92" s="27" t="s">
        <v>705</v>
      </c>
      <c r="B92" s="30" t="s">
        <v>706</v>
      </c>
      <c r="C92" s="40" t="s">
        <v>707</v>
      </c>
      <c r="D92" s="32" t="s">
        <v>385</v>
      </c>
      <c r="E92" s="30"/>
      <c r="F92" s="6" t="s">
        <v>708</v>
      </c>
      <c r="G92" s="6" t="s">
        <v>324</v>
      </c>
      <c r="H92" s="6"/>
      <c r="I92" s="6" t="s">
        <v>550</v>
      </c>
      <c r="J92" s="6" t="s">
        <v>532</v>
      </c>
      <c r="K92" s="6" t="s">
        <v>538</v>
      </c>
      <c r="L92" s="6"/>
      <c r="M92" s="6"/>
      <c r="N92" s="27" t="s">
        <v>705</v>
      </c>
    </row>
    <row r="93" spans="1:14" x14ac:dyDescent="0.25">
      <c r="A93" s="27" t="s">
        <v>715</v>
      </c>
      <c r="B93" s="30" t="s">
        <v>716</v>
      </c>
      <c r="C93" s="39" t="s">
        <v>714</v>
      </c>
      <c r="D93" s="32" t="s">
        <v>385</v>
      </c>
      <c r="E93" s="30"/>
      <c r="F93" s="27" t="s">
        <v>718</v>
      </c>
      <c r="G93" s="6" t="s">
        <v>324</v>
      </c>
      <c r="H93" s="6"/>
      <c r="I93" s="6" t="s">
        <v>550</v>
      </c>
      <c r="J93" s="6" t="s">
        <v>532</v>
      </c>
      <c r="K93" s="30" t="s">
        <v>719</v>
      </c>
      <c r="L93" s="6"/>
      <c r="M93" s="6"/>
      <c r="N93" s="27" t="s">
        <v>715</v>
      </c>
    </row>
    <row r="94" spans="1:14" x14ac:dyDescent="0.25">
      <c r="A94" s="27" t="s">
        <v>729</v>
      </c>
      <c r="B94" s="27" t="s">
        <v>730</v>
      </c>
      <c r="C94" s="39" t="s">
        <v>707</v>
      </c>
      <c r="D94" s="32" t="s">
        <v>385</v>
      </c>
      <c r="E94" s="27" t="s">
        <v>731</v>
      </c>
      <c r="F94" s="27" t="s">
        <v>726</v>
      </c>
      <c r="G94" s="6" t="s">
        <v>324</v>
      </c>
      <c r="H94" s="6" t="s">
        <v>547</v>
      </c>
      <c r="I94" s="6" t="s">
        <v>551</v>
      </c>
      <c r="J94" s="27" t="s">
        <v>728</v>
      </c>
      <c r="K94" s="27" t="s">
        <v>719</v>
      </c>
      <c r="L94" s="27" t="s">
        <v>689</v>
      </c>
      <c r="M94" s="6" t="s">
        <v>462</v>
      </c>
      <c r="N94" s="27" t="s">
        <v>729</v>
      </c>
    </row>
    <row r="95" spans="1:14" x14ac:dyDescent="0.25">
      <c r="A95" s="27" t="s">
        <v>485</v>
      </c>
      <c r="B95" s="27" t="s">
        <v>486</v>
      </c>
      <c r="C95" s="39" t="s">
        <v>514</v>
      </c>
      <c r="D95" s="28" t="s">
        <v>385</v>
      </c>
      <c r="E95" s="7"/>
      <c r="F95" s="7" t="s">
        <v>768</v>
      </c>
      <c r="G95" s="7" t="s">
        <v>324</v>
      </c>
      <c r="H95" s="7"/>
      <c r="I95" s="7"/>
      <c r="J95" s="7" t="s">
        <v>532</v>
      </c>
      <c r="K95" s="7" t="s">
        <v>538</v>
      </c>
      <c r="L95" s="7" t="s">
        <v>329</v>
      </c>
      <c r="M95" s="7" t="s">
        <v>462</v>
      </c>
      <c r="N95" s="27" t="s">
        <v>485</v>
      </c>
    </row>
    <row r="96" spans="1:14" x14ac:dyDescent="0.25">
      <c r="A96" s="27" t="s">
        <v>773</v>
      </c>
      <c r="B96" s="27" t="s">
        <v>774</v>
      </c>
      <c r="C96" s="39" t="s">
        <v>707</v>
      </c>
      <c r="D96" s="28" t="s">
        <v>385</v>
      </c>
      <c r="E96" s="27" t="s">
        <v>691</v>
      </c>
      <c r="F96" s="27" t="s">
        <v>775</v>
      </c>
      <c r="G96" s="27" t="s">
        <v>776</v>
      </c>
      <c r="H96" s="7"/>
      <c r="I96" s="7"/>
      <c r="J96" s="27" t="s">
        <v>728</v>
      </c>
      <c r="K96" s="7"/>
      <c r="L96" s="27" t="s">
        <v>723</v>
      </c>
      <c r="M96" s="27" t="s">
        <v>814</v>
      </c>
      <c r="N96" s="27" t="s">
        <v>773</v>
      </c>
    </row>
    <row r="97" spans="1:14" x14ac:dyDescent="0.25">
      <c r="A97" s="27" t="s">
        <v>780</v>
      </c>
      <c r="B97" s="27" t="s">
        <v>781</v>
      </c>
      <c r="C97" s="39" t="s">
        <v>707</v>
      </c>
      <c r="D97" s="28" t="s">
        <v>385</v>
      </c>
      <c r="E97" s="7"/>
      <c r="F97" s="27" t="s">
        <v>775</v>
      </c>
      <c r="G97" s="27" t="s">
        <v>772</v>
      </c>
      <c r="H97" s="7"/>
      <c r="I97" s="7"/>
      <c r="J97" s="27" t="s">
        <v>728</v>
      </c>
      <c r="K97" s="27" t="s">
        <v>746</v>
      </c>
      <c r="L97" s="27" t="s">
        <v>676</v>
      </c>
      <c r="M97" s="31" t="s">
        <v>822</v>
      </c>
      <c r="N97" s="27" t="s">
        <v>780</v>
      </c>
    </row>
    <row r="98" spans="1:14" x14ac:dyDescent="0.25">
      <c r="A98" s="27" t="s">
        <v>788</v>
      </c>
      <c r="B98" s="27" t="s">
        <v>789</v>
      </c>
      <c r="C98" s="39" t="s">
        <v>707</v>
      </c>
      <c r="D98" s="28" t="s">
        <v>385</v>
      </c>
      <c r="E98" s="27" t="s">
        <v>790</v>
      </c>
      <c r="F98" s="27" t="s">
        <v>791</v>
      </c>
      <c r="G98" s="27" t="s">
        <v>772</v>
      </c>
      <c r="H98" s="7"/>
      <c r="I98" s="7"/>
      <c r="J98" s="27" t="s">
        <v>753</v>
      </c>
      <c r="K98" s="27" t="s">
        <v>592</v>
      </c>
      <c r="L98" s="27" t="s">
        <v>676</v>
      </c>
      <c r="M98" s="31" t="s">
        <v>824</v>
      </c>
      <c r="N98" s="27" t="s">
        <v>788</v>
      </c>
    </row>
    <row r="99" spans="1:14" x14ac:dyDescent="0.25">
      <c r="A99" s="27" t="s">
        <v>797</v>
      </c>
      <c r="B99" s="29" t="s">
        <v>798</v>
      </c>
      <c r="C99" s="39" t="s">
        <v>707</v>
      </c>
      <c r="D99" s="28" t="s">
        <v>385</v>
      </c>
      <c r="E99" s="27" t="s">
        <v>696</v>
      </c>
      <c r="F99" s="27" t="s">
        <v>799</v>
      </c>
      <c r="G99" s="27" t="s">
        <v>772</v>
      </c>
      <c r="H99" s="7"/>
      <c r="I99" s="7"/>
      <c r="J99" s="27" t="s">
        <v>753</v>
      </c>
      <c r="K99" s="27" t="s">
        <v>719</v>
      </c>
      <c r="L99" s="27" t="s">
        <v>689</v>
      </c>
      <c r="M99" s="31" t="s">
        <v>818</v>
      </c>
      <c r="N99" s="27" t="s">
        <v>797</v>
      </c>
    </row>
    <row r="100" spans="1:14" x14ac:dyDescent="0.25">
      <c r="A100" s="35" t="s">
        <v>806</v>
      </c>
      <c r="B100" s="36" t="s">
        <v>807</v>
      </c>
      <c r="C100" s="37" t="s">
        <v>514</v>
      </c>
      <c r="D100" s="28" t="s">
        <v>385</v>
      </c>
      <c r="E100" s="36"/>
      <c r="F100" s="35" t="s">
        <v>808</v>
      </c>
      <c r="G100" s="35" t="s">
        <v>772</v>
      </c>
      <c r="H100" s="36"/>
      <c r="I100" s="36"/>
      <c r="J100" s="27" t="s">
        <v>728</v>
      </c>
      <c r="K100" s="36" t="s">
        <v>538</v>
      </c>
      <c r="L100" s="36"/>
      <c r="M100" s="36"/>
      <c r="N100" s="35" t="s">
        <v>806</v>
      </c>
    </row>
    <row r="101" spans="1:14" x14ac:dyDescent="0.25">
      <c r="A101" s="35" t="s">
        <v>809</v>
      </c>
      <c r="B101" s="36" t="s">
        <v>810</v>
      </c>
      <c r="C101" s="37" t="s">
        <v>514</v>
      </c>
      <c r="D101" s="28" t="s">
        <v>385</v>
      </c>
      <c r="E101" s="36"/>
      <c r="F101" s="35" t="s">
        <v>805</v>
      </c>
      <c r="G101" s="35" t="s">
        <v>772</v>
      </c>
      <c r="H101" s="36"/>
      <c r="I101" s="36"/>
      <c r="J101" s="27" t="s">
        <v>728</v>
      </c>
      <c r="K101" s="35" t="s">
        <v>719</v>
      </c>
      <c r="L101" s="36"/>
      <c r="M101" s="36"/>
      <c r="N101" s="35" t="s">
        <v>809</v>
      </c>
    </row>
    <row r="102" spans="1:14" x14ac:dyDescent="0.25">
      <c r="A102" s="6" t="s">
        <v>236</v>
      </c>
      <c r="B102" s="6" t="s">
        <v>228</v>
      </c>
      <c r="C102" s="38" t="s">
        <v>520</v>
      </c>
      <c r="D102" s="32" t="s">
        <v>487</v>
      </c>
      <c r="E102" s="6"/>
      <c r="F102" s="6" t="s">
        <v>521</v>
      </c>
      <c r="G102" s="6" t="s">
        <v>522</v>
      </c>
      <c r="H102" s="6"/>
      <c r="I102" s="30" t="s">
        <v>523</v>
      </c>
      <c r="J102" s="6" t="s">
        <v>522</v>
      </c>
      <c r="K102" s="6" t="s">
        <v>524</v>
      </c>
      <c r="L102" s="6" t="s">
        <v>327</v>
      </c>
      <c r="M102" s="6" t="s">
        <v>439</v>
      </c>
      <c r="N102" s="6" t="s">
        <v>236</v>
      </c>
    </row>
    <row r="103" spans="1:14" x14ac:dyDescent="0.25">
      <c r="A103" s="6" t="s">
        <v>237</v>
      </c>
      <c r="B103" s="6" t="s">
        <v>226</v>
      </c>
      <c r="C103" s="38" t="s">
        <v>520</v>
      </c>
      <c r="D103" s="32" t="s">
        <v>487</v>
      </c>
      <c r="E103" s="6"/>
      <c r="F103" s="6" t="s">
        <v>546</v>
      </c>
      <c r="G103" s="6" t="s">
        <v>522</v>
      </c>
      <c r="H103" s="6"/>
      <c r="I103" s="30" t="s">
        <v>523</v>
      </c>
      <c r="J103" s="6" t="s">
        <v>522</v>
      </c>
      <c r="K103" s="6" t="s">
        <v>524</v>
      </c>
      <c r="L103" s="6" t="s">
        <v>327</v>
      </c>
      <c r="M103" s="6" t="s">
        <v>439</v>
      </c>
      <c r="N103" s="6" t="s">
        <v>237</v>
      </c>
    </row>
    <row r="104" spans="1:14" x14ac:dyDescent="0.25">
      <c r="A104" s="6" t="s">
        <v>239</v>
      </c>
      <c r="B104" s="6" t="s">
        <v>229</v>
      </c>
      <c r="C104" s="38" t="s">
        <v>520</v>
      </c>
      <c r="D104" s="32" t="s">
        <v>487</v>
      </c>
      <c r="E104" s="6"/>
      <c r="F104" s="6" t="s">
        <v>606</v>
      </c>
      <c r="G104" s="6" t="s">
        <v>522</v>
      </c>
      <c r="H104" s="6"/>
      <c r="I104" s="30" t="s">
        <v>523</v>
      </c>
      <c r="J104" s="6" t="s">
        <v>522</v>
      </c>
      <c r="K104" s="6" t="s">
        <v>524</v>
      </c>
      <c r="L104" s="6" t="s">
        <v>327</v>
      </c>
      <c r="M104" s="6" t="s">
        <v>599</v>
      </c>
      <c r="N104" s="6" t="s">
        <v>239</v>
      </c>
    </row>
    <row r="105" spans="1:14" x14ac:dyDescent="0.25">
      <c r="A105" s="6" t="s">
        <v>317</v>
      </c>
      <c r="B105" s="6" t="s">
        <v>0</v>
      </c>
      <c r="C105" s="38" t="s">
        <v>520</v>
      </c>
      <c r="D105" s="32" t="s">
        <v>488</v>
      </c>
      <c r="E105" s="6"/>
      <c r="F105" s="6" t="s">
        <v>525</v>
      </c>
      <c r="G105" s="30" t="s">
        <v>331</v>
      </c>
      <c r="H105" s="6"/>
      <c r="I105" s="30" t="s">
        <v>526</v>
      </c>
      <c r="J105" s="6" t="s">
        <v>527</v>
      </c>
      <c r="K105" s="6" t="s">
        <v>524</v>
      </c>
      <c r="L105" s="6" t="s">
        <v>327</v>
      </c>
      <c r="M105" s="6" t="s">
        <v>439</v>
      </c>
      <c r="N105" s="6" t="s">
        <v>317</v>
      </c>
    </row>
    <row r="106" spans="1:14" x14ac:dyDescent="0.25">
      <c r="A106" s="6" t="s">
        <v>1</v>
      </c>
      <c r="B106" s="6" t="s">
        <v>2</v>
      </c>
      <c r="C106" s="38" t="s">
        <v>514</v>
      </c>
      <c r="D106" s="32" t="s">
        <v>488</v>
      </c>
      <c r="E106" s="6"/>
      <c r="F106" s="6" t="s">
        <v>528</v>
      </c>
      <c r="G106" s="30" t="s">
        <v>331</v>
      </c>
      <c r="H106" s="6"/>
      <c r="I106" s="30" t="s">
        <v>526</v>
      </c>
      <c r="J106" s="6" t="s">
        <v>527</v>
      </c>
      <c r="K106" s="6" t="s">
        <v>524</v>
      </c>
      <c r="L106" s="6" t="s">
        <v>327</v>
      </c>
      <c r="M106" s="6" t="s">
        <v>439</v>
      </c>
      <c r="N106" s="6" t="s">
        <v>1</v>
      </c>
    </row>
    <row r="107" spans="1:14" x14ac:dyDescent="0.25">
      <c r="A107" s="6" t="s">
        <v>9</v>
      </c>
      <c r="B107" s="6" t="s">
        <v>10</v>
      </c>
      <c r="C107" s="38" t="s">
        <v>520</v>
      </c>
      <c r="D107" s="32" t="s">
        <v>488</v>
      </c>
      <c r="E107" s="6"/>
      <c r="F107" s="6" t="s">
        <v>537</v>
      </c>
      <c r="G107" s="30" t="s">
        <v>331</v>
      </c>
      <c r="H107" s="6"/>
      <c r="I107" s="30" t="s">
        <v>526</v>
      </c>
      <c r="J107" s="6" t="s">
        <v>527</v>
      </c>
      <c r="K107" s="6" t="s">
        <v>538</v>
      </c>
      <c r="L107" s="6" t="s">
        <v>327</v>
      </c>
      <c r="M107" s="6" t="s">
        <v>334</v>
      </c>
      <c r="N107" s="6" t="s">
        <v>9</v>
      </c>
    </row>
    <row r="108" spans="1:14" x14ac:dyDescent="0.25">
      <c r="A108" s="6" t="s">
        <v>11</v>
      </c>
      <c r="B108" s="6" t="s">
        <v>12</v>
      </c>
      <c r="C108" s="38" t="s">
        <v>514</v>
      </c>
      <c r="D108" s="32" t="s">
        <v>488</v>
      </c>
      <c r="E108" s="6"/>
      <c r="F108" s="6" t="s">
        <v>539</v>
      </c>
      <c r="G108" s="30" t="s">
        <v>331</v>
      </c>
      <c r="H108" s="6"/>
      <c r="I108" s="6" t="s">
        <v>540</v>
      </c>
      <c r="J108" s="6" t="s">
        <v>527</v>
      </c>
      <c r="K108" s="6" t="s">
        <v>524</v>
      </c>
      <c r="L108" s="6" t="s">
        <v>327</v>
      </c>
      <c r="M108" s="6" t="s">
        <v>439</v>
      </c>
      <c r="N108" s="6" t="s">
        <v>11</v>
      </c>
    </row>
    <row r="109" spans="1:14" x14ac:dyDescent="0.25">
      <c r="A109" s="6" t="s">
        <v>56</v>
      </c>
      <c r="B109" s="6" t="s">
        <v>57</v>
      </c>
      <c r="C109" s="38" t="s">
        <v>520</v>
      </c>
      <c r="D109" s="32" t="s">
        <v>488</v>
      </c>
      <c r="E109" s="6"/>
      <c r="F109" s="6" t="s">
        <v>577</v>
      </c>
      <c r="G109" s="30" t="s">
        <v>331</v>
      </c>
      <c r="H109" s="6"/>
      <c r="I109" s="30" t="s">
        <v>526</v>
      </c>
      <c r="J109" s="6" t="s">
        <v>527</v>
      </c>
      <c r="K109" s="6" t="s">
        <v>524</v>
      </c>
      <c r="L109" s="6" t="s">
        <v>327</v>
      </c>
      <c r="M109" s="6" t="s">
        <v>334</v>
      </c>
      <c r="N109" s="6" t="s">
        <v>56</v>
      </c>
    </row>
    <row r="110" spans="1:14" x14ac:dyDescent="0.25">
      <c r="A110" s="6" t="s">
        <v>291</v>
      </c>
      <c r="B110" s="6" t="s">
        <v>85</v>
      </c>
      <c r="C110" s="38" t="s">
        <v>520</v>
      </c>
      <c r="D110" s="32" t="s">
        <v>488</v>
      </c>
      <c r="E110" s="6"/>
      <c r="F110" s="6" t="s">
        <v>602</v>
      </c>
      <c r="G110" s="30" t="s">
        <v>331</v>
      </c>
      <c r="H110" s="6"/>
      <c r="I110" s="30" t="s">
        <v>580</v>
      </c>
      <c r="J110" s="6" t="s">
        <v>527</v>
      </c>
      <c r="K110" s="6" t="s">
        <v>524</v>
      </c>
      <c r="L110" s="6" t="s">
        <v>327</v>
      </c>
      <c r="M110" s="6" t="s">
        <v>334</v>
      </c>
      <c r="N110" s="6" t="s">
        <v>291</v>
      </c>
    </row>
    <row r="111" spans="1:14" x14ac:dyDescent="0.25">
      <c r="A111" s="6" t="s">
        <v>303</v>
      </c>
      <c r="B111" s="6" t="s">
        <v>143</v>
      </c>
      <c r="C111" s="38" t="s">
        <v>514</v>
      </c>
      <c r="D111" s="32" t="s">
        <v>488</v>
      </c>
      <c r="E111" s="6"/>
      <c r="F111" s="6" t="s">
        <v>628</v>
      </c>
      <c r="G111" s="30" t="s">
        <v>331</v>
      </c>
      <c r="H111" s="6"/>
      <c r="I111" s="30" t="s">
        <v>614</v>
      </c>
      <c r="J111" s="6" t="s">
        <v>527</v>
      </c>
      <c r="K111" s="6" t="s">
        <v>524</v>
      </c>
      <c r="L111" s="6" t="s">
        <v>332</v>
      </c>
      <c r="M111" s="6" t="s">
        <v>465</v>
      </c>
      <c r="N111" s="6" t="s">
        <v>303</v>
      </c>
    </row>
    <row r="112" spans="1:14" x14ac:dyDescent="0.25">
      <c r="A112" s="6" t="s">
        <v>319</v>
      </c>
      <c r="B112" s="6" t="s">
        <v>149</v>
      </c>
      <c r="C112" s="38" t="s">
        <v>514</v>
      </c>
      <c r="D112" s="32" t="s">
        <v>488</v>
      </c>
      <c r="E112" s="6"/>
      <c r="F112" s="6" t="s">
        <v>632</v>
      </c>
      <c r="G112" s="30" t="s">
        <v>331</v>
      </c>
      <c r="H112" s="6"/>
      <c r="I112" s="30" t="s">
        <v>580</v>
      </c>
      <c r="J112" s="6" t="s">
        <v>527</v>
      </c>
      <c r="K112" s="6" t="s">
        <v>524</v>
      </c>
      <c r="L112" s="6" t="s">
        <v>327</v>
      </c>
      <c r="M112" s="6" t="s">
        <v>334</v>
      </c>
      <c r="N112" s="6" t="s">
        <v>319</v>
      </c>
    </row>
    <row r="113" spans="1:14" x14ac:dyDescent="0.25">
      <c r="A113" s="6" t="s">
        <v>292</v>
      </c>
      <c r="B113" s="6" t="s">
        <v>152</v>
      </c>
      <c r="C113" s="38" t="s">
        <v>514</v>
      </c>
      <c r="D113" s="32" t="s">
        <v>488</v>
      </c>
      <c r="E113" s="6"/>
      <c r="F113" s="6" t="s">
        <v>634</v>
      </c>
      <c r="G113" s="30" t="s">
        <v>331</v>
      </c>
      <c r="H113" s="6"/>
      <c r="I113" s="30" t="s">
        <v>580</v>
      </c>
      <c r="J113" s="6" t="s">
        <v>527</v>
      </c>
      <c r="K113" s="6" t="s">
        <v>524</v>
      </c>
      <c r="L113" s="6" t="s">
        <v>327</v>
      </c>
      <c r="M113" s="6" t="s">
        <v>334</v>
      </c>
      <c r="N113" s="6" t="s">
        <v>292</v>
      </c>
    </row>
    <row r="114" spans="1:14" x14ac:dyDescent="0.25">
      <c r="A114" s="6" t="s">
        <v>427</v>
      </c>
      <c r="B114" s="6" t="s">
        <v>356</v>
      </c>
      <c r="C114" s="38" t="s">
        <v>514</v>
      </c>
      <c r="D114" s="32" t="s">
        <v>488</v>
      </c>
      <c r="E114" s="6"/>
      <c r="F114" s="6" t="s">
        <v>683</v>
      </c>
      <c r="G114" s="30" t="s">
        <v>331</v>
      </c>
      <c r="H114" s="6"/>
      <c r="I114" s="30" t="s">
        <v>550</v>
      </c>
      <c r="J114" s="6" t="s">
        <v>527</v>
      </c>
      <c r="K114" s="30" t="s">
        <v>518</v>
      </c>
      <c r="L114" s="6" t="s">
        <v>327</v>
      </c>
      <c r="M114" s="6" t="s">
        <v>647</v>
      </c>
      <c r="N114" s="6" t="s">
        <v>427</v>
      </c>
    </row>
    <row r="115" spans="1:14" x14ac:dyDescent="0.25">
      <c r="A115" s="6" t="s">
        <v>429</v>
      </c>
      <c r="B115" s="6" t="s">
        <v>358</v>
      </c>
      <c r="C115" s="38" t="s">
        <v>520</v>
      </c>
      <c r="D115" s="32" t="s">
        <v>488</v>
      </c>
      <c r="E115" s="6"/>
      <c r="F115" s="6" t="s">
        <v>683</v>
      </c>
      <c r="G115" s="30" t="s">
        <v>331</v>
      </c>
      <c r="H115" s="6"/>
      <c r="I115" s="30" t="s">
        <v>550</v>
      </c>
      <c r="J115" s="6" t="s">
        <v>527</v>
      </c>
      <c r="K115" s="30" t="s">
        <v>592</v>
      </c>
      <c r="L115" s="6" t="s">
        <v>327</v>
      </c>
      <c r="M115" s="6" t="s">
        <v>647</v>
      </c>
      <c r="N115" s="6" t="s">
        <v>429</v>
      </c>
    </row>
    <row r="116" spans="1:14" x14ac:dyDescent="0.25">
      <c r="A116" s="6" t="s">
        <v>430</v>
      </c>
      <c r="B116" s="6" t="s">
        <v>359</v>
      </c>
      <c r="C116" s="38" t="s">
        <v>520</v>
      </c>
      <c r="D116" s="32" t="s">
        <v>488</v>
      </c>
      <c r="E116" s="6"/>
      <c r="F116" s="6" t="s">
        <v>683</v>
      </c>
      <c r="G116" s="30" t="s">
        <v>331</v>
      </c>
      <c r="H116" s="6"/>
      <c r="I116" s="30" t="s">
        <v>614</v>
      </c>
      <c r="J116" s="6" t="s">
        <v>527</v>
      </c>
      <c r="K116" s="6" t="s">
        <v>524</v>
      </c>
      <c r="L116" s="6" t="s">
        <v>332</v>
      </c>
      <c r="M116" s="6" t="s">
        <v>639</v>
      </c>
      <c r="N116" s="6" t="s">
        <v>430</v>
      </c>
    </row>
    <row r="117" spans="1:14" x14ac:dyDescent="0.25">
      <c r="A117" s="6" t="s">
        <v>16</v>
      </c>
      <c r="B117" s="6" t="s">
        <v>17</v>
      </c>
      <c r="C117" s="38" t="s">
        <v>514</v>
      </c>
      <c r="D117" s="32" t="s">
        <v>384</v>
      </c>
      <c r="E117" s="6"/>
      <c r="F117" s="6" t="s">
        <v>549</v>
      </c>
      <c r="G117" s="6" t="s">
        <v>324</v>
      </c>
      <c r="H117" s="6"/>
      <c r="I117" s="6" t="s">
        <v>550</v>
      </c>
      <c r="J117" s="6" t="s">
        <v>532</v>
      </c>
      <c r="K117" s="6" t="s">
        <v>524</v>
      </c>
      <c r="L117" s="6" t="s">
        <v>327</v>
      </c>
      <c r="M117" s="6" t="s">
        <v>439</v>
      </c>
      <c r="N117" s="6" t="s">
        <v>16</v>
      </c>
    </row>
    <row r="118" spans="1:14" x14ac:dyDescent="0.25">
      <c r="A118" s="6" t="s">
        <v>26</v>
      </c>
      <c r="B118" s="6" t="s">
        <v>27</v>
      </c>
      <c r="C118" s="38" t="s">
        <v>514</v>
      </c>
      <c r="D118" s="32" t="s">
        <v>384</v>
      </c>
      <c r="E118" s="6"/>
      <c r="F118" s="6" t="s">
        <v>556</v>
      </c>
      <c r="G118" s="6" t="s">
        <v>324</v>
      </c>
      <c r="H118" s="6" t="s">
        <v>530</v>
      </c>
      <c r="I118" s="6" t="s">
        <v>557</v>
      </c>
      <c r="J118" s="6" t="s">
        <v>532</v>
      </c>
      <c r="K118" s="6" t="s">
        <v>524</v>
      </c>
      <c r="L118" s="6" t="s">
        <v>325</v>
      </c>
      <c r="M118" s="6" t="s">
        <v>323</v>
      </c>
      <c r="N118" s="6" t="s">
        <v>26</v>
      </c>
    </row>
    <row r="119" spans="1:14" x14ac:dyDescent="0.25">
      <c r="A119" s="6" t="s">
        <v>68</v>
      </c>
      <c r="B119" s="6" t="s">
        <v>69</v>
      </c>
      <c r="C119" s="38" t="s">
        <v>514</v>
      </c>
      <c r="D119" s="32" t="s">
        <v>384</v>
      </c>
      <c r="E119" s="6"/>
      <c r="F119" s="6" t="s">
        <v>594</v>
      </c>
      <c r="G119" s="6" t="s">
        <v>324</v>
      </c>
      <c r="H119" s="6"/>
      <c r="I119" s="6" t="s">
        <v>580</v>
      </c>
      <c r="J119" s="6" t="s">
        <v>532</v>
      </c>
      <c r="K119" s="6" t="s">
        <v>524</v>
      </c>
      <c r="L119" s="6" t="s">
        <v>327</v>
      </c>
      <c r="M119" s="6" t="s">
        <v>439</v>
      </c>
      <c r="N119" s="6" t="s">
        <v>68</v>
      </c>
    </row>
    <row r="120" spans="1:14" x14ac:dyDescent="0.25">
      <c r="A120" s="6" t="s">
        <v>74</v>
      </c>
      <c r="B120" s="6" t="s">
        <v>179</v>
      </c>
      <c r="C120" s="38" t="s">
        <v>520</v>
      </c>
      <c r="D120" s="32" t="s">
        <v>384</v>
      </c>
      <c r="E120" s="6"/>
      <c r="F120" s="6" t="s">
        <v>594</v>
      </c>
      <c r="G120" s="6" t="s">
        <v>324</v>
      </c>
      <c r="H120" s="6" t="s">
        <v>530</v>
      </c>
      <c r="I120" s="6" t="s">
        <v>551</v>
      </c>
      <c r="J120" s="6" t="s">
        <v>532</v>
      </c>
      <c r="K120" s="6" t="s">
        <v>524</v>
      </c>
      <c r="L120" s="6" t="s">
        <v>329</v>
      </c>
      <c r="M120" s="6" t="s">
        <v>328</v>
      </c>
      <c r="N120" s="6" t="s">
        <v>74</v>
      </c>
    </row>
    <row r="121" spans="1:14" x14ac:dyDescent="0.25">
      <c r="A121" s="6" t="s">
        <v>75</v>
      </c>
      <c r="B121" s="6" t="s">
        <v>76</v>
      </c>
      <c r="C121" s="38" t="s">
        <v>514</v>
      </c>
      <c r="D121" s="32" t="s">
        <v>384</v>
      </c>
      <c r="E121" s="6"/>
      <c r="F121" s="6" t="s">
        <v>594</v>
      </c>
      <c r="G121" s="6" t="s">
        <v>324</v>
      </c>
      <c r="H121" s="6" t="s">
        <v>530</v>
      </c>
      <c r="I121" s="6" t="s">
        <v>560</v>
      </c>
      <c r="J121" s="6" t="s">
        <v>532</v>
      </c>
      <c r="K121" s="6" t="s">
        <v>524</v>
      </c>
      <c r="L121" s="6" t="s">
        <v>329</v>
      </c>
      <c r="M121" s="6" t="s">
        <v>328</v>
      </c>
      <c r="N121" s="6" t="s">
        <v>75</v>
      </c>
    </row>
    <row r="122" spans="1:14" x14ac:dyDescent="0.25">
      <c r="A122" s="6" t="s">
        <v>106</v>
      </c>
      <c r="B122" s="6" t="s">
        <v>107</v>
      </c>
      <c r="C122" s="38" t="s">
        <v>514</v>
      </c>
      <c r="D122" s="32" t="s">
        <v>384</v>
      </c>
      <c r="E122" s="6"/>
      <c r="F122" s="6" t="s">
        <v>607</v>
      </c>
      <c r="G122" s="6" t="s">
        <v>324</v>
      </c>
      <c r="H122" s="6"/>
      <c r="I122" s="6" t="s">
        <v>580</v>
      </c>
      <c r="J122" s="6" t="s">
        <v>532</v>
      </c>
      <c r="K122" s="6" t="s">
        <v>524</v>
      </c>
      <c r="L122" s="6" t="s">
        <v>327</v>
      </c>
      <c r="M122" s="6" t="s">
        <v>439</v>
      </c>
      <c r="N122" s="6" t="s">
        <v>106</v>
      </c>
    </row>
    <row r="123" spans="1:14" x14ac:dyDescent="0.25">
      <c r="A123" s="6" t="s">
        <v>117</v>
      </c>
      <c r="B123" s="6" t="s">
        <v>118</v>
      </c>
      <c r="C123" s="38" t="s">
        <v>514</v>
      </c>
      <c r="D123" s="32" t="s">
        <v>384</v>
      </c>
      <c r="E123" s="6"/>
      <c r="F123" s="6" t="s">
        <v>615</v>
      </c>
      <c r="G123" s="6" t="s">
        <v>324</v>
      </c>
      <c r="H123" s="6"/>
      <c r="I123" s="6" t="s">
        <v>526</v>
      </c>
      <c r="J123" s="6" t="s">
        <v>532</v>
      </c>
      <c r="K123" s="6" t="s">
        <v>524</v>
      </c>
      <c r="L123" s="6" t="s">
        <v>327</v>
      </c>
      <c r="M123" s="6" t="s">
        <v>439</v>
      </c>
      <c r="N123" s="6" t="s">
        <v>117</v>
      </c>
    </row>
    <row r="124" spans="1:14" x14ac:dyDescent="0.25">
      <c r="A124" s="6" t="s">
        <v>279</v>
      </c>
      <c r="B124" s="6" t="s">
        <v>148</v>
      </c>
      <c r="C124" s="38" t="s">
        <v>514</v>
      </c>
      <c r="D124" s="32" t="s">
        <v>384</v>
      </c>
      <c r="E124" s="6"/>
      <c r="F124" s="6" t="s">
        <v>631</v>
      </c>
      <c r="G124" s="6" t="s">
        <v>324</v>
      </c>
      <c r="H124" s="6" t="s">
        <v>565</v>
      </c>
      <c r="I124" s="6" t="s">
        <v>560</v>
      </c>
      <c r="J124" s="6" t="s">
        <v>532</v>
      </c>
      <c r="K124" s="6" t="s">
        <v>524</v>
      </c>
      <c r="L124" s="30" t="s">
        <v>609</v>
      </c>
      <c r="M124" s="30" t="s">
        <v>816</v>
      </c>
      <c r="N124" s="6" t="s">
        <v>279</v>
      </c>
    </row>
    <row r="125" spans="1:14" x14ac:dyDescent="0.25">
      <c r="A125" s="6" t="s">
        <v>419</v>
      </c>
      <c r="B125" s="6" t="s">
        <v>351</v>
      </c>
      <c r="C125" s="38" t="s">
        <v>514</v>
      </c>
      <c r="D125" s="32" t="s">
        <v>384</v>
      </c>
      <c r="E125" s="6"/>
      <c r="F125" s="6" t="s">
        <v>671</v>
      </c>
      <c r="G125" s="6" t="s">
        <v>324</v>
      </c>
      <c r="H125" s="6"/>
      <c r="I125" s="6" t="s">
        <v>526</v>
      </c>
      <c r="J125" s="6" t="s">
        <v>532</v>
      </c>
      <c r="K125" s="30" t="s">
        <v>518</v>
      </c>
      <c r="L125" s="30" t="s">
        <v>519</v>
      </c>
      <c r="M125" s="6" t="s">
        <v>439</v>
      </c>
      <c r="N125" s="6" t="s">
        <v>419</v>
      </c>
    </row>
    <row r="126" spans="1:14" x14ac:dyDescent="0.25">
      <c r="A126" s="27" t="s">
        <v>724</v>
      </c>
      <c r="B126" s="27" t="s">
        <v>725</v>
      </c>
      <c r="C126" s="39" t="s">
        <v>584</v>
      </c>
      <c r="D126" s="28" t="s">
        <v>384</v>
      </c>
      <c r="E126" s="27" t="s">
        <v>691</v>
      </c>
      <c r="F126" s="27" t="s">
        <v>726</v>
      </c>
      <c r="G126" s="6" t="s">
        <v>324</v>
      </c>
      <c r="H126" s="6" t="s">
        <v>530</v>
      </c>
      <c r="I126" s="6" t="s">
        <v>531</v>
      </c>
      <c r="J126" s="27" t="s">
        <v>728</v>
      </c>
      <c r="K126" s="27" t="s">
        <v>719</v>
      </c>
      <c r="L126" s="27" t="s">
        <v>723</v>
      </c>
      <c r="M126" s="6" t="s">
        <v>727</v>
      </c>
      <c r="N126" s="27" t="s">
        <v>724</v>
      </c>
    </row>
    <row r="127" spans="1:14" x14ac:dyDescent="0.25">
      <c r="A127" s="27" t="s">
        <v>782</v>
      </c>
      <c r="B127" s="7" t="s">
        <v>783</v>
      </c>
      <c r="C127" s="37" t="s">
        <v>714</v>
      </c>
      <c r="D127" s="28" t="s">
        <v>384</v>
      </c>
      <c r="E127" s="7"/>
      <c r="F127" s="7" t="s">
        <v>784</v>
      </c>
      <c r="G127" s="7" t="s">
        <v>772</v>
      </c>
      <c r="H127" s="7"/>
      <c r="I127" s="7"/>
      <c r="J127" s="7" t="s">
        <v>728</v>
      </c>
      <c r="K127" s="7" t="s">
        <v>719</v>
      </c>
      <c r="L127" s="7"/>
      <c r="M127" s="7"/>
      <c r="N127" s="27" t="s">
        <v>782</v>
      </c>
    </row>
    <row r="128" spans="1:14" x14ac:dyDescent="0.25">
      <c r="A128" s="6" t="s">
        <v>62</v>
      </c>
      <c r="B128" s="6" t="s">
        <v>63</v>
      </c>
      <c r="C128" s="38" t="s">
        <v>514</v>
      </c>
      <c r="D128" s="32" t="s">
        <v>386</v>
      </c>
      <c r="E128" s="6"/>
      <c r="F128" s="6" t="s">
        <v>579</v>
      </c>
      <c r="G128" s="6" t="s">
        <v>324</v>
      </c>
      <c r="H128" s="6" t="s">
        <v>530</v>
      </c>
      <c r="I128" s="6" t="s">
        <v>557</v>
      </c>
      <c r="J128" s="6" t="s">
        <v>532</v>
      </c>
      <c r="K128" s="6" t="s">
        <v>524</v>
      </c>
      <c r="L128" s="6" t="s">
        <v>325</v>
      </c>
      <c r="M128" s="6" t="s">
        <v>323</v>
      </c>
      <c r="N128" s="6" t="s">
        <v>62</v>
      </c>
    </row>
    <row r="129" spans="1:14" x14ac:dyDescent="0.25">
      <c r="A129" s="6" t="s">
        <v>284</v>
      </c>
      <c r="B129" s="6" t="s">
        <v>137</v>
      </c>
      <c r="C129" s="38" t="s">
        <v>514</v>
      </c>
      <c r="D129" s="32" t="s">
        <v>386</v>
      </c>
      <c r="E129" s="6"/>
      <c r="F129" s="6" t="s">
        <v>623</v>
      </c>
      <c r="G129" s="6" t="s">
        <v>324</v>
      </c>
      <c r="H129" s="6" t="s">
        <v>530</v>
      </c>
      <c r="I129" s="30" t="s">
        <v>544</v>
      </c>
      <c r="J129" s="6" t="s">
        <v>532</v>
      </c>
      <c r="K129" s="6" t="s">
        <v>524</v>
      </c>
      <c r="L129" s="30" t="s">
        <v>587</v>
      </c>
      <c r="M129" s="30" t="s">
        <v>815</v>
      </c>
      <c r="N129" s="6" t="s">
        <v>284</v>
      </c>
    </row>
    <row r="130" spans="1:14" x14ac:dyDescent="0.25">
      <c r="A130" s="6" t="s">
        <v>139</v>
      </c>
      <c r="B130" s="6" t="s">
        <v>140</v>
      </c>
      <c r="C130" s="38" t="s">
        <v>514</v>
      </c>
      <c r="D130" s="32" t="s">
        <v>386</v>
      </c>
      <c r="E130" s="6"/>
      <c r="F130" s="6" t="s">
        <v>627</v>
      </c>
      <c r="G130" s="6" t="s">
        <v>324</v>
      </c>
      <c r="H130" s="6" t="s">
        <v>547</v>
      </c>
      <c r="I130" s="30" t="s">
        <v>544</v>
      </c>
      <c r="J130" s="6" t="s">
        <v>532</v>
      </c>
      <c r="K130" s="6" t="s">
        <v>524</v>
      </c>
      <c r="L130" s="30" t="s">
        <v>587</v>
      </c>
      <c r="M130" s="30" t="s">
        <v>815</v>
      </c>
      <c r="N130" s="6" t="s">
        <v>139</v>
      </c>
    </row>
    <row r="131" spans="1:14" x14ac:dyDescent="0.25">
      <c r="A131" s="6" t="s">
        <v>150</v>
      </c>
      <c r="B131" s="6" t="s">
        <v>151</v>
      </c>
      <c r="C131" s="38" t="s">
        <v>514</v>
      </c>
      <c r="D131" s="32" t="s">
        <v>386</v>
      </c>
      <c r="E131" s="6"/>
      <c r="F131" s="6" t="s">
        <v>633</v>
      </c>
      <c r="G131" s="6" t="s">
        <v>324</v>
      </c>
      <c r="H131" s="6"/>
      <c r="I131" s="6" t="s">
        <v>526</v>
      </c>
      <c r="J131" s="6" t="s">
        <v>532</v>
      </c>
      <c r="K131" s="6" t="s">
        <v>524</v>
      </c>
      <c r="L131" s="6" t="s">
        <v>327</v>
      </c>
      <c r="M131" s="6" t="s">
        <v>439</v>
      </c>
      <c r="N131" s="6" t="s">
        <v>150</v>
      </c>
    </row>
    <row r="132" spans="1:14" x14ac:dyDescent="0.25">
      <c r="A132" s="6" t="s">
        <v>297</v>
      </c>
      <c r="B132" s="6" t="s">
        <v>174</v>
      </c>
      <c r="C132" s="38" t="s">
        <v>514</v>
      </c>
      <c r="D132" s="32" t="s">
        <v>386</v>
      </c>
      <c r="E132" s="6"/>
      <c r="F132" s="6" t="s">
        <v>640</v>
      </c>
      <c r="G132" s="6" t="s">
        <v>324</v>
      </c>
      <c r="H132" s="6" t="s">
        <v>547</v>
      </c>
      <c r="I132" s="30" t="s">
        <v>544</v>
      </c>
      <c r="J132" s="6" t="s">
        <v>532</v>
      </c>
      <c r="K132" s="6" t="s">
        <v>524</v>
      </c>
      <c r="L132" s="30" t="s">
        <v>587</v>
      </c>
      <c r="M132" s="30" t="s">
        <v>815</v>
      </c>
      <c r="N132" s="6" t="s">
        <v>297</v>
      </c>
    </row>
    <row r="133" spans="1:14" x14ac:dyDescent="0.25">
      <c r="A133" s="6" t="s">
        <v>293</v>
      </c>
      <c r="B133" s="6" t="s">
        <v>215</v>
      </c>
      <c r="C133" s="38" t="s">
        <v>514</v>
      </c>
      <c r="D133" s="32" t="s">
        <v>386</v>
      </c>
      <c r="E133" s="6"/>
      <c r="F133" s="6" t="s">
        <v>641</v>
      </c>
      <c r="G133" s="6" t="s">
        <v>324</v>
      </c>
      <c r="H133" s="6" t="s">
        <v>547</v>
      </c>
      <c r="I133" s="6" t="s">
        <v>548</v>
      </c>
      <c r="J133" s="6" t="s">
        <v>532</v>
      </c>
      <c r="K133" s="6" t="s">
        <v>538</v>
      </c>
      <c r="L133" s="6" t="s">
        <v>325</v>
      </c>
      <c r="M133" s="6" t="s">
        <v>323</v>
      </c>
      <c r="N133" s="6" t="s">
        <v>293</v>
      </c>
    </row>
    <row r="134" spans="1:14" x14ac:dyDescent="0.25">
      <c r="A134" s="6" t="s">
        <v>295</v>
      </c>
      <c r="B134" s="6" t="s">
        <v>175</v>
      </c>
      <c r="C134" s="38" t="s">
        <v>514</v>
      </c>
      <c r="D134" s="32" t="s">
        <v>386</v>
      </c>
      <c r="E134" s="6"/>
      <c r="F134" s="6" t="s">
        <v>642</v>
      </c>
      <c r="G134" s="6" t="s">
        <v>324</v>
      </c>
      <c r="H134" s="6"/>
      <c r="I134" s="6" t="s">
        <v>526</v>
      </c>
      <c r="J134" s="6" t="s">
        <v>532</v>
      </c>
      <c r="K134" s="6" t="s">
        <v>524</v>
      </c>
      <c r="L134" s="6" t="s">
        <v>327</v>
      </c>
      <c r="M134" s="6" t="s">
        <v>439</v>
      </c>
      <c r="N134" s="6" t="s">
        <v>295</v>
      </c>
    </row>
    <row r="135" spans="1:14" x14ac:dyDescent="0.25">
      <c r="A135" s="6" t="s">
        <v>304</v>
      </c>
      <c r="B135" s="6" t="s">
        <v>209</v>
      </c>
      <c r="C135" s="38" t="s">
        <v>520</v>
      </c>
      <c r="D135" s="32" t="s">
        <v>386</v>
      </c>
      <c r="E135" s="6"/>
      <c r="F135" s="6" t="s">
        <v>649</v>
      </c>
      <c r="G135" s="6" t="s">
        <v>324</v>
      </c>
      <c r="H135" s="6" t="s">
        <v>650</v>
      </c>
      <c r="I135" s="6" t="s">
        <v>580</v>
      </c>
      <c r="J135" s="6" t="s">
        <v>532</v>
      </c>
      <c r="K135" s="6" t="s">
        <v>524</v>
      </c>
      <c r="L135" s="6" t="s">
        <v>327</v>
      </c>
      <c r="M135" s="6" t="s">
        <v>439</v>
      </c>
      <c r="N135" s="6" t="s">
        <v>304</v>
      </c>
    </row>
    <row r="136" spans="1:14" x14ac:dyDescent="0.25">
      <c r="A136" s="6" t="s">
        <v>286</v>
      </c>
      <c r="B136" s="6" t="s">
        <v>199</v>
      </c>
      <c r="C136" s="38" t="s">
        <v>514</v>
      </c>
      <c r="D136" s="32" t="s">
        <v>386</v>
      </c>
      <c r="E136" s="6"/>
      <c r="F136" s="6" t="s">
        <v>651</v>
      </c>
      <c r="G136" s="6" t="s">
        <v>324</v>
      </c>
      <c r="H136" s="6" t="s">
        <v>547</v>
      </c>
      <c r="I136" s="6" t="s">
        <v>560</v>
      </c>
      <c r="J136" s="6" t="s">
        <v>532</v>
      </c>
      <c r="K136" s="6" t="s">
        <v>524</v>
      </c>
      <c r="L136" s="6" t="s">
        <v>329</v>
      </c>
      <c r="M136" s="6" t="s">
        <v>328</v>
      </c>
      <c r="N136" s="6" t="s">
        <v>286</v>
      </c>
    </row>
    <row r="137" spans="1:14" s="21" customFormat="1" x14ac:dyDescent="0.25">
      <c r="A137" s="6" t="s">
        <v>299</v>
      </c>
      <c r="B137" s="6" t="s">
        <v>252</v>
      </c>
      <c r="C137" s="38" t="s">
        <v>514</v>
      </c>
      <c r="D137" s="32" t="s">
        <v>386</v>
      </c>
      <c r="E137" s="6"/>
      <c r="F137" s="6" t="s">
        <v>654</v>
      </c>
      <c r="G137" s="6" t="s">
        <v>324</v>
      </c>
      <c r="H137" s="6" t="s">
        <v>530</v>
      </c>
      <c r="I137" s="6" t="s">
        <v>560</v>
      </c>
      <c r="J137" s="6" t="s">
        <v>532</v>
      </c>
      <c r="K137" s="6" t="s">
        <v>524</v>
      </c>
      <c r="L137" s="30" t="s">
        <v>609</v>
      </c>
      <c r="M137" s="6" t="s">
        <v>328</v>
      </c>
      <c r="N137" s="6" t="s">
        <v>299</v>
      </c>
    </row>
    <row r="138" spans="1:14" x14ac:dyDescent="0.25">
      <c r="A138" s="6" t="s">
        <v>376</v>
      </c>
      <c r="B138" s="6" t="s">
        <v>231</v>
      </c>
      <c r="C138" s="38" t="s">
        <v>514</v>
      </c>
      <c r="D138" s="32" t="s">
        <v>386</v>
      </c>
      <c r="E138" s="6"/>
      <c r="F138" s="6" t="s">
        <v>655</v>
      </c>
      <c r="G138" s="6" t="s">
        <v>324</v>
      </c>
      <c r="H138" s="6" t="s">
        <v>547</v>
      </c>
      <c r="I138" s="6" t="s">
        <v>557</v>
      </c>
      <c r="J138" s="6" t="s">
        <v>532</v>
      </c>
      <c r="K138" s="6" t="s">
        <v>538</v>
      </c>
      <c r="L138" s="6" t="s">
        <v>325</v>
      </c>
      <c r="M138" s="6" t="s">
        <v>323</v>
      </c>
      <c r="N138" s="6" t="s">
        <v>376</v>
      </c>
    </row>
    <row r="139" spans="1:14" x14ac:dyDescent="0.25">
      <c r="A139" s="6" t="s">
        <v>309</v>
      </c>
      <c r="B139" s="6" t="s">
        <v>250</v>
      </c>
      <c r="C139" s="38" t="s">
        <v>514</v>
      </c>
      <c r="D139" s="32" t="s">
        <v>386</v>
      </c>
      <c r="E139" s="6"/>
      <c r="F139" s="6" t="s">
        <v>657</v>
      </c>
      <c r="G139" s="6" t="s">
        <v>324</v>
      </c>
      <c r="H139" s="6"/>
      <c r="I139" s="6" t="s">
        <v>580</v>
      </c>
      <c r="J139" s="6" t="s">
        <v>532</v>
      </c>
      <c r="K139" s="6" t="s">
        <v>524</v>
      </c>
      <c r="L139" s="6" t="s">
        <v>327</v>
      </c>
      <c r="M139" s="6" t="s">
        <v>439</v>
      </c>
      <c r="N139" s="6" t="s">
        <v>309</v>
      </c>
    </row>
    <row r="140" spans="1:14" x14ac:dyDescent="0.25">
      <c r="A140" s="6" t="s">
        <v>313</v>
      </c>
      <c r="B140" s="6" t="s">
        <v>251</v>
      </c>
      <c r="C140" s="38" t="s">
        <v>514</v>
      </c>
      <c r="D140" s="32" t="s">
        <v>386</v>
      </c>
      <c r="E140" s="6"/>
      <c r="F140" s="6" t="s">
        <v>659</v>
      </c>
      <c r="G140" s="6" t="s">
        <v>324</v>
      </c>
      <c r="H140" s="6" t="s">
        <v>547</v>
      </c>
      <c r="I140" s="6" t="s">
        <v>560</v>
      </c>
      <c r="J140" s="6" t="s">
        <v>532</v>
      </c>
      <c r="K140" s="6" t="s">
        <v>524</v>
      </c>
      <c r="L140" s="6" t="s">
        <v>329</v>
      </c>
      <c r="M140" s="6" t="s">
        <v>328</v>
      </c>
      <c r="N140" s="6" t="s">
        <v>313</v>
      </c>
    </row>
    <row r="141" spans="1:14" x14ac:dyDescent="0.25">
      <c r="A141" s="6" t="s">
        <v>420</v>
      </c>
      <c r="B141" s="6" t="s">
        <v>271</v>
      </c>
      <c r="C141" s="38" t="s">
        <v>514</v>
      </c>
      <c r="D141" s="32" t="s">
        <v>386</v>
      </c>
      <c r="E141" s="6"/>
      <c r="F141" s="6" t="s">
        <v>669</v>
      </c>
      <c r="G141" s="6" t="s">
        <v>324</v>
      </c>
      <c r="H141" s="6"/>
      <c r="I141" s="6" t="s">
        <v>580</v>
      </c>
      <c r="J141" s="6" t="s">
        <v>532</v>
      </c>
      <c r="K141" s="30" t="s">
        <v>518</v>
      </c>
      <c r="L141" s="6"/>
      <c r="M141" s="6"/>
      <c r="N141" s="6" t="s">
        <v>420</v>
      </c>
    </row>
    <row r="142" spans="1:14" x14ac:dyDescent="0.25">
      <c r="A142" s="6" t="s">
        <v>421</v>
      </c>
      <c r="B142" s="6" t="s">
        <v>352</v>
      </c>
      <c r="C142" s="38" t="s">
        <v>514</v>
      </c>
      <c r="D142" s="32" t="s">
        <v>386</v>
      </c>
      <c r="E142" s="30" t="s">
        <v>677</v>
      </c>
      <c r="F142" s="6" t="s">
        <v>678</v>
      </c>
      <c r="G142" s="6" t="s">
        <v>324</v>
      </c>
      <c r="H142" s="6" t="s">
        <v>547</v>
      </c>
      <c r="I142" s="6" t="s">
        <v>551</v>
      </c>
      <c r="J142" s="6" t="s">
        <v>532</v>
      </c>
      <c r="K142" s="30" t="s">
        <v>518</v>
      </c>
      <c r="L142" s="6" t="s">
        <v>329</v>
      </c>
      <c r="M142" s="6" t="s">
        <v>440</v>
      </c>
      <c r="N142" s="6" t="s">
        <v>421</v>
      </c>
    </row>
    <row r="143" spans="1:14" x14ac:dyDescent="0.25">
      <c r="A143" s="27" t="s">
        <v>680</v>
      </c>
      <c r="B143" s="6" t="s">
        <v>353</v>
      </c>
      <c r="C143" s="38" t="s">
        <v>520</v>
      </c>
      <c r="D143" s="32" t="s">
        <v>386</v>
      </c>
      <c r="E143" s="30" t="s">
        <v>679</v>
      </c>
      <c r="F143" s="6" t="s">
        <v>681</v>
      </c>
      <c r="G143" s="6" t="s">
        <v>324</v>
      </c>
      <c r="H143" s="6"/>
      <c r="I143" s="6" t="s">
        <v>580</v>
      </c>
      <c r="J143" s="6" t="s">
        <v>532</v>
      </c>
      <c r="K143" s="30" t="s">
        <v>592</v>
      </c>
      <c r="L143" s="6" t="s">
        <v>327</v>
      </c>
      <c r="M143" s="6" t="s">
        <v>439</v>
      </c>
      <c r="N143" s="27" t="s">
        <v>680</v>
      </c>
    </row>
    <row r="144" spans="1:14" x14ac:dyDescent="0.25">
      <c r="A144" s="6" t="s">
        <v>423</v>
      </c>
      <c r="B144" s="6" t="s">
        <v>354</v>
      </c>
      <c r="C144" s="38" t="s">
        <v>514</v>
      </c>
      <c r="D144" s="32" t="s">
        <v>386</v>
      </c>
      <c r="E144" s="6"/>
      <c r="F144" s="6" t="s">
        <v>684</v>
      </c>
      <c r="G144" s="6" t="s">
        <v>324</v>
      </c>
      <c r="H144" s="6"/>
      <c r="I144" s="6" t="s">
        <v>526</v>
      </c>
      <c r="J144" s="6" t="s">
        <v>532</v>
      </c>
      <c r="K144" s="30" t="s">
        <v>592</v>
      </c>
      <c r="L144" s="30" t="s">
        <v>676</v>
      </c>
      <c r="M144" s="6" t="s">
        <v>439</v>
      </c>
      <c r="N144" s="6" t="s">
        <v>423</v>
      </c>
    </row>
    <row r="145" spans="1:14" x14ac:dyDescent="0.25">
      <c r="A145" s="6" t="s">
        <v>424</v>
      </c>
      <c r="B145" s="6" t="s">
        <v>341</v>
      </c>
      <c r="C145" s="38" t="s">
        <v>514</v>
      </c>
      <c r="D145" s="32" t="s">
        <v>386</v>
      </c>
      <c r="E145" s="30" t="s">
        <v>677</v>
      </c>
      <c r="F145" s="6" t="s">
        <v>687</v>
      </c>
      <c r="G145" s="6" t="s">
        <v>324</v>
      </c>
      <c r="H145" s="6" t="s">
        <v>547</v>
      </c>
      <c r="I145" s="6" t="s">
        <v>551</v>
      </c>
      <c r="J145" s="6" t="s">
        <v>532</v>
      </c>
      <c r="K145" s="30" t="s">
        <v>592</v>
      </c>
      <c r="L145" s="6" t="s">
        <v>329</v>
      </c>
      <c r="M145" s="6" t="s">
        <v>440</v>
      </c>
      <c r="N145" s="6" t="s">
        <v>424</v>
      </c>
    </row>
    <row r="146" spans="1:14" x14ac:dyDescent="0.25">
      <c r="A146" s="27" t="s">
        <v>732</v>
      </c>
      <c r="B146" s="27" t="s">
        <v>733</v>
      </c>
      <c r="C146" s="39" t="s">
        <v>707</v>
      </c>
      <c r="D146" s="32" t="s">
        <v>386</v>
      </c>
      <c r="E146" s="27" t="s">
        <v>696</v>
      </c>
      <c r="F146" s="27" t="s">
        <v>726</v>
      </c>
      <c r="G146" s="6" t="s">
        <v>324</v>
      </c>
      <c r="H146" s="6" t="s">
        <v>547</v>
      </c>
      <c r="I146" s="6" t="s">
        <v>551</v>
      </c>
      <c r="J146" s="27" t="s">
        <v>728</v>
      </c>
      <c r="K146" s="27" t="s">
        <v>719</v>
      </c>
      <c r="L146" s="27" t="s">
        <v>689</v>
      </c>
      <c r="M146" s="6" t="s">
        <v>462</v>
      </c>
      <c r="N146" s="27" t="s">
        <v>732</v>
      </c>
    </row>
    <row r="147" spans="1:14" x14ac:dyDescent="0.25">
      <c r="A147" s="27" t="s">
        <v>785</v>
      </c>
      <c r="B147" s="27" t="s">
        <v>786</v>
      </c>
      <c r="C147" s="39" t="s">
        <v>707</v>
      </c>
      <c r="D147" s="28" t="s">
        <v>386</v>
      </c>
      <c r="E147" s="27" t="s">
        <v>696</v>
      </c>
      <c r="F147" s="27" t="s">
        <v>787</v>
      </c>
      <c r="G147" s="27" t="s">
        <v>772</v>
      </c>
      <c r="H147" s="7"/>
      <c r="I147" s="7"/>
      <c r="J147" s="27" t="s">
        <v>728</v>
      </c>
      <c r="K147" s="27" t="s">
        <v>719</v>
      </c>
      <c r="L147" s="27" t="s">
        <v>689</v>
      </c>
      <c r="M147" s="31" t="s">
        <v>823</v>
      </c>
      <c r="N147" s="27" t="s">
        <v>785</v>
      </c>
    </row>
    <row r="148" spans="1:14" x14ac:dyDescent="0.25">
      <c r="A148" s="6" t="s">
        <v>36</v>
      </c>
      <c r="B148" s="6" t="s">
        <v>37</v>
      </c>
      <c r="C148" s="38" t="s">
        <v>520</v>
      </c>
      <c r="D148" s="32" t="s">
        <v>454</v>
      </c>
      <c r="E148" s="6"/>
      <c r="F148" s="6" t="s">
        <v>555</v>
      </c>
      <c r="G148" s="6" t="s">
        <v>324</v>
      </c>
      <c r="H148" s="6"/>
      <c r="I148" s="6" t="s">
        <v>526</v>
      </c>
      <c r="J148" s="6" t="s">
        <v>532</v>
      </c>
      <c r="K148" s="6" t="s">
        <v>524</v>
      </c>
      <c r="L148" s="6" t="s">
        <v>327</v>
      </c>
      <c r="M148" s="6" t="s">
        <v>439</v>
      </c>
      <c r="N148" s="6" t="s">
        <v>36</v>
      </c>
    </row>
    <row r="149" spans="1:14" x14ac:dyDescent="0.25">
      <c r="A149" s="6" t="s">
        <v>189</v>
      </c>
      <c r="B149" s="6" t="s">
        <v>92</v>
      </c>
      <c r="C149" s="38" t="s">
        <v>514</v>
      </c>
      <c r="D149" s="32" t="s">
        <v>454</v>
      </c>
      <c r="E149" s="6"/>
      <c r="F149" s="6" t="s">
        <v>604</v>
      </c>
      <c r="G149" s="6" t="s">
        <v>324</v>
      </c>
      <c r="H149" s="6" t="s">
        <v>547</v>
      </c>
      <c r="I149" s="6" t="s">
        <v>557</v>
      </c>
      <c r="J149" s="30" t="s">
        <v>517</v>
      </c>
      <c r="K149" s="6" t="s">
        <v>524</v>
      </c>
      <c r="L149" s="6" t="s">
        <v>325</v>
      </c>
      <c r="M149" s="6" t="s">
        <v>441</v>
      </c>
      <c r="N149" s="6" t="s">
        <v>189</v>
      </c>
    </row>
    <row r="150" spans="1:14" x14ac:dyDescent="0.25">
      <c r="A150" s="6" t="s">
        <v>95</v>
      </c>
      <c r="B150" s="6" t="s">
        <v>96</v>
      </c>
      <c r="C150" s="38" t="s">
        <v>514</v>
      </c>
      <c r="D150" s="32" t="s">
        <v>454</v>
      </c>
      <c r="E150" s="6"/>
      <c r="F150" s="6" t="s">
        <v>605</v>
      </c>
      <c r="G150" s="6" t="s">
        <v>324</v>
      </c>
      <c r="H150" s="6" t="s">
        <v>534</v>
      </c>
      <c r="I150" s="6" t="s">
        <v>535</v>
      </c>
      <c r="J150" s="6" t="s">
        <v>532</v>
      </c>
      <c r="K150" s="6" t="s">
        <v>524</v>
      </c>
      <c r="L150" s="6" t="s">
        <v>329</v>
      </c>
      <c r="M150" s="6" t="s">
        <v>328</v>
      </c>
      <c r="N150" s="6" t="s">
        <v>95</v>
      </c>
    </row>
    <row r="151" spans="1:14" x14ac:dyDescent="0.25">
      <c r="A151" s="6" t="s">
        <v>101</v>
      </c>
      <c r="B151" s="6" t="s">
        <v>102</v>
      </c>
      <c r="C151" s="38" t="s">
        <v>514</v>
      </c>
      <c r="D151" s="32" t="s">
        <v>454</v>
      </c>
      <c r="E151" s="6"/>
      <c r="F151" s="6" t="s">
        <v>606</v>
      </c>
      <c r="G151" s="6" t="s">
        <v>324</v>
      </c>
      <c r="H151" s="6" t="s">
        <v>565</v>
      </c>
      <c r="I151" s="30" t="s">
        <v>544</v>
      </c>
      <c r="J151" s="6" t="s">
        <v>532</v>
      </c>
      <c r="K151" s="6" t="s">
        <v>524</v>
      </c>
      <c r="L151" s="30" t="s">
        <v>587</v>
      </c>
      <c r="M151" s="30" t="s">
        <v>815</v>
      </c>
      <c r="N151" s="6" t="s">
        <v>101</v>
      </c>
    </row>
    <row r="152" spans="1:14" x14ac:dyDescent="0.25">
      <c r="A152" s="6" t="s">
        <v>125</v>
      </c>
      <c r="B152" s="6" t="s">
        <v>126</v>
      </c>
      <c r="C152" s="38" t="s">
        <v>514</v>
      </c>
      <c r="D152" s="32" t="s">
        <v>454</v>
      </c>
      <c r="E152" s="6"/>
      <c r="F152" s="6" t="s">
        <v>617</v>
      </c>
      <c r="G152" s="6" t="s">
        <v>324</v>
      </c>
      <c r="H152" s="6" t="s">
        <v>530</v>
      </c>
      <c r="I152" s="6" t="s">
        <v>560</v>
      </c>
      <c r="J152" s="6" t="s">
        <v>532</v>
      </c>
      <c r="K152" s="6" t="s">
        <v>524</v>
      </c>
      <c r="L152" s="6" t="s">
        <v>329</v>
      </c>
      <c r="M152" s="6" t="s">
        <v>328</v>
      </c>
      <c r="N152" s="6" t="s">
        <v>125</v>
      </c>
    </row>
    <row r="153" spans="1:14" x14ac:dyDescent="0.25">
      <c r="A153" s="6" t="s">
        <v>200</v>
      </c>
      <c r="B153" s="6" t="s">
        <v>201</v>
      </c>
      <c r="C153" s="38" t="s">
        <v>514</v>
      </c>
      <c r="D153" s="32" t="s">
        <v>454</v>
      </c>
      <c r="E153" s="6"/>
      <c r="F153" s="6" t="s">
        <v>595</v>
      </c>
      <c r="G153" s="6" t="s">
        <v>324</v>
      </c>
      <c r="H153" s="6"/>
      <c r="I153" s="30" t="s">
        <v>645</v>
      </c>
      <c r="J153" s="6" t="s">
        <v>532</v>
      </c>
      <c r="K153" s="6" t="s">
        <v>524</v>
      </c>
      <c r="L153" s="30" t="s">
        <v>609</v>
      </c>
      <c r="M153" s="30" t="s">
        <v>816</v>
      </c>
      <c r="N153" s="6" t="s">
        <v>200</v>
      </c>
    </row>
    <row r="154" spans="1:14" x14ac:dyDescent="0.25">
      <c r="A154" s="6" t="s">
        <v>411</v>
      </c>
      <c r="B154" s="6" t="s">
        <v>345</v>
      </c>
      <c r="C154" s="38" t="s">
        <v>514</v>
      </c>
      <c r="D154" s="32" t="s">
        <v>454</v>
      </c>
      <c r="E154" s="30" t="s">
        <v>677</v>
      </c>
      <c r="F154" s="6" t="s">
        <v>675</v>
      </c>
      <c r="G154" s="6" t="s">
        <v>324</v>
      </c>
      <c r="H154" s="6"/>
      <c r="I154" s="6" t="s">
        <v>580</v>
      </c>
      <c r="J154" s="6" t="s">
        <v>532</v>
      </c>
      <c r="K154" s="30" t="s">
        <v>518</v>
      </c>
      <c r="L154" s="30" t="s">
        <v>519</v>
      </c>
      <c r="M154" s="6" t="s">
        <v>439</v>
      </c>
      <c r="N154" s="6" t="s">
        <v>411</v>
      </c>
    </row>
    <row r="155" spans="1:14" x14ac:dyDescent="0.25">
      <c r="A155" s="6" t="s">
        <v>412</v>
      </c>
      <c r="B155" s="6" t="s">
        <v>346</v>
      </c>
      <c r="C155" s="38" t="s">
        <v>520</v>
      </c>
      <c r="D155" s="32" t="s">
        <v>454</v>
      </c>
      <c r="E155" s="6"/>
      <c r="F155" s="6" t="s">
        <v>678</v>
      </c>
      <c r="G155" s="6" t="s">
        <v>324</v>
      </c>
      <c r="H155" s="6"/>
      <c r="I155" s="6" t="s">
        <v>580</v>
      </c>
      <c r="J155" s="6" t="s">
        <v>532</v>
      </c>
      <c r="K155" s="30" t="s">
        <v>518</v>
      </c>
      <c r="L155" s="30" t="s">
        <v>519</v>
      </c>
      <c r="M155" s="6" t="s">
        <v>439</v>
      </c>
      <c r="N155" s="6" t="s">
        <v>412</v>
      </c>
    </row>
    <row r="156" spans="1:14" x14ac:dyDescent="0.25">
      <c r="A156" s="6" t="s">
        <v>413</v>
      </c>
      <c r="B156" s="6" t="s">
        <v>347</v>
      </c>
      <c r="C156" s="38" t="s">
        <v>520</v>
      </c>
      <c r="D156" s="32" t="s">
        <v>454</v>
      </c>
      <c r="E156" s="6"/>
      <c r="F156" s="6" t="s">
        <v>682</v>
      </c>
      <c r="G156" s="6" t="s">
        <v>324</v>
      </c>
      <c r="H156" s="6"/>
      <c r="I156" s="6" t="s">
        <v>580</v>
      </c>
      <c r="J156" s="6" t="s">
        <v>532</v>
      </c>
      <c r="K156" s="30" t="s">
        <v>592</v>
      </c>
      <c r="L156" s="30" t="s">
        <v>676</v>
      </c>
      <c r="M156" s="6" t="s">
        <v>439</v>
      </c>
      <c r="N156" s="6" t="s">
        <v>413</v>
      </c>
    </row>
    <row r="157" spans="1:14" x14ac:dyDescent="0.25">
      <c r="A157" s="6" t="s">
        <v>414</v>
      </c>
      <c r="B157" s="6" t="s">
        <v>348</v>
      </c>
      <c r="C157" s="38" t="s">
        <v>514</v>
      </c>
      <c r="D157" s="32" t="s">
        <v>454</v>
      </c>
      <c r="E157" s="30" t="s">
        <v>677</v>
      </c>
      <c r="F157" s="6" t="s">
        <v>683</v>
      </c>
      <c r="G157" s="6" t="s">
        <v>324</v>
      </c>
      <c r="H157" s="6" t="s">
        <v>530</v>
      </c>
      <c r="I157" s="6" t="s">
        <v>560</v>
      </c>
      <c r="J157" s="6" t="s">
        <v>532</v>
      </c>
      <c r="K157" s="30" t="s">
        <v>592</v>
      </c>
      <c r="L157" s="6" t="s">
        <v>329</v>
      </c>
      <c r="M157" s="30" t="s">
        <v>818</v>
      </c>
      <c r="N157" s="6" t="s">
        <v>414</v>
      </c>
    </row>
    <row r="158" spans="1:14" x14ac:dyDescent="0.25">
      <c r="A158" s="6" t="s">
        <v>415</v>
      </c>
      <c r="B158" s="6" t="s">
        <v>349</v>
      </c>
      <c r="C158" s="38" t="s">
        <v>514</v>
      </c>
      <c r="D158" s="32" t="s">
        <v>454</v>
      </c>
      <c r="E158" s="6"/>
      <c r="F158" s="6" t="s">
        <v>684</v>
      </c>
      <c r="G158" s="6" t="s">
        <v>324</v>
      </c>
      <c r="H158" s="6"/>
      <c r="I158" s="6" t="s">
        <v>580</v>
      </c>
      <c r="J158" s="6" t="s">
        <v>532</v>
      </c>
      <c r="K158" s="6" t="s">
        <v>524</v>
      </c>
      <c r="L158" s="30" t="s">
        <v>676</v>
      </c>
      <c r="M158" s="6" t="s">
        <v>439</v>
      </c>
      <c r="N158" s="6" t="s">
        <v>415</v>
      </c>
    </row>
    <row r="159" spans="1:14" x14ac:dyDescent="0.25">
      <c r="A159" s="6" t="s">
        <v>416</v>
      </c>
      <c r="B159" s="6" t="s">
        <v>350</v>
      </c>
      <c r="C159" s="38" t="s">
        <v>514</v>
      </c>
      <c r="D159" s="32" t="s">
        <v>454</v>
      </c>
      <c r="E159" s="30" t="s">
        <v>679</v>
      </c>
      <c r="F159" s="6" t="s">
        <v>688</v>
      </c>
      <c r="G159" s="6" t="s">
        <v>324</v>
      </c>
      <c r="H159" s="6" t="s">
        <v>530</v>
      </c>
      <c r="I159" s="6" t="s">
        <v>551</v>
      </c>
      <c r="J159" s="6" t="s">
        <v>532</v>
      </c>
      <c r="K159" s="30" t="s">
        <v>592</v>
      </c>
      <c r="L159" s="30" t="s">
        <v>689</v>
      </c>
      <c r="M159" s="6" t="s">
        <v>462</v>
      </c>
      <c r="N159" s="6" t="s">
        <v>416</v>
      </c>
    </row>
    <row r="160" spans="1:14" x14ac:dyDescent="0.25">
      <c r="A160" s="6" t="s">
        <v>418</v>
      </c>
      <c r="B160" s="6" t="s">
        <v>701</v>
      </c>
      <c r="C160" s="38" t="s">
        <v>514</v>
      </c>
      <c r="D160" s="32" t="s">
        <v>454</v>
      </c>
      <c r="E160" s="30" t="s">
        <v>679</v>
      </c>
      <c r="F160" s="6" t="s">
        <v>697</v>
      </c>
      <c r="G160" s="6" t="s">
        <v>324</v>
      </c>
      <c r="H160" s="6" t="s">
        <v>530</v>
      </c>
      <c r="I160" s="6" t="s">
        <v>551</v>
      </c>
      <c r="J160" s="6" t="s">
        <v>532</v>
      </c>
      <c r="K160" s="30" t="s">
        <v>518</v>
      </c>
      <c r="L160" s="30" t="s">
        <v>689</v>
      </c>
      <c r="M160" s="6" t="s">
        <v>462</v>
      </c>
      <c r="N160" s="6" t="s">
        <v>418</v>
      </c>
    </row>
    <row r="161" spans="1:14" x14ac:dyDescent="0.25">
      <c r="A161" s="27" t="s">
        <v>720</v>
      </c>
      <c r="B161" s="30" t="s">
        <v>721</v>
      </c>
      <c r="C161" s="39" t="s">
        <v>707</v>
      </c>
      <c r="D161" s="32" t="s">
        <v>454</v>
      </c>
      <c r="E161" s="30" t="s">
        <v>722</v>
      </c>
      <c r="F161" s="27" t="s">
        <v>717</v>
      </c>
      <c r="G161" s="6" t="s">
        <v>324</v>
      </c>
      <c r="H161" s="6" t="s">
        <v>547</v>
      </c>
      <c r="I161" s="6" t="s">
        <v>531</v>
      </c>
      <c r="J161" s="6" t="s">
        <v>532</v>
      </c>
      <c r="K161" s="30" t="s">
        <v>719</v>
      </c>
      <c r="L161" s="8" t="s">
        <v>723</v>
      </c>
      <c r="M161" s="6" t="s">
        <v>464</v>
      </c>
      <c r="N161" s="27" t="s">
        <v>720</v>
      </c>
    </row>
    <row r="162" spans="1:14" x14ac:dyDescent="0.25">
      <c r="A162" s="6" t="s">
        <v>110</v>
      </c>
      <c r="B162" s="6" t="s">
        <v>111</v>
      </c>
      <c r="C162" s="38" t="s">
        <v>520</v>
      </c>
      <c r="D162" s="32" t="s">
        <v>388</v>
      </c>
      <c r="E162" s="6"/>
      <c r="F162" s="6" t="s">
        <v>610</v>
      </c>
      <c r="G162" s="6" t="s">
        <v>324</v>
      </c>
      <c r="H162" s="6" t="s">
        <v>530</v>
      </c>
      <c r="I162" s="6" t="s">
        <v>551</v>
      </c>
      <c r="J162" s="6" t="s">
        <v>532</v>
      </c>
      <c r="K162" s="6" t="s">
        <v>524</v>
      </c>
      <c r="L162" s="6" t="s">
        <v>329</v>
      </c>
      <c r="M162" s="6" t="s">
        <v>328</v>
      </c>
      <c r="N162" s="6" t="s">
        <v>110</v>
      </c>
    </row>
    <row r="163" spans="1:14" x14ac:dyDescent="0.25">
      <c r="A163" s="6" t="s">
        <v>113</v>
      </c>
      <c r="B163" s="6" t="s">
        <v>114</v>
      </c>
      <c r="C163" s="38" t="s">
        <v>514</v>
      </c>
      <c r="D163" s="32" t="s">
        <v>388</v>
      </c>
      <c r="E163" s="6"/>
      <c r="F163" s="6" t="s">
        <v>612</v>
      </c>
      <c r="G163" s="6" t="s">
        <v>324</v>
      </c>
      <c r="H163" s="6"/>
      <c r="I163" s="6" t="s">
        <v>580</v>
      </c>
      <c r="J163" s="6" t="s">
        <v>532</v>
      </c>
      <c r="K163" s="6" t="s">
        <v>524</v>
      </c>
      <c r="L163" s="6" t="s">
        <v>327</v>
      </c>
      <c r="M163" s="6" t="s">
        <v>439</v>
      </c>
      <c r="N163" s="6" t="s">
        <v>113</v>
      </c>
    </row>
    <row r="164" spans="1:14" x14ac:dyDescent="0.25">
      <c r="A164" s="6" t="s">
        <v>242</v>
      </c>
      <c r="B164" s="6" t="s">
        <v>225</v>
      </c>
      <c r="C164" s="38" t="s">
        <v>514</v>
      </c>
      <c r="D164" s="32" t="s">
        <v>388</v>
      </c>
      <c r="E164" s="6"/>
      <c r="F164" s="6" t="s">
        <v>616</v>
      </c>
      <c r="G164" s="6" t="s">
        <v>458</v>
      </c>
      <c r="H164" s="6" t="s">
        <v>565</v>
      </c>
      <c r="I164" s="6" t="s">
        <v>531</v>
      </c>
      <c r="J164" s="6" t="s">
        <v>532</v>
      </c>
      <c r="K164" s="6" t="s">
        <v>524</v>
      </c>
      <c r="L164" s="6" t="s">
        <v>325</v>
      </c>
      <c r="M164" s="6" t="s">
        <v>441</v>
      </c>
      <c r="N164" s="6" t="s">
        <v>242</v>
      </c>
    </row>
    <row r="165" spans="1:14" x14ac:dyDescent="0.25">
      <c r="A165" s="6" t="s">
        <v>135</v>
      </c>
      <c r="B165" s="6" t="s">
        <v>136</v>
      </c>
      <c r="C165" s="38" t="s">
        <v>514</v>
      </c>
      <c r="D165" s="32" t="s">
        <v>388</v>
      </c>
      <c r="E165" s="6"/>
      <c r="F165" s="6" t="s">
        <v>622</v>
      </c>
      <c r="G165" s="6" t="s">
        <v>324</v>
      </c>
      <c r="H165" s="6" t="s">
        <v>530</v>
      </c>
      <c r="I165" s="6" t="s">
        <v>560</v>
      </c>
      <c r="J165" s="6" t="s">
        <v>532</v>
      </c>
      <c r="K165" s="6" t="s">
        <v>524</v>
      </c>
      <c r="L165" s="6" t="s">
        <v>329</v>
      </c>
      <c r="M165" s="6" t="s">
        <v>328</v>
      </c>
      <c r="N165" s="6" t="s">
        <v>135</v>
      </c>
    </row>
    <row r="166" spans="1:14" x14ac:dyDescent="0.25">
      <c r="A166" s="6" t="s">
        <v>305</v>
      </c>
      <c r="B166" s="6" t="s">
        <v>169</v>
      </c>
      <c r="C166" s="38" t="s">
        <v>520</v>
      </c>
      <c r="D166" s="32" t="s">
        <v>388</v>
      </c>
      <c r="E166" s="6"/>
      <c r="F166" s="6" t="s">
        <v>648</v>
      </c>
      <c r="G166" s="6" t="s">
        <v>324</v>
      </c>
      <c r="H166" s="6"/>
      <c r="I166" s="6" t="s">
        <v>580</v>
      </c>
      <c r="J166" s="6" t="s">
        <v>532</v>
      </c>
      <c r="K166" s="6" t="s">
        <v>524</v>
      </c>
      <c r="L166" s="6" t="s">
        <v>327</v>
      </c>
      <c r="M166" s="6" t="s">
        <v>439</v>
      </c>
      <c r="N166" s="6" t="s">
        <v>305</v>
      </c>
    </row>
    <row r="167" spans="1:14" x14ac:dyDescent="0.25">
      <c r="A167" s="6" t="s">
        <v>377</v>
      </c>
      <c r="B167" s="6" t="s">
        <v>268</v>
      </c>
      <c r="C167" s="38" t="s">
        <v>514</v>
      </c>
      <c r="D167" s="32" t="s">
        <v>388</v>
      </c>
      <c r="E167" s="6"/>
      <c r="F167" s="6" t="s">
        <v>669</v>
      </c>
      <c r="G167" s="6" t="s">
        <v>324</v>
      </c>
      <c r="H167" s="6"/>
      <c r="I167" s="30" t="s">
        <v>645</v>
      </c>
      <c r="J167" s="6" t="s">
        <v>532</v>
      </c>
      <c r="K167" s="30" t="s">
        <v>518</v>
      </c>
      <c r="L167" s="30" t="s">
        <v>609</v>
      </c>
      <c r="M167" s="30" t="s">
        <v>817</v>
      </c>
      <c r="N167" s="6" t="s">
        <v>377</v>
      </c>
    </row>
    <row r="168" spans="1:14" x14ac:dyDescent="0.25">
      <c r="A168" s="6" t="s">
        <v>425</v>
      </c>
      <c r="B168" s="6" t="s">
        <v>444</v>
      </c>
      <c r="C168" s="38" t="s">
        <v>520</v>
      </c>
      <c r="D168" s="32" t="s">
        <v>388</v>
      </c>
      <c r="E168" s="30" t="s">
        <v>679</v>
      </c>
      <c r="F168" s="6" t="s">
        <v>690</v>
      </c>
      <c r="G168" s="6" t="s">
        <v>324</v>
      </c>
      <c r="H168" s="6" t="s">
        <v>530</v>
      </c>
      <c r="I168" s="6" t="s">
        <v>551</v>
      </c>
      <c r="J168" s="6" t="s">
        <v>532</v>
      </c>
      <c r="K168" s="30" t="s">
        <v>592</v>
      </c>
      <c r="L168" s="30" t="s">
        <v>689</v>
      </c>
      <c r="M168" s="6" t="s">
        <v>462</v>
      </c>
      <c r="N168" s="6" t="s">
        <v>425</v>
      </c>
    </row>
    <row r="169" spans="1:14" x14ac:dyDescent="0.25">
      <c r="A169" s="6" t="s">
        <v>28</v>
      </c>
      <c r="B169" s="6" t="s">
        <v>29</v>
      </c>
      <c r="C169" s="38" t="s">
        <v>514</v>
      </c>
      <c r="D169" s="32" t="s">
        <v>382</v>
      </c>
      <c r="E169" s="6"/>
      <c r="F169" s="6" t="s">
        <v>559</v>
      </c>
      <c r="G169" s="6" t="s">
        <v>324</v>
      </c>
      <c r="H169" s="6" t="s">
        <v>530</v>
      </c>
      <c r="I169" s="6" t="s">
        <v>560</v>
      </c>
      <c r="J169" s="6" t="s">
        <v>532</v>
      </c>
      <c r="K169" s="6" t="s">
        <v>524</v>
      </c>
      <c r="L169" s="6" t="s">
        <v>329</v>
      </c>
      <c r="M169" s="6" t="s">
        <v>440</v>
      </c>
      <c r="N169" s="6" t="s">
        <v>28</v>
      </c>
    </row>
    <row r="170" spans="1:14" x14ac:dyDescent="0.25">
      <c r="A170" s="6" t="s">
        <v>43</v>
      </c>
      <c r="B170" s="6" t="s">
        <v>44</v>
      </c>
      <c r="C170" s="38" t="s">
        <v>514</v>
      </c>
      <c r="D170" s="32" t="s">
        <v>382</v>
      </c>
      <c r="E170" s="30"/>
      <c r="F170" s="6" t="s">
        <v>571</v>
      </c>
      <c r="G170" s="6" t="s">
        <v>324</v>
      </c>
      <c r="H170" s="6" t="s">
        <v>547</v>
      </c>
      <c r="I170" s="6" t="s">
        <v>548</v>
      </c>
      <c r="J170" s="6" t="s">
        <v>532</v>
      </c>
      <c r="K170" s="6" t="s">
        <v>524</v>
      </c>
      <c r="L170" s="6" t="s">
        <v>325</v>
      </c>
      <c r="M170" s="6" t="s">
        <v>323</v>
      </c>
      <c r="N170" s="6" t="s">
        <v>43</v>
      </c>
    </row>
    <row r="171" spans="1:14" x14ac:dyDescent="0.25">
      <c r="A171" s="6" t="s">
        <v>45</v>
      </c>
      <c r="B171" s="6" t="s">
        <v>46</v>
      </c>
      <c r="C171" s="38" t="s">
        <v>514</v>
      </c>
      <c r="D171" s="32" t="s">
        <v>382</v>
      </c>
      <c r="E171" s="6"/>
      <c r="F171" s="6" t="s">
        <v>575</v>
      </c>
      <c r="G171" s="6" t="s">
        <v>324</v>
      </c>
      <c r="H171" s="6" t="s">
        <v>530</v>
      </c>
      <c r="I171" s="6" t="s">
        <v>551</v>
      </c>
      <c r="J171" s="6" t="s">
        <v>532</v>
      </c>
      <c r="K171" s="6" t="s">
        <v>524</v>
      </c>
      <c r="L171" s="6" t="s">
        <v>329</v>
      </c>
      <c r="M171" s="6" t="s">
        <v>328</v>
      </c>
      <c r="N171" s="6" t="s">
        <v>45</v>
      </c>
    </row>
    <row r="172" spans="1:14" x14ac:dyDescent="0.25">
      <c r="A172" s="27" t="s">
        <v>588</v>
      </c>
      <c r="B172" s="27" t="s">
        <v>589</v>
      </c>
      <c r="C172" s="39" t="s">
        <v>584</v>
      </c>
      <c r="D172" s="28" t="s">
        <v>382</v>
      </c>
      <c r="E172" s="7"/>
      <c r="F172" s="28" t="s">
        <v>590</v>
      </c>
      <c r="G172" s="6" t="s">
        <v>324</v>
      </c>
      <c r="H172" s="6" t="s">
        <v>530</v>
      </c>
      <c r="I172" s="6" t="s">
        <v>557</v>
      </c>
      <c r="J172" s="27" t="s">
        <v>591</v>
      </c>
      <c r="K172" s="27" t="s">
        <v>592</v>
      </c>
      <c r="L172" s="27" t="s">
        <v>593</v>
      </c>
      <c r="M172" s="6" t="s">
        <v>323</v>
      </c>
      <c r="N172" s="27" t="s">
        <v>588</v>
      </c>
    </row>
    <row r="173" spans="1:14" x14ac:dyDescent="0.25">
      <c r="A173" s="6" t="s">
        <v>70</v>
      </c>
      <c r="B173" s="6" t="s">
        <v>71</v>
      </c>
      <c r="C173" s="38" t="s">
        <v>514</v>
      </c>
      <c r="D173" s="32" t="s">
        <v>382</v>
      </c>
      <c r="E173" s="6"/>
      <c r="F173" s="6" t="s">
        <v>594</v>
      </c>
      <c r="G173" s="6" t="s">
        <v>324</v>
      </c>
      <c r="H173" s="6"/>
      <c r="I173" s="6" t="s">
        <v>580</v>
      </c>
      <c r="J173" s="6" t="s">
        <v>532</v>
      </c>
      <c r="K173" s="6" t="s">
        <v>524</v>
      </c>
      <c r="L173" s="6" t="s">
        <v>327</v>
      </c>
      <c r="M173" s="6" t="s">
        <v>439</v>
      </c>
      <c r="N173" s="6" t="s">
        <v>70</v>
      </c>
    </row>
    <row r="174" spans="1:14" x14ac:dyDescent="0.25">
      <c r="A174" s="6" t="s">
        <v>104</v>
      </c>
      <c r="B174" s="6" t="s">
        <v>105</v>
      </c>
      <c r="C174" s="38" t="s">
        <v>520</v>
      </c>
      <c r="D174" s="32" t="s">
        <v>382</v>
      </c>
      <c r="E174" s="6"/>
      <c r="F174" s="6" t="s">
        <v>606</v>
      </c>
      <c r="G174" s="6" t="s">
        <v>324</v>
      </c>
      <c r="H174" s="6" t="s">
        <v>543</v>
      </c>
      <c r="I174" s="6" t="s">
        <v>551</v>
      </c>
      <c r="J174" s="6" t="s">
        <v>532</v>
      </c>
      <c r="K174" s="6" t="s">
        <v>524</v>
      </c>
      <c r="L174" s="6" t="s">
        <v>329</v>
      </c>
      <c r="M174" s="6" t="s">
        <v>333</v>
      </c>
      <c r="N174" s="6" t="s">
        <v>104</v>
      </c>
    </row>
    <row r="175" spans="1:14" x14ac:dyDescent="0.25">
      <c r="A175" s="6" t="s">
        <v>289</v>
      </c>
      <c r="B175" s="6" t="s">
        <v>138</v>
      </c>
      <c r="C175" s="38" t="s">
        <v>514</v>
      </c>
      <c r="D175" s="32" t="s">
        <v>382</v>
      </c>
      <c r="E175" s="6"/>
      <c r="F175" s="6" t="s">
        <v>626</v>
      </c>
      <c r="G175" s="6" t="s">
        <v>324</v>
      </c>
      <c r="H175" s="6"/>
      <c r="I175" s="6" t="s">
        <v>580</v>
      </c>
      <c r="J175" s="6" t="s">
        <v>532</v>
      </c>
      <c r="K175" s="6" t="s">
        <v>524</v>
      </c>
      <c r="L175" s="6" t="s">
        <v>327</v>
      </c>
      <c r="M175" s="6" t="s">
        <v>439</v>
      </c>
      <c r="N175" s="6" t="s">
        <v>289</v>
      </c>
    </row>
    <row r="176" spans="1:14" x14ac:dyDescent="0.25">
      <c r="A176" s="6" t="s">
        <v>321</v>
      </c>
      <c r="B176" s="6" t="s">
        <v>153</v>
      </c>
      <c r="C176" s="38" t="s">
        <v>520</v>
      </c>
      <c r="D176" s="32" t="s">
        <v>382</v>
      </c>
      <c r="E176" s="6"/>
      <c r="F176" s="6" t="s">
        <v>635</v>
      </c>
      <c r="G176" s="6" t="s">
        <v>324</v>
      </c>
      <c r="H176" s="6" t="s">
        <v>530</v>
      </c>
      <c r="I176" s="6" t="s">
        <v>560</v>
      </c>
      <c r="J176" s="6" t="s">
        <v>532</v>
      </c>
      <c r="K176" s="6" t="s">
        <v>524</v>
      </c>
      <c r="L176" s="6" t="s">
        <v>329</v>
      </c>
      <c r="M176" s="6" t="s">
        <v>328</v>
      </c>
      <c r="N176" s="6" t="s">
        <v>321</v>
      </c>
    </row>
    <row r="177" spans="1:14" x14ac:dyDescent="0.25">
      <c r="A177" s="6" t="s">
        <v>378</v>
      </c>
      <c r="B177" s="6" t="s">
        <v>355</v>
      </c>
      <c r="C177" s="38" t="s">
        <v>520</v>
      </c>
      <c r="D177" s="32" t="s">
        <v>382</v>
      </c>
      <c r="E177" s="6"/>
      <c r="F177" s="6" t="s">
        <v>681</v>
      </c>
      <c r="G177" s="6" t="s">
        <v>324</v>
      </c>
      <c r="H177" s="6"/>
      <c r="I177" s="6" t="s">
        <v>580</v>
      </c>
      <c r="J177" s="6" t="s">
        <v>532</v>
      </c>
      <c r="K177" s="30" t="s">
        <v>518</v>
      </c>
      <c r="L177" s="30" t="s">
        <v>519</v>
      </c>
      <c r="M177" s="30" t="s">
        <v>819</v>
      </c>
      <c r="N177" s="6" t="s">
        <v>378</v>
      </c>
    </row>
    <row r="178" spans="1:14" x14ac:dyDescent="0.25">
      <c r="A178" s="6" t="s">
        <v>3</v>
      </c>
      <c r="B178" s="6" t="s">
        <v>4</v>
      </c>
      <c r="C178" s="38" t="s">
        <v>514</v>
      </c>
      <c r="D178" s="32" t="s">
        <v>453</v>
      </c>
      <c r="E178" s="6"/>
      <c r="F178" s="6" t="s">
        <v>529</v>
      </c>
      <c r="G178" s="6" t="s">
        <v>324</v>
      </c>
      <c r="H178" s="6" t="s">
        <v>530</v>
      </c>
      <c r="I178" s="6" t="s">
        <v>531</v>
      </c>
      <c r="J178" s="6" t="s">
        <v>532</v>
      </c>
      <c r="K178" s="6" t="s">
        <v>524</v>
      </c>
      <c r="L178" s="6" t="s">
        <v>325</v>
      </c>
      <c r="M178" s="6" t="s">
        <v>323</v>
      </c>
      <c r="N178" s="6" t="s">
        <v>3</v>
      </c>
    </row>
    <row r="179" spans="1:14" x14ac:dyDescent="0.25">
      <c r="A179" s="6" t="s">
        <v>316</v>
      </c>
      <c r="B179" s="6" t="s">
        <v>49</v>
      </c>
      <c r="C179" s="38" t="s">
        <v>520</v>
      </c>
      <c r="D179" s="32" t="s">
        <v>453</v>
      </c>
      <c r="E179" s="6"/>
      <c r="F179" s="6" t="s">
        <v>575</v>
      </c>
      <c r="G179" s="6" t="s">
        <v>324</v>
      </c>
      <c r="H179" s="6" t="s">
        <v>530</v>
      </c>
      <c r="I179" s="6" t="s">
        <v>560</v>
      </c>
      <c r="J179" s="6" t="s">
        <v>532</v>
      </c>
      <c r="K179" s="6" t="s">
        <v>524</v>
      </c>
      <c r="L179" s="6" t="s">
        <v>329</v>
      </c>
      <c r="M179" s="6" t="s">
        <v>328</v>
      </c>
      <c r="N179" s="6" t="s">
        <v>316</v>
      </c>
    </row>
    <row r="180" spans="1:14" x14ac:dyDescent="0.25">
      <c r="A180" s="6" t="s">
        <v>60</v>
      </c>
      <c r="B180" s="6" t="s">
        <v>61</v>
      </c>
      <c r="C180" s="38" t="s">
        <v>514</v>
      </c>
      <c r="D180" s="32" t="s">
        <v>453</v>
      </c>
      <c r="E180" s="6"/>
      <c r="F180" s="6" t="s">
        <v>579</v>
      </c>
      <c r="G180" s="6" t="s">
        <v>324</v>
      </c>
      <c r="H180" s="6" t="s">
        <v>530</v>
      </c>
      <c r="I180" s="6" t="s">
        <v>535</v>
      </c>
      <c r="J180" s="6" t="s">
        <v>532</v>
      </c>
      <c r="K180" s="6" t="s">
        <v>524</v>
      </c>
      <c r="L180" s="6" t="s">
        <v>329</v>
      </c>
      <c r="M180" s="6" t="s">
        <v>328</v>
      </c>
      <c r="N180" s="6" t="s">
        <v>60</v>
      </c>
    </row>
    <row r="181" spans="1:14" x14ac:dyDescent="0.25">
      <c r="A181" s="6" t="s">
        <v>83</v>
      </c>
      <c r="B181" s="6" t="s">
        <v>84</v>
      </c>
      <c r="C181" s="38" t="s">
        <v>514</v>
      </c>
      <c r="D181" s="32" t="s">
        <v>453</v>
      </c>
      <c r="E181" s="6"/>
      <c r="F181" s="6" t="s">
        <v>600</v>
      </c>
      <c r="G181" s="6" t="s">
        <v>324</v>
      </c>
      <c r="H181" s="6" t="s">
        <v>547</v>
      </c>
      <c r="I181" s="6" t="s">
        <v>557</v>
      </c>
      <c r="J181" s="6" t="s">
        <v>601</v>
      </c>
      <c r="K181" s="6" t="s">
        <v>524</v>
      </c>
      <c r="L181" s="6" t="s">
        <v>325</v>
      </c>
      <c r="M181" s="6" t="s">
        <v>323</v>
      </c>
      <c r="N181" s="6" t="s">
        <v>83</v>
      </c>
    </row>
    <row r="182" spans="1:14" x14ac:dyDescent="0.25">
      <c r="A182" s="6" t="s">
        <v>320</v>
      </c>
      <c r="B182" s="6" t="s">
        <v>173</v>
      </c>
      <c r="C182" s="38" t="s">
        <v>514</v>
      </c>
      <c r="D182" s="32" t="s">
        <v>453</v>
      </c>
      <c r="E182" s="6"/>
      <c r="F182" s="6" t="s">
        <v>578</v>
      </c>
      <c r="G182" s="6" t="s">
        <v>324</v>
      </c>
      <c r="H182" s="6"/>
      <c r="I182" s="6" t="s">
        <v>580</v>
      </c>
      <c r="J182" s="6" t="s">
        <v>532</v>
      </c>
      <c r="K182" s="6" t="s">
        <v>524</v>
      </c>
      <c r="L182" s="6" t="s">
        <v>327</v>
      </c>
      <c r="M182" s="6" t="s">
        <v>439</v>
      </c>
      <c r="N182" s="6" t="s">
        <v>320</v>
      </c>
    </row>
    <row r="183" spans="1:14" x14ac:dyDescent="0.25">
      <c r="A183" s="6" t="s">
        <v>282</v>
      </c>
      <c r="B183" s="6" t="s">
        <v>197</v>
      </c>
      <c r="C183" s="38" t="s">
        <v>520</v>
      </c>
      <c r="D183" s="32" t="s">
        <v>453</v>
      </c>
      <c r="E183" s="6"/>
      <c r="F183" s="6" t="s">
        <v>648</v>
      </c>
      <c r="G183" s="6" t="s">
        <v>324</v>
      </c>
      <c r="H183" s="6"/>
      <c r="I183" s="6" t="s">
        <v>580</v>
      </c>
      <c r="J183" s="6" t="s">
        <v>532</v>
      </c>
      <c r="K183" s="6" t="s">
        <v>524</v>
      </c>
      <c r="L183" s="6"/>
      <c r="M183" s="6"/>
      <c r="N183" s="6" t="s">
        <v>282</v>
      </c>
    </row>
    <row r="184" spans="1:14" x14ac:dyDescent="0.25">
      <c r="A184" s="6" t="s">
        <v>310</v>
      </c>
      <c r="B184" s="6" t="s">
        <v>198</v>
      </c>
      <c r="C184" s="38" t="s">
        <v>514</v>
      </c>
      <c r="D184" s="32" t="s">
        <v>453</v>
      </c>
      <c r="E184" s="6"/>
      <c r="F184" s="6" t="s">
        <v>649</v>
      </c>
      <c r="G184" s="6" t="s">
        <v>458</v>
      </c>
      <c r="H184" s="6" t="s">
        <v>574</v>
      </c>
      <c r="I184" s="6" t="s">
        <v>560</v>
      </c>
      <c r="J184" s="6" t="s">
        <v>532</v>
      </c>
      <c r="K184" s="6" t="s">
        <v>524</v>
      </c>
      <c r="L184" s="6" t="s">
        <v>329</v>
      </c>
      <c r="M184" s="6" t="s">
        <v>330</v>
      </c>
      <c r="N184" s="6" t="s">
        <v>310</v>
      </c>
    </row>
    <row r="185" spans="1:14" x14ac:dyDescent="0.25">
      <c r="A185" s="6" t="s">
        <v>391</v>
      </c>
      <c r="B185" s="6" t="s">
        <v>270</v>
      </c>
      <c r="C185" s="38" t="s">
        <v>514</v>
      </c>
      <c r="D185" s="32" t="s">
        <v>453</v>
      </c>
      <c r="E185" s="30" t="s">
        <v>667</v>
      </c>
      <c r="F185" s="34" t="s">
        <v>668</v>
      </c>
      <c r="G185" s="6" t="s">
        <v>458</v>
      </c>
      <c r="H185" s="6" t="s">
        <v>574</v>
      </c>
      <c r="I185" s="6" t="s">
        <v>531</v>
      </c>
      <c r="J185" s="6" t="s">
        <v>532</v>
      </c>
      <c r="K185" s="6" t="s">
        <v>538</v>
      </c>
      <c r="L185" s="6" t="s">
        <v>325</v>
      </c>
      <c r="M185" s="6" t="s">
        <v>441</v>
      </c>
      <c r="N185" s="6" t="s">
        <v>391</v>
      </c>
    </row>
    <row r="186" spans="1:14" x14ac:dyDescent="0.25">
      <c r="A186" s="6" t="s">
        <v>428</v>
      </c>
      <c r="B186" s="6" t="s">
        <v>357</v>
      </c>
      <c r="C186" s="38" t="s">
        <v>514</v>
      </c>
      <c r="D186" s="32" t="s">
        <v>453</v>
      </c>
      <c r="E186" s="6"/>
      <c r="F186" s="6" t="s">
        <v>674</v>
      </c>
      <c r="G186" s="6" t="s">
        <v>324</v>
      </c>
      <c r="H186" s="6"/>
      <c r="I186" s="6" t="s">
        <v>580</v>
      </c>
      <c r="J186" s="6" t="s">
        <v>532</v>
      </c>
      <c r="K186" s="30" t="s">
        <v>518</v>
      </c>
      <c r="L186" s="30" t="s">
        <v>519</v>
      </c>
      <c r="M186" s="6" t="s">
        <v>439</v>
      </c>
      <c r="N186" s="6" t="s">
        <v>428</v>
      </c>
    </row>
    <row r="187" spans="1:14" x14ac:dyDescent="0.25">
      <c r="A187" s="6" t="s">
        <v>432</v>
      </c>
      <c r="B187" s="6" t="s">
        <v>361</v>
      </c>
      <c r="C187" s="38" t="s">
        <v>514</v>
      </c>
      <c r="D187" s="32" t="s">
        <v>453</v>
      </c>
      <c r="E187" s="6"/>
      <c r="F187" s="6" t="s">
        <v>681</v>
      </c>
      <c r="G187" s="6" t="s">
        <v>324</v>
      </c>
      <c r="H187" s="6"/>
      <c r="I187" s="6" t="s">
        <v>526</v>
      </c>
      <c r="J187" s="6" t="s">
        <v>532</v>
      </c>
      <c r="K187" s="6" t="s">
        <v>538</v>
      </c>
      <c r="L187" s="6"/>
      <c r="M187" s="6"/>
      <c r="N187" s="6" t="s">
        <v>432</v>
      </c>
    </row>
    <row r="188" spans="1:14" x14ac:dyDescent="0.25">
      <c r="A188" s="6" t="s">
        <v>431</v>
      </c>
      <c r="B188" s="6" t="s">
        <v>360</v>
      </c>
      <c r="C188" s="38" t="s">
        <v>514</v>
      </c>
      <c r="D188" s="32" t="s">
        <v>453</v>
      </c>
      <c r="E188" s="30" t="s">
        <v>686</v>
      </c>
      <c r="F188" s="6" t="s">
        <v>685</v>
      </c>
      <c r="G188" s="6" t="s">
        <v>458</v>
      </c>
      <c r="H188" s="6" t="s">
        <v>574</v>
      </c>
      <c r="I188" s="6" t="s">
        <v>531</v>
      </c>
      <c r="J188" s="6" t="s">
        <v>532</v>
      </c>
      <c r="K188" s="6" t="s">
        <v>538</v>
      </c>
      <c r="L188" s="6" t="s">
        <v>325</v>
      </c>
      <c r="M188" s="6" t="s">
        <v>323</v>
      </c>
      <c r="N188" s="6" t="s">
        <v>431</v>
      </c>
    </row>
    <row r="189" spans="1:14" x14ac:dyDescent="0.25">
      <c r="A189" s="6" t="s">
        <v>433</v>
      </c>
      <c r="B189" s="6" t="s">
        <v>362</v>
      </c>
      <c r="C189" s="38" t="s">
        <v>520</v>
      </c>
      <c r="D189" s="32" t="s">
        <v>453</v>
      </c>
      <c r="E189" s="6"/>
      <c r="F189" s="6" t="s">
        <v>687</v>
      </c>
      <c r="G189" s="6" t="s">
        <v>324</v>
      </c>
      <c r="H189" s="6"/>
      <c r="I189" s="6" t="s">
        <v>526</v>
      </c>
      <c r="J189" s="6" t="s">
        <v>532</v>
      </c>
      <c r="K189" s="30" t="s">
        <v>518</v>
      </c>
      <c r="L189" s="30" t="s">
        <v>676</v>
      </c>
      <c r="M189" s="30" t="s">
        <v>819</v>
      </c>
      <c r="N189" s="6" t="s">
        <v>433</v>
      </c>
    </row>
    <row r="190" spans="1:14" x14ac:dyDescent="0.25">
      <c r="A190" s="6" t="s">
        <v>434</v>
      </c>
      <c r="B190" s="6" t="s">
        <v>363</v>
      </c>
      <c r="C190" s="38" t="s">
        <v>514</v>
      </c>
      <c r="D190" s="32" t="s">
        <v>453</v>
      </c>
      <c r="E190" s="30" t="s">
        <v>679</v>
      </c>
      <c r="F190" s="6" t="s">
        <v>688</v>
      </c>
      <c r="G190" s="6" t="s">
        <v>458</v>
      </c>
      <c r="H190" s="6" t="s">
        <v>574</v>
      </c>
      <c r="I190" s="6" t="s">
        <v>551</v>
      </c>
      <c r="J190" s="6" t="s">
        <v>532</v>
      </c>
      <c r="K190" s="30" t="s">
        <v>592</v>
      </c>
      <c r="L190" s="6" t="s">
        <v>329</v>
      </c>
      <c r="M190" s="6" t="s">
        <v>330</v>
      </c>
      <c r="N190" s="6" t="s">
        <v>434</v>
      </c>
    </row>
    <row r="191" spans="1:14" x14ac:dyDescent="0.25">
      <c r="A191" s="27" t="s">
        <v>734</v>
      </c>
      <c r="B191" s="27" t="s">
        <v>735</v>
      </c>
      <c r="C191" s="39" t="s">
        <v>707</v>
      </c>
      <c r="D191" s="32" t="s">
        <v>453</v>
      </c>
      <c r="E191" s="27" t="s">
        <v>736</v>
      </c>
      <c r="F191" s="27" t="s">
        <v>737</v>
      </c>
      <c r="G191" s="6" t="s">
        <v>324</v>
      </c>
      <c r="H191" s="6" t="s">
        <v>547</v>
      </c>
      <c r="I191" s="6" t="s">
        <v>531</v>
      </c>
      <c r="J191" s="27" t="s">
        <v>728</v>
      </c>
      <c r="K191" s="27" t="s">
        <v>719</v>
      </c>
      <c r="L191" s="27" t="s">
        <v>723</v>
      </c>
      <c r="M191" s="6" t="s">
        <v>464</v>
      </c>
      <c r="N191" s="27" t="s">
        <v>734</v>
      </c>
    </row>
    <row r="192" spans="1:14" x14ac:dyDescent="0.25">
      <c r="A192" s="29" t="s">
        <v>754</v>
      </c>
      <c r="B192" s="29" t="s">
        <v>755</v>
      </c>
      <c r="C192" s="41" t="s">
        <v>714</v>
      </c>
      <c r="D192" s="32" t="s">
        <v>453</v>
      </c>
      <c r="E192" s="7"/>
      <c r="F192" s="29" t="s">
        <v>756</v>
      </c>
      <c r="G192" s="6" t="s">
        <v>324</v>
      </c>
      <c r="H192" s="6"/>
      <c r="I192" s="6"/>
      <c r="J192" s="29" t="s">
        <v>728</v>
      </c>
      <c r="K192" s="29" t="s">
        <v>719</v>
      </c>
      <c r="L192" s="27"/>
      <c r="M192" s="6"/>
      <c r="N192" s="29" t="s">
        <v>754</v>
      </c>
    </row>
    <row r="193" spans="1:14" x14ac:dyDescent="0.25">
      <c r="A193" s="27" t="s">
        <v>762</v>
      </c>
      <c r="B193" s="27" t="s">
        <v>763</v>
      </c>
      <c r="C193" s="39" t="s">
        <v>707</v>
      </c>
      <c r="D193" s="32" t="s">
        <v>453</v>
      </c>
      <c r="E193" s="27" t="s">
        <v>722</v>
      </c>
      <c r="F193" s="27" t="s">
        <v>764</v>
      </c>
      <c r="G193" s="6" t="s">
        <v>324</v>
      </c>
      <c r="H193" s="6"/>
      <c r="I193" s="6" t="s">
        <v>531</v>
      </c>
      <c r="J193" s="27" t="s">
        <v>728</v>
      </c>
      <c r="K193" s="27" t="s">
        <v>719</v>
      </c>
      <c r="L193" s="27" t="s">
        <v>723</v>
      </c>
      <c r="M193" s="30" t="s">
        <v>464</v>
      </c>
      <c r="N193" s="27" t="s">
        <v>762</v>
      </c>
    </row>
    <row r="194" spans="1:14" x14ac:dyDescent="0.25">
      <c r="A194" s="27" t="s">
        <v>769</v>
      </c>
      <c r="B194" s="27" t="s">
        <v>770</v>
      </c>
      <c r="C194" s="37" t="s">
        <v>584</v>
      </c>
      <c r="D194" s="32" t="s">
        <v>453</v>
      </c>
      <c r="E194" s="7"/>
      <c r="F194" s="7" t="s">
        <v>771</v>
      </c>
      <c r="G194" s="7" t="s">
        <v>772</v>
      </c>
      <c r="H194" s="7"/>
      <c r="I194" s="7"/>
      <c r="J194" s="7" t="s">
        <v>728</v>
      </c>
      <c r="K194" s="7" t="s">
        <v>719</v>
      </c>
      <c r="L194" s="7"/>
      <c r="M194" s="7"/>
      <c r="N194" s="27" t="s">
        <v>769</v>
      </c>
    </row>
    <row r="195" spans="1:14" x14ac:dyDescent="0.25">
      <c r="A195" s="35" t="s">
        <v>811</v>
      </c>
      <c r="B195" s="36" t="s">
        <v>812</v>
      </c>
      <c r="C195" s="37" t="s">
        <v>520</v>
      </c>
      <c r="D195" s="32" t="s">
        <v>453</v>
      </c>
      <c r="E195" s="36"/>
      <c r="F195" s="35" t="s">
        <v>805</v>
      </c>
      <c r="G195" s="35" t="s">
        <v>772</v>
      </c>
      <c r="H195" s="36"/>
      <c r="I195" s="36"/>
      <c r="J195" s="27" t="s">
        <v>753</v>
      </c>
      <c r="K195" s="36" t="s">
        <v>538</v>
      </c>
      <c r="L195" s="36"/>
      <c r="M195" s="36"/>
      <c r="N195" s="35" t="s">
        <v>811</v>
      </c>
    </row>
    <row r="196" spans="1:14" x14ac:dyDescent="0.25">
      <c r="A196" s="27" t="s">
        <v>512</v>
      </c>
      <c r="B196" s="27" t="s">
        <v>513</v>
      </c>
      <c r="C196" s="37" t="s">
        <v>514</v>
      </c>
      <c r="D196" s="28" t="s">
        <v>496</v>
      </c>
      <c r="E196" s="7"/>
      <c r="F196" s="27" t="s">
        <v>515</v>
      </c>
      <c r="G196" s="29" t="s">
        <v>516</v>
      </c>
      <c r="H196" s="6"/>
      <c r="I196" s="30"/>
      <c r="J196" s="31" t="s">
        <v>517</v>
      </c>
      <c r="K196" s="27" t="s">
        <v>518</v>
      </c>
      <c r="L196" s="31" t="s">
        <v>519</v>
      </c>
      <c r="M196" s="6" t="s">
        <v>439</v>
      </c>
      <c r="N196" s="27" t="s">
        <v>512</v>
      </c>
    </row>
    <row r="197" spans="1:14" x14ac:dyDescent="0.25">
      <c r="A197" s="6" t="s">
        <v>22</v>
      </c>
      <c r="B197" s="6" t="s">
        <v>23</v>
      </c>
      <c r="C197" s="38" t="s">
        <v>520</v>
      </c>
      <c r="D197" s="32" t="s">
        <v>496</v>
      </c>
      <c r="E197" s="6"/>
      <c r="F197" s="6" t="s">
        <v>546</v>
      </c>
      <c r="G197" s="30" t="s">
        <v>553</v>
      </c>
      <c r="H197" s="6"/>
      <c r="I197" s="30" t="s">
        <v>554</v>
      </c>
      <c r="J197" s="6" t="s">
        <v>532</v>
      </c>
      <c r="K197" s="6" t="s">
        <v>524</v>
      </c>
      <c r="L197" s="6" t="s">
        <v>327</v>
      </c>
      <c r="M197" s="6" t="s">
        <v>439</v>
      </c>
      <c r="N197" s="6" t="s">
        <v>22</v>
      </c>
    </row>
    <row r="198" spans="1:14" x14ac:dyDescent="0.25">
      <c r="A198" s="6" t="s">
        <v>210</v>
      </c>
      <c r="B198" s="6" t="s">
        <v>211</v>
      </c>
      <c r="C198" s="38" t="s">
        <v>514</v>
      </c>
      <c r="D198" s="32" t="s">
        <v>496</v>
      </c>
      <c r="E198" s="6"/>
      <c r="F198" s="6" t="s">
        <v>556</v>
      </c>
      <c r="G198" s="30" t="s">
        <v>553</v>
      </c>
      <c r="H198" s="6"/>
      <c r="I198" s="30" t="s">
        <v>554</v>
      </c>
      <c r="J198" s="6" t="s">
        <v>532</v>
      </c>
      <c r="K198" s="6" t="s">
        <v>524</v>
      </c>
      <c r="L198" s="6" t="s">
        <v>327</v>
      </c>
      <c r="M198" s="6" t="s">
        <v>439</v>
      </c>
      <c r="N198" s="6" t="s">
        <v>210</v>
      </c>
    </row>
    <row r="199" spans="1:14" x14ac:dyDescent="0.25">
      <c r="A199" s="6" t="s">
        <v>300</v>
      </c>
      <c r="B199" s="6" t="s">
        <v>214</v>
      </c>
      <c r="C199" s="38" t="s">
        <v>520</v>
      </c>
      <c r="D199" s="32" t="s">
        <v>496</v>
      </c>
      <c r="E199" s="6"/>
      <c r="F199" s="6" t="s">
        <v>624</v>
      </c>
      <c r="G199" s="30" t="s">
        <v>553</v>
      </c>
      <c r="H199" s="6"/>
      <c r="I199" s="33" t="s">
        <v>625</v>
      </c>
      <c r="J199" s="6" t="s">
        <v>532</v>
      </c>
      <c r="K199" s="6" t="s">
        <v>524</v>
      </c>
      <c r="L199" s="6" t="s">
        <v>327</v>
      </c>
      <c r="M199" s="6" t="s">
        <v>439</v>
      </c>
      <c r="N199" s="6" t="s">
        <v>300</v>
      </c>
    </row>
    <row r="200" spans="1:14" s="21" customFormat="1" x14ac:dyDescent="0.25">
      <c r="A200" s="6" t="s">
        <v>287</v>
      </c>
      <c r="B200" s="6" t="s">
        <v>188</v>
      </c>
      <c r="C200" s="38" t="s">
        <v>520</v>
      </c>
      <c r="D200" s="32" t="s">
        <v>496</v>
      </c>
      <c r="E200" s="6"/>
      <c r="F200" s="6" t="s">
        <v>637</v>
      </c>
      <c r="G200" s="30" t="s">
        <v>553</v>
      </c>
      <c r="H200" s="6"/>
      <c r="I200" s="33" t="s">
        <v>638</v>
      </c>
      <c r="J200" s="6" t="s">
        <v>532</v>
      </c>
      <c r="K200" s="6" t="s">
        <v>524</v>
      </c>
      <c r="L200" s="6" t="s">
        <v>332</v>
      </c>
      <c r="M200" s="6" t="s">
        <v>639</v>
      </c>
      <c r="N200" s="6" t="s">
        <v>287</v>
      </c>
    </row>
    <row r="201" spans="1:14" x14ac:dyDescent="0.25">
      <c r="A201" s="6" t="s">
        <v>437</v>
      </c>
      <c r="B201" s="6" t="s">
        <v>265</v>
      </c>
      <c r="C201" s="38" t="s">
        <v>520</v>
      </c>
      <c r="D201" s="32" t="s">
        <v>496</v>
      </c>
      <c r="E201" s="6"/>
      <c r="F201" s="6" t="s">
        <v>669</v>
      </c>
      <c r="G201" s="30" t="s">
        <v>553</v>
      </c>
      <c r="H201" s="6"/>
      <c r="I201" s="33" t="s">
        <v>670</v>
      </c>
      <c r="J201" s="6" t="s">
        <v>532</v>
      </c>
      <c r="K201" s="6" t="s">
        <v>538</v>
      </c>
      <c r="L201" s="6" t="s">
        <v>327</v>
      </c>
      <c r="M201" s="6" t="s">
        <v>439</v>
      </c>
      <c r="N201" s="6" t="s">
        <v>437</v>
      </c>
    </row>
    <row r="202" spans="1:14" s="21" customFormat="1" x14ac:dyDescent="0.25">
      <c r="A202" s="6" t="s">
        <v>436</v>
      </c>
      <c r="B202" s="6" t="s">
        <v>366</v>
      </c>
      <c r="C202" s="38" t="s">
        <v>520</v>
      </c>
      <c r="D202" s="32" t="s">
        <v>496</v>
      </c>
      <c r="E202" s="6"/>
      <c r="F202" s="6" t="s">
        <v>672</v>
      </c>
      <c r="G202" s="30" t="s">
        <v>553</v>
      </c>
      <c r="H202" s="6"/>
      <c r="I202" s="30" t="s">
        <v>673</v>
      </c>
      <c r="J202" s="6" t="s">
        <v>532</v>
      </c>
      <c r="K202" s="6" t="s">
        <v>538</v>
      </c>
      <c r="L202" s="6"/>
      <c r="M202" s="6"/>
      <c r="N202" s="6" t="s">
        <v>436</v>
      </c>
    </row>
    <row r="203" spans="1:14" s="21" customFormat="1" x14ac:dyDescent="0.25">
      <c r="A203" s="6" t="s">
        <v>438</v>
      </c>
      <c r="B203" s="6" t="s">
        <v>457</v>
      </c>
      <c r="C203" s="38" t="s">
        <v>514</v>
      </c>
      <c r="D203" s="32" t="s">
        <v>496</v>
      </c>
      <c r="E203" s="30"/>
      <c r="F203" s="6" t="s">
        <v>697</v>
      </c>
      <c r="G203" s="30" t="s">
        <v>553</v>
      </c>
      <c r="H203" s="6"/>
      <c r="I203" s="30" t="s">
        <v>673</v>
      </c>
      <c r="J203" s="6" t="s">
        <v>532</v>
      </c>
      <c r="K203" s="30" t="s">
        <v>592</v>
      </c>
      <c r="L203" s="30" t="s">
        <v>698</v>
      </c>
      <c r="M203" s="30" t="s">
        <v>821</v>
      </c>
      <c r="N203" s="6" t="s">
        <v>438</v>
      </c>
    </row>
    <row r="204" spans="1:14" s="21" customFormat="1" x14ac:dyDescent="0.25">
      <c r="A204" s="27" t="s">
        <v>792</v>
      </c>
      <c r="B204" s="29" t="s">
        <v>793</v>
      </c>
      <c r="C204" s="39" t="s">
        <v>707</v>
      </c>
      <c r="D204" s="28" t="s">
        <v>794</v>
      </c>
      <c r="E204" s="7"/>
      <c r="F204" s="27" t="s">
        <v>791</v>
      </c>
      <c r="G204" s="29" t="s">
        <v>795</v>
      </c>
      <c r="H204" s="7"/>
      <c r="I204" s="7"/>
      <c r="J204" s="27" t="s">
        <v>796</v>
      </c>
      <c r="K204" s="27" t="s">
        <v>719</v>
      </c>
      <c r="L204" s="7"/>
      <c r="M204" s="7"/>
      <c r="N204" s="27" t="s">
        <v>792</v>
      </c>
    </row>
    <row r="205" spans="1:14" s="21" customFormat="1" x14ac:dyDescent="0.25">
      <c r="A205" s="27" t="s">
        <v>800</v>
      </c>
      <c r="B205" s="7" t="s">
        <v>801</v>
      </c>
      <c r="C205" s="39" t="s">
        <v>714</v>
      </c>
      <c r="D205" s="27" t="s">
        <v>794</v>
      </c>
      <c r="E205" s="7"/>
      <c r="F205" s="27" t="s">
        <v>802</v>
      </c>
      <c r="G205" s="27" t="s">
        <v>795</v>
      </c>
      <c r="H205" s="7"/>
      <c r="I205" s="7"/>
      <c r="J205" s="27" t="s">
        <v>796</v>
      </c>
      <c r="K205" s="27" t="s">
        <v>719</v>
      </c>
      <c r="L205" s="7"/>
      <c r="M205" s="7"/>
      <c r="N205" s="27" t="s">
        <v>800</v>
      </c>
    </row>
    <row r="206" spans="1:14" s="21" customFormat="1" x14ac:dyDescent="0.25">
      <c r="A206" s="6" t="s">
        <v>240</v>
      </c>
      <c r="B206" s="6" t="s">
        <v>230</v>
      </c>
      <c r="C206" s="38" t="s">
        <v>520</v>
      </c>
      <c r="D206" s="32" t="s">
        <v>497</v>
      </c>
      <c r="E206" s="6"/>
      <c r="F206" s="6" t="s">
        <v>546</v>
      </c>
      <c r="G206" s="6" t="s">
        <v>522</v>
      </c>
      <c r="H206" s="6"/>
      <c r="I206" s="30" t="s">
        <v>523</v>
      </c>
      <c r="J206" s="6" t="s">
        <v>522</v>
      </c>
      <c r="K206" s="6" t="s">
        <v>524</v>
      </c>
      <c r="L206" s="6" t="s">
        <v>327</v>
      </c>
      <c r="M206" s="6" t="s">
        <v>334</v>
      </c>
      <c r="N206" s="6" t="s">
        <v>240</v>
      </c>
    </row>
    <row r="207" spans="1:14" s="21" customFormat="1" x14ac:dyDescent="0.25">
      <c r="A207" s="6" t="s">
        <v>34</v>
      </c>
      <c r="B207" s="6" t="s">
        <v>35</v>
      </c>
      <c r="C207" s="38" t="s">
        <v>520</v>
      </c>
      <c r="D207" s="32" t="s">
        <v>497</v>
      </c>
      <c r="E207" s="6"/>
      <c r="F207" s="6" t="s">
        <v>564</v>
      </c>
      <c r="G207" s="6" t="s">
        <v>522</v>
      </c>
      <c r="H207" s="6"/>
      <c r="I207" s="30" t="s">
        <v>523</v>
      </c>
      <c r="J207" s="6" t="s">
        <v>522</v>
      </c>
      <c r="K207" s="6" t="s">
        <v>524</v>
      </c>
      <c r="L207" s="6" t="s">
        <v>329</v>
      </c>
      <c r="M207" s="6" t="s">
        <v>328</v>
      </c>
      <c r="N207" s="6" t="s">
        <v>34</v>
      </c>
    </row>
    <row r="208" spans="1:14" s="21" customFormat="1" x14ac:dyDescent="0.25">
      <c r="A208" s="6" t="s">
        <v>238</v>
      </c>
      <c r="B208" s="6" t="s">
        <v>227</v>
      </c>
      <c r="C208" s="38" t="s">
        <v>520</v>
      </c>
      <c r="D208" s="32" t="s">
        <v>497</v>
      </c>
      <c r="E208" s="6"/>
      <c r="F208" s="6" t="s">
        <v>598</v>
      </c>
      <c r="G208" s="6" t="s">
        <v>522</v>
      </c>
      <c r="H208" s="6"/>
      <c r="I208" s="30" t="s">
        <v>523</v>
      </c>
      <c r="J208" s="6" t="s">
        <v>522</v>
      </c>
      <c r="K208" s="6" t="s">
        <v>524</v>
      </c>
      <c r="L208" s="6" t="s">
        <v>327</v>
      </c>
      <c r="M208" s="6" t="s">
        <v>599</v>
      </c>
      <c r="N208" s="6" t="s">
        <v>238</v>
      </c>
    </row>
    <row r="209" spans="1:14" s="21" customFormat="1" x14ac:dyDescent="0.25">
      <c r="A209" s="6" t="s">
        <v>5</v>
      </c>
      <c r="B209" s="6" t="s">
        <v>6</v>
      </c>
      <c r="C209" s="38" t="s">
        <v>514</v>
      </c>
      <c r="D209" s="32" t="s">
        <v>389</v>
      </c>
      <c r="E209" s="6"/>
      <c r="F209" s="6" t="s">
        <v>533</v>
      </c>
      <c r="G209" s="6" t="s">
        <v>324</v>
      </c>
      <c r="H209" s="6" t="s">
        <v>534</v>
      </c>
      <c r="I209" s="6" t="s">
        <v>535</v>
      </c>
      <c r="J209" s="6" t="s">
        <v>532</v>
      </c>
      <c r="K209" s="6" t="s">
        <v>524</v>
      </c>
      <c r="L209" s="6" t="s">
        <v>329</v>
      </c>
      <c r="M209" s="6" t="s">
        <v>328</v>
      </c>
      <c r="N209" s="6" t="s">
        <v>5</v>
      </c>
    </row>
    <row r="210" spans="1:14" s="21" customFormat="1" x14ac:dyDescent="0.25">
      <c r="A210" s="6" t="s">
        <v>30</v>
      </c>
      <c r="B210" s="6" t="s">
        <v>31</v>
      </c>
      <c r="C210" s="38" t="s">
        <v>514</v>
      </c>
      <c r="D210" s="32" t="s">
        <v>389</v>
      </c>
      <c r="E210" s="6"/>
      <c r="F210" s="6" t="s">
        <v>562</v>
      </c>
      <c r="G210" s="6" t="s">
        <v>324</v>
      </c>
      <c r="H210" s="6" t="s">
        <v>547</v>
      </c>
      <c r="I210" s="6" t="s">
        <v>548</v>
      </c>
      <c r="J210" s="6" t="s">
        <v>532</v>
      </c>
      <c r="K210" s="6" t="s">
        <v>524</v>
      </c>
      <c r="L210" s="6" t="s">
        <v>325</v>
      </c>
      <c r="M210" s="6" t="s">
        <v>323</v>
      </c>
      <c r="N210" s="6" t="s">
        <v>30</v>
      </c>
    </row>
    <row r="211" spans="1:14" s="21" customFormat="1" x14ac:dyDescent="0.25">
      <c r="A211" s="6" t="s">
        <v>243</v>
      </c>
      <c r="B211" s="6" t="s">
        <v>224</v>
      </c>
      <c r="C211" s="38" t="s">
        <v>514</v>
      </c>
      <c r="D211" s="32" t="s">
        <v>389</v>
      </c>
      <c r="E211" s="6"/>
      <c r="F211" s="6" t="s">
        <v>573</v>
      </c>
      <c r="G211" s="6" t="s">
        <v>458</v>
      </c>
      <c r="H211" s="6" t="s">
        <v>574</v>
      </c>
      <c r="I211" s="6" t="s">
        <v>531</v>
      </c>
      <c r="J211" s="6" t="s">
        <v>532</v>
      </c>
      <c r="K211" s="6" t="s">
        <v>538</v>
      </c>
      <c r="L211" s="6" t="s">
        <v>325</v>
      </c>
      <c r="M211" s="6" t="s">
        <v>390</v>
      </c>
      <c r="N211" s="6" t="s">
        <v>243</v>
      </c>
    </row>
    <row r="212" spans="1:14" s="21" customFormat="1" x14ac:dyDescent="0.25">
      <c r="A212" s="6" t="s">
        <v>54</v>
      </c>
      <c r="B212" s="6" t="s">
        <v>55</v>
      </c>
      <c r="C212" s="38" t="s">
        <v>514</v>
      </c>
      <c r="D212" s="32" t="s">
        <v>389</v>
      </c>
      <c r="E212" s="6"/>
      <c r="F212" s="6" t="s">
        <v>577</v>
      </c>
      <c r="G212" s="6" t="s">
        <v>324</v>
      </c>
      <c r="H212" s="6"/>
      <c r="I212" s="6" t="s">
        <v>526</v>
      </c>
      <c r="J212" s="6" t="s">
        <v>532</v>
      </c>
      <c r="K212" s="6" t="s">
        <v>524</v>
      </c>
      <c r="L212" s="6" t="s">
        <v>327</v>
      </c>
      <c r="M212" s="6" t="s">
        <v>439</v>
      </c>
      <c r="N212" s="6" t="s">
        <v>54</v>
      </c>
    </row>
    <row r="213" spans="1:14" s="21" customFormat="1" x14ac:dyDescent="0.25">
      <c r="A213" s="6" t="s">
        <v>204</v>
      </c>
      <c r="B213" s="6" t="s">
        <v>205</v>
      </c>
      <c r="C213" s="38" t="s">
        <v>514</v>
      </c>
      <c r="D213" s="32" t="s">
        <v>389</v>
      </c>
      <c r="E213" s="6"/>
      <c r="F213" s="6" t="s">
        <v>572</v>
      </c>
      <c r="G213" s="6" t="s">
        <v>324</v>
      </c>
      <c r="H213" s="6"/>
      <c r="I213" s="6" t="s">
        <v>580</v>
      </c>
      <c r="J213" s="6" t="s">
        <v>532</v>
      </c>
      <c r="K213" s="6" t="s">
        <v>524</v>
      </c>
      <c r="L213" s="6" t="s">
        <v>327</v>
      </c>
      <c r="M213" s="6" t="s">
        <v>439</v>
      </c>
      <c r="N213" s="6" t="s">
        <v>204</v>
      </c>
    </row>
    <row r="214" spans="1:14" s="21" customFormat="1" x14ac:dyDescent="0.25">
      <c r="A214" s="6" t="s">
        <v>93</v>
      </c>
      <c r="B214" s="6" t="s">
        <v>94</v>
      </c>
      <c r="C214" s="38" t="s">
        <v>520</v>
      </c>
      <c r="D214" s="32" t="s">
        <v>389</v>
      </c>
      <c r="E214" s="6"/>
      <c r="F214" s="6" t="s">
        <v>605</v>
      </c>
      <c r="G214" s="6" t="s">
        <v>324</v>
      </c>
      <c r="H214" s="6" t="s">
        <v>530</v>
      </c>
      <c r="I214" s="6" t="s">
        <v>551</v>
      </c>
      <c r="J214" s="6" t="s">
        <v>532</v>
      </c>
      <c r="K214" s="6" t="s">
        <v>524</v>
      </c>
      <c r="L214" s="6" t="s">
        <v>329</v>
      </c>
      <c r="M214" s="6" t="s">
        <v>328</v>
      </c>
      <c r="N214" s="6" t="s">
        <v>93</v>
      </c>
    </row>
    <row r="215" spans="1:14" s="21" customFormat="1" x14ac:dyDescent="0.25">
      <c r="A215" s="6" t="s">
        <v>108</v>
      </c>
      <c r="B215" s="6" t="s">
        <v>109</v>
      </c>
      <c r="C215" s="38" t="s">
        <v>514</v>
      </c>
      <c r="D215" s="32" t="s">
        <v>389</v>
      </c>
      <c r="E215" s="6"/>
      <c r="F215" s="6" t="s">
        <v>608</v>
      </c>
      <c r="G215" s="6" t="s">
        <v>324</v>
      </c>
      <c r="H215" s="6" t="s">
        <v>530</v>
      </c>
      <c r="I215" s="6" t="s">
        <v>560</v>
      </c>
      <c r="J215" s="6" t="s">
        <v>532</v>
      </c>
      <c r="K215" s="6" t="s">
        <v>524</v>
      </c>
      <c r="L215" s="30" t="s">
        <v>609</v>
      </c>
      <c r="M215" s="6" t="s">
        <v>328</v>
      </c>
      <c r="N215" s="6" t="s">
        <v>108</v>
      </c>
    </row>
    <row r="216" spans="1:14" s="21" customFormat="1" x14ac:dyDescent="0.25">
      <c r="A216" s="6" t="s">
        <v>435</v>
      </c>
      <c r="B216" s="6" t="s">
        <v>364</v>
      </c>
      <c r="C216" s="38" t="s">
        <v>514</v>
      </c>
      <c r="D216" s="32" t="s">
        <v>389</v>
      </c>
      <c r="E216" s="6"/>
      <c r="F216" s="6" t="s">
        <v>681</v>
      </c>
      <c r="G216" s="6" t="s">
        <v>324</v>
      </c>
      <c r="H216" s="6"/>
      <c r="I216" s="6" t="s">
        <v>580</v>
      </c>
      <c r="J216" s="6" t="s">
        <v>532</v>
      </c>
      <c r="K216" s="30" t="s">
        <v>518</v>
      </c>
      <c r="L216" s="30" t="s">
        <v>676</v>
      </c>
      <c r="M216" s="6" t="s">
        <v>439</v>
      </c>
      <c r="N216" s="6" t="s">
        <v>435</v>
      </c>
    </row>
    <row r="217" spans="1:14" s="21" customFormat="1" x14ac:dyDescent="0.25">
      <c r="A217" s="6" t="s">
        <v>7</v>
      </c>
      <c r="B217" s="6" t="s">
        <v>8</v>
      </c>
      <c r="C217" s="38" t="s">
        <v>514</v>
      </c>
      <c r="D217" s="32" t="s">
        <v>387</v>
      </c>
      <c r="E217" s="6"/>
      <c r="F217" s="6" t="s">
        <v>536</v>
      </c>
      <c r="G217" s="6" t="s">
        <v>324</v>
      </c>
      <c r="H217" s="6" t="s">
        <v>534</v>
      </c>
      <c r="I217" s="6" t="s">
        <v>535</v>
      </c>
      <c r="J217" s="6" t="s">
        <v>532</v>
      </c>
      <c r="K217" s="6" t="s">
        <v>524</v>
      </c>
      <c r="L217" s="6" t="s">
        <v>329</v>
      </c>
      <c r="M217" s="6" t="s">
        <v>328</v>
      </c>
      <c r="N217" s="6" t="s">
        <v>7</v>
      </c>
    </row>
    <row r="218" spans="1:14" s="21" customFormat="1" x14ac:dyDescent="0.25">
      <c r="A218" s="6" t="s">
        <v>15</v>
      </c>
      <c r="B218" s="6" t="s">
        <v>365</v>
      </c>
      <c r="C218" s="38" t="s">
        <v>514</v>
      </c>
      <c r="D218" s="32" t="s">
        <v>387</v>
      </c>
      <c r="E218" s="6"/>
      <c r="F218" s="6" t="s">
        <v>546</v>
      </c>
      <c r="G218" s="6" t="s">
        <v>324</v>
      </c>
      <c r="H218" s="6" t="s">
        <v>547</v>
      </c>
      <c r="I218" s="6" t="s">
        <v>548</v>
      </c>
      <c r="J218" s="6" t="s">
        <v>532</v>
      </c>
      <c r="K218" s="6" t="s">
        <v>524</v>
      </c>
      <c r="L218" s="6" t="s">
        <v>325</v>
      </c>
      <c r="M218" s="6" t="s">
        <v>323</v>
      </c>
      <c r="N218" s="6" t="s">
        <v>15</v>
      </c>
    </row>
    <row r="219" spans="1:14" s="21" customFormat="1" x14ac:dyDescent="0.25">
      <c r="A219" s="6" t="s">
        <v>18</v>
      </c>
      <c r="B219" s="6" t="s">
        <v>19</v>
      </c>
      <c r="C219" s="38" t="s">
        <v>514</v>
      </c>
      <c r="D219" s="32" t="s">
        <v>387</v>
      </c>
      <c r="E219" s="6"/>
      <c r="F219" s="6" t="s">
        <v>546</v>
      </c>
      <c r="G219" s="6" t="s">
        <v>324</v>
      </c>
      <c r="H219" s="6" t="s">
        <v>543</v>
      </c>
      <c r="I219" s="6" t="s">
        <v>535</v>
      </c>
      <c r="J219" s="6" t="s">
        <v>532</v>
      </c>
      <c r="K219" s="6" t="s">
        <v>524</v>
      </c>
      <c r="L219" s="6" t="s">
        <v>329</v>
      </c>
      <c r="M219" s="6" t="s">
        <v>328</v>
      </c>
      <c r="N219" s="6" t="s">
        <v>18</v>
      </c>
    </row>
    <row r="220" spans="1:14" s="21" customFormat="1" x14ac:dyDescent="0.25">
      <c r="A220" s="6" t="s">
        <v>20</v>
      </c>
      <c r="B220" s="6" t="s">
        <v>21</v>
      </c>
      <c r="C220" s="38" t="s">
        <v>514</v>
      </c>
      <c r="D220" s="32" t="s">
        <v>387</v>
      </c>
      <c r="E220" s="6"/>
      <c r="F220" s="6" t="s">
        <v>546</v>
      </c>
      <c r="G220" s="6" t="s">
        <v>324</v>
      </c>
      <c r="H220" s="6" t="s">
        <v>543</v>
      </c>
      <c r="I220" s="6" t="s">
        <v>551</v>
      </c>
      <c r="J220" s="6" t="s">
        <v>552</v>
      </c>
      <c r="K220" s="6" t="s">
        <v>524</v>
      </c>
      <c r="L220" s="6" t="s">
        <v>329</v>
      </c>
      <c r="M220" s="6" t="s">
        <v>333</v>
      </c>
      <c r="N220" s="6" t="s">
        <v>20</v>
      </c>
    </row>
    <row r="221" spans="1:14" s="21" customFormat="1" x14ac:dyDescent="0.25">
      <c r="A221" s="6" t="s">
        <v>38</v>
      </c>
      <c r="B221" s="6" t="s">
        <v>39</v>
      </c>
      <c r="C221" s="38" t="s">
        <v>514</v>
      </c>
      <c r="D221" s="32" t="s">
        <v>387</v>
      </c>
      <c r="E221" s="6"/>
      <c r="F221" s="6" t="s">
        <v>566</v>
      </c>
      <c r="G221" s="6" t="s">
        <v>324</v>
      </c>
      <c r="H221" s="6" t="s">
        <v>530</v>
      </c>
      <c r="I221" s="6" t="s">
        <v>551</v>
      </c>
      <c r="J221" s="6" t="s">
        <v>532</v>
      </c>
      <c r="K221" s="6" t="s">
        <v>524</v>
      </c>
      <c r="L221" s="6" t="s">
        <v>329</v>
      </c>
      <c r="M221" s="6" t="s">
        <v>328</v>
      </c>
      <c r="N221" s="6" t="s">
        <v>38</v>
      </c>
    </row>
    <row r="222" spans="1:14" s="21" customFormat="1" x14ac:dyDescent="0.25">
      <c r="A222" s="6" t="s">
        <v>50</v>
      </c>
      <c r="B222" s="6" t="s">
        <v>51</v>
      </c>
      <c r="C222" s="38" t="s">
        <v>520</v>
      </c>
      <c r="D222" s="32" t="s">
        <v>387</v>
      </c>
      <c r="E222" s="6"/>
      <c r="F222" s="6" t="s">
        <v>575</v>
      </c>
      <c r="G222" s="30" t="s">
        <v>331</v>
      </c>
      <c r="H222" s="6"/>
      <c r="I222" s="30" t="s">
        <v>551</v>
      </c>
      <c r="J222" s="6" t="s">
        <v>527</v>
      </c>
      <c r="K222" s="6" t="s">
        <v>524</v>
      </c>
      <c r="L222" s="6" t="s">
        <v>329</v>
      </c>
      <c r="M222" s="6" t="s">
        <v>333</v>
      </c>
      <c r="N222" s="6" t="s">
        <v>50</v>
      </c>
    </row>
    <row r="223" spans="1:14" s="21" customFormat="1" x14ac:dyDescent="0.25">
      <c r="A223" s="6" t="s">
        <v>290</v>
      </c>
      <c r="B223" s="6" t="s">
        <v>168</v>
      </c>
      <c r="C223" s="38" t="s">
        <v>514</v>
      </c>
      <c r="D223" s="32" t="s">
        <v>387</v>
      </c>
      <c r="E223" s="6"/>
      <c r="F223" s="6" t="s">
        <v>636</v>
      </c>
      <c r="G223" s="6" t="s">
        <v>324</v>
      </c>
      <c r="H223" s="6" t="s">
        <v>530</v>
      </c>
      <c r="I223" s="6" t="s">
        <v>560</v>
      </c>
      <c r="J223" s="6" t="s">
        <v>532</v>
      </c>
      <c r="K223" s="6" t="s">
        <v>524</v>
      </c>
      <c r="L223" s="6" t="s">
        <v>329</v>
      </c>
      <c r="M223" s="6" t="s">
        <v>328</v>
      </c>
      <c r="N223" s="6" t="s">
        <v>290</v>
      </c>
    </row>
    <row r="224" spans="1:14" s="21" customFormat="1" x14ac:dyDescent="0.25">
      <c r="A224" s="27" t="s">
        <v>743</v>
      </c>
      <c r="B224" s="27" t="s">
        <v>744</v>
      </c>
      <c r="C224" s="39" t="s">
        <v>707</v>
      </c>
      <c r="D224" s="32" t="s">
        <v>387</v>
      </c>
      <c r="E224" s="7" t="s">
        <v>696</v>
      </c>
      <c r="F224" s="7" t="s">
        <v>745</v>
      </c>
      <c r="G224" s="6" t="s">
        <v>324</v>
      </c>
      <c r="H224" s="6"/>
      <c r="I224" s="6" t="s">
        <v>551</v>
      </c>
      <c r="J224" s="27" t="s">
        <v>728</v>
      </c>
      <c r="K224" s="27" t="s">
        <v>746</v>
      </c>
      <c r="L224" s="27" t="s">
        <v>689</v>
      </c>
      <c r="M224" s="30" t="s">
        <v>462</v>
      </c>
      <c r="N224" s="27" t="s">
        <v>743</v>
      </c>
    </row>
    <row r="225" spans="1:14" s="24" customFormat="1" x14ac:dyDescent="0.25">
      <c r="A225" s="27" t="s">
        <v>765</v>
      </c>
      <c r="B225" s="27" t="s">
        <v>766</v>
      </c>
      <c r="C225" s="39" t="s">
        <v>707</v>
      </c>
      <c r="D225" s="32" t="s">
        <v>387</v>
      </c>
      <c r="E225" s="7"/>
      <c r="F225" s="27" t="s">
        <v>767</v>
      </c>
      <c r="G225" s="6" t="s">
        <v>324</v>
      </c>
      <c r="H225" s="7"/>
      <c r="I225" s="7"/>
      <c r="J225" s="27" t="s">
        <v>728</v>
      </c>
      <c r="K225" s="27" t="s">
        <v>719</v>
      </c>
      <c r="L225" s="7"/>
      <c r="M225" s="7"/>
      <c r="N225" s="27" t="s">
        <v>765</v>
      </c>
    </row>
    <row r="226" spans="1:14" s="24" customFormat="1" x14ac:dyDescent="0.25">
      <c r="A226" s="6" t="s">
        <v>375</v>
      </c>
      <c r="B226" s="6" t="s">
        <v>266</v>
      </c>
      <c r="C226" s="38" t="s">
        <v>514</v>
      </c>
      <c r="D226" s="32" t="s">
        <v>455</v>
      </c>
      <c r="E226" s="6"/>
      <c r="F226" s="6" t="s">
        <v>669</v>
      </c>
      <c r="G226" s="6" t="s">
        <v>324</v>
      </c>
      <c r="H226" s="6"/>
      <c r="I226" s="30" t="s">
        <v>645</v>
      </c>
      <c r="J226" s="6" t="s">
        <v>532</v>
      </c>
      <c r="K226" s="30" t="s">
        <v>518</v>
      </c>
      <c r="L226" s="30" t="s">
        <v>609</v>
      </c>
      <c r="M226" s="30" t="s">
        <v>818</v>
      </c>
      <c r="N226" s="6" t="s">
        <v>375</v>
      </c>
    </row>
    <row r="227" spans="1:14" s="24" customFormat="1" x14ac:dyDescent="0.25">
      <c r="A227" s="6" t="s">
        <v>417</v>
      </c>
      <c r="B227" s="6" t="s">
        <v>449</v>
      </c>
      <c r="C227" s="38" t="s">
        <v>520</v>
      </c>
      <c r="D227" s="32" t="s">
        <v>455</v>
      </c>
      <c r="E227" s="30" t="s">
        <v>677</v>
      </c>
      <c r="F227" s="6" t="s">
        <v>690</v>
      </c>
      <c r="G227" s="6" t="s">
        <v>324</v>
      </c>
      <c r="H227" s="6" t="s">
        <v>530</v>
      </c>
      <c r="I227" s="6" t="s">
        <v>551</v>
      </c>
      <c r="J227" s="6" t="s">
        <v>532</v>
      </c>
      <c r="K227" s="6" t="s">
        <v>538</v>
      </c>
      <c r="L227" s="30" t="s">
        <v>689</v>
      </c>
      <c r="M227" s="6" t="s">
        <v>462</v>
      </c>
      <c r="N227" s="6" t="s">
        <v>417</v>
      </c>
    </row>
    <row r="228" spans="1:14" s="24" customFormat="1" x14ac:dyDescent="0.25">
      <c r="A228" s="27" t="s">
        <v>760</v>
      </c>
      <c r="B228" s="27" t="s">
        <v>761</v>
      </c>
      <c r="C228" s="37" t="s">
        <v>707</v>
      </c>
      <c r="D228" s="32" t="s">
        <v>455</v>
      </c>
      <c r="E228" s="7"/>
      <c r="F228" s="7" t="s">
        <v>752</v>
      </c>
      <c r="G228" s="6" t="s">
        <v>324</v>
      </c>
      <c r="H228" s="6"/>
      <c r="I228" s="6"/>
      <c r="J228" s="27" t="s">
        <v>728</v>
      </c>
      <c r="K228" s="27" t="s">
        <v>719</v>
      </c>
      <c r="L228" s="7"/>
      <c r="M228" s="6"/>
      <c r="N228" s="27" t="s">
        <v>760</v>
      </c>
    </row>
    <row r="229" spans="1:14" s="24" customFormat="1" x14ac:dyDescent="0.25">
      <c r="C229" s="42"/>
      <c r="D229" s="25"/>
    </row>
    <row r="232" spans="1:14" s="24" customFormat="1" x14ac:dyDescent="0.25">
      <c r="C232" s="42"/>
      <c r="D232" s="25"/>
    </row>
    <row r="233" spans="1:14" s="24" customFormat="1" x14ac:dyDescent="0.25">
      <c r="C233" s="42"/>
      <c r="D233" s="25"/>
    </row>
    <row r="234" spans="1:14" s="24" customFormat="1" x14ac:dyDescent="0.25">
      <c r="C234" s="42"/>
      <c r="D234" s="25"/>
    </row>
    <row r="235" spans="1:14" s="24" customFormat="1" x14ac:dyDescent="0.25">
      <c r="C235" s="42"/>
      <c r="D235" s="25"/>
    </row>
    <row r="236" spans="1:14" s="24" customFormat="1" x14ac:dyDescent="0.25">
      <c r="C236" s="42"/>
      <c r="D236" s="25"/>
    </row>
    <row r="237" spans="1:14" s="21" customFormat="1" x14ac:dyDescent="0.25">
      <c r="C237" s="42"/>
      <c r="D237" s="22"/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F10" sqref="F10"/>
    </sheetView>
  </sheetViews>
  <sheetFormatPr defaultRowHeight="15" x14ac:dyDescent="0.25"/>
  <cols>
    <col min="1" max="1" width="22.75" style="79" bestFit="1" customWidth="1"/>
    <col min="2" max="2" width="6.5" style="79" bestFit="1" customWidth="1"/>
    <col min="3" max="3" width="7.5" style="79" bestFit="1" customWidth="1"/>
    <col min="4" max="4" width="23.5" style="79" bestFit="1" customWidth="1"/>
    <col min="5" max="6" width="8.6640625" style="79"/>
    <col min="7" max="7" width="8" style="79" bestFit="1" customWidth="1"/>
    <col min="8" max="8" width="6.33203125" style="79" bestFit="1" customWidth="1"/>
    <col min="9" max="9" width="6.5" style="79" bestFit="1" customWidth="1"/>
    <col min="10" max="10" width="8.6640625" style="79"/>
    <col min="11" max="11" width="12.75" style="79" bestFit="1" customWidth="1"/>
    <col min="12" max="12" width="8.6640625" style="79"/>
    <col min="13" max="13" width="11.58203125" style="79" bestFit="1" customWidth="1"/>
    <col min="14" max="14" width="4.5" style="79" bestFit="1" customWidth="1"/>
    <col min="15" max="16384" width="8.6640625" style="79"/>
  </cols>
  <sheetData>
    <row r="1" spans="1:14" x14ac:dyDescent="0.25">
      <c r="A1" s="76">
        <v>2019</v>
      </c>
      <c r="D1" s="89" t="s">
        <v>192</v>
      </c>
      <c r="E1" s="89" t="s">
        <v>193</v>
      </c>
      <c r="F1" s="89" t="s">
        <v>322</v>
      </c>
      <c r="G1" s="90" t="s">
        <v>258</v>
      </c>
      <c r="H1" s="90"/>
    </row>
    <row r="2" spans="1:14" ht="26" x14ac:dyDescent="0.25">
      <c r="A2" s="76" t="s">
        <v>218</v>
      </c>
      <c r="B2" s="78" t="s">
        <v>1057</v>
      </c>
      <c r="C2" s="78" t="s">
        <v>379</v>
      </c>
      <c r="D2" s="89"/>
      <c r="E2" s="89"/>
      <c r="F2" s="89"/>
      <c r="G2" s="61" t="s">
        <v>256</v>
      </c>
      <c r="H2" s="47" t="s">
        <v>831</v>
      </c>
      <c r="I2" s="88" t="s">
        <v>1058</v>
      </c>
      <c r="J2" s="80" t="s">
        <v>1051</v>
      </c>
      <c r="K2" s="81" t="s">
        <v>842</v>
      </c>
      <c r="M2" s="82" t="s">
        <v>841</v>
      </c>
      <c r="N2" s="79">
        <v>320</v>
      </c>
    </row>
    <row r="3" spans="1:14" x14ac:dyDescent="0.25">
      <c r="A3" s="18" t="s">
        <v>473</v>
      </c>
      <c r="B3" s="17" t="s">
        <v>397</v>
      </c>
      <c r="C3" s="18" t="s">
        <v>451</v>
      </c>
      <c r="D3" s="77" t="s">
        <v>323</v>
      </c>
      <c r="E3" s="77" t="s">
        <v>325</v>
      </c>
      <c r="F3" s="77" t="s">
        <v>324</v>
      </c>
      <c r="G3" s="68">
        <v>0</v>
      </c>
      <c r="H3" s="77"/>
      <c r="I3" s="83">
        <f>SUM(G3:H3)</f>
        <v>0</v>
      </c>
      <c r="J3" s="84"/>
    </row>
    <row r="4" spans="1:14" x14ac:dyDescent="0.25">
      <c r="A4" s="18" t="s">
        <v>476</v>
      </c>
      <c r="B4" s="17" t="s">
        <v>246</v>
      </c>
      <c r="C4" s="18" t="s">
        <v>223</v>
      </c>
      <c r="D4" s="77" t="s">
        <v>440</v>
      </c>
      <c r="E4" s="77" t="s">
        <v>329</v>
      </c>
      <c r="F4" s="77" t="s">
        <v>324</v>
      </c>
      <c r="G4" s="68">
        <v>141.92000000000002</v>
      </c>
      <c r="H4" s="77"/>
      <c r="I4" s="83">
        <f t="shared" ref="I4:I66" si="0">SUM(G4:H4)</f>
        <v>141.92000000000002</v>
      </c>
      <c r="J4" s="84"/>
    </row>
    <row r="5" spans="1:14" x14ac:dyDescent="0.25">
      <c r="A5" s="18" t="s">
        <v>476</v>
      </c>
      <c r="B5" s="17" t="s">
        <v>216</v>
      </c>
      <c r="C5" s="18" t="s">
        <v>217</v>
      </c>
      <c r="D5" s="77" t="s">
        <v>323</v>
      </c>
      <c r="E5" s="77" t="s">
        <v>325</v>
      </c>
      <c r="F5" s="77" t="s">
        <v>324</v>
      </c>
      <c r="G5" s="68">
        <v>0</v>
      </c>
      <c r="H5" s="77"/>
      <c r="I5" s="83">
        <f t="shared" si="0"/>
        <v>0</v>
      </c>
      <c r="J5" s="84"/>
    </row>
    <row r="6" spans="1:14" x14ac:dyDescent="0.25">
      <c r="A6" s="18" t="s">
        <v>476</v>
      </c>
      <c r="B6" s="17" t="s">
        <v>129</v>
      </c>
      <c r="C6" s="18" t="s">
        <v>130</v>
      </c>
      <c r="D6" s="77" t="s">
        <v>439</v>
      </c>
      <c r="E6" s="77" t="s">
        <v>327</v>
      </c>
      <c r="F6" s="77" t="s">
        <v>324</v>
      </c>
      <c r="G6" s="68">
        <v>297.84000000000003</v>
      </c>
      <c r="H6" s="77"/>
      <c r="I6" s="83">
        <f t="shared" si="0"/>
        <v>297.84000000000003</v>
      </c>
      <c r="J6" s="84"/>
    </row>
    <row r="7" spans="1:14" x14ac:dyDescent="0.25">
      <c r="A7" s="18" t="s">
        <v>476</v>
      </c>
      <c r="B7" s="17" t="s">
        <v>367</v>
      </c>
      <c r="C7" s="18" t="s">
        <v>249</v>
      </c>
      <c r="D7" s="77" t="s">
        <v>439</v>
      </c>
      <c r="E7" s="77" t="s">
        <v>327</v>
      </c>
      <c r="F7" s="77" t="s">
        <v>324</v>
      </c>
      <c r="G7" s="68">
        <v>70.56</v>
      </c>
      <c r="H7" s="77"/>
      <c r="I7" s="83">
        <f t="shared" si="0"/>
        <v>70.56</v>
      </c>
      <c r="J7" s="84"/>
    </row>
    <row r="8" spans="1:14" x14ac:dyDescent="0.25">
      <c r="A8" s="18" t="s">
        <v>476</v>
      </c>
      <c r="B8" s="17" t="s">
        <v>276</v>
      </c>
      <c r="C8" s="18" t="s">
        <v>260</v>
      </c>
      <c r="D8" s="77" t="s">
        <v>439</v>
      </c>
      <c r="E8" s="77" t="s">
        <v>327</v>
      </c>
      <c r="F8" s="77" t="s">
        <v>324</v>
      </c>
      <c r="G8" s="68">
        <v>199.536</v>
      </c>
      <c r="H8" s="77"/>
      <c r="I8" s="83">
        <f t="shared" si="0"/>
        <v>199.536</v>
      </c>
      <c r="J8" s="84"/>
    </row>
    <row r="9" spans="1:14" x14ac:dyDescent="0.25">
      <c r="A9" s="18" t="s">
        <v>476</v>
      </c>
      <c r="B9" s="17" t="s">
        <v>394</v>
      </c>
      <c r="C9" s="18" t="s">
        <v>336</v>
      </c>
      <c r="D9" s="77" t="s">
        <v>439</v>
      </c>
      <c r="E9" s="77" t="s">
        <v>327</v>
      </c>
      <c r="F9" s="77" t="s">
        <v>324</v>
      </c>
      <c r="G9" s="68">
        <v>300.64</v>
      </c>
      <c r="H9" s="77"/>
      <c r="I9" s="83">
        <f t="shared" si="0"/>
        <v>300.64</v>
      </c>
      <c r="J9" s="84"/>
    </row>
    <row r="10" spans="1:14" x14ac:dyDescent="0.25">
      <c r="A10" s="18" t="s">
        <v>476</v>
      </c>
      <c r="B10" s="17" t="s">
        <v>395</v>
      </c>
      <c r="C10" s="18" t="s">
        <v>829</v>
      </c>
      <c r="D10" s="77" t="s">
        <v>323</v>
      </c>
      <c r="E10" s="77" t="s">
        <v>325</v>
      </c>
      <c r="F10" s="77" t="s">
        <v>324</v>
      </c>
      <c r="G10" s="68">
        <v>132</v>
      </c>
      <c r="H10" s="77"/>
      <c r="I10" s="83">
        <f t="shared" si="0"/>
        <v>132</v>
      </c>
      <c r="J10" s="84"/>
    </row>
    <row r="11" spans="1:14" x14ac:dyDescent="0.25">
      <c r="A11" s="18" t="s">
        <v>476</v>
      </c>
      <c r="B11" s="17" t="s">
        <v>396</v>
      </c>
      <c r="C11" s="18" t="s">
        <v>446</v>
      </c>
      <c r="D11" s="77" t="s">
        <v>326</v>
      </c>
      <c r="E11" s="77" t="s">
        <v>327</v>
      </c>
      <c r="F11" s="77" t="s">
        <v>324</v>
      </c>
      <c r="G11" s="68">
        <v>169.6</v>
      </c>
      <c r="H11" s="77"/>
      <c r="I11" s="83">
        <f t="shared" si="0"/>
        <v>169.6</v>
      </c>
      <c r="J11" s="84"/>
    </row>
    <row r="12" spans="1:14" x14ac:dyDescent="0.25">
      <c r="A12" s="18" t="s">
        <v>480</v>
      </c>
      <c r="B12" s="17" t="s">
        <v>13</v>
      </c>
      <c r="C12" s="18" t="s">
        <v>14</v>
      </c>
      <c r="D12" s="77" t="s">
        <v>323</v>
      </c>
      <c r="E12" s="77" t="s">
        <v>325</v>
      </c>
      <c r="F12" s="77" t="s">
        <v>324</v>
      </c>
      <c r="G12" s="68">
        <v>686.54783999999995</v>
      </c>
      <c r="H12" s="77"/>
      <c r="I12" s="83">
        <f t="shared" si="0"/>
        <v>686.54783999999995</v>
      </c>
      <c r="J12" s="84"/>
    </row>
    <row r="13" spans="1:14" x14ac:dyDescent="0.25">
      <c r="A13" s="18" t="s">
        <v>480</v>
      </c>
      <c r="B13" s="17" t="s">
        <v>58</v>
      </c>
      <c r="C13" s="18" t="s">
        <v>59</v>
      </c>
      <c r="D13" s="77" t="s">
        <v>323</v>
      </c>
      <c r="E13" s="77" t="s">
        <v>325</v>
      </c>
      <c r="F13" s="77" t="s">
        <v>324</v>
      </c>
      <c r="G13" s="68">
        <v>163.19999999999999</v>
      </c>
      <c r="H13" s="77"/>
      <c r="I13" s="83">
        <f t="shared" si="0"/>
        <v>163.19999999999999</v>
      </c>
      <c r="J13" s="84"/>
    </row>
    <row r="14" spans="1:14" x14ac:dyDescent="0.25">
      <c r="A14" s="18" t="s">
        <v>480</v>
      </c>
      <c r="B14" s="17" t="s">
        <v>190</v>
      </c>
      <c r="C14" s="18" t="s">
        <v>103</v>
      </c>
      <c r="D14" s="77" t="s">
        <v>323</v>
      </c>
      <c r="E14" s="77" t="s">
        <v>325</v>
      </c>
      <c r="F14" s="77" t="s">
        <v>324</v>
      </c>
      <c r="G14" s="68">
        <v>278</v>
      </c>
      <c r="H14" s="77"/>
      <c r="I14" s="83">
        <f t="shared" si="0"/>
        <v>278</v>
      </c>
      <c r="J14" s="84"/>
    </row>
    <row r="15" spans="1:14" x14ac:dyDescent="0.25">
      <c r="A15" s="18" t="s">
        <v>480</v>
      </c>
      <c r="B15" s="17" t="s">
        <v>187</v>
      </c>
      <c r="C15" s="18" t="s">
        <v>112</v>
      </c>
      <c r="D15" s="77" t="s">
        <v>328</v>
      </c>
      <c r="E15" s="77" t="s">
        <v>329</v>
      </c>
      <c r="F15" s="77" t="s">
        <v>324</v>
      </c>
      <c r="G15" s="68">
        <v>380.04223999999999</v>
      </c>
      <c r="H15" s="77"/>
      <c r="I15" s="83">
        <f t="shared" si="0"/>
        <v>380.04223999999999</v>
      </c>
      <c r="J15" s="84"/>
    </row>
    <row r="16" spans="1:14" x14ac:dyDescent="0.25">
      <c r="A16" s="18" t="s">
        <v>480</v>
      </c>
      <c r="B16" s="17" t="s">
        <v>296</v>
      </c>
      <c r="C16" s="18" t="s">
        <v>241</v>
      </c>
      <c r="D16" s="77" t="s">
        <v>328</v>
      </c>
      <c r="E16" s="77" t="s">
        <v>329</v>
      </c>
      <c r="F16" s="77" t="s">
        <v>324</v>
      </c>
      <c r="G16" s="68">
        <v>398.5777591014205</v>
      </c>
      <c r="H16" s="77"/>
      <c r="I16" s="83">
        <f t="shared" si="0"/>
        <v>398.5777591014205</v>
      </c>
      <c r="J16" s="84"/>
    </row>
    <row r="17" spans="1:10" x14ac:dyDescent="0.25">
      <c r="A17" s="18" t="s">
        <v>480</v>
      </c>
      <c r="B17" s="17" t="s">
        <v>398</v>
      </c>
      <c r="C17" s="18" t="s">
        <v>337</v>
      </c>
      <c r="D17" s="77" t="s">
        <v>440</v>
      </c>
      <c r="E17" s="77" t="s">
        <v>329</v>
      </c>
      <c r="F17" s="77" t="s">
        <v>324</v>
      </c>
      <c r="G17" s="68">
        <v>160.24</v>
      </c>
      <c r="H17" s="77"/>
      <c r="I17" s="83">
        <f t="shared" si="0"/>
        <v>160.24</v>
      </c>
      <c r="J17" s="84"/>
    </row>
    <row r="18" spans="1:10" x14ac:dyDescent="0.25">
      <c r="A18" s="18" t="s">
        <v>481</v>
      </c>
      <c r="B18" s="17" t="s">
        <v>86</v>
      </c>
      <c r="C18" s="18" t="s">
        <v>87</v>
      </c>
      <c r="D18" s="77" t="s">
        <v>442</v>
      </c>
      <c r="E18" s="77" t="s">
        <v>327</v>
      </c>
      <c r="F18" s="77" t="s">
        <v>324</v>
      </c>
      <c r="G18" s="68">
        <v>188</v>
      </c>
      <c r="H18" s="77"/>
      <c r="I18" s="83">
        <f t="shared" si="0"/>
        <v>188</v>
      </c>
      <c r="J18" s="84"/>
    </row>
    <row r="19" spans="1:10" x14ac:dyDescent="0.25">
      <c r="A19" s="18" t="s">
        <v>481</v>
      </c>
      <c r="B19" s="17" t="s">
        <v>123</v>
      </c>
      <c r="C19" s="18" t="s">
        <v>124</v>
      </c>
      <c r="D19" s="77" t="s">
        <v>328</v>
      </c>
      <c r="E19" s="77" t="s">
        <v>329</v>
      </c>
      <c r="F19" s="77" t="s">
        <v>324</v>
      </c>
      <c r="G19" s="68">
        <v>278.40000000000003</v>
      </c>
      <c r="H19" s="77"/>
      <c r="I19" s="83">
        <f t="shared" si="0"/>
        <v>278.40000000000003</v>
      </c>
      <c r="J19" s="84"/>
    </row>
    <row r="20" spans="1:10" x14ac:dyDescent="0.25">
      <c r="A20" s="18" t="s">
        <v>481</v>
      </c>
      <c r="B20" s="17" t="s">
        <v>315</v>
      </c>
      <c r="C20" s="18" t="s">
        <v>147</v>
      </c>
      <c r="D20" s="77" t="s">
        <v>328</v>
      </c>
      <c r="E20" s="77" t="s">
        <v>329</v>
      </c>
      <c r="F20" s="77" t="s">
        <v>324</v>
      </c>
      <c r="G20" s="68">
        <v>309.2</v>
      </c>
      <c r="H20" s="77"/>
      <c r="I20" s="83">
        <f t="shared" si="0"/>
        <v>309.2</v>
      </c>
      <c r="J20" s="84"/>
    </row>
    <row r="21" spans="1:10" x14ac:dyDescent="0.25">
      <c r="A21" s="18" t="s">
        <v>481</v>
      </c>
      <c r="B21" s="17" t="s">
        <v>280</v>
      </c>
      <c r="C21" s="18" t="s">
        <v>170</v>
      </c>
      <c r="D21" s="77" t="s">
        <v>328</v>
      </c>
      <c r="E21" s="77" t="s">
        <v>329</v>
      </c>
      <c r="F21" s="77" t="s">
        <v>324</v>
      </c>
      <c r="G21" s="68">
        <v>437.19999999999993</v>
      </c>
      <c r="H21" s="77"/>
      <c r="I21" s="83">
        <f t="shared" si="0"/>
        <v>437.19999999999993</v>
      </c>
      <c r="J21" s="84"/>
    </row>
    <row r="22" spans="1:10" x14ac:dyDescent="0.25">
      <c r="A22" s="18" t="s">
        <v>481</v>
      </c>
      <c r="B22" s="17" t="s">
        <v>186</v>
      </c>
      <c r="C22" s="18" t="s">
        <v>171</v>
      </c>
      <c r="D22" s="77" t="s">
        <v>439</v>
      </c>
      <c r="E22" s="77" t="s">
        <v>327</v>
      </c>
      <c r="F22" s="77" t="s">
        <v>324</v>
      </c>
      <c r="G22" s="68">
        <v>278.39999999999998</v>
      </c>
      <c r="H22" s="77"/>
      <c r="I22" s="83">
        <f t="shared" si="0"/>
        <v>278.39999999999998</v>
      </c>
      <c r="J22" s="84"/>
    </row>
    <row r="23" spans="1:10" x14ac:dyDescent="0.25">
      <c r="A23" s="18" t="s">
        <v>481</v>
      </c>
      <c r="B23" s="17" t="s">
        <v>298</v>
      </c>
      <c r="C23" s="18" t="s">
        <v>172</v>
      </c>
      <c r="D23" s="77" t="s">
        <v>329</v>
      </c>
      <c r="E23" s="77" t="s">
        <v>329</v>
      </c>
      <c r="F23" s="77" t="s">
        <v>324</v>
      </c>
      <c r="G23" s="68">
        <v>344</v>
      </c>
      <c r="H23" s="77"/>
      <c r="I23" s="83">
        <f t="shared" si="0"/>
        <v>344</v>
      </c>
      <c r="J23" s="84"/>
    </row>
    <row r="24" spans="1:10" x14ac:dyDescent="0.25">
      <c r="A24" s="18" t="s">
        <v>481</v>
      </c>
      <c r="B24" s="17" t="s">
        <v>318</v>
      </c>
      <c r="C24" s="18" t="s">
        <v>203</v>
      </c>
      <c r="D24" s="77" t="s">
        <v>328</v>
      </c>
      <c r="E24" s="77" t="s">
        <v>329</v>
      </c>
      <c r="F24" s="77" t="s">
        <v>324</v>
      </c>
      <c r="G24" s="68">
        <v>509.36</v>
      </c>
      <c r="H24" s="77"/>
      <c r="I24" s="83">
        <f t="shared" si="0"/>
        <v>509.36</v>
      </c>
      <c r="J24" s="84"/>
    </row>
    <row r="25" spans="1:10" x14ac:dyDescent="0.25">
      <c r="A25" s="18" t="s">
        <v>481</v>
      </c>
      <c r="B25" s="17" t="s">
        <v>301</v>
      </c>
      <c r="C25" s="18" t="s">
        <v>245</v>
      </c>
      <c r="D25" s="77" t="s">
        <v>440</v>
      </c>
      <c r="E25" s="77" t="s">
        <v>329</v>
      </c>
      <c r="F25" s="77" t="s">
        <v>324</v>
      </c>
      <c r="G25" s="68">
        <v>123.92</v>
      </c>
      <c r="H25" s="77"/>
      <c r="I25" s="83">
        <f t="shared" si="0"/>
        <v>123.92</v>
      </c>
      <c r="J25" s="84"/>
    </row>
    <row r="26" spans="1:10" x14ac:dyDescent="0.25">
      <c r="A26" s="18" t="s">
        <v>481</v>
      </c>
      <c r="B26" s="17" t="s">
        <v>277</v>
      </c>
      <c r="C26" s="18" t="s">
        <v>259</v>
      </c>
      <c r="D26" s="77" t="s">
        <v>439</v>
      </c>
      <c r="E26" s="77" t="s">
        <v>327</v>
      </c>
      <c r="F26" s="77" t="s">
        <v>324</v>
      </c>
      <c r="G26" s="68">
        <v>312</v>
      </c>
      <c r="H26" s="77"/>
      <c r="I26" s="83">
        <f t="shared" si="0"/>
        <v>312</v>
      </c>
      <c r="J26" s="84"/>
    </row>
    <row r="27" spans="1:10" x14ac:dyDescent="0.25">
      <c r="A27" s="18" t="s">
        <v>481</v>
      </c>
      <c r="B27" s="17" t="s">
        <v>401</v>
      </c>
      <c r="C27" s="18" t="s">
        <v>339</v>
      </c>
      <c r="D27" s="77" t="s">
        <v>439</v>
      </c>
      <c r="E27" s="77" t="s">
        <v>327</v>
      </c>
      <c r="F27" s="77" t="s">
        <v>324</v>
      </c>
      <c r="G27" s="68">
        <v>182</v>
      </c>
      <c r="H27" s="77"/>
      <c r="I27" s="83">
        <f t="shared" si="0"/>
        <v>182</v>
      </c>
      <c r="J27" s="84"/>
    </row>
    <row r="28" spans="1:10" x14ac:dyDescent="0.25">
      <c r="A28" s="18" t="s">
        <v>481</v>
      </c>
      <c r="B28" s="17" t="s">
        <v>402</v>
      </c>
      <c r="C28" s="18" t="s">
        <v>340</v>
      </c>
      <c r="D28" s="77" t="s">
        <v>439</v>
      </c>
      <c r="E28" s="77" t="s">
        <v>327</v>
      </c>
      <c r="F28" s="77" t="s">
        <v>324</v>
      </c>
      <c r="G28" s="68">
        <v>144</v>
      </c>
      <c r="H28" s="77"/>
      <c r="I28" s="83">
        <f t="shared" si="0"/>
        <v>144</v>
      </c>
      <c r="J28" s="84"/>
    </row>
    <row r="29" spans="1:10" x14ac:dyDescent="0.25">
      <c r="A29" s="18" t="s">
        <v>481</v>
      </c>
      <c r="B29" s="17" t="s">
        <v>400</v>
      </c>
      <c r="C29" s="18" t="s">
        <v>338</v>
      </c>
      <c r="D29" s="77" t="s">
        <v>439</v>
      </c>
      <c r="E29" s="77" t="s">
        <v>327</v>
      </c>
      <c r="F29" s="77" t="s">
        <v>324</v>
      </c>
      <c r="G29" s="68">
        <v>197.6</v>
      </c>
      <c r="H29" s="77"/>
      <c r="I29" s="83">
        <f t="shared" si="0"/>
        <v>197.6</v>
      </c>
      <c r="J29" s="84"/>
    </row>
    <row r="30" spans="1:10" x14ac:dyDescent="0.25">
      <c r="A30" s="18" t="s">
        <v>481</v>
      </c>
      <c r="B30" s="17" t="s">
        <v>403</v>
      </c>
      <c r="C30" s="18" t="s">
        <v>443</v>
      </c>
      <c r="D30" s="77" t="s">
        <v>462</v>
      </c>
      <c r="E30" s="77" t="s">
        <v>329</v>
      </c>
      <c r="F30" s="77" t="s">
        <v>324</v>
      </c>
      <c r="G30" s="68">
        <v>248</v>
      </c>
      <c r="H30" s="77"/>
      <c r="I30" s="83">
        <f t="shared" si="0"/>
        <v>248</v>
      </c>
      <c r="J30" s="84"/>
    </row>
    <row r="31" spans="1:10" x14ac:dyDescent="0.25">
      <c r="A31" s="18" t="s">
        <v>482</v>
      </c>
      <c r="B31" s="17" t="s">
        <v>24</v>
      </c>
      <c r="C31" s="18" t="s">
        <v>25</v>
      </c>
      <c r="D31" s="77" t="s">
        <v>439</v>
      </c>
      <c r="E31" s="77" t="s">
        <v>327</v>
      </c>
      <c r="F31" s="77" t="s">
        <v>324</v>
      </c>
      <c r="G31" s="68">
        <v>468.48</v>
      </c>
      <c r="H31" s="77"/>
      <c r="I31" s="83">
        <f t="shared" si="0"/>
        <v>468.48</v>
      </c>
      <c r="J31" s="84"/>
    </row>
    <row r="32" spans="1:10" x14ac:dyDescent="0.25">
      <c r="A32" s="18" t="s">
        <v>482</v>
      </c>
      <c r="B32" s="17" t="s">
        <v>41</v>
      </c>
      <c r="C32" s="18" t="s">
        <v>42</v>
      </c>
      <c r="D32" s="77" t="s">
        <v>328</v>
      </c>
      <c r="E32" s="77" t="s">
        <v>329</v>
      </c>
      <c r="F32" s="77" t="s">
        <v>324</v>
      </c>
      <c r="G32" s="68">
        <v>1062.5595508743718</v>
      </c>
      <c r="H32" s="77"/>
      <c r="I32" s="83">
        <f t="shared" si="0"/>
        <v>1062.5595508743718</v>
      </c>
      <c r="J32" s="84"/>
    </row>
    <row r="33" spans="1:10" x14ac:dyDescent="0.25">
      <c r="A33" s="18" t="s">
        <v>482</v>
      </c>
      <c r="B33" s="17" t="s">
        <v>47</v>
      </c>
      <c r="C33" s="18" t="s">
        <v>48</v>
      </c>
      <c r="D33" s="77" t="s">
        <v>328</v>
      </c>
      <c r="E33" s="77" t="s">
        <v>329</v>
      </c>
      <c r="F33" s="77" t="s">
        <v>324</v>
      </c>
      <c r="G33" s="68">
        <v>758.7439999999998</v>
      </c>
      <c r="H33" s="77"/>
      <c r="I33" s="83">
        <f t="shared" si="0"/>
        <v>758.7439999999998</v>
      </c>
      <c r="J33" s="84"/>
    </row>
    <row r="34" spans="1:10" x14ac:dyDescent="0.25">
      <c r="A34" s="18" t="s">
        <v>482</v>
      </c>
      <c r="B34" s="17" t="s">
        <v>88</v>
      </c>
      <c r="C34" s="18" t="s">
        <v>89</v>
      </c>
      <c r="D34" s="77" t="s">
        <v>439</v>
      </c>
      <c r="E34" s="77" t="s">
        <v>327</v>
      </c>
      <c r="F34" s="77" t="s">
        <v>324</v>
      </c>
      <c r="G34" s="68">
        <v>375.50771199999997</v>
      </c>
      <c r="H34" s="77"/>
      <c r="I34" s="83">
        <f t="shared" si="0"/>
        <v>375.50771199999997</v>
      </c>
      <c r="J34" s="84"/>
    </row>
    <row r="35" spans="1:10" x14ac:dyDescent="0.25">
      <c r="A35" s="18" t="s">
        <v>482</v>
      </c>
      <c r="B35" s="17" t="s">
        <v>97</v>
      </c>
      <c r="C35" s="18" t="s">
        <v>98</v>
      </c>
      <c r="D35" s="77" t="s">
        <v>323</v>
      </c>
      <c r="E35" s="77" t="s">
        <v>325</v>
      </c>
      <c r="F35" s="77" t="s">
        <v>324</v>
      </c>
      <c r="G35" s="68">
        <v>223.68</v>
      </c>
      <c r="H35" s="77"/>
      <c r="I35" s="83">
        <f t="shared" si="0"/>
        <v>223.68</v>
      </c>
      <c r="J35" s="84"/>
    </row>
    <row r="36" spans="1:10" x14ac:dyDescent="0.25">
      <c r="A36" s="18" t="s">
        <v>482</v>
      </c>
      <c r="B36" s="17" t="s">
        <v>99</v>
      </c>
      <c r="C36" s="18" t="s">
        <v>100</v>
      </c>
      <c r="D36" s="77" t="s">
        <v>323</v>
      </c>
      <c r="E36" s="77" t="s">
        <v>325</v>
      </c>
      <c r="F36" s="77" t="s">
        <v>324</v>
      </c>
      <c r="G36" s="68">
        <v>175.2</v>
      </c>
      <c r="H36" s="77"/>
      <c r="I36" s="83">
        <f t="shared" si="0"/>
        <v>175.2</v>
      </c>
      <c r="J36" s="84"/>
    </row>
    <row r="37" spans="1:10" x14ac:dyDescent="0.25">
      <c r="A37" s="18" t="s">
        <v>482</v>
      </c>
      <c r="B37" s="17" t="s">
        <v>285</v>
      </c>
      <c r="C37" s="18" t="s">
        <v>146</v>
      </c>
      <c r="D37" s="77" t="s">
        <v>328</v>
      </c>
      <c r="E37" s="77" t="s">
        <v>329</v>
      </c>
      <c r="F37" s="77" t="s">
        <v>324</v>
      </c>
      <c r="G37" s="68">
        <v>367.87999999999994</v>
      </c>
      <c r="H37" s="77"/>
      <c r="I37" s="83">
        <f t="shared" si="0"/>
        <v>367.87999999999994</v>
      </c>
      <c r="J37" s="84"/>
    </row>
    <row r="38" spans="1:10" x14ac:dyDescent="0.25">
      <c r="A38" s="18" t="s">
        <v>482</v>
      </c>
      <c r="B38" s="17" t="s">
        <v>306</v>
      </c>
      <c r="C38" s="18" t="s">
        <v>202</v>
      </c>
      <c r="D38" s="77" t="s">
        <v>439</v>
      </c>
      <c r="E38" s="77" t="s">
        <v>327</v>
      </c>
      <c r="F38" s="77" t="s">
        <v>324</v>
      </c>
      <c r="G38" s="68">
        <v>228</v>
      </c>
      <c r="H38" s="77"/>
      <c r="I38" s="83">
        <f t="shared" si="0"/>
        <v>228</v>
      </c>
      <c r="J38" s="84"/>
    </row>
    <row r="39" spans="1:10" x14ac:dyDescent="0.25">
      <c r="A39" s="18" t="s">
        <v>482</v>
      </c>
      <c r="B39" s="17" t="s">
        <v>281</v>
      </c>
      <c r="C39" s="18" t="s">
        <v>185</v>
      </c>
      <c r="D39" s="77" t="s">
        <v>439</v>
      </c>
      <c r="E39" s="77" t="s">
        <v>327</v>
      </c>
      <c r="F39" s="77" t="s">
        <v>324</v>
      </c>
      <c r="G39" s="68">
        <v>144</v>
      </c>
      <c r="H39" s="77"/>
      <c r="I39" s="83">
        <f t="shared" si="0"/>
        <v>144</v>
      </c>
      <c r="J39" s="84"/>
    </row>
    <row r="40" spans="1:10" x14ac:dyDescent="0.25">
      <c r="A40" s="18" t="s">
        <v>482</v>
      </c>
      <c r="B40" s="17" t="s">
        <v>278</v>
      </c>
      <c r="C40" s="18" t="s">
        <v>208</v>
      </c>
      <c r="D40" s="77" t="s">
        <v>439</v>
      </c>
      <c r="E40" s="77" t="s">
        <v>327</v>
      </c>
      <c r="F40" s="77" t="s">
        <v>324</v>
      </c>
      <c r="G40" s="68">
        <v>249.59999999999997</v>
      </c>
      <c r="H40" s="77"/>
      <c r="I40" s="83">
        <f t="shared" si="0"/>
        <v>249.59999999999997</v>
      </c>
      <c r="J40" s="84"/>
    </row>
    <row r="41" spans="1:10" x14ac:dyDescent="0.25">
      <c r="A41" s="18" t="s">
        <v>482</v>
      </c>
      <c r="B41" s="17" t="s">
        <v>307</v>
      </c>
      <c r="C41" s="18" t="s">
        <v>233</v>
      </c>
      <c r="D41" s="77" t="s">
        <v>330</v>
      </c>
      <c r="E41" s="77" t="s">
        <v>329</v>
      </c>
      <c r="F41" s="77" t="s">
        <v>324</v>
      </c>
      <c r="G41" s="68">
        <v>34.56</v>
      </c>
      <c r="H41" s="77"/>
      <c r="I41" s="83">
        <f t="shared" si="0"/>
        <v>34.56</v>
      </c>
      <c r="J41" s="84"/>
    </row>
    <row r="42" spans="1:10" x14ac:dyDescent="0.25">
      <c r="A42" s="18" t="s">
        <v>482</v>
      </c>
      <c r="B42" s="17" t="s">
        <v>369</v>
      </c>
      <c r="C42" s="18" t="s">
        <v>267</v>
      </c>
      <c r="D42" s="77" t="s">
        <v>439</v>
      </c>
      <c r="E42" s="77" t="s">
        <v>327</v>
      </c>
      <c r="F42" s="77" t="s">
        <v>324</v>
      </c>
      <c r="G42" s="68">
        <v>210.6</v>
      </c>
      <c r="H42" s="77"/>
      <c r="I42" s="83">
        <f t="shared" si="0"/>
        <v>210.6</v>
      </c>
      <c r="J42" s="84"/>
    </row>
    <row r="43" spans="1:10" x14ac:dyDescent="0.25">
      <c r="A43" s="18" t="s">
        <v>385</v>
      </c>
      <c r="B43" s="17" t="s">
        <v>253</v>
      </c>
      <c r="C43" s="18" t="s">
        <v>254</v>
      </c>
      <c r="D43" s="77" t="s">
        <v>323</v>
      </c>
      <c r="E43" s="77" t="s">
        <v>325</v>
      </c>
      <c r="F43" s="77" t="s">
        <v>324</v>
      </c>
      <c r="G43" s="68">
        <v>410.15999999999997</v>
      </c>
      <c r="H43" s="77"/>
      <c r="I43" s="83">
        <f t="shared" si="0"/>
        <v>410.15999999999997</v>
      </c>
      <c r="J43" s="84"/>
    </row>
    <row r="44" spans="1:10" x14ac:dyDescent="0.25">
      <c r="A44" s="18" t="s">
        <v>385</v>
      </c>
      <c r="B44" s="17" t="s">
        <v>32</v>
      </c>
      <c r="C44" s="18" t="s">
        <v>33</v>
      </c>
      <c r="D44" s="77" t="s">
        <v>441</v>
      </c>
      <c r="E44" s="77" t="s">
        <v>325</v>
      </c>
      <c r="F44" s="77" t="s">
        <v>324</v>
      </c>
      <c r="G44" s="68">
        <v>186.8</v>
      </c>
      <c r="H44" s="77"/>
      <c r="I44" s="83">
        <f t="shared" si="0"/>
        <v>186.8</v>
      </c>
      <c r="J44" s="84"/>
    </row>
    <row r="45" spans="1:10" x14ac:dyDescent="0.25">
      <c r="A45" s="18" t="s">
        <v>385</v>
      </c>
      <c r="B45" s="17" t="s">
        <v>312</v>
      </c>
      <c r="C45" s="18" t="s">
        <v>40</v>
      </c>
      <c r="D45" s="77" t="s">
        <v>440</v>
      </c>
      <c r="E45" s="77" t="s">
        <v>329</v>
      </c>
      <c r="F45" s="77" t="s">
        <v>324</v>
      </c>
      <c r="G45" s="68">
        <v>165</v>
      </c>
      <c r="H45" s="77"/>
      <c r="I45" s="83">
        <f t="shared" si="0"/>
        <v>165</v>
      </c>
      <c r="J45" s="84"/>
    </row>
    <row r="46" spans="1:10" x14ac:dyDescent="0.25">
      <c r="A46" s="18" t="s">
        <v>385</v>
      </c>
      <c r="B46" s="17" t="s">
        <v>52</v>
      </c>
      <c r="C46" s="18" t="s">
        <v>53</v>
      </c>
      <c r="D46" s="77" t="s">
        <v>439</v>
      </c>
      <c r="E46" s="77" t="s">
        <v>327</v>
      </c>
      <c r="F46" s="77" t="s">
        <v>324</v>
      </c>
      <c r="G46" s="68">
        <v>260.72000000000003</v>
      </c>
      <c r="H46" s="77"/>
      <c r="I46" s="83">
        <f t="shared" si="0"/>
        <v>260.72000000000003</v>
      </c>
      <c r="J46" s="84"/>
    </row>
    <row r="47" spans="1:10" s="86" customFormat="1" x14ac:dyDescent="0.25">
      <c r="A47" s="45" t="s">
        <v>385</v>
      </c>
      <c r="B47" s="46" t="s">
        <v>64</v>
      </c>
      <c r="C47" s="45" t="s">
        <v>65</v>
      </c>
      <c r="D47" s="10" t="s">
        <v>323</v>
      </c>
      <c r="E47" s="10" t="s">
        <v>325</v>
      </c>
      <c r="F47" s="10" t="s">
        <v>324</v>
      </c>
      <c r="G47" s="49">
        <v>36.64</v>
      </c>
      <c r="H47" s="10">
        <v>160</v>
      </c>
      <c r="I47" s="83">
        <f t="shared" si="0"/>
        <v>196.64</v>
      </c>
      <c r="J47" s="85" t="s">
        <v>1053</v>
      </c>
    </row>
    <row r="48" spans="1:10" x14ac:dyDescent="0.25">
      <c r="A48" s="18" t="s">
        <v>385</v>
      </c>
      <c r="B48" s="17" t="s">
        <v>77</v>
      </c>
      <c r="C48" s="18" t="s">
        <v>78</v>
      </c>
      <c r="D48" s="77" t="s">
        <v>328</v>
      </c>
      <c r="E48" s="77" t="s">
        <v>329</v>
      </c>
      <c r="F48" s="77" t="s">
        <v>324</v>
      </c>
      <c r="G48" s="68">
        <v>243.83999999999997</v>
      </c>
      <c r="H48" s="77"/>
      <c r="I48" s="83">
        <f t="shared" si="0"/>
        <v>243.83999999999997</v>
      </c>
      <c r="J48" s="84"/>
    </row>
    <row r="49" spans="1:10" x14ac:dyDescent="0.25">
      <c r="A49" s="18" t="s">
        <v>385</v>
      </c>
      <c r="B49" s="17" t="s">
        <v>79</v>
      </c>
      <c r="C49" s="18" t="s">
        <v>80</v>
      </c>
      <c r="D49" s="77" t="s">
        <v>328</v>
      </c>
      <c r="E49" s="77" t="s">
        <v>329</v>
      </c>
      <c r="F49" s="77" t="s">
        <v>324</v>
      </c>
      <c r="G49" s="68">
        <v>247.36</v>
      </c>
      <c r="H49" s="77"/>
      <c r="I49" s="83">
        <f t="shared" si="0"/>
        <v>247.36</v>
      </c>
      <c r="J49" s="84"/>
    </row>
    <row r="50" spans="1:10" x14ac:dyDescent="0.25">
      <c r="A50" s="18" t="s">
        <v>385</v>
      </c>
      <c r="B50" s="17" t="s">
        <v>81</v>
      </c>
      <c r="C50" s="18" t="s">
        <v>82</v>
      </c>
      <c r="D50" s="77" t="s">
        <v>328</v>
      </c>
      <c r="E50" s="77" t="s">
        <v>329</v>
      </c>
      <c r="F50" s="77" t="s">
        <v>324</v>
      </c>
      <c r="G50" s="68">
        <v>227.2</v>
      </c>
      <c r="H50" s="77"/>
      <c r="I50" s="83">
        <f t="shared" si="0"/>
        <v>227.2</v>
      </c>
      <c r="J50" s="84"/>
    </row>
    <row r="51" spans="1:10" s="86" customFormat="1" x14ac:dyDescent="0.25">
      <c r="A51" s="45" t="s">
        <v>385</v>
      </c>
      <c r="B51" s="46" t="s">
        <v>206</v>
      </c>
      <c r="C51" s="45" t="s">
        <v>207</v>
      </c>
      <c r="D51" s="10" t="s">
        <v>323</v>
      </c>
      <c r="E51" s="10" t="s">
        <v>325</v>
      </c>
      <c r="F51" s="10" t="s">
        <v>324</v>
      </c>
      <c r="G51" s="68">
        <v>1018.88</v>
      </c>
      <c r="H51" s="10">
        <v>160</v>
      </c>
      <c r="I51" s="83">
        <f t="shared" si="0"/>
        <v>1178.8800000000001</v>
      </c>
      <c r="J51" s="85" t="s">
        <v>1053</v>
      </c>
    </row>
    <row r="52" spans="1:10" x14ac:dyDescent="0.25">
      <c r="A52" s="18" t="s">
        <v>385</v>
      </c>
      <c r="B52" s="17" t="s">
        <v>90</v>
      </c>
      <c r="C52" s="18" t="s">
        <v>91</v>
      </c>
      <c r="D52" s="77" t="s">
        <v>328</v>
      </c>
      <c r="E52" s="77" t="s">
        <v>329</v>
      </c>
      <c r="F52" s="77" t="s">
        <v>324</v>
      </c>
      <c r="G52" s="68">
        <v>112.88</v>
      </c>
      <c r="H52" s="77"/>
      <c r="I52" s="83">
        <f t="shared" si="0"/>
        <v>112.88</v>
      </c>
      <c r="J52" s="84"/>
    </row>
    <row r="53" spans="1:10" x14ac:dyDescent="0.25">
      <c r="A53" s="18" t="s">
        <v>385</v>
      </c>
      <c r="B53" s="17" t="s">
        <v>121</v>
      </c>
      <c r="C53" s="18" t="s">
        <v>122</v>
      </c>
      <c r="D53" s="77" t="s">
        <v>323</v>
      </c>
      <c r="E53" s="77" t="s">
        <v>325</v>
      </c>
      <c r="F53" s="77" t="s">
        <v>324</v>
      </c>
      <c r="G53" s="68">
        <v>198.03658239999999</v>
      </c>
      <c r="H53" s="77"/>
      <c r="I53" s="83">
        <f t="shared" si="0"/>
        <v>198.03658239999999</v>
      </c>
      <c r="J53" s="84"/>
    </row>
    <row r="54" spans="1:10" x14ac:dyDescent="0.25">
      <c r="A54" s="18" t="s">
        <v>385</v>
      </c>
      <c r="B54" s="17" t="s">
        <v>127</v>
      </c>
      <c r="C54" s="18" t="s">
        <v>128</v>
      </c>
      <c r="D54" s="77" t="s">
        <v>328</v>
      </c>
      <c r="E54" s="77" t="s">
        <v>329</v>
      </c>
      <c r="F54" s="77" t="s">
        <v>324</v>
      </c>
      <c r="G54" s="68">
        <v>315.52000000000004</v>
      </c>
      <c r="H54" s="77"/>
      <c r="I54" s="83">
        <f t="shared" si="0"/>
        <v>315.52000000000004</v>
      </c>
      <c r="J54" s="84"/>
    </row>
    <row r="55" spans="1:10" x14ac:dyDescent="0.25">
      <c r="A55" s="18" t="s">
        <v>385</v>
      </c>
      <c r="B55" s="17" t="s">
        <v>133</v>
      </c>
      <c r="C55" s="18" t="s">
        <v>134</v>
      </c>
      <c r="D55" s="77" t="s">
        <v>439</v>
      </c>
      <c r="E55" s="77" t="s">
        <v>327</v>
      </c>
      <c r="F55" s="77" t="s">
        <v>324</v>
      </c>
      <c r="G55" s="68">
        <v>64</v>
      </c>
      <c r="H55" s="77"/>
      <c r="I55" s="83">
        <f t="shared" si="0"/>
        <v>64</v>
      </c>
      <c r="J55" s="84"/>
    </row>
    <row r="56" spans="1:10" x14ac:dyDescent="0.25">
      <c r="A56" s="18" t="s">
        <v>385</v>
      </c>
      <c r="B56" s="17" t="s">
        <v>141</v>
      </c>
      <c r="C56" s="18" t="s">
        <v>142</v>
      </c>
      <c r="D56" s="77" t="s">
        <v>328</v>
      </c>
      <c r="E56" s="77" t="s">
        <v>329</v>
      </c>
      <c r="F56" s="77" t="s">
        <v>324</v>
      </c>
      <c r="G56" s="68">
        <v>482.06</v>
      </c>
      <c r="H56" s="77"/>
      <c r="I56" s="83">
        <f t="shared" si="0"/>
        <v>482.06</v>
      </c>
      <c r="J56" s="84"/>
    </row>
    <row r="57" spans="1:10" x14ac:dyDescent="0.25">
      <c r="A57" s="18" t="s">
        <v>385</v>
      </c>
      <c r="B57" s="17" t="s">
        <v>308</v>
      </c>
      <c r="C57" s="18" t="s">
        <v>176</v>
      </c>
      <c r="D57" s="77" t="s">
        <v>647</v>
      </c>
      <c r="E57" s="77" t="s">
        <v>327</v>
      </c>
      <c r="F57" s="77" t="s">
        <v>331</v>
      </c>
      <c r="G57" s="68">
        <v>256</v>
      </c>
      <c r="H57" s="77"/>
      <c r="I57" s="83">
        <f t="shared" si="0"/>
        <v>256</v>
      </c>
      <c r="J57" s="84"/>
    </row>
    <row r="58" spans="1:10" x14ac:dyDescent="0.25">
      <c r="A58" s="18" t="s">
        <v>385</v>
      </c>
      <c r="B58" s="17" t="s">
        <v>283</v>
      </c>
      <c r="C58" s="18" t="s">
        <v>213</v>
      </c>
      <c r="D58" s="77" t="s">
        <v>439</v>
      </c>
      <c r="E58" s="77" t="s">
        <v>327</v>
      </c>
      <c r="F58" s="77" t="s">
        <v>324</v>
      </c>
      <c r="G58" s="68">
        <v>337.92</v>
      </c>
      <c r="H58" s="77"/>
      <c r="I58" s="83">
        <f t="shared" si="0"/>
        <v>337.92</v>
      </c>
      <c r="J58" s="84"/>
    </row>
    <row r="59" spans="1:10" x14ac:dyDescent="0.25">
      <c r="A59" s="18" t="s">
        <v>385</v>
      </c>
      <c r="B59" s="17" t="s">
        <v>274</v>
      </c>
      <c r="C59" s="18" t="s">
        <v>262</v>
      </c>
      <c r="D59" s="77">
        <v>0</v>
      </c>
      <c r="E59" s="77" t="s">
        <v>327</v>
      </c>
      <c r="F59" s="77" t="s">
        <v>324</v>
      </c>
      <c r="G59" s="68">
        <v>386.28000000000003</v>
      </c>
      <c r="H59" s="77"/>
      <c r="I59" s="83">
        <f t="shared" si="0"/>
        <v>386.28000000000003</v>
      </c>
      <c r="J59" s="84"/>
    </row>
    <row r="60" spans="1:10" x14ac:dyDescent="0.25">
      <c r="A60" s="18" t="s">
        <v>385</v>
      </c>
      <c r="B60" s="17" t="s">
        <v>371</v>
      </c>
      <c r="C60" s="18" t="s">
        <v>263</v>
      </c>
      <c r="D60" s="77" t="s">
        <v>439</v>
      </c>
      <c r="E60" s="77" t="s">
        <v>327</v>
      </c>
      <c r="F60" s="77" t="s">
        <v>324</v>
      </c>
      <c r="G60" s="68">
        <v>215.37279999999996</v>
      </c>
      <c r="H60" s="77"/>
      <c r="I60" s="83">
        <f t="shared" si="0"/>
        <v>215.37279999999996</v>
      </c>
      <c r="J60" s="84"/>
    </row>
    <row r="61" spans="1:10" x14ac:dyDescent="0.25">
      <c r="A61" s="18" t="s">
        <v>385</v>
      </c>
      <c r="B61" s="17" t="s">
        <v>370</v>
      </c>
      <c r="C61" s="18" t="s">
        <v>261</v>
      </c>
      <c r="D61" s="77" t="s">
        <v>323</v>
      </c>
      <c r="E61" s="77" t="s">
        <v>325</v>
      </c>
      <c r="F61" s="77" t="s">
        <v>324</v>
      </c>
      <c r="G61" s="68">
        <v>78.851200000000006</v>
      </c>
      <c r="H61" s="77"/>
      <c r="I61" s="83">
        <f t="shared" si="0"/>
        <v>78.851200000000006</v>
      </c>
      <c r="J61" s="84"/>
    </row>
    <row r="62" spans="1:10" x14ac:dyDescent="0.25">
      <c r="A62" s="18" t="s">
        <v>385</v>
      </c>
      <c r="B62" s="17" t="s">
        <v>275</v>
      </c>
      <c r="C62" s="18" t="s">
        <v>264</v>
      </c>
      <c r="D62" s="77" t="s">
        <v>439</v>
      </c>
      <c r="E62" s="77" t="s">
        <v>327</v>
      </c>
      <c r="F62" s="77" t="s">
        <v>324</v>
      </c>
      <c r="G62" s="68">
        <v>173.6</v>
      </c>
      <c r="H62" s="77"/>
      <c r="I62" s="83">
        <f t="shared" si="0"/>
        <v>173.6</v>
      </c>
      <c r="J62" s="84"/>
    </row>
    <row r="63" spans="1:10" x14ac:dyDescent="0.25">
      <c r="A63" s="18" t="s">
        <v>385</v>
      </c>
      <c r="B63" s="17" t="s">
        <v>372</v>
      </c>
      <c r="C63" s="18" t="s">
        <v>269</v>
      </c>
      <c r="D63" s="77" t="s">
        <v>323</v>
      </c>
      <c r="E63" s="77" t="s">
        <v>325</v>
      </c>
      <c r="F63" s="77" t="s">
        <v>324</v>
      </c>
      <c r="G63" s="68">
        <v>0</v>
      </c>
      <c r="H63" s="77"/>
      <c r="I63" s="83">
        <f t="shared" si="0"/>
        <v>0</v>
      </c>
      <c r="J63" s="84"/>
    </row>
    <row r="64" spans="1:10" x14ac:dyDescent="0.25">
      <c r="A64" s="18" t="s">
        <v>385</v>
      </c>
      <c r="B64" s="48" t="s">
        <v>405</v>
      </c>
      <c r="C64" s="18" t="s">
        <v>342</v>
      </c>
      <c r="D64" s="77" t="s">
        <v>440</v>
      </c>
      <c r="E64" s="77" t="s">
        <v>329</v>
      </c>
      <c r="F64" s="77" t="s">
        <v>324</v>
      </c>
      <c r="G64" s="68">
        <v>121.19999999999999</v>
      </c>
      <c r="H64" s="77"/>
      <c r="I64" s="83">
        <f t="shared" si="0"/>
        <v>121.19999999999999</v>
      </c>
      <c r="J64" s="84"/>
    </row>
    <row r="65" spans="1:10" x14ac:dyDescent="0.25">
      <c r="A65" s="18" t="s">
        <v>385</v>
      </c>
      <c r="B65" s="17" t="s">
        <v>373</v>
      </c>
      <c r="C65" s="18" t="s">
        <v>343</v>
      </c>
      <c r="D65" s="77" t="s">
        <v>439</v>
      </c>
      <c r="E65" s="77" t="s">
        <v>327</v>
      </c>
      <c r="F65" s="77" t="s">
        <v>324</v>
      </c>
      <c r="G65" s="68">
        <v>214.4</v>
      </c>
      <c r="H65" s="77"/>
      <c r="I65" s="83">
        <f t="shared" si="0"/>
        <v>214.4</v>
      </c>
      <c r="J65" s="84"/>
    </row>
    <row r="66" spans="1:10" x14ac:dyDescent="0.25">
      <c r="A66" s="18" t="s">
        <v>385</v>
      </c>
      <c r="B66" s="17" t="s">
        <v>374</v>
      </c>
      <c r="C66" s="18" t="s">
        <v>344</v>
      </c>
      <c r="D66" s="77" t="s">
        <v>326</v>
      </c>
      <c r="E66" s="77" t="s">
        <v>327</v>
      </c>
      <c r="F66" s="77" t="s">
        <v>324</v>
      </c>
      <c r="G66" s="68">
        <v>48</v>
      </c>
      <c r="H66" s="77"/>
      <c r="I66" s="83">
        <f t="shared" si="0"/>
        <v>48</v>
      </c>
      <c r="J66" s="84"/>
    </row>
    <row r="67" spans="1:10" x14ac:dyDescent="0.25">
      <c r="A67" s="18" t="s">
        <v>385</v>
      </c>
      <c r="B67" s="17" t="s">
        <v>407</v>
      </c>
      <c r="C67" s="18" t="s">
        <v>830</v>
      </c>
      <c r="D67" s="77" t="s">
        <v>323</v>
      </c>
      <c r="E67" s="77" t="s">
        <v>325</v>
      </c>
      <c r="F67" s="77" t="s">
        <v>324</v>
      </c>
      <c r="G67" s="68">
        <v>0</v>
      </c>
      <c r="H67" s="77"/>
      <c r="I67" s="83">
        <f t="shared" ref="I67:I130" si="1">SUM(G67:H67)</f>
        <v>0</v>
      </c>
      <c r="J67" s="84"/>
    </row>
    <row r="68" spans="1:10" x14ac:dyDescent="0.25">
      <c r="A68" s="18" t="s">
        <v>385</v>
      </c>
      <c r="B68" s="17" t="s">
        <v>408</v>
      </c>
      <c r="C68" s="18" t="s">
        <v>445</v>
      </c>
      <c r="D68" s="77" t="s">
        <v>326</v>
      </c>
      <c r="E68" s="77" t="s">
        <v>327</v>
      </c>
      <c r="F68" s="77" t="s">
        <v>324</v>
      </c>
      <c r="G68" s="68">
        <v>249.32114432000003</v>
      </c>
      <c r="H68" s="77"/>
      <c r="I68" s="83">
        <f t="shared" si="1"/>
        <v>249.32114432000003</v>
      </c>
      <c r="J68" s="84"/>
    </row>
    <row r="69" spans="1:10" x14ac:dyDescent="0.25">
      <c r="A69" s="18" t="s">
        <v>385</v>
      </c>
      <c r="B69" s="17" t="s">
        <v>409</v>
      </c>
      <c r="C69" s="18" t="s">
        <v>447</v>
      </c>
      <c r="D69" s="77" t="s">
        <v>462</v>
      </c>
      <c r="E69" s="77" t="s">
        <v>329</v>
      </c>
      <c r="F69" s="77" t="s">
        <v>324</v>
      </c>
      <c r="G69" s="68">
        <v>144</v>
      </c>
      <c r="H69" s="77"/>
      <c r="I69" s="83">
        <f t="shared" si="1"/>
        <v>144</v>
      </c>
      <c r="J69" s="84"/>
    </row>
    <row r="70" spans="1:10" x14ac:dyDescent="0.25">
      <c r="A70" s="18" t="s">
        <v>385</v>
      </c>
      <c r="B70" s="17" t="s">
        <v>406</v>
      </c>
      <c r="C70" s="18" t="s">
        <v>448</v>
      </c>
      <c r="D70" s="77" t="s">
        <v>462</v>
      </c>
      <c r="E70" s="77" t="s">
        <v>329</v>
      </c>
      <c r="F70" s="77" t="s">
        <v>324</v>
      </c>
      <c r="G70" s="68">
        <v>227.99999999999997</v>
      </c>
      <c r="H70" s="77"/>
      <c r="I70" s="83">
        <f t="shared" si="1"/>
        <v>227.99999999999997</v>
      </c>
      <c r="J70" s="84"/>
    </row>
    <row r="71" spans="1:10" x14ac:dyDescent="0.25">
      <c r="A71" s="18" t="s">
        <v>488</v>
      </c>
      <c r="B71" s="17" t="s">
        <v>317</v>
      </c>
      <c r="C71" s="18" t="s">
        <v>0</v>
      </c>
      <c r="D71" s="77" t="s">
        <v>439</v>
      </c>
      <c r="E71" s="77" t="s">
        <v>327</v>
      </c>
      <c r="F71" s="77" t="s">
        <v>331</v>
      </c>
      <c r="G71" s="68">
        <v>182.35839999999996</v>
      </c>
      <c r="H71" s="77"/>
      <c r="I71" s="83">
        <f t="shared" si="1"/>
        <v>182.35839999999996</v>
      </c>
      <c r="J71" s="84"/>
    </row>
    <row r="72" spans="1:10" x14ac:dyDescent="0.25">
      <c r="A72" s="18" t="s">
        <v>488</v>
      </c>
      <c r="B72" s="17" t="s">
        <v>1</v>
      </c>
      <c r="C72" s="18" t="s">
        <v>2</v>
      </c>
      <c r="D72" s="77" t="s">
        <v>439</v>
      </c>
      <c r="E72" s="77" t="s">
        <v>327</v>
      </c>
      <c r="F72" s="77" t="s">
        <v>331</v>
      </c>
      <c r="G72" s="68">
        <v>258.12768426384758</v>
      </c>
      <c r="H72" s="77"/>
      <c r="I72" s="83">
        <f t="shared" si="1"/>
        <v>258.12768426384758</v>
      </c>
      <c r="J72" s="84"/>
    </row>
    <row r="73" spans="1:10" x14ac:dyDescent="0.25">
      <c r="A73" s="18" t="s">
        <v>488</v>
      </c>
      <c r="B73" s="17" t="s">
        <v>9</v>
      </c>
      <c r="C73" s="18" t="s">
        <v>10</v>
      </c>
      <c r="D73" s="77" t="s">
        <v>334</v>
      </c>
      <c r="E73" s="77" t="s">
        <v>327</v>
      </c>
      <c r="F73" s="77" t="s">
        <v>331</v>
      </c>
      <c r="G73" s="68">
        <v>179.20387904415813</v>
      </c>
      <c r="H73" s="77"/>
      <c r="I73" s="83">
        <f t="shared" si="1"/>
        <v>179.20387904415813</v>
      </c>
      <c r="J73" s="84"/>
    </row>
    <row r="74" spans="1:10" x14ac:dyDescent="0.25">
      <c r="A74" s="18" t="s">
        <v>488</v>
      </c>
      <c r="B74" s="17" t="s">
        <v>11</v>
      </c>
      <c r="C74" s="18" t="s">
        <v>12</v>
      </c>
      <c r="D74" s="77" t="s">
        <v>439</v>
      </c>
      <c r="E74" s="77" t="s">
        <v>327</v>
      </c>
      <c r="F74" s="77" t="s">
        <v>331</v>
      </c>
      <c r="G74" s="68">
        <v>1352.1229748743717</v>
      </c>
      <c r="H74" s="77"/>
      <c r="I74" s="83">
        <f t="shared" si="1"/>
        <v>1352.1229748743717</v>
      </c>
      <c r="J74" s="84"/>
    </row>
    <row r="75" spans="1:10" x14ac:dyDescent="0.25">
      <c r="A75" s="18" t="s">
        <v>488</v>
      </c>
      <c r="B75" s="17" t="s">
        <v>56</v>
      </c>
      <c r="C75" s="18" t="s">
        <v>57</v>
      </c>
      <c r="D75" s="77" t="s">
        <v>334</v>
      </c>
      <c r="E75" s="77" t="s">
        <v>327</v>
      </c>
      <c r="F75" s="77" t="s">
        <v>331</v>
      </c>
      <c r="G75" s="68">
        <v>346.09416683417084</v>
      </c>
      <c r="H75" s="77"/>
      <c r="I75" s="83">
        <f t="shared" si="1"/>
        <v>346.09416683417084</v>
      </c>
      <c r="J75" s="84"/>
    </row>
    <row r="76" spans="1:10" x14ac:dyDescent="0.25">
      <c r="A76" s="18" t="s">
        <v>488</v>
      </c>
      <c r="B76" s="17" t="s">
        <v>291</v>
      </c>
      <c r="C76" s="18" t="s">
        <v>85</v>
      </c>
      <c r="D76" s="77" t="s">
        <v>334</v>
      </c>
      <c r="E76" s="77" t="s">
        <v>327</v>
      </c>
      <c r="F76" s="77" t="s">
        <v>331</v>
      </c>
      <c r="G76" s="68">
        <v>489.71100301507533</v>
      </c>
      <c r="H76" s="77"/>
      <c r="I76" s="83">
        <f t="shared" si="1"/>
        <v>489.71100301507533</v>
      </c>
      <c r="J76" s="84"/>
    </row>
    <row r="77" spans="1:10" x14ac:dyDescent="0.25">
      <c r="A77" s="18" t="s">
        <v>488</v>
      </c>
      <c r="B77" s="17" t="s">
        <v>303</v>
      </c>
      <c r="C77" s="18" t="s">
        <v>143</v>
      </c>
      <c r="D77" s="77" t="s">
        <v>465</v>
      </c>
      <c r="E77" s="77" t="s">
        <v>332</v>
      </c>
      <c r="F77" s="77" t="s">
        <v>331</v>
      </c>
      <c r="G77" s="68">
        <v>396.91218020341711</v>
      </c>
      <c r="H77" s="77"/>
      <c r="I77" s="83">
        <f t="shared" si="1"/>
        <v>396.91218020341711</v>
      </c>
      <c r="J77" s="84"/>
    </row>
    <row r="78" spans="1:10" x14ac:dyDescent="0.25">
      <c r="A78" s="18" t="s">
        <v>488</v>
      </c>
      <c r="B78" s="17" t="s">
        <v>319</v>
      </c>
      <c r="C78" s="18" t="s">
        <v>149</v>
      </c>
      <c r="D78" s="77" t="s">
        <v>334</v>
      </c>
      <c r="E78" s="77" t="s">
        <v>327</v>
      </c>
      <c r="F78" s="77" t="s">
        <v>331</v>
      </c>
      <c r="G78" s="68">
        <v>204</v>
      </c>
      <c r="H78" s="77"/>
      <c r="I78" s="83">
        <f t="shared" si="1"/>
        <v>204</v>
      </c>
      <c r="J78" s="84"/>
    </row>
    <row r="79" spans="1:10" x14ac:dyDescent="0.25">
      <c r="A79" s="18" t="s">
        <v>488</v>
      </c>
      <c r="B79" s="17" t="s">
        <v>292</v>
      </c>
      <c r="C79" s="18" t="s">
        <v>152</v>
      </c>
      <c r="D79" s="77" t="s">
        <v>334</v>
      </c>
      <c r="E79" s="77" t="s">
        <v>327</v>
      </c>
      <c r="F79" s="77" t="s">
        <v>331</v>
      </c>
      <c r="G79" s="68">
        <v>1411.2095437185928</v>
      </c>
      <c r="H79" s="77"/>
      <c r="I79" s="83">
        <f t="shared" si="1"/>
        <v>1411.2095437185928</v>
      </c>
      <c r="J79" s="84"/>
    </row>
    <row r="80" spans="1:10" x14ac:dyDescent="0.25">
      <c r="A80" s="18" t="s">
        <v>488</v>
      </c>
      <c r="B80" s="17" t="s">
        <v>427</v>
      </c>
      <c r="C80" s="18" t="s">
        <v>356</v>
      </c>
      <c r="D80" s="77" t="s">
        <v>647</v>
      </c>
      <c r="E80" s="77" t="s">
        <v>327</v>
      </c>
      <c r="F80" s="77" t="s">
        <v>331</v>
      </c>
      <c r="G80" s="68">
        <v>365.98197643431331</v>
      </c>
      <c r="H80" s="77"/>
      <c r="I80" s="83">
        <f t="shared" si="1"/>
        <v>365.98197643431331</v>
      </c>
      <c r="J80" s="84"/>
    </row>
    <row r="81" spans="1:10" x14ac:dyDescent="0.25">
      <c r="A81" s="18" t="s">
        <v>488</v>
      </c>
      <c r="B81" s="17" t="s">
        <v>429</v>
      </c>
      <c r="C81" s="18" t="s">
        <v>358</v>
      </c>
      <c r="D81" s="77" t="s">
        <v>647</v>
      </c>
      <c r="E81" s="77" t="s">
        <v>327</v>
      </c>
      <c r="F81" s="77" t="s">
        <v>331</v>
      </c>
      <c r="G81" s="68">
        <v>101.376</v>
      </c>
      <c r="H81" s="77"/>
      <c r="I81" s="83">
        <f t="shared" si="1"/>
        <v>101.376</v>
      </c>
      <c r="J81" s="84"/>
    </row>
    <row r="82" spans="1:10" x14ac:dyDescent="0.25">
      <c r="A82" s="18" t="s">
        <v>488</v>
      </c>
      <c r="B82" s="17" t="s">
        <v>430</v>
      </c>
      <c r="C82" s="18" t="s">
        <v>359</v>
      </c>
      <c r="D82" s="77" t="s">
        <v>639</v>
      </c>
      <c r="E82" s="77" t="s">
        <v>332</v>
      </c>
      <c r="F82" s="77" t="s">
        <v>331</v>
      </c>
      <c r="G82" s="68">
        <v>404.88</v>
      </c>
      <c r="H82" s="77"/>
      <c r="I82" s="83">
        <f t="shared" si="1"/>
        <v>404.88</v>
      </c>
      <c r="J82" s="84"/>
    </row>
    <row r="83" spans="1:10" x14ac:dyDescent="0.25">
      <c r="A83" s="18" t="s">
        <v>384</v>
      </c>
      <c r="B83" s="17" t="s">
        <v>16</v>
      </c>
      <c r="C83" s="18" t="s">
        <v>17</v>
      </c>
      <c r="D83" s="77" t="s">
        <v>439</v>
      </c>
      <c r="E83" s="77" t="s">
        <v>327</v>
      </c>
      <c r="F83" s="77" t="s">
        <v>324</v>
      </c>
      <c r="G83" s="68">
        <v>311.27999999999997</v>
      </c>
      <c r="H83" s="77"/>
      <c r="I83" s="83">
        <f t="shared" si="1"/>
        <v>311.27999999999997</v>
      </c>
      <c r="J83" s="84"/>
    </row>
    <row r="84" spans="1:10" x14ac:dyDescent="0.25">
      <c r="A84" s="18" t="s">
        <v>384</v>
      </c>
      <c r="B84" s="17" t="s">
        <v>26</v>
      </c>
      <c r="C84" s="18" t="s">
        <v>27</v>
      </c>
      <c r="D84" s="77" t="s">
        <v>323</v>
      </c>
      <c r="E84" s="77" t="s">
        <v>325</v>
      </c>
      <c r="F84" s="77" t="s">
        <v>324</v>
      </c>
      <c r="G84" s="68">
        <v>467.84000000000003</v>
      </c>
      <c r="H84" s="77"/>
      <c r="I84" s="83">
        <f t="shared" si="1"/>
        <v>467.84000000000003</v>
      </c>
      <c r="J84" s="84"/>
    </row>
    <row r="85" spans="1:10" x14ac:dyDescent="0.25">
      <c r="A85" s="18" t="s">
        <v>384</v>
      </c>
      <c r="B85" s="17" t="s">
        <v>68</v>
      </c>
      <c r="C85" s="18" t="s">
        <v>69</v>
      </c>
      <c r="D85" s="77" t="s">
        <v>439</v>
      </c>
      <c r="E85" s="77" t="s">
        <v>327</v>
      </c>
      <c r="F85" s="77" t="s">
        <v>324</v>
      </c>
      <c r="G85" s="68">
        <v>701.09335039999996</v>
      </c>
      <c r="H85" s="77"/>
      <c r="I85" s="83">
        <f t="shared" si="1"/>
        <v>701.09335039999996</v>
      </c>
      <c r="J85" s="84"/>
    </row>
    <row r="86" spans="1:10" x14ac:dyDescent="0.25">
      <c r="A86" s="18" t="s">
        <v>384</v>
      </c>
      <c r="B86" s="17" t="s">
        <v>74</v>
      </c>
      <c r="C86" s="18" t="s">
        <v>179</v>
      </c>
      <c r="D86" s="77" t="s">
        <v>328</v>
      </c>
      <c r="E86" s="77" t="s">
        <v>329</v>
      </c>
      <c r="F86" s="77" t="s">
        <v>324</v>
      </c>
      <c r="G86" s="68">
        <v>216</v>
      </c>
      <c r="H86" s="77"/>
      <c r="I86" s="83">
        <f t="shared" si="1"/>
        <v>216</v>
      </c>
      <c r="J86" s="84"/>
    </row>
    <row r="87" spans="1:10" x14ac:dyDescent="0.25">
      <c r="A87" s="18" t="s">
        <v>384</v>
      </c>
      <c r="B87" s="17" t="s">
        <v>75</v>
      </c>
      <c r="C87" s="18" t="s">
        <v>76</v>
      </c>
      <c r="D87" s="77" t="s">
        <v>328</v>
      </c>
      <c r="E87" s="77" t="s">
        <v>329</v>
      </c>
      <c r="F87" s="77" t="s">
        <v>324</v>
      </c>
      <c r="G87" s="68">
        <v>427.84000000000003</v>
      </c>
      <c r="H87" s="77"/>
      <c r="I87" s="83">
        <f t="shared" si="1"/>
        <v>427.84000000000003</v>
      </c>
      <c r="J87" s="84"/>
    </row>
    <row r="88" spans="1:10" x14ac:dyDescent="0.25">
      <c r="A88" s="18" t="s">
        <v>384</v>
      </c>
      <c r="B88" s="17" t="s">
        <v>279</v>
      </c>
      <c r="C88" s="18" t="s">
        <v>148</v>
      </c>
      <c r="D88" s="77" t="s">
        <v>328</v>
      </c>
      <c r="E88" s="77" t="s">
        <v>329</v>
      </c>
      <c r="F88" s="77" t="s">
        <v>324</v>
      </c>
      <c r="G88" s="68">
        <v>287.52</v>
      </c>
      <c r="H88" s="77"/>
      <c r="I88" s="83">
        <f t="shared" si="1"/>
        <v>287.52</v>
      </c>
      <c r="J88" s="84"/>
    </row>
    <row r="89" spans="1:10" x14ac:dyDescent="0.25">
      <c r="A89" s="18" t="s">
        <v>384</v>
      </c>
      <c r="B89" s="17" t="s">
        <v>419</v>
      </c>
      <c r="C89" s="18" t="s">
        <v>351</v>
      </c>
      <c r="D89" s="77" t="s">
        <v>439</v>
      </c>
      <c r="E89" s="77" t="s">
        <v>327</v>
      </c>
      <c r="F89" s="77" t="s">
        <v>324</v>
      </c>
      <c r="G89" s="68">
        <v>160</v>
      </c>
      <c r="H89" s="77"/>
      <c r="I89" s="83">
        <f t="shared" si="1"/>
        <v>160</v>
      </c>
      <c r="J89" s="84"/>
    </row>
    <row r="90" spans="1:10" x14ac:dyDescent="0.25">
      <c r="A90" s="18" t="s">
        <v>386</v>
      </c>
      <c r="B90" s="17" t="s">
        <v>62</v>
      </c>
      <c r="C90" s="18" t="s">
        <v>63</v>
      </c>
      <c r="D90" s="77" t="s">
        <v>323</v>
      </c>
      <c r="E90" s="77" t="s">
        <v>325</v>
      </c>
      <c r="F90" s="77" t="s">
        <v>324</v>
      </c>
      <c r="G90" s="68">
        <v>475.2</v>
      </c>
      <c r="H90" s="77"/>
      <c r="I90" s="83">
        <f t="shared" si="1"/>
        <v>475.2</v>
      </c>
      <c r="J90" s="84"/>
    </row>
    <row r="91" spans="1:10" x14ac:dyDescent="0.25">
      <c r="A91" s="18" t="s">
        <v>386</v>
      </c>
      <c r="B91" s="17" t="s">
        <v>284</v>
      </c>
      <c r="C91" s="18" t="s">
        <v>137</v>
      </c>
      <c r="D91" s="77" t="s">
        <v>323</v>
      </c>
      <c r="E91" s="77" t="s">
        <v>325</v>
      </c>
      <c r="F91" s="77" t="s">
        <v>324</v>
      </c>
      <c r="G91" s="68">
        <v>323.60000000000002</v>
      </c>
      <c r="H91" s="77"/>
      <c r="I91" s="83">
        <f t="shared" si="1"/>
        <v>323.60000000000002</v>
      </c>
      <c r="J91" s="84"/>
    </row>
    <row r="92" spans="1:10" x14ac:dyDescent="0.25">
      <c r="A92" s="18" t="s">
        <v>386</v>
      </c>
      <c r="B92" s="17" t="s">
        <v>150</v>
      </c>
      <c r="C92" s="18" t="s">
        <v>151</v>
      </c>
      <c r="D92" s="77" t="s">
        <v>439</v>
      </c>
      <c r="E92" s="77" t="s">
        <v>327</v>
      </c>
      <c r="F92" s="77" t="s">
        <v>324</v>
      </c>
      <c r="G92" s="68">
        <v>330.24</v>
      </c>
      <c r="H92" s="77"/>
      <c r="I92" s="83">
        <f t="shared" si="1"/>
        <v>330.24</v>
      </c>
      <c r="J92" s="84"/>
    </row>
    <row r="93" spans="1:10" x14ac:dyDescent="0.25">
      <c r="A93" s="18" t="s">
        <v>386</v>
      </c>
      <c r="B93" s="17" t="s">
        <v>297</v>
      </c>
      <c r="C93" s="18" t="s">
        <v>174</v>
      </c>
      <c r="D93" s="77" t="s">
        <v>323</v>
      </c>
      <c r="E93" s="77" t="s">
        <v>325</v>
      </c>
      <c r="F93" s="77" t="s">
        <v>324</v>
      </c>
      <c r="G93" s="68">
        <v>233.77279999999999</v>
      </c>
      <c r="H93" s="77"/>
      <c r="I93" s="83">
        <f t="shared" si="1"/>
        <v>233.77279999999999</v>
      </c>
      <c r="J93" s="84"/>
    </row>
    <row r="94" spans="1:10" x14ac:dyDescent="0.25">
      <c r="A94" s="18" t="s">
        <v>386</v>
      </c>
      <c r="B94" s="17" t="s">
        <v>293</v>
      </c>
      <c r="C94" s="18" t="s">
        <v>215</v>
      </c>
      <c r="D94" s="77" t="s">
        <v>323</v>
      </c>
      <c r="E94" s="77" t="s">
        <v>325</v>
      </c>
      <c r="F94" s="77" t="s">
        <v>324</v>
      </c>
      <c r="G94" s="68">
        <v>61</v>
      </c>
      <c r="H94" s="77"/>
      <c r="I94" s="83">
        <f t="shared" si="1"/>
        <v>61</v>
      </c>
      <c r="J94" s="84"/>
    </row>
    <row r="95" spans="1:10" x14ac:dyDescent="0.25">
      <c r="A95" s="18" t="s">
        <v>386</v>
      </c>
      <c r="B95" s="17" t="s">
        <v>295</v>
      </c>
      <c r="C95" s="18" t="s">
        <v>175</v>
      </c>
      <c r="D95" s="77" t="s">
        <v>439</v>
      </c>
      <c r="E95" s="77" t="s">
        <v>327</v>
      </c>
      <c r="F95" s="77" t="s">
        <v>324</v>
      </c>
      <c r="G95" s="68">
        <v>184.79999999999998</v>
      </c>
      <c r="H95" s="77"/>
      <c r="I95" s="83">
        <f t="shared" si="1"/>
        <v>184.79999999999998</v>
      </c>
      <c r="J95" s="84"/>
    </row>
    <row r="96" spans="1:10" x14ac:dyDescent="0.25">
      <c r="A96" s="18" t="s">
        <v>386</v>
      </c>
      <c r="B96" s="17" t="s">
        <v>286</v>
      </c>
      <c r="C96" s="18" t="s">
        <v>199</v>
      </c>
      <c r="D96" s="77" t="s">
        <v>328</v>
      </c>
      <c r="E96" s="77" t="s">
        <v>329</v>
      </c>
      <c r="F96" s="77" t="s">
        <v>324</v>
      </c>
      <c r="G96" s="68">
        <v>132</v>
      </c>
      <c r="H96" s="77"/>
      <c r="I96" s="83">
        <f t="shared" si="1"/>
        <v>132</v>
      </c>
      <c r="J96" s="84"/>
    </row>
    <row r="97" spans="1:10" s="87" customFormat="1" x14ac:dyDescent="0.25">
      <c r="A97" s="18" t="s">
        <v>386</v>
      </c>
      <c r="B97" s="48" t="s">
        <v>299</v>
      </c>
      <c r="C97" s="18" t="s">
        <v>252</v>
      </c>
      <c r="D97" s="77" t="s">
        <v>328</v>
      </c>
      <c r="E97" s="77" t="s">
        <v>329</v>
      </c>
      <c r="F97" s="77" t="s">
        <v>324</v>
      </c>
      <c r="G97" s="68">
        <v>244.56000000000003</v>
      </c>
      <c r="H97" s="77"/>
      <c r="I97" s="83">
        <f t="shared" si="1"/>
        <v>244.56000000000003</v>
      </c>
      <c r="J97" s="18"/>
    </row>
    <row r="98" spans="1:10" x14ac:dyDescent="0.25">
      <c r="A98" s="18" t="s">
        <v>386</v>
      </c>
      <c r="B98" s="17" t="s">
        <v>376</v>
      </c>
      <c r="C98" s="18" t="s">
        <v>231</v>
      </c>
      <c r="D98" s="77" t="s">
        <v>323</v>
      </c>
      <c r="E98" s="77" t="s">
        <v>325</v>
      </c>
      <c r="F98" s="77" t="s">
        <v>324</v>
      </c>
      <c r="G98" s="68">
        <v>128</v>
      </c>
      <c r="H98" s="77"/>
      <c r="I98" s="83">
        <f t="shared" si="1"/>
        <v>128</v>
      </c>
      <c r="J98" s="84"/>
    </row>
    <row r="99" spans="1:10" x14ac:dyDescent="0.25">
      <c r="A99" s="18" t="s">
        <v>386</v>
      </c>
      <c r="B99" s="17" t="s">
        <v>309</v>
      </c>
      <c r="C99" s="18" t="s">
        <v>250</v>
      </c>
      <c r="D99" s="77" t="s">
        <v>439</v>
      </c>
      <c r="E99" s="77" t="s">
        <v>327</v>
      </c>
      <c r="F99" s="77" t="s">
        <v>324</v>
      </c>
      <c r="G99" s="68">
        <v>46</v>
      </c>
      <c r="H99" s="77"/>
      <c r="I99" s="83">
        <f t="shared" si="1"/>
        <v>46</v>
      </c>
      <c r="J99" s="84"/>
    </row>
    <row r="100" spans="1:10" x14ac:dyDescent="0.25">
      <c r="A100" s="18" t="s">
        <v>386</v>
      </c>
      <c r="B100" s="17" t="s">
        <v>313</v>
      </c>
      <c r="C100" s="18" t="s">
        <v>251</v>
      </c>
      <c r="D100" s="77" t="s">
        <v>328</v>
      </c>
      <c r="E100" s="77" t="s">
        <v>329</v>
      </c>
      <c r="F100" s="77" t="s">
        <v>324</v>
      </c>
      <c r="G100" s="68">
        <v>171.2</v>
      </c>
      <c r="H100" s="77"/>
      <c r="I100" s="83">
        <f t="shared" si="1"/>
        <v>171.2</v>
      </c>
      <c r="J100" s="84"/>
    </row>
    <row r="101" spans="1:10" x14ac:dyDescent="0.25">
      <c r="A101" s="18" t="s">
        <v>386</v>
      </c>
      <c r="B101" s="17" t="s">
        <v>420</v>
      </c>
      <c r="C101" s="18" t="s">
        <v>271</v>
      </c>
      <c r="D101" s="77" t="s">
        <v>326</v>
      </c>
      <c r="E101" s="77" t="s">
        <v>327</v>
      </c>
      <c r="F101" s="77" t="s">
        <v>324</v>
      </c>
      <c r="G101" s="68">
        <v>0</v>
      </c>
      <c r="H101" s="77"/>
      <c r="I101" s="83">
        <f t="shared" si="1"/>
        <v>0</v>
      </c>
      <c r="J101" s="84"/>
    </row>
    <row r="102" spans="1:10" x14ac:dyDescent="0.25">
      <c r="A102" s="18" t="s">
        <v>386</v>
      </c>
      <c r="B102" s="17" t="s">
        <v>421</v>
      </c>
      <c r="C102" s="18" t="s">
        <v>352</v>
      </c>
      <c r="D102" s="77" t="s">
        <v>440</v>
      </c>
      <c r="E102" s="77" t="s">
        <v>329</v>
      </c>
      <c r="F102" s="77" t="s">
        <v>324</v>
      </c>
      <c r="G102" s="68">
        <v>204.8</v>
      </c>
      <c r="H102" s="77"/>
      <c r="I102" s="83">
        <f t="shared" si="1"/>
        <v>204.8</v>
      </c>
      <c r="J102" s="84"/>
    </row>
    <row r="103" spans="1:10" x14ac:dyDescent="0.25">
      <c r="A103" s="18" t="s">
        <v>386</v>
      </c>
      <c r="B103" s="17" t="s">
        <v>422</v>
      </c>
      <c r="C103" s="18" t="s">
        <v>353</v>
      </c>
      <c r="D103" s="77" t="s">
        <v>439</v>
      </c>
      <c r="E103" s="77" t="s">
        <v>327</v>
      </c>
      <c r="F103" s="77" t="s">
        <v>324</v>
      </c>
      <c r="G103" s="68">
        <v>136.56</v>
      </c>
      <c r="H103" s="77"/>
      <c r="I103" s="83">
        <f t="shared" si="1"/>
        <v>136.56</v>
      </c>
      <c r="J103" s="84"/>
    </row>
    <row r="104" spans="1:10" x14ac:dyDescent="0.25">
      <c r="A104" s="18" t="s">
        <v>386</v>
      </c>
      <c r="B104" s="17" t="s">
        <v>423</v>
      </c>
      <c r="C104" s="18" t="s">
        <v>354</v>
      </c>
      <c r="D104" s="77" t="s">
        <v>439</v>
      </c>
      <c r="E104" s="77" t="s">
        <v>327</v>
      </c>
      <c r="F104" s="77" t="s">
        <v>324</v>
      </c>
      <c r="G104" s="68">
        <v>66.400000000000006</v>
      </c>
      <c r="H104" s="77"/>
      <c r="I104" s="83">
        <f t="shared" si="1"/>
        <v>66.400000000000006</v>
      </c>
      <c r="J104" s="84"/>
    </row>
    <row r="105" spans="1:10" x14ac:dyDescent="0.25">
      <c r="A105" s="18" t="s">
        <v>386</v>
      </c>
      <c r="B105" s="17" t="s">
        <v>424</v>
      </c>
      <c r="C105" s="18" t="s">
        <v>341</v>
      </c>
      <c r="D105" s="77" t="s">
        <v>440</v>
      </c>
      <c r="E105" s="77" t="s">
        <v>329</v>
      </c>
      <c r="F105" s="77" t="s">
        <v>324</v>
      </c>
      <c r="G105" s="68">
        <v>272</v>
      </c>
      <c r="H105" s="77"/>
      <c r="I105" s="83">
        <f t="shared" si="1"/>
        <v>272</v>
      </c>
      <c r="J105" s="84"/>
    </row>
    <row r="106" spans="1:10" x14ac:dyDescent="0.25">
      <c r="A106" s="18" t="s">
        <v>454</v>
      </c>
      <c r="B106" s="17" t="s">
        <v>36</v>
      </c>
      <c r="C106" s="18" t="s">
        <v>37</v>
      </c>
      <c r="D106" s="77" t="s">
        <v>439</v>
      </c>
      <c r="E106" s="77" t="s">
        <v>327</v>
      </c>
      <c r="F106" s="77" t="s">
        <v>324</v>
      </c>
      <c r="G106" s="68">
        <v>601.57222400000001</v>
      </c>
      <c r="H106" s="77"/>
      <c r="I106" s="83">
        <f t="shared" si="1"/>
        <v>601.57222400000001</v>
      </c>
      <c r="J106" s="84"/>
    </row>
    <row r="107" spans="1:10" x14ac:dyDescent="0.25">
      <c r="A107" s="18" t="s">
        <v>454</v>
      </c>
      <c r="B107" s="17" t="s">
        <v>95</v>
      </c>
      <c r="C107" s="18" t="s">
        <v>96</v>
      </c>
      <c r="D107" s="77" t="s">
        <v>328</v>
      </c>
      <c r="E107" s="77" t="s">
        <v>329</v>
      </c>
      <c r="F107" s="77" t="s">
        <v>324</v>
      </c>
      <c r="G107" s="68">
        <v>225.92000000000002</v>
      </c>
      <c r="H107" s="77"/>
      <c r="I107" s="83">
        <f t="shared" si="1"/>
        <v>225.92000000000002</v>
      </c>
      <c r="J107" s="84"/>
    </row>
    <row r="108" spans="1:10" x14ac:dyDescent="0.25">
      <c r="A108" s="18" t="s">
        <v>454</v>
      </c>
      <c r="B108" s="17" t="s">
        <v>101</v>
      </c>
      <c r="C108" s="18" t="s">
        <v>102</v>
      </c>
      <c r="D108" s="77" t="s">
        <v>323</v>
      </c>
      <c r="E108" s="77" t="s">
        <v>325</v>
      </c>
      <c r="F108" s="77" t="s">
        <v>324</v>
      </c>
      <c r="G108" s="68">
        <v>403.7600000000001</v>
      </c>
      <c r="H108" s="77"/>
      <c r="I108" s="83">
        <f t="shared" si="1"/>
        <v>403.7600000000001</v>
      </c>
      <c r="J108" s="84"/>
    </row>
    <row r="109" spans="1:10" x14ac:dyDescent="0.25">
      <c r="A109" s="18" t="s">
        <v>454</v>
      </c>
      <c r="B109" s="17" t="s">
        <v>200</v>
      </c>
      <c r="C109" s="18" t="s">
        <v>201</v>
      </c>
      <c r="D109" s="77" t="s">
        <v>328</v>
      </c>
      <c r="E109" s="77" t="s">
        <v>329</v>
      </c>
      <c r="F109" s="77" t="s">
        <v>324</v>
      </c>
      <c r="G109" s="68">
        <v>147.19999999999999</v>
      </c>
      <c r="H109" s="77"/>
      <c r="I109" s="83">
        <f t="shared" si="1"/>
        <v>147.19999999999999</v>
      </c>
      <c r="J109" s="84"/>
    </row>
    <row r="110" spans="1:10" x14ac:dyDescent="0.25">
      <c r="A110" s="18" t="s">
        <v>454</v>
      </c>
      <c r="B110" s="17" t="s">
        <v>375</v>
      </c>
      <c r="C110" s="18" t="s">
        <v>266</v>
      </c>
      <c r="D110" s="77" t="s">
        <v>328</v>
      </c>
      <c r="E110" s="77" t="s">
        <v>329</v>
      </c>
      <c r="F110" s="77" t="s">
        <v>324</v>
      </c>
      <c r="G110" s="68">
        <v>248.4</v>
      </c>
      <c r="H110" s="77"/>
      <c r="I110" s="83">
        <f t="shared" si="1"/>
        <v>248.4</v>
      </c>
      <c r="J110" s="84"/>
    </row>
    <row r="111" spans="1:10" x14ac:dyDescent="0.25">
      <c r="A111" s="18" t="s">
        <v>454</v>
      </c>
      <c r="B111" s="17" t="s">
        <v>412</v>
      </c>
      <c r="C111" s="18" t="s">
        <v>346</v>
      </c>
      <c r="D111" s="77" t="s">
        <v>439</v>
      </c>
      <c r="E111" s="77" t="s">
        <v>327</v>
      </c>
      <c r="F111" s="77" t="s">
        <v>324</v>
      </c>
      <c r="G111" s="68">
        <v>236</v>
      </c>
      <c r="H111" s="77"/>
      <c r="I111" s="83">
        <f t="shared" si="1"/>
        <v>236</v>
      </c>
      <c r="J111" s="84"/>
    </row>
    <row r="112" spans="1:10" x14ac:dyDescent="0.25">
      <c r="A112" s="18" t="s">
        <v>454</v>
      </c>
      <c r="B112" s="17" t="s">
        <v>413</v>
      </c>
      <c r="C112" s="18" t="s">
        <v>347</v>
      </c>
      <c r="D112" s="77" t="s">
        <v>439</v>
      </c>
      <c r="E112" s="77" t="s">
        <v>327</v>
      </c>
      <c r="F112" s="77" t="s">
        <v>324</v>
      </c>
      <c r="G112" s="68">
        <v>298.40000000000003</v>
      </c>
      <c r="H112" s="77"/>
      <c r="I112" s="83">
        <f t="shared" si="1"/>
        <v>298.40000000000003</v>
      </c>
      <c r="J112" s="84"/>
    </row>
    <row r="113" spans="1:10" x14ac:dyDescent="0.25">
      <c r="A113" s="18" t="s">
        <v>454</v>
      </c>
      <c r="B113" s="17" t="s">
        <v>414</v>
      </c>
      <c r="C113" s="18" t="s">
        <v>348</v>
      </c>
      <c r="D113" s="77" t="s">
        <v>328</v>
      </c>
      <c r="E113" s="77" t="s">
        <v>329</v>
      </c>
      <c r="F113" s="77" t="s">
        <v>324</v>
      </c>
      <c r="G113" s="68">
        <v>184</v>
      </c>
      <c r="H113" s="77"/>
      <c r="I113" s="83">
        <f t="shared" si="1"/>
        <v>184</v>
      </c>
      <c r="J113" s="84"/>
    </row>
    <row r="114" spans="1:10" x14ac:dyDescent="0.25">
      <c r="A114" s="18" t="s">
        <v>454</v>
      </c>
      <c r="B114" s="17" t="s">
        <v>415</v>
      </c>
      <c r="C114" s="18" t="s">
        <v>349</v>
      </c>
      <c r="D114" s="77" t="s">
        <v>439</v>
      </c>
      <c r="E114" s="77" t="s">
        <v>327</v>
      </c>
      <c r="F114" s="77" t="s">
        <v>324</v>
      </c>
      <c r="G114" s="68">
        <v>60</v>
      </c>
      <c r="H114" s="77"/>
      <c r="I114" s="83">
        <f t="shared" si="1"/>
        <v>60</v>
      </c>
      <c r="J114" s="84"/>
    </row>
    <row r="115" spans="1:10" x14ac:dyDescent="0.25">
      <c r="A115" s="18" t="s">
        <v>454</v>
      </c>
      <c r="B115" s="17" t="s">
        <v>416</v>
      </c>
      <c r="C115" s="18" t="s">
        <v>350</v>
      </c>
      <c r="D115" s="77" t="s">
        <v>462</v>
      </c>
      <c r="E115" s="77" t="s">
        <v>329</v>
      </c>
      <c r="F115" s="77" t="s">
        <v>324</v>
      </c>
      <c r="G115" s="68">
        <v>242.4</v>
      </c>
      <c r="H115" s="77"/>
      <c r="I115" s="83">
        <f t="shared" si="1"/>
        <v>242.4</v>
      </c>
      <c r="J115" s="84"/>
    </row>
    <row r="116" spans="1:10" x14ac:dyDescent="0.25">
      <c r="A116" s="18" t="s">
        <v>454</v>
      </c>
      <c r="B116" s="17" t="s">
        <v>418</v>
      </c>
      <c r="C116" s="18" t="s">
        <v>490</v>
      </c>
      <c r="D116" s="77" t="s">
        <v>462</v>
      </c>
      <c r="E116" s="77" t="s">
        <v>329</v>
      </c>
      <c r="F116" s="77" t="s">
        <v>324</v>
      </c>
      <c r="G116" s="68">
        <v>32</v>
      </c>
      <c r="H116" s="77"/>
      <c r="I116" s="83">
        <f t="shared" si="1"/>
        <v>32</v>
      </c>
      <c r="J116" s="84"/>
    </row>
    <row r="117" spans="1:10" x14ac:dyDescent="0.25">
      <c r="A117" s="18" t="s">
        <v>388</v>
      </c>
      <c r="B117" s="17" t="s">
        <v>110</v>
      </c>
      <c r="C117" s="18" t="s">
        <v>111</v>
      </c>
      <c r="D117" s="77" t="s">
        <v>328</v>
      </c>
      <c r="E117" s="77" t="s">
        <v>329</v>
      </c>
      <c r="F117" s="77" t="s">
        <v>324</v>
      </c>
      <c r="G117" s="68">
        <v>129.44</v>
      </c>
      <c r="H117" s="77"/>
      <c r="I117" s="83">
        <f t="shared" si="1"/>
        <v>129.44</v>
      </c>
      <c r="J117" s="84"/>
    </row>
    <row r="118" spans="1:10" x14ac:dyDescent="0.25">
      <c r="A118" s="18" t="s">
        <v>388</v>
      </c>
      <c r="B118" s="17" t="s">
        <v>113</v>
      </c>
      <c r="C118" s="18" t="s">
        <v>114</v>
      </c>
      <c r="D118" s="77" t="s">
        <v>439</v>
      </c>
      <c r="E118" s="77" t="s">
        <v>327</v>
      </c>
      <c r="F118" s="77" t="s">
        <v>324</v>
      </c>
      <c r="G118" s="68">
        <v>388.9753143310208</v>
      </c>
      <c r="H118" s="77"/>
      <c r="I118" s="83">
        <f t="shared" si="1"/>
        <v>388.9753143310208</v>
      </c>
      <c r="J118" s="84"/>
    </row>
    <row r="119" spans="1:10" x14ac:dyDescent="0.25">
      <c r="A119" s="18" t="s">
        <v>388</v>
      </c>
      <c r="B119" s="17" t="s">
        <v>135</v>
      </c>
      <c r="C119" s="18" t="s">
        <v>136</v>
      </c>
      <c r="D119" s="77" t="s">
        <v>328</v>
      </c>
      <c r="E119" s="77" t="s">
        <v>329</v>
      </c>
      <c r="F119" s="77" t="s">
        <v>324</v>
      </c>
      <c r="G119" s="68">
        <v>393.96</v>
      </c>
      <c r="H119" s="77"/>
      <c r="I119" s="83">
        <f t="shared" si="1"/>
        <v>393.96</v>
      </c>
      <c r="J119" s="84"/>
    </row>
    <row r="120" spans="1:10" x14ac:dyDescent="0.25">
      <c r="A120" s="18" t="s">
        <v>388</v>
      </c>
      <c r="B120" s="17" t="s">
        <v>305</v>
      </c>
      <c r="C120" s="18" t="s">
        <v>169</v>
      </c>
      <c r="D120" s="77" t="s">
        <v>439</v>
      </c>
      <c r="E120" s="77" t="s">
        <v>327</v>
      </c>
      <c r="F120" s="77" t="s">
        <v>324</v>
      </c>
      <c r="G120" s="68">
        <v>567.31693690122233</v>
      </c>
      <c r="H120" s="77"/>
      <c r="I120" s="83">
        <f t="shared" si="1"/>
        <v>567.31693690122233</v>
      </c>
      <c r="J120" s="84"/>
    </row>
    <row r="121" spans="1:10" x14ac:dyDescent="0.25">
      <c r="A121" s="18" t="s">
        <v>388</v>
      </c>
      <c r="B121" s="17" t="s">
        <v>377</v>
      </c>
      <c r="C121" s="18" t="s">
        <v>268</v>
      </c>
      <c r="D121" s="77" t="s">
        <v>329</v>
      </c>
      <c r="E121" s="77" t="s">
        <v>329</v>
      </c>
      <c r="F121" s="77" t="s">
        <v>324</v>
      </c>
      <c r="G121" s="68">
        <v>1173.6000000000001</v>
      </c>
      <c r="H121" s="77"/>
      <c r="I121" s="83">
        <f t="shared" si="1"/>
        <v>1173.6000000000001</v>
      </c>
      <c r="J121" s="84"/>
    </row>
    <row r="122" spans="1:10" x14ac:dyDescent="0.25">
      <c r="A122" s="18" t="s">
        <v>388</v>
      </c>
      <c r="B122" s="17" t="s">
        <v>425</v>
      </c>
      <c r="C122" s="18" t="s">
        <v>444</v>
      </c>
      <c r="D122" s="77" t="s">
        <v>462</v>
      </c>
      <c r="E122" s="77" t="s">
        <v>329</v>
      </c>
      <c r="F122" s="77" t="s">
        <v>324</v>
      </c>
      <c r="G122" s="68">
        <v>214.4</v>
      </c>
      <c r="H122" s="77"/>
      <c r="I122" s="83">
        <f t="shared" si="1"/>
        <v>214.4</v>
      </c>
      <c r="J122" s="84"/>
    </row>
    <row r="123" spans="1:10" x14ac:dyDescent="0.25">
      <c r="A123" s="18" t="s">
        <v>388</v>
      </c>
      <c r="B123" s="17" t="s">
        <v>426</v>
      </c>
      <c r="C123" s="18" t="s">
        <v>452</v>
      </c>
      <c r="D123" s="77" t="s">
        <v>326</v>
      </c>
      <c r="E123" s="77" t="s">
        <v>327</v>
      </c>
      <c r="F123" s="77" t="s">
        <v>324</v>
      </c>
      <c r="G123" s="68">
        <v>128</v>
      </c>
      <c r="H123" s="77"/>
      <c r="I123" s="83">
        <f t="shared" si="1"/>
        <v>128</v>
      </c>
      <c r="J123" s="84"/>
    </row>
    <row r="124" spans="1:10" x14ac:dyDescent="0.25">
      <c r="A124" s="18" t="s">
        <v>388</v>
      </c>
      <c r="B124" s="17" t="s">
        <v>72</v>
      </c>
      <c r="C124" s="18" t="s">
        <v>73</v>
      </c>
      <c r="D124" s="77" t="s">
        <v>328</v>
      </c>
      <c r="E124" s="77" t="s">
        <v>329</v>
      </c>
      <c r="F124" s="77" t="s">
        <v>324</v>
      </c>
      <c r="G124" s="68">
        <v>408.8</v>
      </c>
      <c r="H124" s="77"/>
      <c r="I124" s="83">
        <f t="shared" si="1"/>
        <v>408.8</v>
      </c>
      <c r="J124" s="84"/>
    </row>
    <row r="125" spans="1:10" x14ac:dyDescent="0.25">
      <c r="A125" s="18" t="s">
        <v>382</v>
      </c>
      <c r="B125" s="17" t="s">
        <v>28</v>
      </c>
      <c r="C125" s="18" t="s">
        <v>29</v>
      </c>
      <c r="D125" s="77" t="s">
        <v>440</v>
      </c>
      <c r="E125" s="77" t="s">
        <v>329</v>
      </c>
      <c r="F125" s="77" t="s">
        <v>324</v>
      </c>
      <c r="G125" s="68">
        <v>1075.2</v>
      </c>
      <c r="H125" s="77"/>
      <c r="I125" s="83">
        <f t="shared" si="1"/>
        <v>1075.2</v>
      </c>
      <c r="J125" s="84"/>
    </row>
    <row r="126" spans="1:10" x14ac:dyDescent="0.25">
      <c r="A126" s="18" t="s">
        <v>382</v>
      </c>
      <c r="B126" s="17" t="s">
        <v>43</v>
      </c>
      <c r="C126" s="18" t="s">
        <v>44</v>
      </c>
      <c r="D126" s="77" t="s">
        <v>323</v>
      </c>
      <c r="E126" s="77" t="s">
        <v>325</v>
      </c>
      <c r="F126" s="77" t="s">
        <v>324</v>
      </c>
      <c r="G126" s="68">
        <v>32</v>
      </c>
      <c r="H126" s="77"/>
      <c r="I126" s="83">
        <f t="shared" si="1"/>
        <v>32</v>
      </c>
      <c r="J126" s="84"/>
    </row>
    <row r="127" spans="1:10" x14ac:dyDescent="0.25">
      <c r="A127" s="18" t="s">
        <v>382</v>
      </c>
      <c r="B127" s="17" t="s">
        <v>45</v>
      </c>
      <c r="C127" s="18" t="s">
        <v>46</v>
      </c>
      <c r="D127" s="77" t="s">
        <v>328</v>
      </c>
      <c r="E127" s="77" t="s">
        <v>329</v>
      </c>
      <c r="F127" s="77" t="s">
        <v>324</v>
      </c>
      <c r="G127" s="68">
        <v>243.92400000000001</v>
      </c>
      <c r="H127" s="77"/>
      <c r="I127" s="83">
        <f t="shared" si="1"/>
        <v>243.92400000000001</v>
      </c>
      <c r="J127" s="84"/>
    </row>
    <row r="128" spans="1:10" s="86" customFormat="1" x14ac:dyDescent="0.25">
      <c r="A128" s="45" t="s">
        <v>382</v>
      </c>
      <c r="B128" s="46" t="s">
        <v>66</v>
      </c>
      <c r="C128" s="45" t="s">
        <v>67</v>
      </c>
      <c r="D128" s="10" t="s">
        <v>323</v>
      </c>
      <c r="E128" s="10" t="s">
        <v>325</v>
      </c>
      <c r="F128" s="10" t="s">
        <v>324</v>
      </c>
      <c r="G128" s="68">
        <v>286.08</v>
      </c>
      <c r="H128" s="10">
        <v>160</v>
      </c>
      <c r="I128" s="83">
        <f t="shared" si="1"/>
        <v>446.08</v>
      </c>
      <c r="J128" s="85" t="s">
        <v>1053</v>
      </c>
    </row>
    <row r="129" spans="1:10" x14ac:dyDescent="0.25">
      <c r="A129" s="18" t="s">
        <v>382</v>
      </c>
      <c r="B129" s="17" t="s">
        <v>70</v>
      </c>
      <c r="C129" s="18" t="s">
        <v>71</v>
      </c>
      <c r="D129" s="77" t="s">
        <v>439</v>
      </c>
      <c r="E129" s="77" t="s">
        <v>327</v>
      </c>
      <c r="F129" s="77" t="s">
        <v>324</v>
      </c>
      <c r="G129" s="68">
        <v>436.88</v>
      </c>
      <c r="H129" s="77"/>
      <c r="I129" s="83">
        <f t="shared" si="1"/>
        <v>436.88</v>
      </c>
      <c r="J129" s="84"/>
    </row>
    <row r="130" spans="1:10" x14ac:dyDescent="0.25">
      <c r="A130" s="18" t="s">
        <v>382</v>
      </c>
      <c r="B130" s="17" t="s">
        <v>104</v>
      </c>
      <c r="C130" s="18" t="s">
        <v>105</v>
      </c>
      <c r="D130" s="77" t="s">
        <v>333</v>
      </c>
      <c r="E130" s="77" t="s">
        <v>329</v>
      </c>
      <c r="F130" s="77" t="s">
        <v>324</v>
      </c>
      <c r="G130" s="68">
        <v>364.8</v>
      </c>
      <c r="H130" s="77"/>
      <c r="I130" s="83">
        <f t="shared" si="1"/>
        <v>364.8</v>
      </c>
      <c r="J130" s="84"/>
    </row>
    <row r="131" spans="1:10" x14ac:dyDescent="0.25">
      <c r="A131" s="18" t="s">
        <v>382</v>
      </c>
      <c r="B131" s="17" t="s">
        <v>119</v>
      </c>
      <c r="C131" s="18" t="s">
        <v>120</v>
      </c>
      <c r="D131" s="77" t="s">
        <v>323</v>
      </c>
      <c r="E131" s="77" t="s">
        <v>325</v>
      </c>
      <c r="F131" s="77" t="s">
        <v>324</v>
      </c>
      <c r="G131" s="68">
        <v>236.32</v>
      </c>
      <c r="H131" s="77"/>
      <c r="I131" s="83">
        <f t="shared" ref="I131:I160" si="2">SUM(G131:H131)</f>
        <v>236.32</v>
      </c>
      <c r="J131" s="84"/>
    </row>
    <row r="132" spans="1:10" x14ac:dyDescent="0.25">
      <c r="A132" s="18" t="s">
        <v>382</v>
      </c>
      <c r="B132" s="17" t="s">
        <v>289</v>
      </c>
      <c r="C132" s="18" t="s">
        <v>138</v>
      </c>
      <c r="D132" s="77" t="s">
        <v>439</v>
      </c>
      <c r="E132" s="77" t="s">
        <v>327</v>
      </c>
      <c r="F132" s="77" t="s">
        <v>324</v>
      </c>
      <c r="G132" s="68">
        <v>483.84000000000003</v>
      </c>
      <c r="H132" s="77"/>
      <c r="I132" s="83">
        <f t="shared" si="2"/>
        <v>483.84000000000003</v>
      </c>
      <c r="J132" s="84"/>
    </row>
    <row r="133" spans="1:10" s="86" customFormat="1" x14ac:dyDescent="0.25">
      <c r="A133" s="45" t="s">
        <v>382</v>
      </c>
      <c r="B133" s="46" t="s">
        <v>321</v>
      </c>
      <c r="C133" s="45" t="s">
        <v>153</v>
      </c>
      <c r="D133" s="10" t="s">
        <v>328</v>
      </c>
      <c r="E133" s="10" t="s">
        <v>329</v>
      </c>
      <c r="F133" s="10" t="s">
        <v>324</v>
      </c>
      <c r="G133" s="68">
        <v>237.11039999999994</v>
      </c>
      <c r="H133" s="10">
        <v>160</v>
      </c>
      <c r="I133" s="83">
        <f t="shared" si="2"/>
        <v>397.11039999999991</v>
      </c>
      <c r="J133" s="85" t="s">
        <v>1054</v>
      </c>
    </row>
    <row r="134" spans="1:10" x14ac:dyDescent="0.25">
      <c r="A134" s="18" t="s">
        <v>382</v>
      </c>
      <c r="B134" s="17" t="s">
        <v>378</v>
      </c>
      <c r="C134" s="18" t="s">
        <v>355</v>
      </c>
      <c r="D134" s="77" t="s">
        <v>326</v>
      </c>
      <c r="E134" s="77" t="s">
        <v>327</v>
      </c>
      <c r="F134" s="77" t="s">
        <v>324</v>
      </c>
      <c r="G134" s="68">
        <v>499.49920395431343</v>
      </c>
      <c r="H134" s="77"/>
      <c r="I134" s="83">
        <f t="shared" si="2"/>
        <v>499.49920395431343</v>
      </c>
      <c r="J134" s="84"/>
    </row>
    <row r="135" spans="1:10" x14ac:dyDescent="0.25">
      <c r="A135" s="18" t="s">
        <v>453</v>
      </c>
      <c r="B135" s="17" t="s">
        <v>3</v>
      </c>
      <c r="C135" s="18" t="s">
        <v>4</v>
      </c>
      <c r="D135" s="77" t="s">
        <v>323</v>
      </c>
      <c r="E135" s="77" t="s">
        <v>325</v>
      </c>
      <c r="F135" s="77" t="s">
        <v>324</v>
      </c>
      <c r="G135" s="68">
        <v>195.6</v>
      </c>
      <c r="H135" s="77"/>
      <c r="I135" s="83">
        <f t="shared" si="2"/>
        <v>195.6</v>
      </c>
      <c r="J135" s="84"/>
    </row>
    <row r="136" spans="1:10" x14ac:dyDescent="0.25">
      <c r="A136" s="18" t="s">
        <v>453</v>
      </c>
      <c r="B136" s="17" t="s">
        <v>316</v>
      </c>
      <c r="C136" s="18" t="s">
        <v>49</v>
      </c>
      <c r="D136" s="77" t="s">
        <v>328</v>
      </c>
      <c r="E136" s="77" t="s">
        <v>329</v>
      </c>
      <c r="F136" s="77" t="s">
        <v>324</v>
      </c>
      <c r="G136" s="68">
        <v>804.78054399999996</v>
      </c>
      <c r="H136" s="77"/>
      <c r="I136" s="83">
        <f t="shared" si="2"/>
        <v>804.78054399999996</v>
      </c>
      <c r="J136" s="84"/>
    </row>
    <row r="137" spans="1:10" x14ac:dyDescent="0.25">
      <c r="A137" s="18" t="s">
        <v>453</v>
      </c>
      <c r="B137" s="17" t="s">
        <v>60</v>
      </c>
      <c r="C137" s="18" t="s">
        <v>61</v>
      </c>
      <c r="D137" s="77" t="s">
        <v>328</v>
      </c>
      <c r="E137" s="77" t="s">
        <v>329</v>
      </c>
      <c r="F137" s="77" t="s">
        <v>324</v>
      </c>
      <c r="G137" s="68">
        <v>677.07999999999993</v>
      </c>
      <c r="H137" s="77"/>
      <c r="I137" s="83">
        <f t="shared" si="2"/>
        <v>677.07999999999993</v>
      </c>
      <c r="J137" s="84"/>
    </row>
    <row r="138" spans="1:10" s="86" customFormat="1" x14ac:dyDescent="0.25">
      <c r="A138" s="45" t="s">
        <v>453</v>
      </c>
      <c r="B138" s="46" t="s">
        <v>83</v>
      </c>
      <c r="C138" s="45" t="s">
        <v>84</v>
      </c>
      <c r="D138" s="10" t="s">
        <v>323</v>
      </c>
      <c r="E138" s="10" t="s">
        <v>325</v>
      </c>
      <c r="F138" s="10" t="s">
        <v>324</v>
      </c>
      <c r="G138" s="68">
        <v>1057.1199999999999</v>
      </c>
      <c r="H138" s="10">
        <v>160</v>
      </c>
      <c r="I138" s="83">
        <f t="shared" si="2"/>
        <v>1217.1199999999999</v>
      </c>
      <c r="J138" s="85" t="s">
        <v>1053</v>
      </c>
    </row>
    <row r="139" spans="1:10" x14ac:dyDescent="0.25">
      <c r="A139" s="18" t="s">
        <v>453</v>
      </c>
      <c r="B139" s="17" t="s">
        <v>320</v>
      </c>
      <c r="C139" s="18" t="s">
        <v>173</v>
      </c>
      <c r="D139" s="77" t="s">
        <v>439</v>
      </c>
      <c r="E139" s="77" t="s">
        <v>327</v>
      </c>
      <c r="F139" s="77" t="s">
        <v>324</v>
      </c>
      <c r="G139" s="68">
        <v>212.16</v>
      </c>
      <c r="H139" s="77">
        <v>160</v>
      </c>
      <c r="I139" s="83">
        <f t="shared" si="2"/>
        <v>372.15999999999997</v>
      </c>
      <c r="J139" s="85" t="s">
        <v>1054</v>
      </c>
    </row>
    <row r="140" spans="1:10" x14ac:dyDescent="0.25">
      <c r="A140" s="18" t="s">
        <v>453</v>
      </c>
      <c r="B140" s="17" t="s">
        <v>282</v>
      </c>
      <c r="C140" s="18" t="s">
        <v>197</v>
      </c>
      <c r="D140" s="77" t="s">
        <v>439</v>
      </c>
      <c r="E140" s="77" t="s">
        <v>327</v>
      </c>
      <c r="F140" s="77" t="s">
        <v>324</v>
      </c>
      <c r="G140" s="68">
        <v>136.39519999999999</v>
      </c>
      <c r="H140" s="77"/>
      <c r="I140" s="83">
        <f t="shared" si="2"/>
        <v>136.39519999999999</v>
      </c>
      <c r="J140" s="84"/>
    </row>
    <row r="141" spans="1:10" x14ac:dyDescent="0.25">
      <c r="A141" s="18" t="s">
        <v>453</v>
      </c>
      <c r="B141" s="17" t="s">
        <v>310</v>
      </c>
      <c r="C141" s="18" t="s">
        <v>198</v>
      </c>
      <c r="D141" s="77" t="s">
        <v>330</v>
      </c>
      <c r="E141" s="77" t="s">
        <v>329</v>
      </c>
      <c r="F141" s="77" t="s">
        <v>458</v>
      </c>
      <c r="G141" s="68">
        <v>185.76</v>
      </c>
      <c r="H141" s="77"/>
      <c r="I141" s="83">
        <f t="shared" si="2"/>
        <v>185.76</v>
      </c>
      <c r="J141" s="84"/>
    </row>
    <row r="142" spans="1:10" x14ac:dyDescent="0.25">
      <c r="A142" s="18" t="s">
        <v>453</v>
      </c>
      <c r="B142" s="17" t="s">
        <v>428</v>
      </c>
      <c r="C142" s="18" t="s">
        <v>357</v>
      </c>
      <c r="D142" s="77" t="s">
        <v>439</v>
      </c>
      <c r="E142" s="77" t="s">
        <v>327</v>
      </c>
      <c r="F142" s="77" t="s">
        <v>324</v>
      </c>
      <c r="G142" s="68">
        <v>183.35999999999999</v>
      </c>
      <c r="H142" s="77"/>
      <c r="I142" s="83">
        <f t="shared" si="2"/>
        <v>183.35999999999999</v>
      </c>
      <c r="J142" s="84"/>
    </row>
    <row r="143" spans="1:10" x14ac:dyDescent="0.25">
      <c r="A143" s="18" t="s">
        <v>453</v>
      </c>
      <c r="B143" s="17" t="s">
        <v>432</v>
      </c>
      <c r="C143" s="18" t="s">
        <v>361</v>
      </c>
      <c r="D143" s="77">
        <v>0</v>
      </c>
      <c r="E143" s="77" t="s">
        <v>327</v>
      </c>
      <c r="F143" s="77" t="s">
        <v>324</v>
      </c>
      <c r="G143" s="68">
        <v>153.76</v>
      </c>
      <c r="H143" s="77"/>
      <c r="I143" s="83">
        <f t="shared" si="2"/>
        <v>153.76</v>
      </c>
      <c r="J143" s="84"/>
    </row>
    <row r="144" spans="1:10" x14ac:dyDescent="0.25">
      <c r="A144" s="18" t="s">
        <v>453</v>
      </c>
      <c r="B144" s="17" t="s">
        <v>433</v>
      </c>
      <c r="C144" s="18" t="s">
        <v>362</v>
      </c>
      <c r="D144" s="77" t="s">
        <v>326</v>
      </c>
      <c r="E144" s="77" t="s">
        <v>327</v>
      </c>
      <c r="F144" s="77" t="s">
        <v>324</v>
      </c>
      <c r="G144" s="68">
        <v>291.36</v>
      </c>
      <c r="H144" s="77"/>
      <c r="I144" s="83">
        <f t="shared" si="2"/>
        <v>291.36</v>
      </c>
      <c r="J144" s="84"/>
    </row>
    <row r="145" spans="1:10" x14ac:dyDescent="0.25">
      <c r="A145" s="18" t="s">
        <v>389</v>
      </c>
      <c r="B145" s="17" t="s">
        <v>5</v>
      </c>
      <c r="C145" s="18" t="s">
        <v>6</v>
      </c>
      <c r="D145" s="77" t="s">
        <v>328</v>
      </c>
      <c r="E145" s="77" t="s">
        <v>329</v>
      </c>
      <c r="F145" s="77" t="s">
        <v>324</v>
      </c>
      <c r="G145" s="68">
        <v>707.50400000000002</v>
      </c>
      <c r="H145" s="77"/>
      <c r="I145" s="83">
        <f t="shared" si="2"/>
        <v>707.50400000000002</v>
      </c>
      <c r="J145" s="84"/>
    </row>
    <row r="146" spans="1:10" x14ac:dyDescent="0.25">
      <c r="A146" s="18" t="s">
        <v>389</v>
      </c>
      <c r="B146" s="17" t="s">
        <v>30</v>
      </c>
      <c r="C146" s="18" t="s">
        <v>31</v>
      </c>
      <c r="D146" s="77" t="s">
        <v>323</v>
      </c>
      <c r="E146" s="77" t="s">
        <v>325</v>
      </c>
      <c r="F146" s="77" t="s">
        <v>324</v>
      </c>
      <c r="G146" s="68">
        <v>287.2</v>
      </c>
      <c r="H146" s="77"/>
      <c r="I146" s="83">
        <f t="shared" si="2"/>
        <v>287.2</v>
      </c>
      <c r="J146" s="84"/>
    </row>
    <row r="147" spans="1:10" x14ac:dyDescent="0.25">
      <c r="A147" s="18" t="s">
        <v>389</v>
      </c>
      <c r="B147" s="17" t="s">
        <v>54</v>
      </c>
      <c r="C147" s="18" t="s">
        <v>55</v>
      </c>
      <c r="D147" s="77" t="s">
        <v>439</v>
      </c>
      <c r="E147" s="77" t="s">
        <v>327</v>
      </c>
      <c r="F147" s="77" t="s">
        <v>324</v>
      </c>
      <c r="G147" s="68">
        <v>510.52469643431334</v>
      </c>
      <c r="H147" s="77"/>
      <c r="I147" s="83">
        <f t="shared" si="2"/>
        <v>510.52469643431334</v>
      </c>
      <c r="J147" s="84"/>
    </row>
    <row r="148" spans="1:10" x14ac:dyDescent="0.25">
      <c r="A148" s="18" t="s">
        <v>389</v>
      </c>
      <c r="B148" s="17" t="s">
        <v>204</v>
      </c>
      <c r="C148" s="18" t="s">
        <v>205</v>
      </c>
      <c r="D148" s="77" t="s">
        <v>439</v>
      </c>
      <c r="E148" s="77" t="s">
        <v>327</v>
      </c>
      <c r="F148" s="77" t="s">
        <v>324</v>
      </c>
      <c r="G148" s="68">
        <v>248.83073705539033</v>
      </c>
      <c r="H148" s="77"/>
      <c r="I148" s="83">
        <f t="shared" si="2"/>
        <v>248.83073705539033</v>
      </c>
      <c r="J148" s="84"/>
    </row>
    <row r="149" spans="1:10" x14ac:dyDescent="0.25">
      <c r="A149" s="18" t="s">
        <v>389</v>
      </c>
      <c r="B149" s="17" t="s">
        <v>93</v>
      </c>
      <c r="C149" s="18" t="s">
        <v>94</v>
      </c>
      <c r="D149" s="77" t="s">
        <v>328</v>
      </c>
      <c r="E149" s="77" t="s">
        <v>329</v>
      </c>
      <c r="F149" s="77" t="s">
        <v>324</v>
      </c>
      <c r="G149" s="68">
        <v>589.60383999999999</v>
      </c>
      <c r="H149" s="77"/>
      <c r="I149" s="83">
        <f t="shared" si="2"/>
        <v>589.60383999999999</v>
      </c>
      <c r="J149" s="84"/>
    </row>
    <row r="150" spans="1:10" x14ac:dyDescent="0.25">
      <c r="A150" s="18" t="s">
        <v>389</v>
      </c>
      <c r="B150" s="17" t="s">
        <v>108</v>
      </c>
      <c r="C150" s="18" t="s">
        <v>109</v>
      </c>
      <c r="D150" s="77" t="s">
        <v>328</v>
      </c>
      <c r="E150" s="77" t="s">
        <v>329</v>
      </c>
      <c r="F150" s="77" t="s">
        <v>324</v>
      </c>
      <c r="G150" s="68">
        <v>656.40800000000002</v>
      </c>
      <c r="H150" s="77"/>
      <c r="I150" s="83">
        <f t="shared" si="2"/>
        <v>656.40800000000002</v>
      </c>
      <c r="J150" s="84"/>
    </row>
    <row r="151" spans="1:10" x14ac:dyDescent="0.25">
      <c r="A151" s="18" t="s">
        <v>389</v>
      </c>
      <c r="B151" s="17" t="s">
        <v>435</v>
      </c>
      <c r="C151" s="18" t="s">
        <v>364</v>
      </c>
      <c r="D151" s="77" t="s">
        <v>439</v>
      </c>
      <c r="E151" s="77" t="s">
        <v>327</v>
      </c>
      <c r="F151" s="77" t="s">
        <v>324</v>
      </c>
      <c r="G151" s="68">
        <v>407.28512000000006</v>
      </c>
      <c r="H151" s="77"/>
      <c r="I151" s="83">
        <f t="shared" si="2"/>
        <v>407.28512000000006</v>
      </c>
      <c r="J151" s="84"/>
    </row>
    <row r="152" spans="1:10" x14ac:dyDescent="0.25">
      <c r="A152" s="18" t="s">
        <v>387</v>
      </c>
      <c r="B152" s="17" t="s">
        <v>7</v>
      </c>
      <c r="C152" s="18" t="s">
        <v>8</v>
      </c>
      <c r="D152" s="77" t="s">
        <v>328</v>
      </c>
      <c r="E152" s="77" t="s">
        <v>329</v>
      </c>
      <c r="F152" s="77" t="s">
        <v>324</v>
      </c>
      <c r="G152" s="68">
        <v>269.12</v>
      </c>
      <c r="H152" s="77"/>
      <c r="I152" s="83">
        <f t="shared" si="2"/>
        <v>269.12</v>
      </c>
      <c r="J152" s="84"/>
    </row>
    <row r="153" spans="1:10" x14ac:dyDescent="0.25">
      <c r="A153" s="18" t="s">
        <v>387</v>
      </c>
      <c r="B153" s="17" t="s">
        <v>15</v>
      </c>
      <c r="C153" s="18" t="s">
        <v>365</v>
      </c>
      <c r="D153" s="77" t="s">
        <v>323</v>
      </c>
      <c r="E153" s="77" t="s">
        <v>325</v>
      </c>
      <c r="F153" s="77" t="s">
        <v>324</v>
      </c>
      <c r="G153" s="68">
        <v>202</v>
      </c>
      <c r="H153" s="77"/>
      <c r="I153" s="83">
        <f t="shared" si="2"/>
        <v>202</v>
      </c>
      <c r="J153" s="84"/>
    </row>
    <row r="154" spans="1:10" x14ac:dyDescent="0.25">
      <c r="A154" s="18" t="s">
        <v>387</v>
      </c>
      <c r="B154" s="17" t="s">
        <v>18</v>
      </c>
      <c r="C154" s="18" t="s">
        <v>19</v>
      </c>
      <c r="D154" s="77" t="s">
        <v>328</v>
      </c>
      <c r="E154" s="77" t="s">
        <v>329</v>
      </c>
      <c r="F154" s="77" t="s">
        <v>324</v>
      </c>
      <c r="G154" s="68">
        <v>2210.7707776000002</v>
      </c>
      <c r="H154" s="77"/>
      <c r="I154" s="83">
        <f t="shared" si="2"/>
        <v>2210.7707776000002</v>
      </c>
      <c r="J154" s="84"/>
    </row>
    <row r="155" spans="1:10" x14ac:dyDescent="0.25">
      <c r="A155" s="18" t="s">
        <v>387</v>
      </c>
      <c r="B155" s="17" t="s">
        <v>20</v>
      </c>
      <c r="C155" s="18" t="s">
        <v>21</v>
      </c>
      <c r="D155" s="77" t="s">
        <v>333</v>
      </c>
      <c r="E155" s="77" t="s">
        <v>329</v>
      </c>
      <c r="F155" s="77" t="s">
        <v>324</v>
      </c>
      <c r="G155" s="68">
        <v>423.13354240000001</v>
      </c>
      <c r="H155" s="77"/>
      <c r="I155" s="83">
        <f t="shared" si="2"/>
        <v>423.13354240000001</v>
      </c>
      <c r="J155" s="84"/>
    </row>
    <row r="156" spans="1:10" x14ac:dyDescent="0.25">
      <c r="A156" s="18" t="s">
        <v>387</v>
      </c>
      <c r="B156" s="17" t="s">
        <v>38</v>
      </c>
      <c r="C156" s="18" t="s">
        <v>39</v>
      </c>
      <c r="D156" s="77" t="s">
        <v>328</v>
      </c>
      <c r="E156" s="77" t="s">
        <v>329</v>
      </c>
      <c r="F156" s="77" t="s">
        <v>324</v>
      </c>
      <c r="G156" s="68">
        <v>207.20000000000002</v>
      </c>
      <c r="H156" s="77"/>
      <c r="I156" s="83">
        <f t="shared" si="2"/>
        <v>207.20000000000002</v>
      </c>
      <c r="J156" s="84"/>
    </row>
    <row r="157" spans="1:10" x14ac:dyDescent="0.25">
      <c r="A157" s="18" t="s">
        <v>387</v>
      </c>
      <c r="B157" s="17" t="s">
        <v>50</v>
      </c>
      <c r="C157" s="18" t="s">
        <v>51</v>
      </c>
      <c r="D157" s="77" t="s">
        <v>333</v>
      </c>
      <c r="E157" s="77" t="s">
        <v>329</v>
      </c>
      <c r="F157" s="77" t="s">
        <v>331</v>
      </c>
      <c r="G157" s="68">
        <v>386.88000000000005</v>
      </c>
      <c r="H157" s="77"/>
      <c r="I157" s="83">
        <f t="shared" si="2"/>
        <v>386.88000000000005</v>
      </c>
      <c r="J157" s="84"/>
    </row>
    <row r="158" spans="1:10" x14ac:dyDescent="0.25">
      <c r="A158" s="18" t="s">
        <v>387</v>
      </c>
      <c r="B158" s="17" t="s">
        <v>125</v>
      </c>
      <c r="C158" s="18" t="s">
        <v>126</v>
      </c>
      <c r="D158" s="77" t="s">
        <v>328</v>
      </c>
      <c r="E158" s="77" t="s">
        <v>329</v>
      </c>
      <c r="F158" s="77" t="s">
        <v>324</v>
      </c>
      <c r="G158" s="68">
        <v>322.35315200000002</v>
      </c>
      <c r="H158" s="77"/>
      <c r="I158" s="83">
        <f t="shared" si="2"/>
        <v>322.35315200000002</v>
      </c>
      <c r="J158" s="84"/>
    </row>
    <row r="159" spans="1:10" x14ac:dyDescent="0.25">
      <c r="A159" s="18" t="s">
        <v>387</v>
      </c>
      <c r="B159" s="17" t="s">
        <v>290</v>
      </c>
      <c r="C159" s="18" t="s">
        <v>168</v>
      </c>
      <c r="D159" s="77" t="s">
        <v>328</v>
      </c>
      <c r="E159" s="77" t="s">
        <v>329</v>
      </c>
      <c r="F159" s="77" t="s">
        <v>324</v>
      </c>
      <c r="G159" s="68">
        <v>296.71257599999996</v>
      </c>
      <c r="H159" s="77"/>
      <c r="I159" s="83">
        <f t="shared" si="2"/>
        <v>296.71257599999996</v>
      </c>
      <c r="J159" s="84"/>
    </row>
    <row r="160" spans="1:10" x14ac:dyDescent="0.25">
      <c r="A160" s="18" t="s">
        <v>386</v>
      </c>
      <c r="B160" s="17" t="s">
        <v>311</v>
      </c>
      <c r="C160" s="18" t="s">
        <v>177</v>
      </c>
      <c r="D160" s="77" t="s">
        <v>326</v>
      </c>
      <c r="E160" s="77" t="s">
        <v>327</v>
      </c>
      <c r="F160" s="77" t="s">
        <v>324</v>
      </c>
      <c r="G160" s="68">
        <v>11.2</v>
      </c>
      <c r="H160" s="77"/>
      <c r="I160" s="83">
        <f t="shared" si="2"/>
        <v>11.2</v>
      </c>
      <c r="J160" s="84"/>
    </row>
  </sheetData>
  <mergeCells count="4">
    <mergeCell ref="G1:H1"/>
    <mergeCell ref="D1:D2"/>
    <mergeCell ref="E1:E2"/>
    <mergeCell ref="F1:F2"/>
  </mergeCells>
  <phoneticPr fontId="9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  <pageSetUpPr fitToPage="1"/>
  </sheetPr>
  <dimension ref="A1:I176"/>
  <sheetViews>
    <sheetView topLeftCell="A61" zoomScaleNormal="100" workbookViewId="0">
      <selection activeCell="I87" sqref="I87"/>
    </sheetView>
  </sheetViews>
  <sheetFormatPr defaultColWidth="9" defaultRowHeight="15.5" x14ac:dyDescent="0.25"/>
  <cols>
    <col min="1" max="1" width="5.5" style="12" bestFit="1" customWidth="1"/>
    <col min="2" max="2" width="6.5" style="15" bestFit="1" customWidth="1"/>
    <col min="3" max="3" width="7.08203125" style="5" bestFit="1" customWidth="1"/>
    <col min="4" max="4" width="5.5" style="15" bestFit="1" customWidth="1"/>
    <col min="5" max="5" width="15.5" style="5" customWidth="1"/>
    <col min="6" max="6" width="7.5" style="15" customWidth="1"/>
    <col min="7" max="8" width="9.5" style="5" bestFit="1" customWidth="1"/>
    <col min="9" max="9" width="74" style="12" bestFit="1" customWidth="1"/>
    <col min="10" max="16384" width="9" style="12"/>
  </cols>
  <sheetData>
    <row r="1" spans="1:9" ht="17.5" x14ac:dyDescent="0.25">
      <c r="A1" s="95" t="s">
        <v>1059</v>
      </c>
      <c r="B1" s="96"/>
      <c r="C1" s="96"/>
      <c r="D1" s="96"/>
      <c r="E1" s="96"/>
      <c r="F1" s="96"/>
      <c r="G1" s="96"/>
      <c r="H1" s="96"/>
      <c r="I1" s="96"/>
    </row>
    <row r="2" spans="1:9" s="15" customFormat="1" ht="43" x14ac:dyDescent="0.25">
      <c r="A2" s="13" t="s">
        <v>392</v>
      </c>
      <c r="B2" s="14" t="s">
        <v>467</v>
      </c>
      <c r="C2" s="14" t="s">
        <v>466</v>
      </c>
      <c r="D2" s="13" t="s">
        <v>469</v>
      </c>
      <c r="E2" s="16" t="s">
        <v>470</v>
      </c>
      <c r="F2" s="16" t="s">
        <v>468</v>
      </c>
      <c r="G2" s="13" t="s">
        <v>471</v>
      </c>
      <c r="H2" s="13" t="s">
        <v>472</v>
      </c>
      <c r="I2" s="13" t="s">
        <v>393</v>
      </c>
    </row>
    <row r="3" spans="1:9" x14ac:dyDescent="0.25">
      <c r="A3" s="3">
        <v>1</v>
      </c>
      <c r="B3" s="52" t="s">
        <v>66</v>
      </c>
      <c r="C3" s="1" t="s">
        <v>848</v>
      </c>
      <c r="D3" s="1" t="s">
        <v>849</v>
      </c>
      <c r="E3" s="59">
        <v>144</v>
      </c>
      <c r="F3" s="1"/>
      <c r="G3" s="11">
        <v>347.01107594936707</v>
      </c>
      <c r="H3" s="1" t="s">
        <v>843</v>
      </c>
      <c r="I3" s="3" t="s">
        <v>850</v>
      </c>
    </row>
    <row r="4" spans="1:9" x14ac:dyDescent="0.25">
      <c r="A4" s="3">
        <v>2</v>
      </c>
      <c r="B4" s="52" t="s">
        <v>83</v>
      </c>
      <c r="C4" s="1" t="s">
        <v>851</v>
      </c>
      <c r="D4" s="1" t="s">
        <v>849</v>
      </c>
      <c r="E4" s="59">
        <v>116</v>
      </c>
      <c r="F4" s="1"/>
      <c r="G4" s="11">
        <v>298.02215189873419</v>
      </c>
      <c r="H4" s="1" t="s">
        <v>843</v>
      </c>
      <c r="I4" s="3" t="s">
        <v>852</v>
      </c>
    </row>
    <row r="5" spans="1:9" x14ac:dyDescent="0.25">
      <c r="A5" s="3">
        <v>3</v>
      </c>
      <c r="B5" s="52" t="s">
        <v>13</v>
      </c>
      <c r="C5" s="1" t="s">
        <v>853</v>
      </c>
      <c r="D5" s="1" t="s">
        <v>849</v>
      </c>
      <c r="E5" s="59">
        <v>256</v>
      </c>
      <c r="F5" s="1"/>
      <c r="G5" s="11">
        <v>212.42088607594937</v>
      </c>
      <c r="H5" s="1" t="s">
        <v>843</v>
      </c>
      <c r="I5" s="3" t="s">
        <v>854</v>
      </c>
    </row>
    <row r="6" spans="1:9" x14ac:dyDescent="0.25">
      <c r="A6" s="3">
        <v>4</v>
      </c>
      <c r="B6" s="52" t="s">
        <v>206</v>
      </c>
      <c r="C6" s="1" t="s">
        <v>855</v>
      </c>
      <c r="D6" s="1" t="s">
        <v>849</v>
      </c>
      <c r="E6" s="59">
        <v>66</v>
      </c>
      <c r="F6" s="1"/>
      <c r="G6" s="11">
        <v>195.48417721518987</v>
      </c>
      <c r="H6" s="1" t="s">
        <v>843</v>
      </c>
      <c r="I6" s="3" t="s">
        <v>852</v>
      </c>
    </row>
    <row r="7" spans="1:9" x14ac:dyDescent="0.25">
      <c r="A7" s="3">
        <v>5</v>
      </c>
      <c r="B7" s="52" t="s">
        <v>284</v>
      </c>
      <c r="C7" s="1" t="s">
        <v>856</v>
      </c>
      <c r="D7" s="1" t="s">
        <v>849</v>
      </c>
      <c r="E7" s="59">
        <v>128</v>
      </c>
      <c r="F7" s="1"/>
      <c r="G7" s="11">
        <v>168.01677215189875</v>
      </c>
      <c r="H7" s="1" t="s">
        <v>843</v>
      </c>
      <c r="I7" s="3"/>
    </row>
    <row r="8" spans="1:9" x14ac:dyDescent="0.25">
      <c r="A8" s="3">
        <v>6</v>
      </c>
      <c r="B8" s="52" t="s">
        <v>101</v>
      </c>
      <c r="C8" s="1" t="s">
        <v>857</v>
      </c>
      <c r="D8" s="1" t="s">
        <v>849</v>
      </c>
      <c r="E8" s="59">
        <v>96</v>
      </c>
      <c r="F8" s="1"/>
      <c r="G8" s="11">
        <v>154.31259493670888</v>
      </c>
      <c r="H8" s="1" t="s">
        <v>843</v>
      </c>
      <c r="I8" s="3"/>
    </row>
    <row r="9" spans="1:9" x14ac:dyDescent="0.25">
      <c r="A9" s="3">
        <v>7</v>
      </c>
      <c r="B9" s="52" t="s">
        <v>97</v>
      </c>
      <c r="C9" s="1" t="s">
        <v>858</v>
      </c>
      <c r="D9" s="1" t="s">
        <v>849</v>
      </c>
      <c r="E9" s="59">
        <v>64</v>
      </c>
      <c r="F9" s="1"/>
      <c r="G9" s="11">
        <v>142.89886075949369</v>
      </c>
      <c r="H9" s="1" t="s">
        <v>843</v>
      </c>
      <c r="I9" s="3"/>
    </row>
    <row r="10" spans="1:9" x14ac:dyDescent="0.25">
      <c r="A10" s="3">
        <v>8</v>
      </c>
      <c r="B10" s="52" t="s">
        <v>60</v>
      </c>
      <c r="C10" s="1" t="s">
        <v>859</v>
      </c>
      <c r="D10" s="1" t="s">
        <v>860</v>
      </c>
      <c r="E10" s="59">
        <v>96</v>
      </c>
      <c r="F10" s="1"/>
      <c r="G10" s="2">
        <v>356.01265822784808</v>
      </c>
      <c r="H10" s="1" t="s">
        <v>843</v>
      </c>
      <c r="I10" s="3" t="s">
        <v>861</v>
      </c>
    </row>
    <row r="11" spans="1:9" x14ac:dyDescent="0.25">
      <c r="A11" s="3">
        <v>9</v>
      </c>
      <c r="B11" s="52" t="s">
        <v>18</v>
      </c>
      <c r="C11" s="1" t="s">
        <v>862</v>
      </c>
      <c r="D11" s="1" t="s">
        <v>860</v>
      </c>
      <c r="E11" s="59">
        <v>384</v>
      </c>
      <c r="F11" s="1"/>
      <c r="G11" s="2">
        <v>324.90506329113924</v>
      </c>
      <c r="H11" s="1" t="s">
        <v>843</v>
      </c>
      <c r="I11" s="3" t="s">
        <v>863</v>
      </c>
    </row>
    <row r="12" spans="1:9" x14ac:dyDescent="0.25">
      <c r="A12" s="3">
        <v>10</v>
      </c>
      <c r="B12" s="52" t="s">
        <v>316</v>
      </c>
      <c r="C12" s="1" t="s">
        <v>864</v>
      </c>
      <c r="D12" s="1" t="s">
        <v>860</v>
      </c>
      <c r="E12" s="59">
        <v>64</v>
      </c>
      <c r="F12" s="1"/>
      <c r="G12" s="2">
        <v>317.08860759493672</v>
      </c>
      <c r="H12" s="1" t="s">
        <v>843</v>
      </c>
      <c r="I12" s="3" t="s">
        <v>865</v>
      </c>
    </row>
    <row r="13" spans="1:9" x14ac:dyDescent="0.25">
      <c r="A13" s="3">
        <v>11</v>
      </c>
      <c r="B13" s="52" t="s">
        <v>41</v>
      </c>
      <c r="C13" s="1" t="s">
        <v>866</v>
      </c>
      <c r="D13" s="1" t="s">
        <v>860</v>
      </c>
      <c r="E13" s="59">
        <v>244</v>
      </c>
      <c r="F13" s="1"/>
      <c r="G13" s="2">
        <v>309.73101265822788</v>
      </c>
      <c r="H13" s="1" t="s">
        <v>843</v>
      </c>
      <c r="I13" s="3" t="s">
        <v>867</v>
      </c>
    </row>
    <row r="14" spans="1:9" x14ac:dyDescent="0.25">
      <c r="A14" s="3">
        <v>12</v>
      </c>
      <c r="B14" s="52" t="s">
        <v>377</v>
      </c>
      <c r="C14" s="1" t="s">
        <v>868</v>
      </c>
      <c r="D14" s="1" t="s">
        <v>860</v>
      </c>
      <c r="E14" s="59">
        <v>208</v>
      </c>
      <c r="F14" s="1"/>
      <c r="G14" s="2">
        <v>290.11075949367091</v>
      </c>
      <c r="H14" s="1" t="s">
        <v>843</v>
      </c>
      <c r="I14" s="3" t="s">
        <v>869</v>
      </c>
    </row>
    <row r="15" spans="1:9" x14ac:dyDescent="0.25">
      <c r="A15" s="3">
        <v>13</v>
      </c>
      <c r="B15" s="52" t="s">
        <v>5</v>
      </c>
      <c r="C15" s="1" t="s">
        <v>870</v>
      </c>
      <c r="D15" s="1" t="s">
        <v>860</v>
      </c>
      <c r="E15" s="59">
        <v>80</v>
      </c>
      <c r="F15" s="1"/>
      <c r="G15" s="2">
        <v>271.15506329113924</v>
      </c>
      <c r="H15" s="1" t="s">
        <v>843</v>
      </c>
      <c r="I15" s="3" t="s">
        <v>847</v>
      </c>
    </row>
    <row r="16" spans="1:9" x14ac:dyDescent="0.25">
      <c r="A16" s="3">
        <v>14</v>
      </c>
      <c r="B16" s="52" t="s">
        <v>47</v>
      </c>
      <c r="C16" s="1" t="s">
        <v>871</v>
      </c>
      <c r="D16" s="1" t="s">
        <v>860</v>
      </c>
      <c r="E16" s="59">
        <v>256</v>
      </c>
      <c r="F16" s="1"/>
      <c r="G16" s="2">
        <v>267.20886075949369</v>
      </c>
      <c r="H16" s="1" t="s">
        <v>843</v>
      </c>
      <c r="I16" s="3" t="s">
        <v>847</v>
      </c>
    </row>
    <row r="17" spans="1:9" x14ac:dyDescent="0.25">
      <c r="A17" s="3">
        <v>15</v>
      </c>
      <c r="B17" s="52" t="s">
        <v>108</v>
      </c>
      <c r="C17" s="1" t="s">
        <v>872</v>
      </c>
      <c r="D17" s="1" t="s">
        <v>860</v>
      </c>
      <c r="E17" s="59">
        <v>128</v>
      </c>
      <c r="F17" s="1"/>
      <c r="G17" s="2">
        <v>258.49683544303798</v>
      </c>
      <c r="H17" s="1" t="s">
        <v>843</v>
      </c>
      <c r="I17" s="3" t="s">
        <v>847</v>
      </c>
    </row>
    <row r="18" spans="1:9" x14ac:dyDescent="0.25">
      <c r="A18" s="3">
        <v>16</v>
      </c>
      <c r="B18" s="52" t="s">
        <v>424</v>
      </c>
      <c r="C18" s="1" t="s">
        <v>873</v>
      </c>
      <c r="D18" s="1" t="s">
        <v>860</v>
      </c>
      <c r="E18" s="59">
        <v>96</v>
      </c>
      <c r="F18" s="1"/>
      <c r="G18" s="2">
        <v>250.71518987341773</v>
      </c>
      <c r="H18" s="1" t="s">
        <v>843</v>
      </c>
      <c r="I18" s="3"/>
    </row>
    <row r="19" spans="1:9" x14ac:dyDescent="0.25">
      <c r="A19" s="3">
        <v>17</v>
      </c>
      <c r="B19" s="52" t="s">
        <v>28</v>
      </c>
      <c r="C19" s="1" t="s">
        <v>874</v>
      </c>
      <c r="D19" s="1" t="s">
        <v>860</v>
      </c>
      <c r="E19" s="59">
        <v>224</v>
      </c>
      <c r="F19" s="1"/>
      <c r="G19" s="2">
        <v>247.82278481012659</v>
      </c>
      <c r="H19" s="1" t="s">
        <v>843</v>
      </c>
      <c r="I19" s="3" t="s">
        <v>847</v>
      </c>
    </row>
    <row r="20" spans="1:9" x14ac:dyDescent="0.25">
      <c r="A20" s="3">
        <v>18</v>
      </c>
      <c r="B20" s="53" t="s">
        <v>135</v>
      </c>
      <c r="C20" s="1" t="s">
        <v>875</v>
      </c>
      <c r="D20" s="1" t="s">
        <v>860</v>
      </c>
      <c r="E20" s="59">
        <v>116.44</v>
      </c>
      <c r="F20" s="1"/>
      <c r="G20" s="2">
        <v>237.39598101265824</v>
      </c>
      <c r="H20" s="1" t="s">
        <v>843</v>
      </c>
      <c r="I20" s="3"/>
    </row>
    <row r="21" spans="1:9" x14ac:dyDescent="0.25">
      <c r="A21" s="3">
        <v>19</v>
      </c>
      <c r="B21" s="52" t="s">
        <v>93</v>
      </c>
      <c r="C21" s="1" t="s">
        <v>876</v>
      </c>
      <c r="D21" s="1" t="s">
        <v>860</v>
      </c>
      <c r="E21" s="59">
        <v>240</v>
      </c>
      <c r="F21" s="1"/>
      <c r="G21" s="2">
        <v>211.94620253164555</v>
      </c>
      <c r="H21" s="1" t="s">
        <v>843</v>
      </c>
      <c r="I21" s="3" t="s">
        <v>847</v>
      </c>
    </row>
    <row r="22" spans="1:9" x14ac:dyDescent="0.25">
      <c r="A22" s="3">
        <v>20</v>
      </c>
      <c r="B22" s="52" t="s">
        <v>280</v>
      </c>
      <c r="C22" s="1" t="s">
        <v>877</v>
      </c>
      <c r="D22" s="1" t="s">
        <v>860</v>
      </c>
      <c r="E22" s="59">
        <v>128</v>
      </c>
      <c r="F22" s="1"/>
      <c r="G22" s="2">
        <v>210.25031645569618</v>
      </c>
      <c r="H22" s="1" t="s">
        <v>843</v>
      </c>
      <c r="I22" s="3"/>
    </row>
    <row r="23" spans="1:9" x14ac:dyDescent="0.25">
      <c r="A23" s="3">
        <v>21</v>
      </c>
      <c r="B23" s="53" t="s">
        <v>72</v>
      </c>
      <c r="C23" s="1" t="s">
        <v>878</v>
      </c>
      <c r="D23" s="1" t="s">
        <v>879</v>
      </c>
      <c r="E23" s="59">
        <v>136</v>
      </c>
      <c r="F23" s="1"/>
      <c r="G23" s="2">
        <v>209.89367088607594</v>
      </c>
      <c r="H23" s="1" t="s">
        <v>843</v>
      </c>
      <c r="I23" s="3"/>
    </row>
    <row r="24" spans="1:9" x14ac:dyDescent="0.25">
      <c r="A24" s="3">
        <v>22</v>
      </c>
      <c r="B24" s="52" t="s">
        <v>141</v>
      </c>
      <c r="C24" s="1" t="s">
        <v>880</v>
      </c>
      <c r="D24" s="1" t="s">
        <v>860</v>
      </c>
      <c r="E24" s="59">
        <v>256</v>
      </c>
      <c r="F24" s="1"/>
      <c r="G24" s="2">
        <v>206.9843512658228</v>
      </c>
      <c r="H24" s="1" t="s">
        <v>843</v>
      </c>
      <c r="I24" s="3"/>
    </row>
    <row r="25" spans="1:9" x14ac:dyDescent="0.25">
      <c r="A25" s="3">
        <v>23</v>
      </c>
      <c r="B25" s="52" t="s">
        <v>292</v>
      </c>
      <c r="C25" s="1" t="s">
        <v>881</v>
      </c>
      <c r="D25" s="1" t="s">
        <v>882</v>
      </c>
      <c r="E25" s="59">
        <v>256</v>
      </c>
      <c r="F25" s="1"/>
      <c r="G25" s="2">
        <v>325.30063291139243</v>
      </c>
      <c r="H25" s="1" t="s">
        <v>843</v>
      </c>
      <c r="I25" s="3" t="s">
        <v>863</v>
      </c>
    </row>
    <row r="26" spans="1:9" x14ac:dyDescent="0.25">
      <c r="A26" s="3">
        <v>24</v>
      </c>
      <c r="B26" s="52" t="s">
        <v>11</v>
      </c>
      <c r="C26" s="1" t="s">
        <v>883</v>
      </c>
      <c r="D26" s="1" t="s">
        <v>882</v>
      </c>
      <c r="E26" s="59">
        <v>256</v>
      </c>
      <c r="F26" s="1"/>
      <c r="G26" s="2">
        <v>246.20253164556962</v>
      </c>
      <c r="H26" s="1" t="s">
        <v>843</v>
      </c>
      <c r="I26" s="3" t="s">
        <v>884</v>
      </c>
    </row>
    <row r="27" spans="1:9" x14ac:dyDescent="0.25">
      <c r="A27" s="3">
        <v>25</v>
      </c>
      <c r="B27" s="52" t="s">
        <v>378</v>
      </c>
      <c r="C27" s="1" t="s">
        <v>885</v>
      </c>
      <c r="D27" s="1" t="s">
        <v>882</v>
      </c>
      <c r="E27" s="59">
        <v>256</v>
      </c>
      <c r="F27" s="1"/>
      <c r="G27" s="2">
        <v>221.88394884269957</v>
      </c>
      <c r="H27" s="1" t="s">
        <v>843</v>
      </c>
      <c r="I27" s="3"/>
    </row>
    <row r="28" spans="1:9" x14ac:dyDescent="0.25">
      <c r="A28" s="3">
        <v>26</v>
      </c>
      <c r="B28" s="52" t="s">
        <v>68</v>
      </c>
      <c r="C28" s="1" t="s">
        <v>886</v>
      </c>
      <c r="D28" s="1" t="s">
        <v>882</v>
      </c>
      <c r="E28" s="59">
        <v>332</v>
      </c>
      <c r="F28" s="1"/>
      <c r="G28" s="2">
        <v>200.07911392405066</v>
      </c>
      <c r="H28" s="1" t="s">
        <v>843</v>
      </c>
      <c r="I28" s="3" t="s">
        <v>887</v>
      </c>
    </row>
    <row r="29" spans="1:9" x14ac:dyDescent="0.25">
      <c r="A29" s="3">
        <v>27</v>
      </c>
      <c r="B29" s="52" t="s">
        <v>24</v>
      </c>
      <c r="C29" s="1" t="s">
        <v>888</v>
      </c>
      <c r="D29" s="1" t="s">
        <v>882</v>
      </c>
      <c r="E29" s="59">
        <v>285</v>
      </c>
      <c r="F29" s="1"/>
      <c r="G29" s="2">
        <v>189.3906329113924</v>
      </c>
      <c r="H29" s="1" t="s">
        <v>843</v>
      </c>
      <c r="I29" s="3"/>
    </row>
    <row r="30" spans="1:9" x14ac:dyDescent="0.25">
      <c r="A30" s="3">
        <v>28</v>
      </c>
      <c r="B30" s="53" t="s">
        <v>305</v>
      </c>
      <c r="C30" s="1" t="s">
        <v>889</v>
      </c>
      <c r="D30" s="1" t="s">
        <v>882</v>
      </c>
      <c r="E30" s="59">
        <v>208</v>
      </c>
      <c r="F30" s="1"/>
      <c r="G30" s="2">
        <v>188.87025316455697</v>
      </c>
      <c r="H30" s="1" t="s">
        <v>843</v>
      </c>
      <c r="I30" s="3" t="s">
        <v>847</v>
      </c>
    </row>
    <row r="31" spans="1:9" x14ac:dyDescent="0.25">
      <c r="A31" s="3">
        <v>29</v>
      </c>
      <c r="B31" s="52" t="s">
        <v>56</v>
      </c>
      <c r="C31" s="1" t="s">
        <v>890</v>
      </c>
      <c r="D31" s="1" t="s">
        <v>882</v>
      </c>
      <c r="E31" s="59">
        <v>160</v>
      </c>
      <c r="F31" s="1"/>
      <c r="G31" s="2">
        <v>187.88316261052097</v>
      </c>
      <c r="H31" s="1" t="s">
        <v>843</v>
      </c>
      <c r="I31" s="3"/>
    </row>
    <row r="32" spans="1:9" x14ac:dyDescent="0.25">
      <c r="A32" s="3">
        <v>30</v>
      </c>
      <c r="B32" s="52" t="s">
        <v>54</v>
      </c>
      <c r="C32" s="1" t="s">
        <v>891</v>
      </c>
      <c r="D32" s="1" t="s">
        <v>882</v>
      </c>
      <c r="E32" s="59">
        <v>160</v>
      </c>
      <c r="F32" s="1"/>
      <c r="G32" s="2">
        <v>187.4290767839654</v>
      </c>
      <c r="H32" s="1" t="s">
        <v>843</v>
      </c>
      <c r="I32" s="1"/>
    </row>
    <row r="33" spans="1:9" x14ac:dyDescent="0.25">
      <c r="A33" s="3">
        <v>31</v>
      </c>
      <c r="B33" s="52" t="s">
        <v>278</v>
      </c>
      <c r="C33" s="1" t="s">
        <v>892</v>
      </c>
      <c r="D33" s="1" t="s">
        <v>882</v>
      </c>
      <c r="E33" s="59">
        <v>96</v>
      </c>
      <c r="F33" s="1"/>
      <c r="G33" s="2">
        <v>186.40443037974683</v>
      </c>
      <c r="H33" s="1" t="s">
        <v>843</v>
      </c>
      <c r="I33" s="1"/>
    </row>
    <row r="34" spans="1:9" x14ac:dyDescent="0.25">
      <c r="A34" s="3">
        <v>32</v>
      </c>
      <c r="B34" s="52" t="s">
        <v>435</v>
      </c>
      <c r="C34" s="1" t="s">
        <v>893</v>
      </c>
      <c r="D34" s="1" t="s">
        <v>882</v>
      </c>
      <c r="E34" s="59">
        <v>214</v>
      </c>
      <c r="F34" s="1"/>
      <c r="G34" s="2">
        <v>180.43241569620255</v>
      </c>
      <c r="H34" s="1" t="s">
        <v>843</v>
      </c>
      <c r="I34" s="3"/>
    </row>
    <row r="35" spans="1:9" x14ac:dyDescent="0.25">
      <c r="A35" s="3">
        <v>33</v>
      </c>
      <c r="B35" s="52" t="s">
        <v>289</v>
      </c>
      <c r="C35" s="1" t="s">
        <v>894</v>
      </c>
      <c r="D35" s="1" t="s">
        <v>882</v>
      </c>
      <c r="E35" s="59">
        <v>352</v>
      </c>
      <c r="F35" s="50"/>
      <c r="G35" s="2">
        <v>175.68835443037977</v>
      </c>
      <c r="H35" s="1" t="s">
        <v>843</v>
      </c>
      <c r="I35" s="1"/>
    </row>
    <row r="36" spans="1:9" x14ac:dyDescent="0.25">
      <c r="A36" s="3">
        <v>34</v>
      </c>
      <c r="B36" s="53" t="s">
        <v>36</v>
      </c>
      <c r="C36" s="1" t="s">
        <v>895</v>
      </c>
      <c r="D36" s="1" t="s">
        <v>882</v>
      </c>
      <c r="E36" s="59">
        <v>80</v>
      </c>
      <c r="F36" s="1"/>
      <c r="G36" s="2">
        <v>173.98101265822785</v>
      </c>
      <c r="H36" s="1" t="s">
        <v>843</v>
      </c>
      <c r="I36" s="3" t="s">
        <v>847</v>
      </c>
    </row>
    <row r="37" spans="1:9" x14ac:dyDescent="0.25">
      <c r="A37" s="3">
        <v>35</v>
      </c>
      <c r="B37" s="52" t="s">
        <v>291</v>
      </c>
      <c r="C37" s="1" t="s">
        <v>896</v>
      </c>
      <c r="D37" s="1" t="s">
        <v>882</v>
      </c>
      <c r="E37" s="59">
        <v>160</v>
      </c>
      <c r="F37" s="50"/>
      <c r="G37" s="2">
        <v>170.96638268557979</v>
      </c>
      <c r="H37" s="1" t="s">
        <v>843</v>
      </c>
      <c r="I37" s="3"/>
    </row>
    <row r="38" spans="1:9" x14ac:dyDescent="0.25">
      <c r="A38" s="3">
        <v>36</v>
      </c>
      <c r="B38" s="52" t="s">
        <v>427</v>
      </c>
      <c r="C38" s="1" t="s">
        <v>897</v>
      </c>
      <c r="D38" s="1" t="s">
        <v>882</v>
      </c>
      <c r="E38" s="59">
        <v>192</v>
      </c>
      <c r="F38" s="51"/>
      <c r="G38" s="2">
        <v>169.66275982194009</v>
      </c>
      <c r="H38" s="1" t="s">
        <v>843</v>
      </c>
      <c r="I38" s="3"/>
    </row>
    <row r="39" spans="1:9" x14ac:dyDescent="0.25">
      <c r="A39" s="3">
        <v>37</v>
      </c>
      <c r="B39" s="52" t="s">
        <v>88</v>
      </c>
      <c r="C39" s="1" t="s">
        <v>898</v>
      </c>
      <c r="D39" s="1" t="s">
        <v>882</v>
      </c>
      <c r="E39" s="59">
        <v>144</v>
      </c>
      <c r="F39" s="50"/>
      <c r="G39" s="2">
        <v>168.82541751898736</v>
      </c>
      <c r="H39" s="1" t="s">
        <v>843</v>
      </c>
      <c r="I39" s="3"/>
    </row>
    <row r="40" spans="1:9" x14ac:dyDescent="0.25">
      <c r="A40" s="3">
        <v>38</v>
      </c>
      <c r="B40" s="52" t="s">
        <v>62</v>
      </c>
      <c r="C40" s="1" t="s">
        <v>899</v>
      </c>
      <c r="D40" s="1" t="s">
        <v>849</v>
      </c>
      <c r="E40" s="59">
        <v>108.80000000000001</v>
      </c>
      <c r="F40" s="1"/>
      <c r="G40" s="11">
        <v>141.23607594936709</v>
      </c>
      <c r="H40" s="1" t="s">
        <v>844</v>
      </c>
      <c r="I40" s="3"/>
    </row>
    <row r="41" spans="1:9" x14ac:dyDescent="0.25">
      <c r="A41" s="3">
        <v>39</v>
      </c>
      <c r="B41" s="52" t="s">
        <v>26</v>
      </c>
      <c r="C41" s="1" t="s">
        <v>900</v>
      </c>
      <c r="D41" s="1" t="s">
        <v>849</v>
      </c>
      <c r="E41" s="59">
        <v>64</v>
      </c>
      <c r="F41" s="1"/>
      <c r="G41" s="11">
        <v>138.27379746835445</v>
      </c>
      <c r="H41" s="1" t="s">
        <v>844</v>
      </c>
      <c r="I41" s="3"/>
    </row>
    <row r="42" spans="1:9" x14ac:dyDescent="0.25">
      <c r="A42" s="3">
        <v>40</v>
      </c>
      <c r="B42" s="52" t="s">
        <v>297</v>
      </c>
      <c r="C42" s="1" t="s">
        <v>901</v>
      </c>
      <c r="D42" s="1" t="s">
        <v>849</v>
      </c>
      <c r="E42" s="59">
        <v>112</v>
      </c>
      <c r="F42" s="1"/>
      <c r="G42" s="11">
        <v>133.59505822784811</v>
      </c>
      <c r="H42" s="1" t="s">
        <v>844</v>
      </c>
      <c r="I42" s="3"/>
    </row>
    <row r="43" spans="1:9" x14ac:dyDescent="0.25">
      <c r="A43" s="3">
        <v>41</v>
      </c>
      <c r="B43" s="52" t="s">
        <v>15</v>
      </c>
      <c r="C43" s="1" t="s">
        <v>902</v>
      </c>
      <c r="D43" s="1" t="s">
        <v>849</v>
      </c>
      <c r="E43" s="59">
        <v>96</v>
      </c>
      <c r="F43" s="1"/>
      <c r="G43" s="11">
        <v>124.25158227848102</v>
      </c>
      <c r="H43" s="1" t="s">
        <v>844</v>
      </c>
      <c r="I43" s="3"/>
    </row>
    <row r="44" spans="1:9" x14ac:dyDescent="0.25">
      <c r="A44" s="3">
        <v>42</v>
      </c>
      <c r="B44" s="52" t="s">
        <v>253</v>
      </c>
      <c r="C44" s="1" t="s">
        <v>903</v>
      </c>
      <c r="D44" s="1" t="s">
        <v>849</v>
      </c>
      <c r="E44" s="59">
        <v>96</v>
      </c>
      <c r="F44" s="1"/>
      <c r="G44" s="11">
        <v>120.73411392405063</v>
      </c>
      <c r="H44" s="1" t="s">
        <v>844</v>
      </c>
      <c r="I44" s="3"/>
    </row>
    <row r="45" spans="1:9" x14ac:dyDescent="0.25">
      <c r="A45" s="3">
        <v>43</v>
      </c>
      <c r="B45" s="52" t="s">
        <v>64</v>
      </c>
      <c r="C45" s="1" t="s">
        <v>904</v>
      </c>
      <c r="D45" s="1" t="s">
        <v>849</v>
      </c>
      <c r="E45" s="59">
        <v>64</v>
      </c>
      <c r="F45" s="1"/>
      <c r="G45" s="11">
        <v>116.30458860759495</v>
      </c>
      <c r="H45" s="1" t="s">
        <v>844</v>
      </c>
      <c r="I45" s="3"/>
    </row>
    <row r="46" spans="1:9" x14ac:dyDescent="0.25">
      <c r="A46" s="3">
        <v>44</v>
      </c>
      <c r="B46" s="52" t="s">
        <v>32</v>
      </c>
      <c r="C46" s="1" t="s">
        <v>905</v>
      </c>
      <c r="D46" s="1" t="s">
        <v>849</v>
      </c>
      <c r="E46" s="59">
        <v>80</v>
      </c>
      <c r="F46" s="1"/>
      <c r="G46" s="11">
        <v>115.64208860759496</v>
      </c>
      <c r="H46" s="1" t="s">
        <v>844</v>
      </c>
      <c r="I46" s="3"/>
    </row>
    <row r="47" spans="1:9" x14ac:dyDescent="0.25">
      <c r="A47" s="3">
        <v>45</v>
      </c>
      <c r="B47" s="52" t="s">
        <v>121</v>
      </c>
      <c r="C47" s="1" t="s">
        <v>906</v>
      </c>
      <c r="D47" s="1" t="s">
        <v>849</v>
      </c>
      <c r="E47" s="59">
        <v>64</v>
      </c>
      <c r="F47" s="1"/>
      <c r="G47" s="11">
        <v>115.04641616202532</v>
      </c>
      <c r="H47" s="1" t="s">
        <v>844</v>
      </c>
      <c r="I47" s="3"/>
    </row>
    <row r="48" spans="1:9" x14ac:dyDescent="0.25">
      <c r="A48" s="3">
        <v>46</v>
      </c>
      <c r="B48" s="52" t="s">
        <v>30</v>
      </c>
      <c r="C48" s="1" t="s">
        <v>907</v>
      </c>
      <c r="D48" s="1" t="s">
        <v>849</v>
      </c>
      <c r="E48" s="59">
        <v>64</v>
      </c>
      <c r="F48" s="1"/>
      <c r="G48" s="11">
        <v>112.71075949367089</v>
      </c>
      <c r="H48" s="1" t="s">
        <v>844</v>
      </c>
      <c r="I48" s="3"/>
    </row>
    <row r="49" spans="1:9" x14ac:dyDescent="0.25">
      <c r="A49" s="3">
        <v>47</v>
      </c>
      <c r="B49" s="52" t="s">
        <v>190</v>
      </c>
      <c r="C49" s="1" t="s">
        <v>908</v>
      </c>
      <c r="D49" s="1" t="s">
        <v>849</v>
      </c>
      <c r="E49" s="59">
        <v>64</v>
      </c>
      <c r="F49" s="1"/>
      <c r="G49" s="11">
        <v>108.21677215189874</v>
      </c>
      <c r="H49" s="1" t="s">
        <v>844</v>
      </c>
      <c r="I49" s="3"/>
    </row>
    <row r="50" spans="1:9" x14ac:dyDescent="0.25">
      <c r="A50" s="3">
        <v>48</v>
      </c>
      <c r="B50" s="52" t="s">
        <v>99</v>
      </c>
      <c r="C50" s="1" t="s">
        <v>909</v>
      </c>
      <c r="D50" s="1" t="s">
        <v>849</v>
      </c>
      <c r="E50" s="59">
        <v>121.6</v>
      </c>
      <c r="F50" s="1"/>
      <c r="G50" s="11">
        <v>106.74240506329116</v>
      </c>
      <c r="H50" s="1" t="s">
        <v>844</v>
      </c>
      <c r="I50" s="3"/>
    </row>
    <row r="51" spans="1:9" x14ac:dyDescent="0.25">
      <c r="A51" s="3">
        <v>49</v>
      </c>
      <c r="B51" s="52" t="s">
        <v>279</v>
      </c>
      <c r="C51" s="1" t="s">
        <v>910</v>
      </c>
      <c r="D51" s="1" t="s">
        <v>860</v>
      </c>
      <c r="E51" s="59">
        <v>138</v>
      </c>
      <c r="F51" s="1"/>
      <c r="G51" s="2">
        <v>206.53658227848103</v>
      </c>
      <c r="H51" s="1" t="s">
        <v>844</v>
      </c>
      <c r="I51" s="3"/>
    </row>
    <row r="52" spans="1:9" x14ac:dyDescent="0.25">
      <c r="A52" s="3">
        <v>50</v>
      </c>
      <c r="B52" s="52" t="s">
        <v>77</v>
      </c>
      <c r="C52" s="1" t="s">
        <v>911</v>
      </c>
      <c r="D52" s="1" t="s">
        <v>860</v>
      </c>
      <c r="E52" s="59">
        <v>80</v>
      </c>
      <c r="F52" s="1"/>
      <c r="G52" s="2">
        <v>175.41303797468353</v>
      </c>
      <c r="H52" s="1" t="s">
        <v>844</v>
      </c>
      <c r="I52" s="3"/>
    </row>
    <row r="53" spans="1:9" x14ac:dyDescent="0.25">
      <c r="A53" s="3">
        <v>51</v>
      </c>
      <c r="B53" s="52" t="s">
        <v>398</v>
      </c>
      <c r="C53" s="1" t="s">
        <v>912</v>
      </c>
      <c r="D53" s="1" t="s">
        <v>860</v>
      </c>
      <c r="E53" s="59">
        <v>112</v>
      </c>
      <c r="F53" s="1"/>
      <c r="G53" s="2">
        <v>165.74120253164557</v>
      </c>
      <c r="H53" s="1" t="s">
        <v>844</v>
      </c>
      <c r="I53" s="3"/>
    </row>
    <row r="54" spans="1:9" x14ac:dyDescent="0.25">
      <c r="A54" s="3">
        <v>52</v>
      </c>
      <c r="B54" s="52" t="s">
        <v>285</v>
      </c>
      <c r="C54" s="1" t="s">
        <v>913</v>
      </c>
      <c r="D54" s="1" t="s">
        <v>860</v>
      </c>
      <c r="E54" s="59">
        <v>160</v>
      </c>
      <c r="F54" s="1"/>
      <c r="G54" s="2">
        <v>165.02180379746835</v>
      </c>
      <c r="H54" s="1" t="s">
        <v>844</v>
      </c>
      <c r="I54" s="3"/>
    </row>
    <row r="55" spans="1:9" x14ac:dyDescent="0.25">
      <c r="A55" s="3">
        <v>53</v>
      </c>
      <c r="B55" s="52" t="s">
        <v>187</v>
      </c>
      <c r="C55" s="1" t="s">
        <v>914</v>
      </c>
      <c r="D55" s="1" t="s">
        <v>860</v>
      </c>
      <c r="E55" s="59">
        <v>176</v>
      </c>
      <c r="F55" s="1"/>
      <c r="G55" s="2">
        <v>161.76424911392405</v>
      </c>
      <c r="H55" s="1" t="s">
        <v>844</v>
      </c>
      <c r="I55" s="3"/>
    </row>
    <row r="56" spans="1:9" x14ac:dyDescent="0.25">
      <c r="A56" s="3">
        <v>54</v>
      </c>
      <c r="B56" s="52" t="s">
        <v>104</v>
      </c>
      <c r="C56" s="1" t="s">
        <v>915</v>
      </c>
      <c r="D56" s="1" t="s">
        <v>860</v>
      </c>
      <c r="E56" s="59">
        <v>208</v>
      </c>
      <c r="F56" s="1"/>
      <c r="G56" s="2">
        <v>160.56772151898736</v>
      </c>
      <c r="H56" s="1" t="s">
        <v>844</v>
      </c>
      <c r="I56" s="3"/>
    </row>
    <row r="57" spans="1:9" x14ac:dyDescent="0.25">
      <c r="A57" s="3">
        <v>55</v>
      </c>
      <c r="B57" s="52" t="s">
        <v>321</v>
      </c>
      <c r="C57" s="1" t="s">
        <v>916</v>
      </c>
      <c r="D57" s="1" t="s">
        <v>860</v>
      </c>
      <c r="E57" s="59">
        <v>144</v>
      </c>
      <c r="F57" s="1"/>
      <c r="G57" s="2">
        <v>159.62737341772151</v>
      </c>
      <c r="H57" s="1" t="s">
        <v>844</v>
      </c>
      <c r="I57" s="3"/>
    </row>
    <row r="58" spans="1:9" x14ac:dyDescent="0.25">
      <c r="A58" s="3">
        <v>56</v>
      </c>
      <c r="B58" s="52" t="s">
        <v>50</v>
      </c>
      <c r="C58" s="1" t="s">
        <v>917</v>
      </c>
      <c r="D58" s="1" t="s">
        <v>860</v>
      </c>
      <c r="E58" s="59">
        <v>224</v>
      </c>
      <c r="F58" s="1"/>
      <c r="G58" s="2">
        <v>159.2013924050633</v>
      </c>
      <c r="H58" s="1" t="s">
        <v>844</v>
      </c>
      <c r="I58" s="3"/>
    </row>
    <row r="59" spans="1:9" x14ac:dyDescent="0.25">
      <c r="A59" s="3">
        <v>57</v>
      </c>
      <c r="B59" s="52" t="s">
        <v>20</v>
      </c>
      <c r="C59" s="1" t="s">
        <v>918</v>
      </c>
      <c r="D59" s="1" t="s">
        <v>860</v>
      </c>
      <c r="E59" s="59">
        <v>256</v>
      </c>
      <c r="F59" s="1"/>
      <c r="G59" s="2">
        <v>159.14133666835443</v>
      </c>
      <c r="H59" s="1" t="s">
        <v>844</v>
      </c>
      <c r="I59" s="3"/>
    </row>
    <row r="60" spans="1:9" x14ac:dyDescent="0.25">
      <c r="A60" s="3">
        <v>58</v>
      </c>
      <c r="B60" s="52" t="s">
        <v>406</v>
      </c>
      <c r="C60" s="1" t="s">
        <v>919</v>
      </c>
      <c r="D60" s="1" t="s">
        <v>860</v>
      </c>
      <c r="E60" s="59">
        <v>176</v>
      </c>
      <c r="F60" s="1"/>
      <c r="G60" s="2">
        <v>150.9493670886076</v>
      </c>
      <c r="H60" s="1" t="s">
        <v>844</v>
      </c>
      <c r="I60" s="3"/>
    </row>
    <row r="61" spans="1:9" x14ac:dyDescent="0.25">
      <c r="A61" s="3">
        <v>59</v>
      </c>
      <c r="B61" s="52" t="s">
        <v>290</v>
      </c>
      <c r="C61" s="1" t="s">
        <v>920</v>
      </c>
      <c r="D61" s="1" t="s">
        <v>860</v>
      </c>
      <c r="E61" s="59">
        <v>128</v>
      </c>
      <c r="F61" s="1"/>
      <c r="G61" s="2">
        <v>150.49120293670887</v>
      </c>
      <c r="H61" s="1" t="s">
        <v>844</v>
      </c>
      <c r="I61" s="3"/>
    </row>
    <row r="62" spans="1:9" x14ac:dyDescent="0.25">
      <c r="A62" s="3">
        <v>60</v>
      </c>
      <c r="B62" s="52" t="s">
        <v>75</v>
      </c>
      <c r="C62" s="1" t="s">
        <v>921</v>
      </c>
      <c r="D62" s="1" t="s">
        <v>860</v>
      </c>
      <c r="E62" s="59">
        <v>96</v>
      </c>
      <c r="F62" s="1"/>
      <c r="G62" s="2">
        <v>148.97000000000003</v>
      </c>
      <c r="H62" s="1" t="s">
        <v>844</v>
      </c>
      <c r="I62" s="3"/>
    </row>
    <row r="63" spans="1:9" x14ac:dyDescent="0.25">
      <c r="A63" s="3">
        <v>61</v>
      </c>
      <c r="B63" s="52" t="s">
        <v>125</v>
      </c>
      <c r="C63" s="1" t="s">
        <v>922</v>
      </c>
      <c r="D63" s="1" t="s">
        <v>860</v>
      </c>
      <c r="E63" s="59">
        <v>160</v>
      </c>
      <c r="F63" s="1"/>
      <c r="G63" s="2">
        <v>144.61843118987343</v>
      </c>
      <c r="H63" s="1" t="s">
        <v>844</v>
      </c>
      <c r="I63" s="3"/>
    </row>
    <row r="64" spans="1:9" x14ac:dyDescent="0.25">
      <c r="A64" s="3">
        <v>62</v>
      </c>
      <c r="B64" s="52" t="s">
        <v>403</v>
      </c>
      <c r="C64" s="1" t="s">
        <v>923</v>
      </c>
      <c r="D64" s="1" t="s">
        <v>860</v>
      </c>
      <c r="E64" s="59">
        <v>192</v>
      </c>
      <c r="F64" s="1"/>
      <c r="G64" s="2">
        <v>143.3354430379747</v>
      </c>
      <c r="H64" s="1" t="s">
        <v>844</v>
      </c>
      <c r="I64" s="3"/>
    </row>
    <row r="65" spans="1:9" x14ac:dyDescent="0.25">
      <c r="A65" s="3">
        <v>63</v>
      </c>
      <c r="B65" s="52" t="s">
        <v>375</v>
      </c>
      <c r="C65" s="1" t="s">
        <v>924</v>
      </c>
      <c r="D65" s="1" t="s">
        <v>860</v>
      </c>
      <c r="E65" s="59">
        <v>96</v>
      </c>
      <c r="F65" s="1"/>
      <c r="G65" s="2">
        <v>140.24588607594939</v>
      </c>
      <c r="H65" s="1" t="s">
        <v>844</v>
      </c>
      <c r="I65" s="3"/>
    </row>
    <row r="66" spans="1:9" x14ac:dyDescent="0.25">
      <c r="A66" s="3">
        <v>64</v>
      </c>
      <c r="B66" s="52" t="s">
        <v>7</v>
      </c>
      <c r="C66" s="1" t="s">
        <v>925</v>
      </c>
      <c r="D66" s="1" t="s">
        <v>860</v>
      </c>
      <c r="E66" s="59">
        <v>82</v>
      </c>
      <c r="F66" s="1"/>
      <c r="G66" s="2">
        <v>140.08025316455698</v>
      </c>
      <c r="H66" s="1" t="s">
        <v>844</v>
      </c>
      <c r="I66" s="3"/>
    </row>
    <row r="67" spans="1:9" x14ac:dyDescent="0.25">
      <c r="A67" s="3">
        <v>65</v>
      </c>
      <c r="B67" s="52" t="s">
        <v>296</v>
      </c>
      <c r="C67" s="1" t="s">
        <v>926</v>
      </c>
      <c r="D67" s="1" t="s">
        <v>860</v>
      </c>
      <c r="E67" s="59">
        <v>278</v>
      </c>
      <c r="F67" s="1"/>
      <c r="G67" s="2">
        <v>139.68269692012393</v>
      </c>
      <c r="H67" s="1" t="s">
        <v>844</v>
      </c>
      <c r="I67" s="3"/>
    </row>
    <row r="68" spans="1:9" x14ac:dyDescent="0.25">
      <c r="A68" s="3">
        <v>66</v>
      </c>
      <c r="B68" s="53" t="s">
        <v>405</v>
      </c>
      <c r="C68" s="1" t="s">
        <v>1004</v>
      </c>
      <c r="D68" s="1" t="s">
        <v>860</v>
      </c>
      <c r="E68" s="59">
        <v>48</v>
      </c>
      <c r="F68" s="1"/>
      <c r="G68" s="2">
        <v>137.1237341772152</v>
      </c>
      <c r="H68" s="1" t="s">
        <v>844</v>
      </c>
      <c r="I68" s="3"/>
    </row>
    <row r="69" spans="1:9" x14ac:dyDescent="0.25">
      <c r="A69" s="3">
        <v>67</v>
      </c>
      <c r="B69" s="52" t="s">
        <v>318</v>
      </c>
      <c r="C69" s="1" t="s">
        <v>927</v>
      </c>
      <c r="D69" s="1" t="s">
        <v>860</v>
      </c>
      <c r="E69" s="59">
        <v>352</v>
      </c>
      <c r="F69" s="1"/>
      <c r="G69" s="2">
        <v>136.56512658227848</v>
      </c>
      <c r="H69" s="1" t="s">
        <v>844</v>
      </c>
      <c r="I69" s="3"/>
    </row>
    <row r="70" spans="1:9" x14ac:dyDescent="0.25">
      <c r="A70" s="3">
        <v>68</v>
      </c>
      <c r="B70" s="52" t="s">
        <v>299</v>
      </c>
      <c r="C70" s="1" t="s">
        <v>928</v>
      </c>
      <c r="D70" s="1" t="s">
        <v>860</v>
      </c>
      <c r="E70" s="59">
        <v>144</v>
      </c>
      <c r="F70" s="1"/>
      <c r="G70" s="2">
        <v>135.17462025316456</v>
      </c>
      <c r="H70" s="1" t="s">
        <v>844</v>
      </c>
      <c r="I70" s="3"/>
    </row>
    <row r="71" spans="1:9" x14ac:dyDescent="0.25">
      <c r="A71" s="3">
        <v>69</v>
      </c>
      <c r="B71" s="52" t="s">
        <v>79</v>
      </c>
      <c r="C71" s="1" t="s">
        <v>929</v>
      </c>
      <c r="D71" s="1" t="s">
        <v>860</v>
      </c>
      <c r="E71" s="59">
        <v>80</v>
      </c>
      <c r="F71" s="1"/>
      <c r="G71" s="2">
        <v>135.01924050632911</v>
      </c>
      <c r="H71" s="1" t="s">
        <v>844</v>
      </c>
      <c r="I71" s="3"/>
    </row>
    <row r="72" spans="1:9" x14ac:dyDescent="0.25">
      <c r="A72" s="3">
        <v>70</v>
      </c>
      <c r="B72" s="52" t="s">
        <v>298</v>
      </c>
      <c r="C72" s="1" t="s">
        <v>930</v>
      </c>
      <c r="D72" s="1" t="s">
        <v>860</v>
      </c>
      <c r="E72" s="59">
        <v>320</v>
      </c>
      <c r="F72" s="1"/>
      <c r="G72" s="2">
        <v>134.83227848101268</v>
      </c>
      <c r="H72" s="1" t="s">
        <v>844</v>
      </c>
      <c r="I72" s="3"/>
    </row>
    <row r="73" spans="1:9" x14ac:dyDescent="0.25">
      <c r="A73" s="3">
        <v>71</v>
      </c>
      <c r="B73" s="52" t="s">
        <v>123</v>
      </c>
      <c r="C73" s="1" t="s">
        <v>931</v>
      </c>
      <c r="D73" s="1" t="s">
        <v>860</v>
      </c>
      <c r="E73" s="59">
        <v>224</v>
      </c>
      <c r="F73" s="1"/>
      <c r="G73" s="2">
        <v>134.79493670886077</v>
      </c>
      <c r="H73" s="1" t="s">
        <v>844</v>
      </c>
      <c r="I73" s="3"/>
    </row>
    <row r="74" spans="1:9" x14ac:dyDescent="0.25">
      <c r="A74" s="3">
        <v>72</v>
      </c>
      <c r="B74" s="52" t="s">
        <v>412</v>
      </c>
      <c r="C74" s="1" t="s">
        <v>932</v>
      </c>
      <c r="D74" s="1" t="s">
        <v>882</v>
      </c>
      <c r="E74" s="59">
        <v>192</v>
      </c>
      <c r="F74" s="50"/>
      <c r="G74" s="2">
        <v>164.68987341772151</v>
      </c>
      <c r="H74" s="1" t="s">
        <v>844</v>
      </c>
      <c r="I74" s="1"/>
    </row>
    <row r="75" spans="1:9" x14ac:dyDescent="0.25">
      <c r="A75" s="3">
        <v>73</v>
      </c>
      <c r="B75" s="52" t="s">
        <v>52</v>
      </c>
      <c r="C75" s="1" t="s">
        <v>933</v>
      </c>
      <c r="D75" s="1" t="s">
        <v>882</v>
      </c>
      <c r="E75" s="59">
        <v>160</v>
      </c>
      <c r="F75" s="50"/>
      <c r="G75" s="2">
        <v>161.19512658227848</v>
      </c>
      <c r="H75" s="1" t="s">
        <v>844</v>
      </c>
      <c r="I75" s="3"/>
    </row>
    <row r="76" spans="1:9" x14ac:dyDescent="0.25">
      <c r="A76" s="3">
        <v>74</v>
      </c>
      <c r="B76" s="52" t="s">
        <v>274</v>
      </c>
      <c r="C76" s="1" t="s">
        <v>934</v>
      </c>
      <c r="D76" s="1" t="s">
        <v>935</v>
      </c>
      <c r="E76" s="59">
        <v>80</v>
      </c>
      <c r="F76" s="50"/>
      <c r="G76" s="2">
        <v>159.48446202531647</v>
      </c>
      <c r="H76" s="1" t="s">
        <v>844</v>
      </c>
      <c r="I76" s="1"/>
    </row>
    <row r="77" spans="1:9" x14ac:dyDescent="0.25">
      <c r="A77" s="3">
        <v>75</v>
      </c>
      <c r="B77" s="52" t="s">
        <v>277</v>
      </c>
      <c r="C77" s="1" t="s">
        <v>936</v>
      </c>
      <c r="D77" s="1" t="s">
        <v>882</v>
      </c>
      <c r="E77" s="59">
        <v>176</v>
      </c>
      <c r="F77" s="50"/>
      <c r="G77" s="2">
        <v>158.94303797468353</v>
      </c>
      <c r="H77" s="1" t="s">
        <v>844</v>
      </c>
      <c r="I77" s="3"/>
    </row>
    <row r="78" spans="1:9" x14ac:dyDescent="0.25">
      <c r="A78" s="3">
        <v>76</v>
      </c>
      <c r="B78" s="52" t="s">
        <v>433</v>
      </c>
      <c r="C78" s="1" t="s">
        <v>937</v>
      </c>
      <c r="D78" s="1" t="s">
        <v>882</v>
      </c>
      <c r="E78" s="59">
        <v>208</v>
      </c>
      <c r="F78" s="1"/>
      <c r="G78" s="2">
        <v>158.43696202531646</v>
      </c>
      <c r="H78" s="1" t="s">
        <v>844</v>
      </c>
      <c r="I78" s="3"/>
    </row>
    <row r="79" spans="1:9" x14ac:dyDescent="0.25">
      <c r="A79" s="3">
        <v>77</v>
      </c>
      <c r="B79" s="52" t="s">
        <v>430</v>
      </c>
      <c r="C79" s="1" t="s">
        <v>938</v>
      </c>
      <c r="D79" s="1" t="s">
        <v>939</v>
      </c>
      <c r="E79" s="59">
        <v>256</v>
      </c>
      <c r="F79" s="1"/>
      <c r="G79" s="2">
        <v>156.13651898734179</v>
      </c>
      <c r="H79" s="1" t="s">
        <v>844</v>
      </c>
      <c r="I79" s="3"/>
    </row>
    <row r="80" spans="1:9" x14ac:dyDescent="0.25">
      <c r="A80" s="3">
        <v>78</v>
      </c>
      <c r="B80" s="52" t="s">
        <v>150</v>
      </c>
      <c r="C80" s="1" t="s">
        <v>940</v>
      </c>
      <c r="D80" s="1" t="s">
        <v>882</v>
      </c>
      <c r="E80" s="59">
        <v>208</v>
      </c>
      <c r="F80" s="1"/>
      <c r="G80" s="2">
        <v>154.79974683544305</v>
      </c>
      <c r="H80" s="1" t="s">
        <v>844</v>
      </c>
      <c r="I80" s="3"/>
    </row>
    <row r="81" spans="1:9" x14ac:dyDescent="0.25">
      <c r="A81" s="3">
        <v>79</v>
      </c>
      <c r="B81" s="52" t="s">
        <v>70</v>
      </c>
      <c r="C81" s="1" t="s">
        <v>941</v>
      </c>
      <c r="D81" s="1" t="s">
        <v>882</v>
      </c>
      <c r="E81" s="59">
        <v>304</v>
      </c>
      <c r="F81" s="1"/>
      <c r="G81" s="2">
        <v>150.26943037974684</v>
      </c>
      <c r="H81" s="1" t="s">
        <v>844</v>
      </c>
      <c r="I81" s="3"/>
    </row>
    <row r="82" spans="1:9" x14ac:dyDescent="0.25">
      <c r="A82" s="3">
        <v>80</v>
      </c>
      <c r="B82" s="52" t="s">
        <v>282</v>
      </c>
      <c r="C82" s="1" t="s">
        <v>942</v>
      </c>
      <c r="D82" s="1" t="s">
        <v>943</v>
      </c>
      <c r="E82" s="59">
        <v>80</v>
      </c>
      <c r="F82" s="1"/>
      <c r="G82" s="2">
        <v>150.0361253164557</v>
      </c>
      <c r="H82" s="1" t="s">
        <v>844</v>
      </c>
      <c r="I82" s="1"/>
    </row>
    <row r="83" spans="1:9" x14ac:dyDescent="0.25">
      <c r="A83" s="3">
        <v>81</v>
      </c>
      <c r="B83" s="52" t="s">
        <v>113</v>
      </c>
      <c r="C83" s="1" t="s">
        <v>944</v>
      </c>
      <c r="D83" s="1" t="s">
        <v>882</v>
      </c>
      <c r="E83" s="59">
        <v>224</v>
      </c>
      <c r="F83" s="1"/>
      <c r="G83" s="2">
        <v>144.45185877883856</v>
      </c>
      <c r="H83" s="1" t="s">
        <v>844</v>
      </c>
      <c r="I83" s="3"/>
    </row>
    <row r="84" spans="1:9" x14ac:dyDescent="0.25">
      <c r="A84" s="3">
        <v>82</v>
      </c>
      <c r="B84" s="52" t="s">
        <v>394</v>
      </c>
      <c r="C84" s="1" t="s">
        <v>945</v>
      </c>
      <c r="D84" s="1" t="s">
        <v>882</v>
      </c>
      <c r="E84" s="59">
        <v>128</v>
      </c>
      <c r="F84" s="1"/>
      <c r="G84" s="2">
        <v>140.15164556962026</v>
      </c>
      <c r="H84" s="1" t="s">
        <v>844</v>
      </c>
      <c r="I84" s="3"/>
    </row>
    <row r="85" spans="1:9" x14ac:dyDescent="0.25">
      <c r="A85" s="3">
        <v>83</v>
      </c>
      <c r="B85" s="52" t="s">
        <v>306</v>
      </c>
      <c r="C85" s="1" t="s">
        <v>946</v>
      </c>
      <c r="D85" s="1" t="s">
        <v>882</v>
      </c>
      <c r="E85" s="59">
        <v>64</v>
      </c>
      <c r="F85" s="1"/>
      <c r="G85" s="2">
        <v>138.3987341772152</v>
      </c>
      <c r="H85" s="1" t="s">
        <v>844</v>
      </c>
      <c r="I85" s="3"/>
    </row>
    <row r="86" spans="1:9" x14ac:dyDescent="0.25">
      <c r="A86" s="3">
        <v>84</v>
      </c>
      <c r="B86" s="52" t="s">
        <v>186</v>
      </c>
      <c r="C86" s="1" t="s">
        <v>947</v>
      </c>
      <c r="D86" s="1" t="s">
        <v>882</v>
      </c>
      <c r="E86" s="59">
        <v>192</v>
      </c>
      <c r="F86" s="1"/>
      <c r="G86" s="2">
        <v>136.77278481012658</v>
      </c>
      <c r="H86" s="1" t="s">
        <v>844</v>
      </c>
      <c r="I86" s="3"/>
    </row>
    <row r="87" spans="1:9" x14ac:dyDescent="0.25">
      <c r="A87" s="3">
        <v>85</v>
      </c>
      <c r="B87" s="52" t="s">
        <v>369</v>
      </c>
      <c r="C87" s="1" t="s">
        <v>948</v>
      </c>
      <c r="D87" s="1" t="s">
        <v>882</v>
      </c>
      <c r="E87" s="59">
        <v>160</v>
      </c>
      <c r="F87" s="1"/>
      <c r="G87" s="2">
        <v>134.31344936708859</v>
      </c>
      <c r="H87" s="1" t="s">
        <v>844</v>
      </c>
      <c r="I87" s="3"/>
    </row>
    <row r="88" spans="1:9" x14ac:dyDescent="0.25">
      <c r="A88" s="3">
        <v>86</v>
      </c>
      <c r="B88" s="52" t="s">
        <v>295</v>
      </c>
      <c r="C88" s="1" t="s">
        <v>949</v>
      </c>
      <c r="D88" s="1" t="s">
        <v>882</v>
      </c>
      <c r="E88" s="59">
        <v>112</v>
      </c>
      <c r="F88" s="1"/>
      <c r="G88" s="2">
        <v>133.46329113924048</v>
      </c>
      <c r="H88" s="1" t="s">
        <v>844</v>
      </c>
      <c r="I88" s="3"/>
    </row>
    <row r="89" spans="1:9" x14ac:dyDescent="0.25">
      <c r="A89" s="3">
        <v>87</v>
      </c>
      <c r="B89" s="52" t="s">
        <v>308</v>
      </c>
      <c r="C89" s="1" t="s">
        <v>950</v>
      </c>
      <c r="D89" s="1" t="s">
        <v>882</v>
      </c>
      <c r="E89" s="59">
        <v>256</v>
      </c>
      <c r="F89" s="1"/>
      <c r="G89" s="2">
        <v>133.36392405063293</v>
      </c>
      <c r="H89" s="1" t="s">
        <v>844</v>
      </c>
      <c r="I89" s="3"/>
    </row>
    <row r="90" spans="1:9" x14ac:dyDescent="0.25">
      <c r="A90" s="3">
        <v>88</v>
      </c>
      <c r="B90" s="53" t="s">
        <v>320</v>
      </c>
      <c r="C90" s="1" t="s">
        <v>951</v>
      </c>
      <c r="D90" s="1" t="s">
        <v>882</v>
      </c>
      <c r="E90" s="59">
        <v>48</v>
      </c>
      <c r="F90" s="1"/>
      <c r="G90" s="2">
        <v>133.32594936708861</v>
      </c>
      <c r="H90" s="1" t="s">
        <v>844</v>
      </c>
      <c r="I90" s="97" t="s">
        <v>1052</v>
      </c>
    </row>
    <row r="91" spans="1:9" x14ac:dyDescent="0.25">
      <c r="A91" s="3">
        <v>89</v>
      </c>
      <c r="B91" s="52" t="s">
        <v>423</v>
      </c>
      <c r="C91" s="1" t="s">
        <v>952</v>
      </c>
      <c r="D91" s="1" t="s">
        <v>882</v>
      </c>
      <c r="E91" s="59">
        <v>64</v>
      </c>
      <c r="F91" s="1"/>
      <c r="G91" s="2">
        <v>129.63037974683544</v>
      </c>
      <c r="H91" s="1" t="s">
        <v>844</v>
      </c>
      <c r="I91" s="1"/>
    </row>
    <row r="92" spans="1:9" x14ac:dyDescent="0.25">
      <c r="A92" s="3">
        <v>90</v>
      </c>
      <c r="B92" s="52" t="s">
        <v>303</v>
      </c>
      <c r="C92" s="1" t="s">
        <v>953</v>
      </c>
      <c r="D92" s="1" t="s">
        <v>939</v>
      </c>
      <c r="E92" s="59">
        <v>160</v>
      </c>
      <c r="F92" s="1"/>
      <c r="G92" s="2">
        <v>127.34824897801413</v>
      </c>
      <c r="H92" s="1" t="s">
        <v>844</v>
      </c>
      <c r="I92" s="1"/>
    </row>
    <row r="93" spans="1:9" x14ac:dyDescent="0.25">
      <c r="A93" s="3">
        <v>91</v>
      </c>
      <c r="B93" s="52" t="s">
        <v>9</v>
      </c>
      <c r="C93" s="1" t="s">
        <v>954</v>
      </c>
      <c r="D93" s="1" t="s">
        <v>882</v>
      </c>
      <c r="E93" s="59">
        <v>128</v>
      </c>
      <c r="F93" s="1"/>
      <c r="G93" s="2">
        <v>126.85389187774169</v>
      </c>
      <c r="H93" s="1" t="s">
        <v>844</v>
      </c>
      <c r="I93" s="3"/>
    </row>
    <row r="94" spans="1:9" x14ac:dyDescent="0.25">
      <c r="A94" s="3">
        <v>92</v>
      </c>
      <c r="B94" s="52" t="s">
        <v>283</v>
      </c>
      <c r="C94" s="1" t="s">
        <v>955</v>
      </c>
      <c r="D94" s="1" t="s">
        <v>882</v>
      </c>
      <c r="E94" s="59">
        <v>224</v>
      </c>
      <c r="F94" s="1"/>
      <c r="G94" s="2">
        <v>125.89164556962025</v>
      </c>
      <c r="H94" s="1" t="s">
        <v>844</v>
      </c>
      <c r="I94" s="3"/>
    </row>
    <row r="95" spans="1:9" x14ac:dyDescent="0.25">
      <c r="A95" s="3">
        <v>93</v>
      </c>
      <c r="B95" s="53" t="s">
        <v>419</v>
      </c>
      <c r="C95" s="1" t="s">
        <v>956</v>
      </c>
      <c r="D95" s="1" t="s">
        <v>882</v>
      </c>
      <c r="E95" s="59">
        <v>120</v>
      </c>
      <c r="F95" s="1"/>
      <c r="G95" s="2">
        <v>124.43037974683546</v>
      </c>
      <c r="H95" s="1" t="s">
        <v>844</v>
      </c>
      <c r="I95" s="3"/>
    </row>
    <row r="96" spans="1:9" x14ac:dyDescent="0.25">
      <c r="A96" s="3">
        <v>94</v>
      </c>
      <c r="B96" s="52" t="s">
        <v>428</v>
      </c>
      <c r="C96" s="1" t="s">
        <v>957</v>
      </c>
      <c r="D96" s="1" t="s">
        <v>882</v>
      </c>
      <c r="E96" s="59">
        <v>144</v>
      </c>
      <c r="F96" s="1"/>
      <c r="G96" s="2">
        <v>122.1173417721519</v>
      </c>
      <c r="H96" s="1" t="s">
        <v>844</v>
      </c>
      <c r="I96" s="3"/>
    </row>
    <row r="97" spans="1:9" x14ac:dyDescent="0.25">
      <c r="A97" s="3">
        <v>95</v>
      </c>
      <c r="B97" s="52" t="s">
        <v>275</v>
      </c>
      <c r="C97" s="1" t="s">
        <v>958</v>
      </c>
      <c r="D97" s="1" t="s">
        <v>882</v>
      </c>
      <c r="E97" s="59">
        <v>100</v>
      </c>
      <c r="F97" s="1"/>
      <c r="G97" s="2">
        <v>121.47405063291139</v>
      </c>
      <c r="H97" s="1" t="s">
        <v>844</v>
      </c>
      <c r="I97" s="3"/>
    </row>
    <row r="98" spans="1:9" x14ac:dyDescent="0.25">
      <c r="A98" s="3">
        <v>96</v>
      </c>
      <c r="B98" s="52" t="s">
        <v>371</v>
      </c>
      <c r="C98" s="1" t="s">
        <v>959</v>
      </c>
      <c r="D98" s="1" t="s">
        <v>882</v>
      </c>
      <c r="E98" s="59">
        <v>166.4</v>
      </c>
      <c r="F98" s="1"/>
      <c r="G98" s="2">
        <v>120.8570835443038</v>
      </c>
      <c r="H98" s="1" t="s">
        <v>844</v>
      </c>
      <c r="I98" s="1"/>
    </row>
    <row r="99" spans="1:9" x14ac:dyDescent="0.3">
      <c r="A99" s="3">
        <v>97</v>
      </c>
      <c r="B99" s="54" t="s">
        <v>484</v>
      </c>
      <c r="C99" s="58" t="s">
        <v>960</v>
      </c>
      <c r="D99" s="1" t="s">
        <v>882</v>
      </c>
      <c r="E99" s="59">
        <v>64</v>
      </c>
      <c r="F99" s="1"/>
      <c r="G99" s="1"/>
      <c r="H99" s="1" t="s">
        <v>335</v>
      </c>
      <c r="I99" s="1" t="s">
        <v>961</v>
      </c>
    </row>
    <row r="100" spans="1:9" x14ac:dyDescent="0.3">
      <c r="A100" s="3">
        <v>98</v>
      </c>
      <c r="B100" s="54" t="s">
        <v>492</v>
      </c>
      <c r="C100" s="58" t="s">
        <v>962</v>
      </c>
      <c r="D100" s="1" t="s">
        <v>325</v>
      </c>
      <c r="E100" s="59">
        <v>0</v>
      </c>
      <c r="F100" s="1"/>
      <c r="G100" s="1"/>
      <c r="H100" s="1" t="s">
        <v>335</v>
      </c>
      <c r="I100" s="1" t="s">
        <v>961</v>
      </c>
    </row>
    <row r="101" spans="1:9" x14ac:dyDescent="0.3">
      <c r="A101" s="3">
        <v>99</v>
      </c>
      <c r="B101" s="55" t="s">
        <v>498</v>
      </c>
      <c r="C101" s="58" t="s">
        <v>963</v>
      </c>
      <c r="D101" s="1" t="s">
        <v>329</v>
      </c>
      <c r="E101" s="59">
        <v>0</v>
      </c>
      <c r="F101" s="1"/>
      <c r="G101" s="1"/>
      <c r="H101" s="1" t="s">
        <v>335</v>
      </c>
      <c r="I101" s="1" t="s">
        <v>964</v>
      </c>
    </row>
    <row r="102" spans="1:9" x14ac:dyDescent="0.3">
      <c r="A102" s="3">
        <v>100</v>
      </c>
      <c r="B102" s="54" t="s">
        <v>485</v>
      </c>
      <c r="C102" s="58" t="s">
        <v>965</v>
      </c>
      <c r="D102" s="1" t="s">
        <v>329</v>
      </c>
      <c r="E102" s="59">
        <v>0</v>
      </c>
      <c r="F102" s="1"/>
      <c r="G102" s="1"/>
      <c r="H102" s="1" t="s">
        <v>335</v>
      </c>
      <c r="I102" s="1" t="s">
        <v>966</v>
      </c>
    </row>
    <row r="103" spans="1:9" x14ac:dyDescent="0.3">
      <c r="A103" s="3">
        <v>101</v>
      </c>
      <c r="B103" s="54" t="s">
        <v>494</v>
      </c>
      <c r="C103" s="58" t="s">
        <v>967</v>
      </c>
      <c r="D103" s="1" t="s">
        <v>882</v>
      </c>
      <c r="E103" s="59">
        <v>0</v>
      </c>
      <c r="F103" s="1"/>
      <c r="G103" s="1"/>
      <c r="H103" s="1" t="s">
        <v>335</v>
      </c>
      <c r="I103" s="1" t="s">
        <v>961</v>
      </c>
    </row>
    <row r="104" spans="1:9" x14ac:dyDescent="0.3">
      <c r="A104" s="3">
        <v>102</v>
      </c>
      <c r="B104" s="54" t="s">
        <v>478</v>
      </c>
      <c r="C104" s="58" t="s">
        <v>968</v>
      </c>
      <c r="D104" s="1" t="s">
        <v>882</v>
      </c>
      <c r="E104" s="59">
        <v>0</v>
      </c>
      <c r="F104" s="1"/>
      <c r="G104" s="1"/>
      <c r="H104" s="1" t="s">
        <v>335</v>
      </c>
      <c r="I104" s="1" t="s">
        <v>961</v>
      </c>
    </row>
    <row r="105" spans="1:9" x14ac:dyDescent="0.3">
      <c r="A105" s="3">
        <v>103</v>
      </c>
      <c r="B105" s="54" t="s">
        <v>495</v>
      </c>
      <c r="C105" s="58" t="s">
        <v>969</v>
      </c>
      <c r="D105" s="1" t="s">
        <v>325</v>
      </c>
      <c r="E105" s="59">
        <v>0</v>
      </c>
      <c r="F105" s="1"/>
      <c r="G105" s="1"/>
      <c r="H105" s="1" t="s">
        <v>335</v>
      </c>
      <c r="I105" s="1" t="s">
        <v>961</v>
      </c>
    </row>
    <row r="106" spans="1:9" x14ac:dyDescent="0.3">
      <c r="A106" s="3">
        <v>104</v>
      </c>
      <c r="B106" s="54" t="s">
        <v>499</v>
      </c>
      <c r="C106" s="58" t="s">
        <v>970</v>
      </c>
      <c r="D106" s="1" t="s">
        <v>882</v>
      </c>
      <c r="E106" s="59">
        <v>0</v>
      </c>
      <c r="F106" s="1"/>
      <c r="G106" s="1"/>
      <c r="H106" s="1" t="s">
        <v>335</v>
      </c>
      <c r="I106" s="1" t="s">
        <v>961</v>
      </c>
    </row>
    <row r="107" spans="1:9" x14ac:dyDescent="0.3">
      <c r="A107" s="3">
        <v>105</v>
      </c>
      <c r="B107" s="56" t="s">
        <v>474</v>
      </c>
      <c r="C107" s="58" t="s">
        <v>971</v>
      </c>
      <c r="D107" s="1" t="s">
        <v>882</v>
      </c>
      <c r="E107" s="59">
        <v>0</v>
      </c>
      <c r="F107" s="1"/>
      <c r="G107" s="1"/>
      <c r="H107" s="1" t="s">
        <v>335</v>
      </c>
      <c r="I107" s="1" t="s">
        <v>961</v>
      </c>
    </row>
    <row r="108" spans="1:9" x14ac:dyDescent="0.3">
      <c r="A108" s="3">
        <v>106</v>
      </c>
      <c r="B108" s="54" t="s">
        <v>479</v>
      </c>
      <c r="C108" s="58" t="s">
        <v>972</v>
      </c>
      <c r="D108" s="1" t="s">
        <v>882</v>
      </c>
      <c r="E108" s="59">
        <v>32</v>
      </c>
      <c r="F108" s="1"/>
      <c r="G108" s="1"/>
      <c r="H108" s="1" t="s">
        <v>335</v>
      </c>
      <c r="I108" s="1" t="s">
        <v>973</v>
      </c>
    </row>
    <row r="109" spans="1:9" x14ac:dyDescent="0.3">
      <c r="A109" s="3">
        <v>107</v>
      </c>
      <c r="B109" s="54" t="s">
        <v>404</v>
      </c>
      <c r="C109" s="58" t="s">
        <v>974</v>
      </c>
      <c r="D109" s="1" t="s">
        <v>882</v>
      </c>
      <c r="E109" s="59">
        <v>96</v>
      </c>
      <c r="F109" s="1"/>
      <c r="G109" s="1"/>
      <c r="H109" s="1" t="s">
        <v>335</v>
      </c>
      <c r="I109" s="1" t="s">
        <v>975</v>
      </c>
    </row>
    <row r="110" spans="1:9" x14ac:dyDescent="0.3">
      <c r="A110" s="3">
        <v>108</v>
      </c>
      <c r="B110" s="54" t="s">
        <v>410</v>
      </c>
      <c r="C110" s="58" t="s">
        <v>976</v>
      </c>
      <c r="D110" s="1" t="s">
        <v>882</v>
      </c>
      <c r="E110" s="59">
        <v>0</v>
      </c>
      <c r="F110" s="1"/>
      <c r="G110" s="1"/>
      <c r="H110" s="1" t="s">
        <v>335</v>
      </c>
      <c r="I110" s="1" t="s">
        <v>961</v>
      </c>
    </row>
    <row r="111" spans="1:9" x14ac:dyDescent="0.3">
      <c r="A111" s="3">
        <v>109</v>
      </c>
      <c r="B111" s="54" t="s">
        <v>489</v>
      </c>
      <c r="C111" s="58" t="s">
        <v>977</v>
      </c>
      <c r="D111" s="1" t="s">
        <v>329</v>
      </c>
      <c r="E111" s="59">
        <v>0</v>
      </c>
      <c r="F111" s="1"/>
      <c r="G111" s="1"/>
      <c r="H111" s="1" t="s">
        <v>335</v>
      </c>
      <c r="I111" s="1" t="s">
        <v>975</v>
      </c>
    </row>
    <row r="112" spans="1:9" x14ac:dyDescent="0.25">
      <c r="A112" s="3">
        <v>110</v>
      </c>
      <c r="B112" s="4" t="s">
        <v>475</v>
      </c>
      <c r="C112" s="58" t="s">
        <v>978</v>
      </c>
      <c r="D112" s="1" t="s">
        <v>882</v>
      </c>
      <c r="E112" s="59">
        <v>0</v>
      </c>
      <c r="F112" s="1"/>
      <c r="G112" s="1"/>
      <c r="H112" s="1" t="s">
        <v>335</v>
      </c>
      <c r="I112" s="1" t="s">
        <v>961</v>
      </c>
    </row>
    <row r="113" spans="1:9" x14ac:dyDescent="0.25">
      <c r="A113" s="3">
        <v>111</v>
      </c>
      <c r="B113" s="57" t="s">
        <v>493</v>
      </c>
      <c r="C113" s="58" t="s">
        <v>979</v>
      </c>
      <c r="D113" s="1" t="s">
        <v>882</v>
      </c>
      <c r="E113" s="59">
        <v>0</v>
      </c>
      <c r="F113" s="1"/>
      <c r="G113" s="1"/>
      <c r="H113" s="1" t="s">
        <v>335</v>
      </c>
      <c r="I113" s="1" t="s">
        <v>961</v>
      </c>
    </row>
    <row r="114" spans="1:9" x14ac:dyDescent="0.25">
      <c r="A114" s="3">
        <v>112</v>
      </c>
      <c r="B114" s="57" t="s">
        <v>491</v>
      </c>
      <c r="C114" s="58" t="s">
        <v>980</v>
      </c>
      <c r="D114" s="1" t="s">
        <v>325</v>
      </c>
      <c r="E114" s="59">
        <v>0</v>
      </c>
      <c r="F114" s="1"/>
      <c r="G114" s="1"/>
      <c r="H114" s="1" t="s">
        <v>335</v>
      </c>
      <c r="I114" s="1" t="s">
        <v>981</v>
      </c>
    </row>
    <row r="115" spans="1:9" x14ac:dyDescent="0.25">
      <c r="A115" s="3">
        <v>113</v>
      </c>
      <c r="B115" s="52" t="s">
        <v>3</v>
      </c>
      <c r="C115" s="1" t="s">
        <v>982</v>
      </c>
      <c r="D115" s="1" t="s">
        <v>849</v>
      </c>
      <c r="E115" s="59">
        <v>128</v>
      </c>
      <c r="F115" s="1"/>
      <c r="G115" s="11">
        <v>106.61170886075951</v>
      </c>
      <c r="H115" s="1" t="s">
        <v>845</v>
      </c>
      <c r="I115" s="3"/>
    </row>
    <row r="116" spans="1:9" x14ac:dyDescent="0.25">
      <c r="A116" s="3">
        <v>114</v>
      </c>
      <c r="B116" s="52" t="s">
        <v>119</v>
      </c>
      <c r="C116" s="1" t="s">
        <v>983</v>
      </c>
      <c r="D116" s="1" t="s">
        <v>849</v>
      </c>
      <c r="E116" s="59">
        <v>130</v>
      </c>
      <c r="F116" s="1"/>
      <c r="G116" s="11">
        <v>100.7973417721519</v>
      </c>
      <c r="H116" s="1" t="s">
        <v>845</v>
      </c>
      <c r="I116" s="3"/>
    </row>
    <row r="117" spans="1:9" x14ac:dyDescent="0.25">
      <c r="A117" s="3">
        <v>115</v>
      </c>
      <c r="B117" s="52" t="s">
        <v>58</v>
      </c>
      <c r="C117" s="1" t="s">
        <v>984</v>
      </c>
      <c r="D117" s="1" t="s">
        <v>849</v>
      </c>
      <c r="E117" s="59">
        <v>48</v>
      </c>
      <c r="F117" s="1"/>
      <c r="G117" s="11">
        <v>95.394303797468382</v>
      </c>
      <c r="H117" s="1" t="s">
        <v>845</v>
      </c>
      <c r="I117" s="3"/>
    </row>
    <row r="118" spans="1:9" x14ac:dyDescent="0.25">
      <c r="A118" s="3">
        <v>116</v>
      </c>
      <c r="B118" s="52" t="s">
        <v>43</v>
      </c>
      <c r="C118" s="1" t="s">
        <v>985</v>
      </c>
      <c r="D118" s="1" t="s">
        <v>849</v>
      </c>
      <c r="E118" s="59">
        <v>32</v>
      </c>
      <c r="F118" s="1"/>
      <c r="G118" s="11">
        <v>85.034810126582286</v>
      </c>
      <c r="H118" s="1" t="s">
        <v>845</v>
      </c>
      <c r="I118" s="3"/>
    </row>
    <row r="119" spans="1:9" x14ac:dyDescent="0.25">
      <c r="A119" s="3">
        <v>117</v>
      </c>
      <c r="B119" s="52" t="s">
        <v>370</v>
      </c>
      <c r="C119" s="1" t="s">
        <v>986</v>
      </c>
      <c r="D119" s="1" t="s">
        <v>849</v>
      </c>
      <c r="E119" s="59">
        <v>73.599999999999994</v>
      </c>
      <c r="F119" s="1"/>
      <c r="G119" s="11">
        <v>81.556751898734177</v>
      </c>
      <c r="H119" s="1" t="s">
        <v>845</v>
      </c>
      <c r="I119" s="3"/>
    </row>
    <row r="120" spans="1:9" x14ac:dyDescent="0.25">
      <c r="A120" s="3">
        <v>118</v>
      </c>
      <c r="B120" s="52" t="s">
        <v>395</v>
      </c>
      <c r="C120" s="1" t="s">
        <v>987</v>
      </c>
      <c r="D120" s="1" t="s">
        <v>849</v>
      </c>
      <c r="E120" s="59">
        <v>32</v>
      </c>
      <c r="F120" s="1"/>
      <c r="G120" s="11">
        <v>65.41455696202533</v>
      </c>
      <c r="H120" s="1" t="s">
        <v>845</v>
      </c>
      <c r="I120" s="3"/>
    </row>
    <row r="121" spans="1:9" x14ac:dyDescent="0.25">
      <c r="A121" s="3">
        <v>119</v>
      </c>
      <c r="B121" s="52" t="s">
        <v>376</v>
      </c>
      <c r="C121" s="1" t="s">
        <v>988</v>
      </c>
      <c r="D121" s="1" t="s">
        <v>849</v>
      </c>
      <c r="E121" s="59">
        <v>128</v>
      </c>
      <c r="F121" s="1"/>
      <c r="G121" s="11">
        <v>64.66455696202533</v>
      </c>
      <c r="H121" s="1" t="s">
        <v>845</v>
      </c>
      <c r="I121" s="3"/>
    </row>
    <row r="122" spans="1:9" x14ac:dyDescent="0.25">
      <c r="A122" s="3">
        <v>120</v>
      </c>
      <c r="B122" s="52" t="s">
        <v>45</v>
      </c>
      <c r="C122" s="1" t="s">
        <v>989</v>
      </c>
      <c r="D122" s="1" t="s">
        <v>860</v>
      </c>
      <c r="E122" s="59">
        <v>115</v>
      </c>
      <c r="F122" s="1"/>
      <c r="G122" s="2">
        <v>133.18828164556965</v>
      </c>
      <c r="H122" s="1" t="s">
        <v>845</v>
      </c>
      <c r="I122" s="3"/>
    </row>
    <row r="123" spans="1:9" x14ac:dyDescent="0.25">
      <c r="A123" s="3">
        <v>121</v>
      </c>
      <c r="B123" s="52" t="s">
        <v>74</v>
      </c>
      <c r="C123" s="1" t="s">
        <v>990</v>
      </c>
      <c r="D123" s="1" t="s">
        <v>860</v>
      </c>
      <c r="E123" s="59">
        <v>144</v>
      </c>
      <c r="F123" s="1"/>
      <c r="G123" s="2">
        <v>128.63291139240505</v>
      </c>
      <c r="H123" s="1" t="s">
        <v>845</v>
      </c>
      <c r="I123" s="3"/>
    </row>
    <row r="124" spans="1:9" x14ac:dyDescent="0.25">
      <c r="A124" s="3">
        <v>122</v>
      </c>
      <c r="B124" s="52" t="s">
        <v>414</v>
      </c>
      <c r="C124" s="1" t="s">
        <v>991</v>
      </c>
      <c r="D124" s="1" t="s">
        <v>860</v>
      </c>
      <c r="E124" s="59">
        <v>112</v>
      </c>
      <c r="F124" s="1"/>
      <c r="G124" s="2">
        <v>125.40189873417722</v>
      </c>
      <c r="H124" s="1" t="s">
        <v>845</v>
      </c>
      <c r="I124" s="1"/>
    </row>
    <row r="125" spans="1:9" x14ac:dyDescent="0.25">
      <c r="A125" s="3">
        <v>123</v>
      </c>
      <c r="B125" s="52" t="s">
        <v>38</v>
      </c>
      <c r="C125" s="1" t="s">
        <v>992</v>
      </c>
      <c r="D125" s="1" t="s">
        <v>860</v>
      </c>
      <c r="E125" s="59">
        <v>96</v>
      </c>
      <c r="F125" s="1"/>
      <c r="G125" s="2">
        <v>120.25822784810128</v>
      </c>
      <c r="H125" s="1" t="s">
        <v>845</v>
      </c>
      <c r="I125" s="3"/>
    </row>
    <row r="126" spans="1:9" x14ac:dyDescent="0.25">
      <c r="A126" s="3">
        <v>124</v>
      </c>
      <c r="B126" s="52" t="s">
        <v>200</v>
      </c>
      <c r="C126" s="1" t="s">
        <v>993</v>
      </c>
      <c r="D126" s="1" t="s">
        <v>860</v>
      </c>
      <c r="E126" s="59">
        <v>128</v>
      </c>
      <c r="F126" s="1"/>
      <c r="G126" s="2">
        <v>118.89746835443037</v>
      </c>
      <c r="H126" s="1" t="s">
        <v>845</v>
      </c>
      <c r="I126" s="4"/>
    </row>
    <row r="127" spans="1:9" x14ac:dyDescent="0.25">
      <c r="A127" s="3">
        <v>125</v>
      </c>
      <c r="B127" s="52" t="s">
        <v>416</v>
      </c>
      <c r="C127" s="1" t="s">
        <v>994</v>
      </c>
      <c r="D127" s="1" t="s">
        <v>860</v>
      </c>
      <c r="E127" s="59">
        <v>160</v>
      </c>
      <c r="F127" s="1"/>
      <c r="G127" s="2">
        <v>118.55126582278481</v>
      </c>
      <c r="H127" s="1" t="s">
        <v>845</v>
      </c>
      <c r="I127" s="3"/>
    </row>
    <row r="128" spans="1:9" x14ac:dyDescent="0.25">
      <c r="A128" s="3">
        <v>126</v>
      </c>
      <c r="B128" s="52" t="s">
        <v>127</v>
      </c>
      <c r="C128" s="1" t="s">
        <v>995</v>
      </c>
      <c r="D128" s="1" t="s">
        <v>860</v>
      </c>
      <c r="E128" s="59">
        <v>272</v>
      </c>
      <c r="F128" s="1"/>
      <c r="G128" s="2">
        <v>117.20746835443039</v>
      </c>
      <c r="H128" s="1" t="s">
        <v>845</v>
      </c>
      <c r="I128" s="3"/>
    </row>
    <row r="129" spans="1:9" x14ac:dyDescent="0.25">
      <c r="A129" s="3">
        <v>127</v>
      </c>
      <c r="B129" s="52" t="s">
        <v>315</v>
      </c>
      <c r="C129" s="1" t="s">
        <v>996</v>
      </c>
      <c r="D129" s="1" t="s">
        <v>860</v>
      </c>
      <c r="E129" s="59">
        <v>272</v>
      </c>
      <c r="F129" s="1"/>
      <c r="G129" s="2">
        <v>114.85791139240507</v>
      </c>
      <c r="H129" s="1" t="s">
        <v>845</v>
      </c>
      <c r="I129" s="3"/>
    </row>
    <row r="130" spans="1:9" x14ac:dyDescent="0.25">
      <c r="A130" s="3">
        <v>128</v>
      </c>
      <c r="B130" s="52" t="s">
        <v>81</v>
      </c>
      <c r="C130" s="1" t="s">
        <v>997</v>
      </c>
      <c r="D130" s="1" t="s">
        <v>860</v>
      </c>
      <c r="E130" s="59">
        <v>176</v>
      </c>
      <c r="F130" s="1"/>
      <c r="G130" s="2">
        <v>110.1632911392405</v>
      </c>
      <c r="H130" s="1" t="s">
        <v>845</v>
      </c>
      <c r="I130" s="3"/>
    </row>
    <row r="131" spans="1:9" x14ac:dyDescent="0.25">
      <c r="A131" s="3">
        <v>129</v>
      </c>
      <c r="B131" s="52" t="s">
        <v>95</v>
      </c>
      <c r="C131" s="1" t="s">
        <v>998</v>
      </c>
      <c r="D131" s="1" t="s">
        <v>860</v>
      </c>
      <c r="E131" s="59">
        <v>64</v>
      </c>
      <c r="F131" s="1"/>
      <c r="G131" s="2">
        <v>100.42962025316456</v>
      </c>
      <c r="H131" s="1" t="s">
        <v>845</v>
      </c>
      <c r="I131" s="3"/>
    </row>
    <row r="132" spans="1:9" x14ac:dyDescent="0.25">
      <c r="A132" s="3">
        <v>130</v>
      </c>
      <c r="B132" s="52" t="s">
        <v>312</v>
      </c>
      <c r="C132" s="1" t="s">
        <v>999</v>
      </c>
      <c r="D132" s="1" t="s">
        <v>860</v>
      </c>
      <c r="E132" s="59">
        <v>96</v>
      </c>
      <c r="F132" s="1"/>
      <c r="G132" s="2">
        <v>92.567246835443044</v>
      </c>
      <c r="H132" s="1" t="s">
        <v>845</v>
      </c>
      <c r="I132" s="3"/>
    </row>
    <row r="133" spans="1:9" x14ac:dyDescent="0.25">
      <c r="A133" s="3">
        <v>131</v>
      </c>
      <c r="B133" s="52" t="s">
        <v>425</v>
      </c>
      <c r="C133" s="1" t="s">
        <v>1000</v>
      </c>
      <c r="D133" s="1" t="s">
        <v>860</v>
      </c>
      <c r="E133" s="59">
        <v>96</v>
      </c>
      <c r="F133" s="1"/>
      <c r="G133" s="2">
        <v>92.446835443037983</v>
      </c>
      <c r="H133" s="1" t="s">
        <v>845</v>
      </c>
      <c r="I133" s="3"/>
    </row>
    <row r="134" spans="1:9" x14ac:dyDescent="0.25">
      <c r="A134" s="3">
        <v>132</v>
      </c>
      <c r="B134" s="52" t="s">
        <v>421</v>
      </c>
      <c r="C134" s="1" t="s">
        <v>1001</v>
      </c>
      <c r="D134" s="1" t="s">
        <v>860</v>
      </c>
      <c r="E134" s="59">
        <v>109.6</v>
      </c>
      <c r="F134" s="1"/>
      <c r="G134" s="2">
        <v>92.042405063291142</v>
      </c>
      <c r="H134" s="1" t="s">
        <v>845</v>
      </c>
      <c r="I134" s="3"/>
    </row>
    <row r="135" spans="1:9" x14ac:dyDescent="0.25">
      <c r="A135" s="3">
        <v>133</v>
      </c>
      <c r="B135" s="53" t="s">
        <v>310</v>
      </c>
      <c r="C135" s="1" t="s">
        <v>1002</v>
      </c>
      <c r="D135" s="1" t="s">
        <v>860</v>
      </c>
      <c r="E135" s="59">
        <v>96</v>
      </c>
      <c r="F135" s="1"/>
      <c r="G135" s="2">
        <v>89.339493670886071</v>
      </c>
      <c r="H135" s="1" t="s">
        <v>845</v>
      </c>
      <c r="I135" s="3"/>
    </row>
    <row r="136" spans="1:9" x14ac:dyDescent="0.25">
      <c r="A136" s="3">
        <v>134</v>
      </c>
      <c r="B136" s="53" t="s">
        <v>286</v>
      </c>
      <c r="C136" s="1" t="s">
        <v>1003</v>
      </c>
      <c r="D136" s="1" t="s">
        <v>860</v>
      </c>
      <c r="E136" s="59">
        <v>64</v>
      </c>
      <c r="F136" s="1"/>
      <c r="G136" s="2">
        <v>88.753164556962034</v>
      </c>
      <c r="H136" s="1" t="s">
        <v>845</v>
      </c>
      <c r="I136" s="3"/>
    </row>
    <row r="137" spans="1:9" x14ac:dyDescent="0.25">
      <c r="A137" s="3">
        <v>135</v>
      </c>
      <c r="B137" s="52" t="s">
        <v>110</v>
      </c>
      <c r="C137" s="1" t="s">
        <v>1005</v>
      </c>
      <c r="D137" s="1" t="s">
        <v>860</v>
      </c>
      <c r="E137" s="59">
        <v>92</v>
      </c>
      <c r="F137" s="1"/>
      <c r="G137" s="2">
        <v>86.010506329113923</v>
      </c>
      <c r="H137" s="1" t="s">
        <v>845</v>
      </c>
      <c r="I137" s="3"/>
    </row>
    <row r="138" spans="1:9" x14ac:dyDescent="0.25">
      <c r="A138" s="3">
        <v>136</v>
      </c>
      <c r="B138" s="52" t="s">
        <v>301</v>
      </c>
      <c r="C138" s="1" t="s">
        <v>1006</v>
      </c>
      <c r="D138" s="1" t="s">
        <v>860</v>
      </c>
      <c r="E138" s="59">
        <v>48</v>
      </c>
      <c r="F138" s="1"/>
      <c r="G138" s="2">
        <v>84.073607594936703</v>
      </c>
      <c r="H138" s="1" t="s">
        <v>845</v>
      </c>
      <c r="I138" s="3"/>
    </row>
    <row r="139" spans="1:9" x14ac:dyDescent="0.25">
      <c r="A139" s="3">
        <v>137</v>
      </c>
      <c r="B139" s="52" t="s">
        <v>313</v>
      </c>
      <c r="C139" s="1" t="s">
        <v>1007</v>
      </c>
      <c r="D139" s="1" t="s">
        <v>860</v>
      </c>
      <c r="E139" s="59">
        <v>48</v>
      </c>
      <c r="F139" s="1"/>
      <c r="G139" s="2">
        <v>79.3879746835443</v>
      </c>
      <c r="H139" s="1" t="s">
        <v>845</v>
      </c>
      <c r="I139" s="3"/>
    </row>
    <row r="140" spans="1:9" x14ac:dyDescent="0.25">
      <c r="A140" s="3">
        <v>138</v>
      </c>
      <c r="B140" s="52" t="s">
        <v>409</v>
      </c>
      <c r="C140" s="1" t="s">
        <v>1008</v>
      </c>
      <c r="D140" s="1" t="s">
        <v>860</v>
      </c>
      <c r="E140" s="59">
        <v>128</v>
      </c>
      <c r="F140" s="1"/>
      <c r="G140" s="2">
        <v>73.993670886075961</v>
      </c>
      <c r="H140" s="1" t="s">
        <v>845</v>
      </c>
      <c r="I140" s="3"/>
    </row>
    <row r="141" spans="1:9" x14ac:dyDescent="0.25">
      <c r="A141" s="3">
        <v>139</v>
      </c>
      <c r="B141" s="52" t="s">
        <v>246</v>
      </c>
      <c r="C141" s="1" t="s">
        <v>1009</v>
      </c>
      <c r="D141" s="1" t="s">
        <v>860</v>
      </c>
      <c r="E141" s="59">
        <v>128</v>
      </c>
      <c r="F141" s="1"/>
      <c r="G141" s="2">
        <v>67.284050632911402</v>
      </c>
      <c r="H141" s="1" t="s">
        <v>845</v>
      </c>
      <c r="I141" s="3"/>
    </row>
    <row r="142" spans="1:9" x14ac:dyDescent="0.25">
      <c r="A142" s="3">
        <v>140</v>
      </c>
      <c r="B142" s="52" t="s">
        <v>418</v>
      </c>
      <c r="C142" s="1" t="s">
        <v>1010</v>
      </c>
      <c r="D142" s="1" t="s">
        <v>860</v>
      </c>
      <c r="E142" s="59">
        <v>32</v>
      </c>
      <c r="F142" s="1"/>
      <c r="G142" s="2">
        <v>64.465189873417728</v>
      </c>
      <c r="H142" s="1" t="s">
        <v>845</v>
      </c>
      <c r="I142" s="3"/>
    </row>
    <row r="143" spans="1:9" x14ac:dyDescent="0.25">
      <c r="A143" s="3">
        <v>141</v>
      </c>
      <c r="B143" s="52" t="s">
        <v>90</v>
      </c>
      <c r="C143" s="1" t="s">
        <v>1011</v>
      </c>
      <c r="D143" s="1" t="s">
        <v>860</v>
      </c>
      <c r="E143" s="59">
        <v>80</v>
      </c>
      <c r="F143" s="1"/>
      <c r="G143" s="2">
        <v>63.016265822784817</v>
      </c>
      <c r="H143" s="1" t="s">
        <v>845</v>
      </c>
      <c r="I143" s="3"/>
    </row>
    <row r="144" spans="1:9" x14ac:dyDescent="0.25">
      <c r="A144" s="3">
        <v>142</v>
      </c>
      <c r="B144" s="52" t="s">
        <v>307</v>
      </c>
      <c r="C144" s="1" t="s">
        <v>1012</v>
      </c>
      <c r="D144" s="1" t="s">
        <v>860</v>
      </c>
      <c r="E144" s="59">
        <v>32</v>
      </c>
      <c r="F144" s="1"/>
      <c r="G144" s="2">
        <v>55.451518987341771</v>
      </c>
      <c r="H144" s="1" t="s">
        <v>845</v>
      </c>
      <c r="I144" s="3"/>
    </row>
    <row r="145" spans="1:9" x14ac:dyDescent="0.25">
      <c r="A145" s="3">
        <v>143</v>
      </c>
      <c r="B145" s="52" t="s">
        <v>317</v>
      </c>
      <c r="C145" s="1" t="s">
        <v>1014</v>
      </c>
      <c r="D145" s="1" t="s">
        <v>882</v>
      </c>
      <c r="E145" s="59">
        <v>112</v>
      </c>
      <c r="F145" s="1"/>
      <c r="G145" s="2">
        <v>118.87574430379746</v>
      </c>
      <c r="H145" s="1" t="s">
        <v>845</v>
      </c>
      <c r="I145" s="3"/>
    </row>
    <row r="146" spans="1:9" x14ac:dyDescent="0.25">
      <c r="A146" s="3">
        <v>144</v>
      </c>
      <c r="B146" s="52" t="s">
        <v>408</v>
      </c>
      <c r="C146" s="1" t="s">
        <v>1015</v>
      </c>
      <c r="D146" s="1" t="s">
        <v>882</v>
      </c>
      <c r="E146" s="59">
        <v>130</v>
      </c>
      <c r="F146" s="1"/>
      <c r="G146" s="2">
        <v>114.86163861063292</v>
      </c>
      <c r="H146" s="1" t="s">
        <v>845</v>
      </c>
      <c r="I146" s="3"/>
    </row>
    <row r="147" spans="1:9" x14ac:dyDescent="0.25">
      <c r="A147" s="3">
        <v>145</v>
      </c>
      <c r="B147" s="52" t="s">
        <v>413</v>
      </c>
      <c r="C147" s="1" t="s">
        <v>1016</v>
      </c>
      <c r="D147" s="1" t="s">
        <v>882</v>
      </c>
      <c r="E147" s="59">
        <v>224</v>
      </c>
      <c r="F147" s="1"/>
      <c r="G147" s="2">
        <v>113.22848101265824</v>
      </c>
      <c r="H147" s="1" t="s">
        <v>845</v>
      </c>
      <c r="I147" s="3"/>
    </row>
    <row r="148" spans="1:9" x14ac:dyDescent="0.25">
      <c r="A148" s="3">
        <v>146</v>
      </c>
      <c r="B148" s="52" t="s">
        <v>401</v>
      </c>
      <c r="C148" s="1" t="s">
        <v>1017</v>
      </c>
      <c r="D148" s="1" t="s">
        <v>882</v>
      </c>
      <c r="E148" s="59">
        <v>128</v>
      </c>
      <c r="F148" s="1"/>
      <c r="G148" s="2">
        <v>105.24841772151899</v>
      </c>
      <c r="H148" s="1" t="s">
        <v>845</v>
      </c>
      <c r="I148" s="3"/>
    </row>
    <row r="149" spans="1:9" x14ac:dyDescent="0.25">
      <c r="A149" s="3">
        <v>147</v>
      </c>
      <c r="B149" s="52" t="s">
        <v>429</v>
      </c>
      <c r="C149" s="1" t="s">
        <v>1013</v>
      </c>
      <c r="D149" s="1" t="s">
        <v>882</v>
      </c>
      <c r="E149" s="59">
        <v>96</v>
      </c>
      <c r="F149" s="1"/>
      <c r="G149" s="2">
        <v>104.7674936708861</v>
      </c>
      <c r="H149" s="1" t="s">
        <v>845</v>
      </c>
      <c r="I149" s="3"/>
    </row>
    <row r="150" spans="1:9" x14ac:dyDescent="0.25">
      <c r="A150" s="3">
        <v>148</v>
      </c>
      <c r="B150" s="52" t="s">
        <v>16</v>
      </c>
      <c r="C150" s="1" t="s">
        <v>1018</v>
      </c>
      <c r="D150" s="1" t="s">
        <v>882</v>
      </c>
      <c r="E150" s="59">
        <v>192</v>
      </c>
      <c r="F150" s="1"/>
      <c r="G150" s="2">
        <v>103.38082278481014</v>
      </c>
      <c r="H150" s="1" t="s">
        <v>845</v>
      </c>
      <c r="I150" s="1"/>
    </row>
    <row r="151" spans="1:9" x14ac:dyDescent="0.25">
      <c r="A151" s="3">
        <v>149</v>
      </c>
      <c r="B151" s="52" t="s">
        <v>402</v>
      </c>
      <c r="C151" s="1" t="s">
        <v>1019</v>
      </c>
      <c r="D151" s="1" t="s">
        <v>882</v>
      </c>
      <c r="E151" s="59">
        <v>144</v>
      </c>
      <c r="F151" s="1"/>
      <c r="G151" s="2">
        <v>103.26582278481013</v>
      </c>
      <c r="H151" s="1" t="s">
        <v>845</v>
      </c>
      <c r="I151" s="3"/>
    </row>
    <row r="152" spans="1:9" x14ac:dyDescent="0.25">
      <c r="A152" s="3">
        <v>150</v>
      </c>
      <c r="B152" s="52" t="s">
        <v>276</v>
      </c>
      <c r="C152" s="1" t="s">
        <v>1020</v>
      </c>
      <c r="D152" s="1" t="s">
        <v>882</v>
      </c>
      <c r="E152" s="59">
        <v>96</v>
      </c>
      <c r="F152" s="1"/>
      <c r="G152" s="2">
        <v>99.43831645569621</v>
      </c>
      <c r="H152" s="1" t="s">
        <v>845</v>
      </c>
      <c r="I152" s="3"/>
    </row>
    <row r="153" spans="1:9" x14ac:dyDescent="0.25">
      <c r="A153" s="3">
        <v>151</v>
      </c>
      <c r="B153" s="52" t="s">
        <v>204</v>
      </c>
      <c r="C153" s="1" t="s">
        <v>1021</v>
      </c>
      <c r="D153" s="1" t="s">
        <v>882</v>
      </c>
      <c r="E153" s="59">
        <v>32</v>
      </c>
      <c r="F153" s="1"/>
      <c r="G153" s="2">
        <v>96.813991045986967</v>
      </c>
      <c r="H153" s="1" t="s">
        <v>845</v>
      </c>
      <c r="I153" s="3"/>
    </row>
    <row r="154" spans="1:9" x14ac:dyDescent="0.25">
      <c r="A154" s="3">
        <v>152</v>
      </c>
      <c r="B154" s="52" t="s">
        <v>1</v>
      </c>
      <c r="C154" s="1" t="s">
        <v>1022</v>
      </c>
      <c r="D154" s="1" t="s">
        <v>882</v>
      </c>
      <c r="E154" s="59">
        <v>192</v>
      </c>
      <c r="F154" s="1"/>
      <c r="G154" s="2">
        <v>95.788181305800535</v>
      </c>
      <c r="H154" s="1" t="s">
        <v>845</v>
      </c>
      <c r="I154" s="3"/>
    </row>
    <row r="155" spans="1:9" x14ac:dyDescent="0.25">
      <c r="A155" s="3">
        <v>153</v>
      </c>
      <c r="B155" s="52" t="s">
        <v>367</v>
      </c>
      <c r="C155" s="1" t="s">
        <v>1023</v>
      </c>
      <c r="D155" s="1" t="s">
        <v>882</v>
      </c>
      <c r="E155" s="59">
        <v>48</v>
      </c>
      <c r="F155" s="1"/>
      <c r="G155" s="2">
        <v>93.948354430379752</v>
      </c>
      <c r="H155" s="1" t="s">
        <v>845</v>
      </c>
      <c r="I155" s="3"/>
    </row>
    <row r="156" spans="1:9" x14ac:dyDescent="0.25">
      <c r="A156" s="3">
        <v>154</v>
      </c>
      <c r="B156" s="52" t="s">
        <v>129</v>
      </c>
      <c r="C156" s="1" t="s">
        <v>1024</v>
      </c>
      <c r="D156" s="1" t="s">
        <v>882</v>
      </c>
      <c r="E156" s="59">
        <v>192</v>
      </c>
      <c r="F156" s="1"/>
      <c r="G156" s="2">
        <v>92.278544303797474</v>
      </c>
      <c r="H156" s="1" t="s">
        <v>845</v>
      </c>
      <c r="I156" s="3"/>
    </row>
    <row r="157" spans="1:9" x14ac:dyDescent="0.25">
      <c r="A157" s="3">
        <v>155</v>
      </c>
      <c r="B157" s="52" t="s">
        <v>373</v>
      </c>
      <c r="C157" s="1" t="s">
        <v>1025</v>
      </c>
      <c r="D157" s="1" t="s">
        <v>882</v>
      </c>
      <c r="E157" s="59">
        <v>112</v>
      </c>
      <c r="F157" s="1"/>
      <c r="G157" s="2">
        <v>91.544936708860774</v>
      </c>
      <c r="H157" s="1" t="s">
        <v>845</v>
      </c>
      <c r="I157" s="3"/>
    </row>
    <row r="158" spans="1:9" x14ac:dyDescent="0.25">
      <c r="A158" s="3">
        <v>156</v>
      </c>
      <c r="B158" s="52" t="s">
        <v>396</v>
      </c>
      <c r="C158" s="1" t="s">
        <v>1026</v>
      </c>
      <c r="D158" s="1" t="s">
        <v>882</v>
      </c>
      <c r="E158" s="59">
        <v>160</v>
      </c>
      <c r="F158" s="1"/>
      <c r="G158" s="2">
        <v>91.05632911392405</v>
      </c>
      <c r="H158" s="1" t="s">
        <v>845</v>
      </c>
      <c r="I158" s="3"/>
    </row>
    <row r="159" spans="1:9" x14ac:dyDescent="0.25">
      <c r="A159" s="3">
        <v>157</v>
      </c>
      <c r="B159" s="52" t="s">
        <v>281</v>
      </c>
      <c r="C159" s="1" t="s">
        <v>1027</v>
      </c>
      <c r="D159" s="1" t="s">
        <v>882</v>
      </c>
      <c r="E159" s="59">
        <v>32</v>
      </c>
      <c r="F159" s="1"/>
      <c r="G159" s="2">
        <v>90.212025316455708</v>
      </c>
      <c r="H159" s="1" t="s">
        <v>845</v>
      </c>
      <c r="I159" s="3"/>
    </row>
    <row r="160" spans="1:9" x14ac:dyDescent="0.25">
      <c r="A160" s="3">
        <v>158</v>
      </c>
      <c r="B160" s="52" t="s">
        <v>133</v>
      </c>
      <c r="C160" s="1" t="s">
        <v>1028</v>
      </c>
      <c r="D160" s="1" t="s">
        <v>882</v>
      </c>
      <c r="E160" s="59">
        <v>64</v>
      </c>
      <c r="F160" s="1"/>
      <c r="G160" s="2">
        <v>89.848101265822777</v>
      </c>
      <c r="H160" s="1" t="s">
        <v>845</v>
      </c>
      <c r="I160" s="3"/>
    </row>
    <row r="161" spans="1:9" x14ac:dyDescent="0.25">
      <c r="A161" s="3">
        <v>159</v>
      </c>
      <c r="B161" s="52" t="s">
        <v>432</v>
      </c>
      <c r="C161" s="1" t="s">
        <v>1029</v>
      </c>
      <c r="D161" s="1" t="s">
        <v>1030</v>
      </c>
      <c r="E161" s="59">
        <v>128</v>
      </c>
      <c r="F161" s="1"/>
      <c r="G161" s="2">
        <v>88.481898734177221</v>
      </c>
      <c r="H161" s="1" t="s">
        <v>845</v>
      </c>
      <c r="I161" s="3"/>
    </row>
    <row r="162" spans="1:9" x14ac:dyDescent="0.25">
      <c r="A162" s="3">
        <v>160</v>
      </c>
      <c r="B162" s="52" t="s">
        <v>426</v>
      </c>
      <c r="C162" s="1" t="s">
        <v>1031</v>
      </c>
      <c r="D162" s="1" t="s">
        <v>882</v>
      </c>
      <c r="E162" s="59">
        <v>128</v>
      </c>
      <c r="F162" s="1"/>
      <c r="G162" s="2">
        <v>85.234177215189874</v>
      </c>
      <c r="H162" s="1" t="s">
        <v>845</v>
      </c>
      <c r="I162" s="3"/>
    </row>
    <row r="163" spans="1:9" x14ac:dyDescent="0.25">
      <c r="A163" s="3">
        <v>161</v>
      </c>
      <c r="B163" s="52" t="s">
        <v>319</v>
      </c>
      <c r="C163" s="1" t="s">
        <v>1032</v>
      </c>
      <c r="D163" s="1" t="s">
        <v>882</v>
      </c>
      <c r="E163" s="59">
        <v>192</v>
      </c>
      <c r="F163" s="1"/>
      <c r="G163" s="2">
        <v>83.661392405063296</v>
      </c>
      <c r="H163" s="1" t="s">
        <v>845</v>
      </c>
      <c r="I163" s="3"/>
    </row>
    <row r="164" spans="1:9" x14ac:dyDescent="0.25">
      <c r="A164" s="3">
        <v>162</v>
      </c>
      <c r="B164" s="52" t="s">
        <v>400</v>
      </c>
      <c r="C164" s="1" t="s">
        <v>1033</v>
      </c>
      <c r="D164" s="1" t="s">
        <v>882</v>
      </c>
      <c r="E164" s="59">
        <v>160</v>
      </c>
      <c r="F164" s="1"/>
      <c r="G164" s="2">
        <v>80.087974683544303</v>
      </c>
      <c r="H164" s="1" t="s">
        <v>845</v>
      </c>
      <c r="I164" s="3"/>
    </row>
    <row r="165" spans="1:9" x14ac:dyDescent="0.25">
      <c r="A165" s="3">
        <v>163</v>
      </c>
      <c r="B165" s="52" t="s">
        <v>86</v>
      </c>
      <c r="C165" s="1" t="s">
        <v>1034</v>
      </c>
      <c r="D165" s="1" t="s">
        <v>882</v>
      </c>
      <c r="E165" s="59">
        <v>176</v>
      </c>
      <c r="F165" s="1"/>
      <c r="G165" s="2">
        <v>79.474683544303801</v>
      </c>
      <c r="H165" s="1" t="s">
        <v>845</v>
      </c>
      <c r="I165" s="3"/>
    </row>
    <row r="166" spans="1:9" x14ac:dyDescent="0.25">
      <c r="A166" s="3">
        <v>164</v>
      </c>
      <c r="B166" s="52" t="s">
        <v>422</v>
      </c>
      <c r="C166" s="1" t="s">
        <v>1035</v>
      </c>
      <c r="D166" s="1" t="s">
        <v>882</v>
      </c>
      <c r="E166" s="59">
        <v>88.56</v>
      </c>
      <c r="F166" s="1"/>
      <c r="G166" s="2">
        <v>73.38981012658229</v>
      </c>
      <c r="H166" s="1" t="s">
        <v>845</v>
      </c>
      <c r="I166" s="3"/>
    </row>
    <row r="167" spans="1:9" x14ac:dyDescent="0.25">
      <c r="A167" s="3">
        <v>165</v>
      </c>
      <c r="B167" s="53" t="s">
        <v>309</v>
      </c>
      <c r="C167" s="1" t="s">
        <v>1036</v>
      </c>
      <c r="D167" s="1" t="s">
        <v>882</v>
      </c>
      <c r="E167" s="59">
        <v>46</v>
      </c>
      <c r="F167" s="1"/>
      <c r="G167" s="2">
        <v>50.080696202531648</v>
      </c>
      <c r="H167" s="1" t="s">
        <v>845</v>
      </c>
      <c r="I167" s="3"/>
    </row>
    <row r="168" spans="1:9" x14ac:dyDescent="0.25">
      <c r="A168" s="3">
        <v>166</v>
      </c>
      <c r="B168" s="52" t="s">
        <v>372</v>
      </c>
      <c r="C168" s="1" t="s">
        <v>1037</v>
      </c>
      <c r="D168" s="1" t="s">
        <v>849</v>
      </c>
      <c r="E168" s="59">
        <v>0</v>
      </c>
      <c r="F168" s="1"/>
      <c r="G168" s="11">
        <v>62.816455696202532</v>
      </c>
      <c r="H168" s="1" t="s">
        <v>846</v>
      </c>
      <c r="I168" s="3" t="s">
        <v>1038</v>
      </c>
    </row>
    <row r="169" spans="1:9" x14ac:dyDescent="0.25">
      <c r="A169" s="3">
        <v>167</v>
      </c>
      <c r="B169" s="52" t="s">
        <v>293</v>
      </c>
      <c r="C169" s="1" t="s">
        <v>1039</v>
      </c>
      <c r="D169" s="1" t="s">
        <v>849</v>
      </c>
      <c r="E169" s="59">
        <v>0</v>
      </c>
      <c r="F169" s="1"/>
      <c r="G169" s="11">
        <v>52.102056962025323</v>
      </c>
      <c r="H169" s="1" t="s">
        <v>846</v>
      </c>
      <c r="I169" s="3" t="s">
        <v>1040</v>
      </c>
    </row>
    <row r="170" spans="1:9" x14ac:dyDescent="0.25">
      <c r="A170" s="3">
        <v>168</v>
      </c>
      <c r="B170" s="52" t="s">
        <v>397</v>
      </c>
      <c r="C170" s="1" t="s">
        <v>1041</v>
      </c>
      <c r="D170" s="1" t="s">
        <v>849</v>
      </c>
      <c r="E170" s="59">
        <v>0</v>
      </c>
      <c r="F170" s="1"/>
      <c r="G170" s="11">
        <v>40.664556962025323</v>
      </c>
      <c r="H170" s="1" t="s">
        <v>846</v>
      </c>
      <c r="I170" s="3" t="s">
        <v>1040</v>
      </c>
    </row>
    <row r="171" spans="1:9" x14ac:dyDescent="0.25">
      <c r="A171" s="3">
        <v>169</v>
      </c>
      <c r="B171" s="52" t="s">
        <v>216</v>
      </c>
      <c r="C171" s="1" t="s">
        <v>1042</v>
      </c>
      <c r="D171" s="1" t="s">
        <v>849</v>
      </c>
      <c r="E171" s="59">
        <v>0</v>
      </c>
      <c r="F171" s="1"/>
      <c r="G171" s="11">
        <v>40.664556962025323</v>
      </c>
      <c r="H171" s="1" t="s">
        <v>846</v>
      </c>
      <c r="I171" s="3" t="s">
        <v>1043</v>
      </c>
    </row>
    <row r="172" spans="1:9" x14ac:dyDescent="0.25">
      <c r="A172" s="3">
        <v>170</v>
      </c>
      <c r="B172" s="52" t="s">
        <v>407</v>
      </c>
      <c r="C172" s="1" t="s">
        <v>1044</v>
      </c>
      <c r="D172" s="1" t="s">
        <v>849</v>
      </c>
      <c r="E172" s="59">
        <v>0</v>
      </c>
      <c r="F172" s="1"/>
      <c r="G172" s="11">
        <v>40.664556962025323</v>
      </c>
      <c r="H172" s="1" t="s">
        <v>846</v>
      </c>
      <c r="I172" s="3" t="s">
        <v>1040</v>
      </c>
    </row>
    <row r="173" spans="1:9" x14ac:dyDescent="0.25">
      <c r="A173" s="3">
        <v>171</v>
      </c>
      <c r="B173" s="52" t="s">
        <v>311</v>
      </c>
      <c r="C173" s="1" t="s">
        <v>1045</v>
      </c>
      <c r="D173" s="1" t="s">
        <v>935</v>
      </c>
      <c r="E173" s="59">
        <v>8</v>
      </c>
      <c r="F173" s="1"/>
      <c r="G173" s="2">
        <v>67.685443037974679</v>
      </c>
      <c r="H173" s="1" t="s">
        <v>846</v>
      </c>
      <c r="I173" s="3" t="s">
        <v>1040</v>
      </c>
    </row>
    <row r="174" spans="1:9" x14ac:dyDescent="0.25">
      <c r="A174" s="3">
        <v>172</v>
      </c>
      <c r="B174" s="53" t="s">
        <v>415</v>
      </c>
      <c r="C174" s="1" t="s">
        <v>1046</v>
      </c>
      <c r="D174" s="1" t="s">
        <v>882</v>
      </c>
      <c r="E174" s="59">
        <v>0</v>
      </c>
      <c r="F174" s="1"/>
      <c r="G174" s="2">
        <v>51.914556962025323</v>
      </c>
      <c r="H174" s="1" t="s">
        <v>846</v>
      </c>
      <c r="I174" s="3" t="s">
        <v>1047</v>
      </c>
    </row>
    <row r="175" spans="1:9" x14ac:dyDescent="0.25">
      <c r="A175" s="3">
        <v>173</v>
      </c>
      <c r="B175" s="53" t="s">
        <v>374</v>
      </c>
      <c r="C175" s="1" t="s">
        <v>1048</v>
      </c>
      <c r="D175" s="1" t="s">
        <v>1049</v>
      </c>
      <c r="E175" s="59">
        <v>0</v>
      </c>
      <c r="F175" s="1"/>
      <c r="G175" s="2">
        <v>49.664556962025323</v>
      </c>
      <c r="H175" s="1" t="s">
        <v>846</v>
      </c>
      <c r="I175" s="3" t="s">
        <v>1040</v>
      </c>
    </row>
    <row r="176" spans="1:9" x14ac:dyDescent="0.25">
      <c r="A176" s="3">
        <v>174</v>
      </c>
      <c r="B176" s="53" t="s">
        <v>420</v>
      </c>
      <c r="C176" s="1" t="s">
        <v>1050</v>
      </c>
      <c r="D176" s="1" t="s">
        <v>935</v>
      </c>
      <c r="E176" s="59">
        <v>0</v>
      </c>
      <c r="F176" s="1"/>
      <c r="G176" s="2">
        <v>40.664556962025323</v>
      </c>
      <c r="H176" s="1" t="s">
        <v>846</v>
      </c>
      <c r="I176" s="3" t="s">
        <v>1040</v>
      </c>
    </row>
  </sheetData>
  <mergeCells count="1">
    <mergeCell ref="A1:I1"/>
  </mergeCells>
  <phoneticPr fontId="24" type="noConversion"/>
  <pageMargins left="0.59055118110236227" right="0.59055118110236227" top="0.59055118110236227" bottom="0.59055118110236227" header="0.31496062992125984" footer="0.31496062992125984"/>
  <pageSetup paperSize="9" scale="60" fitToHeight="0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成绩明细表</vt:lpstr>
      <vt:lpstr>职称信息表</vt:lpstr>
      <vt:lpstr>工作量</vt:lpstr>
      <vt:lpstr>成绩汇总表</vt:lpstr>
      <vt:lpstr>成绩汇总表!Print_Titles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2021-09-28T04:53:52Z</cp:lastPrinted>
  <dcterms:created xsi:type="dcterms:W3CDTF">2013-06-18T02:18:01Z</dcterms:created>
  <dcterms:modified xsi:type="dcterms:W3CDTF">2022-05-10T17:05:41Z</dcterms:modified>
</cp:coreProperties>
</file>