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6C34B419-57FF-4C11-80D5-CAF3873C7A2D}" xr6:coauthVersionLast="47" xr6:coauthVersionMax="47" xr10:uidLastSave="{00000000-0000-0000-0000-000000000000}"/>
  <bookViews>
    <workbookView xWindow="-120" yWindow="-120" windowWidth="27615" windowHeight="16440" tabRatio="836" activeTab="4" xr2:uid="{00000000-000D-0000-FFFF-FFFF00000000}"/>
  </bookViews>
  <sheets>
    <sheet name="成绩明细表" sheetId="15" r:id="rId1"/>
    <sheet name="职称信息表" sheetId="16" r:id="rId2"/>
    <sheet name="工作量" sheetId="2" r:id="rId3"/>
    <sheet name="研究生理论课工作量" sheetId="20" r:id="rId4"/>
    <sheet name="成绩汇总表（交教务处）" sheetId="13" r:id="rId5"/>
  </sheets>
  <externalReferences>
    <externalReference r:id="rId6"/>
    <externalReference r:id="rId7"/>
    <externalReference r:id="rId8"/>
  </externalReferences>
  <definedNames>
    <definedName name="_xlnm._FilterDatabase" localSheetId="4" hidden="1">'成绩汇总表（交教务处）'!$A$2:$J$2</definedName>
    <definedName name="_xlnm._FilterDatabase" localSheetId="0" hidden="1">成绩明细表!$A$2:$AK$2</definedName>
    <definedName name="_xlnm._FilterDatabase" localSheetId="2" hidden="1">工作量!$A$2:$N$224</definedName>
    <definedName name="_xlnm._FilterDatabase" localSheetId="3" hidden="1">研究生理论课工作量!$A$1:$F$1</definedName>
    <definedName name="_xlnm._FilterDatabase" localSheetId="1" hidden="1">职称信息表!$A$2:$G$199</definedName>
    <definedName name="_xlnm.Print_Titles" localSheetId="4">'成绩汇总表（交教务处）'!$2:$2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3" l="1"/>
  <c r="E14" i="13"/>
  <c r="E15" i="13"/>
  <c r="E16" i="13"/>
  <c r="E17" i="13"/>
  <c r="E18" i="13"/>
  <c r="E19" i="13"/>
  <c r="E44" i="13"/>
  <c r="E45" i="13"/>
  <c r="E46" i="13"/>
  <c r="E47" i="13"/>
  <c r="E48" i="13"/>
  <c r="E20" i="13"/>
  <c r="E21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4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6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65" i="13"/>
  <c r="E67" i="13"/>
  <c r="E68" i="13"/>
  <c r="E69" i="13"/>
  <c r="E70" i="13"/>
  <c r="E71" i="13"/>
  <c r="E72" i="13"/>
  <c r="E73" i="13"/>
  <c r="E74" i="13"/>
  <c r="E76" i="13"/>
  <c r="E77" i="13"/>
  <c r="E78" i="13"/>
  <c r="E79" i="13"/>
  <c r="E80" i="13"/>
  <c r="E81" i="13"/>
  <c r="E82" i="13"/>
  <c r="E83" i="13"/>
  <c r="E84" i="13"/>
  <c r="E86" i="13"/>
  <c r="E88" i="13"/>
  <c r="E89" i="13"/>
  <c r="E90" i="13"/>
  <c r="E91" i="13"/>
  <c r="E92" i="13"/>
  <c r="E93" i="13"/>
  <c r="E94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2" i="13"/>
  <c r="E163" i="13"/>
  <c r="E164" i="13"/>
  <c r="E4" i="13"/>
  <c r="E5" i="13"/>
  <c r="E6" i="13"/>
  <c r="E7" i="13"/>
  <c r="E8" i="13"/>
  <c r="E35" i="13"/>
  <c r="E36" i="13"/>
  <c r="E37" i="13"/>
  <c r="E38" i="13"/>
  <c r="E39" i="13"/>
  <c r="E40" i="13"/>
  <c r="E41" i="13"/>
  <c r="E42" i="13"/>
  <c r="E43" i="13"/>
  <c r="E108" i="13"/>
  <c r="E109" i="13"/>
  <c r="E110" i="13"/>
  <c r="E111" i="13"/>
  <c r="E165" i="13"/>
  <c r="E112" i="13"/>
  <c r="E166" i="13"/>
  <c r="E113" i="13"/>
  <c r="E167" i="13"/>
  <c r="E9" i="13"/>
  <c r="E10" i="13"/>
  <c r="E11" i="13"/>
  <c r="E12" i="13"/>
  <c r="E3" i="13"/>
  <c r="AH101" i="15"/>
  <c r="AI101" i="15" s="1"/>
  <c r="AH102" i="15"/>
  <c r="AH103" i="15"/>
  <c r="AH104" i="15"/>
  <c r="AH105" i="15"/>
  <c r="AH106" i="15"/>
  <c r="AH107" i="15"/>
  <c r="AH108" i="15"/>
  <c r="AH109" i="15"/>
  <c r="AI109" i="15" s="1"/>
  <c r="AF101" i="15"/>
  <c r="AF102" i="15"/>
  <c r="AF103" i="15"/>
  <c r="AF104" i="15"/>
  <c r="AF105" i="15"/>
  <c r="AF106" i="15"/>
  <c r="AF107" i="15"/>
  <c r="AB107" i="15"/>
  <c r="I107" i="15"/>
  <c r="N107" i="15"/>
  <c r="Q107" i="15"/>
  <c r="W107" i="15"/>
  <c r="AF108" i="15"/>
  <c r="AF109" i="15"/>
  <c r="AF110" i="15"/>
  <c r="AF111" i="15"/>
  <c r="AB101" i="15"/>
  <c r="AB102" i="15"/>
  <c r="AI102" i="15" s="1"/>
  <c r="AB103" i="15"/>
  <c r="AI103" i="15" s="1"/>
  <c r="AB104" i="15"/>
  <c r="AI104" i="15"/>
  <c r="AB105" i="15"/>
  <c r="AB106" i="15"/>
  <c r="AB108" i="15"/>
  <c r="AB109" i="15"/>
  <c r="AB110" i="15"/>
  <c r="W101" i="15"/>
  <c r="W102" i="15"/>
  <c r="Q102" i="15"/>
  <c r="I102" i="15"/>
  <c r="N102" i="15"/>
  <c r="W103" i="15"/>
  <c r="W104" i="15"/>
  <c r="W105" i="15"/>
  <c r="W106" i="15"/>
  <c r="Q106" i="15"/>
  <c r="X106" i="15"/>
  <c r="I106" i="15"/>
  <c r="N106" i="15"/>
  <c r="W108" i="15"/>
  <c r="W109" i="15"/>
  <c r="Q101" i="15"/>
  <c r="X101" i="15" s="1"/>
  <c r="Q103" i="15"/>
  <c r="Q104" i="15"/>
  <c r="Q105" i="15"/>
  <c r="I105" i="15"/>
  <c r="N105" i="15"/>
  <c r="Q108" i="15"/>
  <c r="X108" i="15" s="1"/>
  <c r="Q109" i="15"/>
  <c r="X109" i="15"/>
  <c r="Q110" i="15"/>
  <c r="Q111" i="15"/>
  <c r="Q112" i="15"/>
  <c r="Q113" i="15"/>
  <c r="N3" i="15"/>
  <c r="N10" i="15"/>
  <c r="N11" i="15"/>
  <c r="N12" i="15"/>
  <c r="N13" i="15"/>
  <c r="N18" i="15"/>
  <c r="N20" i="15"/>
  <c r="N33" i="15"/>
  <c r="N34" i="15"/>
  <c r="N35" i="15"/>
  <c r="N46" i="15"/>
  <c r="N48" i="15"/>
  <c r="N50" i="15"/>
  <c r="N52" i="15"/>
  <c r="N59" i="15"/>
  <c r="N60" i="15"/>
  <c r="N61" i="15"/>
  <c r="N66" i="15"/>
  <c r="N70" i="15"/>
  <c r="N82" i="15"/>
  <c r="N83" i="15"/>
  <c r="N84" i="15"/>
  <c r="N85" i="15"/>
  <c r="N98" i="15"/>
  <c r="N99" i="15"/>
  <c r="N103" i="15"/>
  <c r="N112" i="15"/>
  <c r="N130" i="15"/>
  <c r="N139" i="15"/>
  <c r="N158" i="15"/>
  <c r="N164" i="15"/>
  <c r="N170" i="15"/>
  <c r="N175" i="15"/>
  <c r="N176" i="15"/>
  <c r="N185" i="15"/>
  <c r="N191" i="15"/>
  <c r="N212" i="15"/>
  <c r="N214" i="15"/>
  <c r="G10" i="16"/>
  <c r="G4" i="16"/>
  <c r="G5" i="16"/>
  <c r="G6" i="16"/>
  <c r="G7" i="16"/>
  <c r="G8" i="16"/>
  <c r="G9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3" i="16"/>
  <c r="N129" i="15"/>
  <c r="N9" i="15"/>
  <c r="N40" i="15"/>
  <c r="N25" i="15"/>
  <c r="N39" i="15"/>
  <c r="N119" i="15"/>
  <c r="N31" i="15"/>
  <c r="N183" i="15"/>
  <c r="N44" i="15"/>
  <c r="N68" i="15"/>
  <c r="N47" i="15"/>
  <c r="N122" i="15"/>
  <c r="N43" i="15"/>
  <c r="N128" i="15"/>
  <c r="N127" i="15"/>
  <c r="N57" i="15"/>
  <c r="N187" i="15"/>
  <c r="N42" i="15"/>
  <c r="N22" i="15"/>
  <c r="N162" i="15"/>
  <c r="N45" i="15"/>
  <c r="N71" i="15"/>
  <c r="N24" i="15"/>
  <c r="N36" i="15"/>
  <c r="N156" i="15"/>
  <c r="N134" i="15"/>
  <c r="N179" i="15"/>
  <c r="N152" i="15"/>
  <c r="N186" i="15"/>
  <c r="N90" i="15"/>
  <c r="N19" i="15"/>
  <c r="N192" i="15"/>
  <c r="N93" i="15"/>
  <c r="N188" i="15"/>
  <c r="N37" i="15"/>
  <c r="N178" i="15"/>
  <c r="N145" i="15"/>
  <c r="N55" i="15"/>
  <c r="N118" i="15"/>
  <c r="N100" i="15"/>
  <c r="N190" i="15"/>
  <c r="N157" i="15"/>
  <c r="N147" i="15"/>
  <c r="N30" i="15"/>
  <c r="N132" i="15"/>
  <c r="N72" i="15"/>
  <c r="N137" i="15"/>
  <c r="N41" i="15"/>
  <c r="N150" i="15"/>
  <c r="N4" i="15"/>
  <c r="N177" i="15"/>
  <c r="N97" i="15"/>
  <c r="N74" i="15"/>
  <c r="N143" i="15"/>
  <c r="N167" i="15"/>
  <c r="N131" i="15"/>
  <c r="N21" i="15"/>
  <c r="N76" i="15"/>
  <c r="N65" i="15"/>
  <c r="N140" i="15"/>
  <c r="N181" i="15"/>
  <c r="N75" i="15"/>
  <c r="N32" i="15"/>
  <c r="N172" i="15"/>
  <c r="N115" i="15"/>
  <c r="N171" i="15"/>
  <c r="N168" i="15"/>
  <c r="N16" i="15"/>
  <c r="N151" i="15"/>
  <c r="N142" i="15"/>
  <c r="N91" i="15"/>
  <c r="N62" i="15"/>
  <c r="N88" i="15"/>
  <c r="N7" i="15"/>
  <c r="N149" i="15"/>
  <c r="N135" i="15"/>
  <c r="N58" i="15"/>
  <c r="N144" i="15"/>
  <c r="N169" i="15"/>
  <c r="N28" i="15"/>
  <c r="N14" i="15"/>
  <c r="N23" i="15"/>
  <c r="N73" i="15"/>
  <c r="N160" i="15"/>
  <c r="N87" i="15"/>
  <c r="N15" i="15"/>
  <c r="N136" i="15"/>
  <c r="N6" i="15"/>
  <c r="N148" i="15"/>
  <c r="N154" i="15"/>
  <c r="N159" i="15"/>
  <c r="N111" i="15"/>
  <c r="N173" i="15"/>
  <c r="N155" i="15"/>
  <c r="N92" i="15"/>
  <c r="N182" i="15"/>
  <c r="N49" i="15"/>
  <c r="N141" i="15"/>
  <c r="N180" i="15"/>
  <c r="N94" i="15"/>
  <c r="N101" i="15"/>
  <c r="N165" i="15"/>
  <c r="N116" i="15"/>
  <c r="N108" i="15"/>
  <c r="N213" i="15"/>
  <c r="N17" i="15"/>
  <c r="N163" i="15"/>
  <c r="N95" i="15"/>
  <c r="N153" i="15"/>
  <c r="N77" i="15"/>
  <c r="N80" i="15"/>
  <c r="N69" i="15"/>
  <c r="N67" i="15"/>
  <c r="N133" i="15"/>
  <c r="N38" i="15"/>
  <c r="N8" i="15"/>
  <c r="N81" i="15"/>
  <c r="N104" i="15"/>
  <c r="N189" i="15"/>
  <c r="N184" i="15"/>
  <c r="N96" i="15"/>
  <c r="N64" i="15"/>
  <c r="N117" i="15"/>
  <c r="N174" i="15"/>
  <c r="N26" i="15"/>
  <c r="N79" i="15"/>
  <c r="N113" i="15"/>
  <c r="N146" i="15"/>
  <c r="N138" i="15"/>
  <c r="N51" i="15"/>
  <c r="N109" i="15"/>
  <c r="N89" i="15"/>
  <c r="N124" i="15"/>
  <c r="N125" i="15"/>
  <c r="N120" i="15"/>
  <c r="N54" i="15"/>
  <c r="N5" i="15"/>
  <c r="N121" i="15"/>
  <c r="N123" i="15"/>
  <c r="N126" i="15"/>
  <c r="N110" i="15"/>
  <c r="N56" i="15"/>
  <c r="N29" i="15"/>
  <c r="N27" i="15"/>
  <c r="N161" i="15"/>
  <c r="N86" i="15"/>
  <c r="N78" i="15"/>
  <c r="N63" i="15"/>
  <c r="N114" i="15"/>
  <c r="N53" i="15"/>
  <c r="N166" i="15"/>
  <c r="K127" i="15"/>
  <c r="J21" i="15"/>
  <c r="J8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212" i="15"/>
  <c r="K213" i="15"/>
  <c r="K3" i="15"/>
  <c r="J4" i="15"/>
  <c r="J5" i="15"/>
  <c r="J6" i="15"/>
  <c r="J7" i="15"/>
  <c r="J9" i="15"/>
  <c r="J10" i="15"/>
  <c r="L10" i="15" s="1"/>
  <c r="J11" i="15"/>
  <c r="L11" i="15" s="1"/>
  <c r="J12" i="15"/>
  <c r="L12" i="15" s="1"/>
  <c r="J13" i="15"/>
  <c r="L13" i="15" s="1"/>
  <c r="J14" i="15"/>
  <c r="L14" i="15" s="1"/>
  <c r="J15" i="15"/>
  <c r="J16" i="15"/>
  <c r="L16" i="15" s="1"/>
  <c r="J17" i="15"/>
  <c r="J18" i="15"/>
  <c r="L18" i="15" s="1"/>
  <c r="J19" i="15"/>
  <c r="L19" i="15" s="1"/>
  <c r="J20" i="15"/>
  <c r="L20" i="15" s="1"/>
  <c r="J22" i="15"/>
  <c r="J23" i="15"/>
  <c r="J24" i="15"/>
  <c r="J25" i="15"/>
  <c r="J26" i="15"/>
  <c r="L26" i="15" s="1"/>
  <c r="J27" i="15"/>
  <c r="J28" i="15"/>
  <c r="J29" i="15"/>
  <c r="J30" i="15"/>
  <c r="J31" i="15"/>
  <c r="J32" i="15"/>
  <c r="L32" i="15" s="1"/>
  <c r="J33" i="15"/>
  <c r="L33" i="15" s="1"/>
  <c r="J34" i="15"/>
  <c r="L34" i="15" s="1"/>
  <c r="J35" i="15"/>
  <c r="L35" i="15" s="1"/>
  <c r="J36" i="15"/>
  <c r="J37" i="15"/>
  <c r="L37" i="15" s="1"/>
  <c r="J38" i="15"/>
  <c r="J39" i="15"/>
  <c r="L39" i="15" s="1"/>
  <c r="J40" i="15"/>
  <c r="J41" i="15"/>
  <c r="L41" i="15" s="1"/>
  <c r="J42" i="15"/>
  <c r="L42" i="15" s="1"/>
  <c r="J43" i="15"/>
  <c r="J44" i="15"/>
  <c r="L44" i="15"/>
  <c r="J45" i="15"/>
  <c r="J46" i="15"/>
  <c r="L46" i="15" s="1"/>
  <c r="J47" i="15"/>
  <c r="J48" i="15"/>
  <c r="L48" i="15" s="1"/>
  <c r="J49" i="15"/>
  <c r="J50" i="15"/>
  <c r="L50" i="15" s="1"/>
  <c r="J51" i="15"/>
  <c r="J52" i="15"/>
  <c r="L52" i="15" s="1"/>
  <c r="J53" i="15"/>
  <c r="J54" i="15"/>
  <c r="L54" i="15" s="1"/>
  <c r="J55" i="15"/>
  <c r="J56" i="15"/>
  <c r="J57" i="15"/>
  <c r="J58" i="15"/>
  <c r="J59" i="15"/>
  <c r="L59" i="15" s="1"/>
  <c r="J60" i="15"/>
  <c r="L60" i="15" s="1"/>
  <c r="J61" i="15"/>
  <c r="L61" i="15" s="1"/>
  <c r="J62" i="15"/>
  <c r="J63" i="15"/>
  <c r="J64" i="15"/>
  <c r="L64" i="15" s="1"/>
  <c r="J65" i="15"/>
  <c r="L65" i="15" s="1"/>
  <c r="J66" i="15"/>
  <c r="L66" i="15" s="1"/>
  <c r="J67" i="15"/>
  <c r="L67" i="15" s="1"/>
  <c r="J68" i="15"/>
  <c r="J69" i="15"/>
  <c r="L69" i="15" s="1"/>
  <c r="J70" i="15"/>
  <c r="L70" i="15" s="1"/>
  <c r="J71" i="15"/>
  <c r="J72" i="15"/>
  <c r="J73" i="15"/>
  <c r="J74" i="15"/>
  <c r="J75" i="15"/>
  <c r="J76" i="15"/>
  <c r="L76" i="15" s="1"/>
  <c r="J77" i="15"/>
  <c r="J78" i="15"/>
  <c r="J79" i="15"/>
  <c r="J80" i="15"/>
  <c r="J81" i="15"/>
  <c r="J82" i="15"/>
  <c r="L82" i="15" s="1"/>
  <c r="J83" i="15"/>
  <c r="L83" i="15" s="1"/>
  <c r="J84" i="15"/>
  <c r="L84" i="15" s="1"/>
  <c r="J85" i="15"/>
  <c r="L85" i="15" s="1"/>
  <c r="J86" i="15"/>
  <c r="J87" i="15"/>
  <c r="J88" i="15"/>
  <c r="J89" i="15"/>
  <c r="L89" i="15" s="1"/>
  <c r="J90" i="15"/>
  <c r="J91" i="15"/>
  <c r="J92" i="15"/>
  <c r="J93" i="15"/>
  <c r="L93" i="15" s="1"/>
  <c r="J94" i="15"/>
  <c r="L94" i="15" s="1"/>
  <c r="J95" i="15"/>
  <c r="L95" i="15" s="1"/>
  <c r="J96" i="15"/>
  <c r="J97" i="15"/>
  <c r="J98" i="15"/>
  <c r="L98" i="15" s="1"/>
  <c r="J99" i="15"/>
  <c r="L99" i="15" s="1"/>
  <c r="J100" i="15"/>
  <c r="J101" i="15"/>
  <c r="J102" i="15"/>
  <c r="J103" i="15"/>
  <c r="L103" i="15" s="1"/>
  <c r="J104" i="15"/>
  <c r="J105" i="15"/>
  <c r="J106" i="15"/>
  <c r="L106" i="15" s="1"/>
  <c r="J107" i="15"/>
  <c r="L107" i="15" s="1"/>
  <c r="J108" i="15"/>
  <c r="L108" i="15" s="1"/>
  <c r="J109" i="15"/>
  <c r="J110" i="15"/>
  <c r="L110" i="15" s="1"/>
  <c r="J111" i="15"/>
  <c r="J112" i="15"/>
  <c r="L112" i="15" s="1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L126" i="15" s="1"/>
  <c r="J127" i="15"/>
  <c r="J128" i="15"/>
  <c r="L128" i="15" s="1"/>
  <c r="J129" i="15"/>
  <c r="J130" i="15"/>
  <c r="L130" i="15" s="1"/>
  <c r="J131" i="15"/>
  <c r="J132" i="15"/>
  <c r="J133" i="15"/>
  <c r="J134" i="15"/>
  <c r="J135" i="15"/>
  <c r="J136" i="15"/>
  <c r="J137" i="15"/>
  <c r="J138" i="15"/>
  <c r="J139" i="15"/>
  <c r="L139" i="15" s="1"/>
  <c r="J140" i="15"/>
  <c r="J141" i="15"/>
  <c r="L141" i="15" s="1"/>
  <c r="J142" i="15"/>
  <c r="J143" i="15"/>
  <c r="J144" i="15"/>
  <c r="J145" i="15"/>
  <c r="J146" i="15"/>
  <c r="J147" i="15"/>
  <c r="J148" i="15"/>
  <c r="L148" i="15" s="1"/>
  <c r="J149" i="15"/>
  <c r="J150" i="15"/>
  <c r="J151" i="15"/>
  <c r="J152" i="15"/>
  <c r="J153" i="15"/>
  <c r="J154" i="15"/>
  <c r="J155" i="15"/>
  <c r="L155" i="15" s="1"/>
  <c r="J156" i="15"/>
  <c r="J157" i="15"/>
  <c r="J158" i="15"/>
  <c r="L158" i="15" s="1"/>
  <c r="J159" i="15"/>
  <c r="J160" i="15"/>
  <c r="J161" i="15"/>
  <c r="J162" i="15"/>
  <c r="J163" i="15"/>
  <c r="J164" i="15"/>
  <c r="L164" i="15" s="1"/>
  <c r="J165" i="15"/>
  <c r="J166" i="15"/>
  <c r="L166" i="15" s="1"/>
  <c r="J167" i="15"/>
  <c r="J168" i="15"/>
  <c r="J169" i="15"/>
  <c r="J170" i="15"/>
  <c r="L170" i="15" s="1"/>
  <c r="J171" i="15"/>
  <c r="J172" i="15"/>
  <c r="J173" i="15"/>
  <c r="J174" i="15"/>
  <c r="J175" i="15"/>
  <c r="L175" i="15" s="1"/>
  <c r="J176" i="15"/>
  <c r="L176" i="15" s="1"/>
  <c r="J177" i="15"/>
  <c r="J178" i="15"/>
  <c r="J179" i="15"/>
  <c r="J180" i="15"/>
  <c r="J181" i="15"/>
  <c r="J182" i="15"/>
  <c r="J183" i="15"/>
  <c r="J184" i="15"/>
  <c r="J185" i="15"/>
  <c r="L185" i="15" s="1"/>
  <c r="J186" i="15"/>
  <c r="L186" i="15" s="1"/>
  <c r="J187" i="15"/>
  <c r="J188" i="15"/>
  <c r="J189" i="15"/>
  <c r="J190" i="15"/>
  <c r="J191" i="15"/>
  <c r="L191" i="15" s="1"/>
  <c r="J192" i="15"/>
  <c r="L192" i="15" s="1"/>
  <c r="J212" i="15"/>
  <c r="L212" i="15" s="1"/>
  <c r="J213" i="15"/>
  <c r="L214" i="15"/>
  <c r="J3" i="15"/>
  <c r="L3" i="15" s="1"/>
  <c r="I4" i="15"/>
  <c r="I5" i="15"/>
  <c r="I6" i="15"/>
  <c r="AJ6" i="15"/>
  <c r="I7" i="15"/>
  <c r="I8" i="15"/>
  <c r="I9" i="15"/>
  <c r="I10" i="15"/>
  <c r="I11" i="15"/>
  <c r="AJ11" i="15" s="1"/>
  <c r="I12" i="15"/>
  <c r="I13" i="15"/>
  <c r="I14" i="15"/>
  <c r="I15" i="15"/>
  <c r="I16" i="15"/>
  <c r="I17" i="15"/>
  <c r="I18" i="15"/>
  <c r="AJ18" i="15" s="1"/>
  <c r="I19" i="15"/>
  <c r="I20" i="15"/>
  <c r="AJ20" i="15" s="1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AJ34" i="15"/>
  <c r="I35" i="15"/>
  <c r="I36" i="15"/>
  <c r="I37" i="15"/>
  <c r="AJ37" i="15" s="1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AJ50" i="15" s="1"/>
  <c r="I51" i="15"/>
  <c r="I52" i="15"/>
  <c r="I53" i="15"/>
  <c r="I54" i="15"/>
  <c r="I55" i="15"/>
  <c r="AJ55" i="15" s="1"/>
  <c r="I56" i="15"/>
  <c r="I57" i="15"/>
  <c r="I58" i="15"/>
  <c r="I59" i="15"/>
  <c r="I60" i="15"/>
  <c r="I61" i="15"/>
  <c r="AJ61" i="15" s="1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AJ82" i="15" s="1"/>
  <c r="I83" i="15"/>
  <c r="AJ83" i="15" s="1"/>
  <c r="I84" i="15"/>
  <c r="AJ84" i="15" s="1"/>
  <c r="I85" i="15"/>
  <c r="AJ85" i="15" s="1"/>
  <c r="I86" i="15"/>
  <c r="AJ86" i="15" s="1"/>
  <c r="I87" i="15"/>
  <c r="I88" i="15"/>
  <c r="I89" i="15"/>
  <c r="I90" i="15"/>
  <c r="I91" i="15"/>
  <c r="I92" i="15"/>
  <c r="I93" i="15"/>
  <c r="I94" i="15"/>
  <c r="I95" i="15"/>
  <c r="I96" i="15"/>
  <c r="I97" i="15"/>
  <c r="AJ97" i="15" s="1"/>
  <c r="I98" i="15"/>
  <c r="I99" i="15"/>
  <c r="AJ99" i="15" s="1"/>
  <c r="I100" i="15"/>
  <c r="I101" i="15"/>
  <c r="I103" i="15"/>
  <c r="I104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AJ129" i="15" s="1"/>
  <c r="I130" i="15"/>
  <c r="I131" i="15"/>
  <c r="I132" i="15"/>
  <c r="I133" i="15"/>
  <c r="I134" i="15"/>
  <c r="I135" i="15"/>
  <c r="I136" i="15"/>
  <c r="I137" i="15"/>
  <c r="I138" i="15"/>
  <c r="I139" i="15"/>
  <c r="AJ139" i="15" s="1"/>
  <c r="I140" i="15"/>
  <c r="I141" i="15"/>
  <c r="I142" i="15"/>
  <c r="I143" i="15"/>
  <c r="I144" i="15"/>
  <c r="I145" i="15"/>
  <c r="I146" i="15"/>
  <c r="I147" i="15"/>
  <c r="I148" i="15"/>
  <c r="I149" i="15"/>
  <c r="AJ149" i="15" s="1"/>
  <c r="I150" i="15"/>
  <c r="I151" i="15"/>
  <c r="AJ151" i="15" s="1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AJ164" i="15" s="1"/>
  <c r="I165" i="15"/>
  <c r="I166" i="15"/>
  <c r="I167" i="15"/>
  <c r="I168" i="15"/>
  <c r="I169" i="15"/>
  <c r="I170" i="15"/>
  <c r="I171" i="15"/>
  <c r="I172" i="15"/>
  <c r="AJ172" i="15" s="1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212" i="15"/>
  <c r="I213" i="15"/>
  <c r="I214" i="15"/>
  <c r="F160" i="2"/>
  <c r="I160" i="2" s="1"/>
  <c r="H160" i="15" s="1"/>
  <c r="F176" i="2"/>
  <c r="I176" i="2"/>
  <c r="H176" i="15" s="1"/>
  <c r="F192" i="2"/>
  <c r="I192" i="2"/>
  <c r="H192" i="15" s="1"/>
  <c r="I3" i="15"/>
  <c r="G224" i="2"/>
  <c r="D223" i="2"/>
  <c r="D222" i="2"/>
  <c r="D221" i="2"/>
  <c r="D220" i="2"/>
  <c r="D219" i="2"/>
  <c r="D218" i="2"/>
  <c r="D213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B161" i="15"/>
  <c r="AH214" i="15"/>
  <c r="AH213" i="15"/>
  <c r="AH212" i="15"/>
  <c r="AH192" i="15"/>
  <c r="AH190" i="15"/>
  <c r="AH189" i="15"/>
  <c r="AH188" i="15"/>
  <c r="AH187" i="15"/>
  <c r="AH186" i="15"/>
  <c r="AH185" i="15"/>
  <c r="AH184" i="15"/>
  <c r="AH183" i="15"/>
  <c r="AH182" i="15"/>
  <c r="AH181" i="15"/>
  <c r="AH180" i="15"/>
  <c r="AH179" i="15"/>
  <c r="AH178" i="15"/>
  <c r="AH177" i="15"/>
  <c r="AH176" i="15"/>
  <c r="AH175" i="15"/>
  <c r="AH174" i="15"/>
  <c r="AH171" i="15"/>
  <c r="AH170" i="15"/>
  <c r="AH169" i="15"/>
  <c r="AH168" i="15"/>
  <c r="AH167" i="15"/>
  <c r="AH166" i="15"/>
  <c r="AH165" i="15"/>
  <c r="AH163" i="15"/>
  <c r="AH162" i="15"/>
  <c r="AH161" i="15"/>
  <c r="AH160" i="15"/>
  <c r="AH159" i="15"/>
  <c r="AH157" i="15"/>
  <c r="AH156" i="15"/>
  <c r="AH155" i="15"/>
  <c r="AH154" i="15"/>
  <c r="AH153" i="15"/>
  <c r="AH152" i="15"/>
  <c r="AH151" i="15"/>
  <c r="AH150" i="15"/>
  <c r="AH149" i="15"/>
  <c r="AH148" i="15"/>
  <c r="AH147" i="15"/>
  <c r="AH146" i="15"/>
  <c r="AH145" i="15"/>
  <c r="AH144" i="15"/>
  <c r="AH143" i="15"/>
  <c r="AH142" i="15"/>
  <c r="AH141" i="15"/>
  <c r="AH140" i="15"/>
  <c r="AH137" i="15"/>
  <c r="AH136" i="15"/>
  <c r="AH135" i="15"/>
  <c r="AH134" i="15"/>
  <c r="AH133" i="15"/>
  <c r="AH131" i="15"/>
  <c r="AH128" i="15"/>
  <c r="AH127" i="15"/>
  <c r="AH126" i="15"/>
  <c r="AH125" i="15"/>
  <c r="AH124" i="15"/>
  <c r="AH123" i="15"/>
  <c r="AH122" i="15"/>
  <c r="AH121" i="15"/>
  <c r="AH120" i="15"/>
  <c r="AH119" i="15"/>
  <c r="AH118" i="15"/>
  <c r="AH117" i="15"/>
  <c r="AH116" i="15"/>
  <c r="AH115" i="15"/>
  <c r="AH114" i="15"/>
  <c r="AH113" i="15"/>
  <c r="AH112" i="15"/>
  <c r="AH111" i="15"/>
  <c r="AH110" i="15"/>
  <c r="AH100" i="15"/>
  <c r="AH96" i="15"/>
  <c r="AH95" i="15"/>
  <c r="AH94" i="15"/>
  <c r="AH93" i="15"/>
  <c r="AH92" i="15"/>
  <c r="AH91" i="15"/>
  <c r="AH90" i="15"/>
  <c r="AH89" i="15"/>
  <c r="AI89" i="15" s="1"/>
  <c r="AH88" i="15"/>
  <c r="AH87" i="15"/>
  <c r="AH80" i="15"/>
  <c r="AH79" i="15"/>
  <c r="AH78" i="15"/>
  <c r="AH77" i="15"/>
  <c r="AH76" i="15"/>
  <c r="AH75" i="15"/>
  <c r="AH74" i="15"/>
  <c r="AH73" i="15"/>
  <c r="AH72" i="15"/>
  <c r="AH71" i="15"/>
  <c r="AH70" i="15"/>
  <c r="AH69" i="15"/>
  <c r="AH68" i="15"/>
  <c r="AH67" i="15"/>
  <c r="AI67" i="15" s="1"/>
  <c r="AJ67" i="15" s="1"/>
  <c r="AH66" i="15"/>
  <c r="AH65" i="15"/>
  <c r="AH64" i="15"/>
  <c r="AH63" i="15"/>
  <c r="AH62" i="15"/>
  <c r="AH60" i="15"/>
  <c r="AH59" i="15"/>
  <c r="AH58" i="15"/>
  <c r="AH57" i="15"/>
  <c r="AH56" i="15"/>
  <c r="AH54" i="15"/>
  <c r="AH53" i="15"/>
  <c r="AH51" i="15"/>
  <c r="AH49" i="15"/>
  <c r="AH48" i="15"/>
  <c r="AH47" i="15"/>
  <c r="AI47" i="15" s="1"/>
  <c r="AJ47" i="15" s="1"/>
  <c r="AH46" i="15"/>
  <c r="AH45" i="15"/>
  <c r="AH44" i="15"/>
  <c r="AI44" i="15" s="1"/>
  <c r="AH43" i="15"/>
  <c r="AH42" i="15"/>
  <c r="AH41" i="15"/>
  <c r="AH40" i="15"/>
  <c r="AH39" i="15"/>
  <c r="AH38" i="15"/>
  <c r="AH37" i="15"/>
  <c r="AH36" i="15"/>
  <c r="AH33" i="15"/>
  <c r="AH32" i="15"/>
  <c r="AH31" i="15"/>
  <c r="AH30" i="15"/>
  <c r="AH29" i="15"/>
  <c r="AI29" i="15" s="1"/>
  <c r="AH28" i="15"/>
  <c r="AH27" i="15"/>
  <c r="AI27" i="15" s="1"/>
  <c r="AH26" i="15"/>
  <c r="AH25" i="15"/>
  <c r="AH24" i="15"/>
  <c r="AH23" i="15"/>
  <c r="AH22" i="15"/>
  <c r="AH21" i="15"/>
  <c r="AH19" i="15"/>
  <c r="AH17" i="15"/>
  <c r="AH16" i="15"/>
  <c r="AH15" i="15"/>
  <c r="AH14" i="15"/>
  <c r="AH13" i="15"/>
  <c r="AH9" i="15"/>
  <c r="AH8" i="15"/>
  <c r="AH7" i="15"/>
  <c r="AH5" i="15"/>
  <c r="AH4" i="15"/>
  <c r="AH3" i="15"/>
  <c r="AF214" i="15"/>
  <c r="AF213" i="15"/>
  <c r="AF212" i="15"/>
  <c r="AI212" i="15" s="1"/>
  <c r="AF192" i="15"/>
  <c r="AF190" i="15"/>
  <c r="AF189" i="15"/>
  <c r="AF188" i="15"/>
  <c r="AF187" i="15"/>
  <c r="AF186" i="15"/>
  <c r="AF185" i="15"/>
  <c r="AF184" i="15"/>
  <c r="AF183" i="15"/>
  <c r="AI183" i="15" s="1"/>
  <c r="AF182" i="15"/>
  <c r="AI182" i="15" s="1"/>
  <c r="AF181" i="15"/>
  <c r="AF180" i="15"/>
  <c r="AF179" i="15"/>
  <c r="AF178" i="15"/>
  <c r="AF177" i="15"/>
  <c r="AF176" i="15"/>
  <c r="AF175" i="15"/>
  <c r="AF174" i="15"/>
  <c r="AF171" i="15"/>
  <c r="AF170" i="15"/>
  <c r="AF169" i="15"/>
  <c r="AF168" i="15"/>
  <c r="AF167" i="15"/>
  <c r="AF166" i="15"/>
  <c r="AF165" i="15"/>
  <c r="AI165" i="15" s="1"/>
  <c r="AF163" i="15"/>
  <c r="AF162" i="15"/>
  <c r="AF161" i="15"/>
  <c r="AF160" i="15"/>
  <c r="AF159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I147" i="15" s="1"/>
  <c r="AF146" i="15"/>
  <c r="AI146" i="15" s="1"/>
  <c r="AF145" i="15"/>
  <c r="AF144" i="15"/>
  <c r="AF143" i="15"/>
  <c r="AF142" i="15"/>
  <c r="AF141" i="15"/>
  <c r="AF140" i="15"/>
  <c r="AF137" i="15"/>
  <c r="AF136" i="15"/>
  <c r="AF135" i="15"/>
  <c r="AF134" i="15"/>
  <c r="AF133" i="15"/>
  <c r="AF131" i="15"/>
  <c r="AF128" i="15"/>
  <c r="AF127" i="15"/>
  <c r="AF126" i="15"/>
  <c r="AI126" i="15" s="1"/>
  <c r="AF125" i="15"/>
  <c r="AI125" i="15" s="1"/>
  <c r="AF124" i="15"/>
  <c r="AF123" i="15"/>
  <c r="AF122" i="15"/>
  <c r="AF121" i="15"/>
  <c r="AI121" i="15" s="1"/>
  <c r="AF120" i="15"/>
  <c r="AF119" i="15"/>
  <c r="AF118" i="15"/>
  <c r="AF117" i="15"/>
  <c r="AF116" i="15"/>
  <c r="AF115" i="15"/>
  <c r="AF114" i="15"/>
  <c r="AF113" i="15"/>
  <c r="AF112" i="15"/>
  <c r="AF100" i="15"/>
  <c r="AF96" i="15"/>
  <c r="AI96" i="15" s="1"/>
  <c r="AJ96" i="15" s="1"/>
  <c r="AF95" i="15"/>
  <c r="AI95" i="15" s="1"/>
  <c r="AF94" i="15"/>
  <c r="AF93" i="15"/>
  <c r="AF92" i="15"/>
  <c r="AF91" i="15"/>
  <c r="AF90" i="15"/>
  <c r="AF89" i="15"/>
  <c r="AF88" i="15"/>
  <c r="AF87" i="15"/>
  <c r="AF80" i="15"/>
  <c r="AF79" i="15"/>
  <c r="AF78" i="15"/>
  <c r="AF77" i="15"/>
  <c r="AF76" i="15"/>
  <c r="AF75" i="15"/>
  <c r="AF74" i="15"/>
  <c r="AI74" i="15" s="1"/>
  <c r="AJ74" i="15" s="1"/>
  <c r="AF73" i="15"/>
  <c r="AI73" i="15" s="1"/>
  <c r="AF72" i="15"/>
  <c r="AF71" i="15"/>
  <c r="AF70" i="15"/>
  <c r="AF69" i="15"/>
  <c r="AF68" i="15"/>
  <c r="AF67" i="15"/>
  <c r="AF66" i="15"/>
  <c r="AF65" i="15"/>
  <c r="AF64" i="15"/>
  <c r="AF63" i="15"/>
  <c r="AF62" i="15"/>
  <c r="AF60" i="15"/>
  <c r="AF59" i="15"/>
  <c r="AF58" i="15"/>
  <c r="AF57" i="15"/>
  <c r="AF56" i="15"/>
  <c r="AI56" i="15" s="1"/>
  <c r="AF54" i="15"/>
  <c r="AF53" i="15"/>
  <c r="AF51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I37" i="15" s="1"/>
  <c r="AF36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19" i="15"/>
  <c r="AF17" i="15"/>
  <c r="AF16" i="15"/>
  <c r="AF15" i="15"/>
  <c r="AF14" i="15"/>
  <c r="AF13" i="15"/>
  <c r="AF9" i="15"/>
  <c r="AF8" i="15"/>
  <c r="AF7" i="15"/>
  <c r="AF5" i="15"/>
  <c r="AF4" i="15"/>
  <c r="AF3" i="15"/>
  <c r="AB214" i="15"/>
  <c r="AB213" i="15"/>
  <c r="AB212" i="15"/>
  <c r="AB192" i="15"/>
  <c r="AB190" i="15"/>
  <c r="AI190" i="15" s="1"/>
  <c r="AJ190" i="15" s="1"/>
  <c r="AB189" i="15"/>
  <c r="AB188" i="15"/>
  <c r="AB187" i="15"/>
  <c r="AB186" i="15"/>
  <c r="AB185" i="15"/>
  <c r="AB184" i="15"/>
  <c r="AI184" i="15"/>
  <c r="AB183" i="15"/>
  <c r="AB182" i="15"/>
  <c r="AB181" i="15"/>
  <c r="AB180" i="15"/>
  <c r="AB179" i="15"/>
  <c r="AB178" i="15"/>
  <c r="AB177" i="15"/>
  <c r="AB176" i="15"/>
  <c r="AB175" i="15"/>
  <c r="AI175" i="15" s="1"/>
  <c r="AB174" i="15"/>
  <c r="AB171" i="15"/>
  <c r="AB170" i="15"/>
  <c r="AB169" i="15"/>
  <c r="AB168" i="15"/>
  <c r="AB167" i="15"/>
  <c r="AB166" i="15"/>
  <c r="AB165" i="15"/>
  <c r="AB163" i="15"/>
  <c r="AB162" i="15"/>
  <c r="AB160" i="15"/>
  <c r="AB159" i="15"/>
  <c r="AB157" i="15"/>
  <c r="AB156" i="15"/>
  <c r="AB155" i="15"/>
  <c r="AB154" i="15"/>
  <c r="AI154" i="15" s="1"/>
  <c r="AJ154" i="15" s="1"/>
  <c r="AB153" i="15"/>
  <c r="AB152" i="15"/>
  <c r="AB151" i="15"/>
  <c r="AB150" i="15"/>
  <c r="AB149" i="15"/>
  <c r="AB148" i="15"/>
  <c r="AB147" i="15"/>
  <c r="AB146" i="15"/>
  <c r="AB145" i="15"/>
  <c r="AB144" i="15"/>
  <c r="AB143" i="15"/>
  <c r="AB142" i="15"/>
  <c r="AB141" i="15"/>
  <c r="AB140" i="15"/>
  <c r="AB137" i="15"/>
  <c r="AI137" i="15" s="1"/>
  <c r="AB136" i="15"/>
  <c r="AI136" i="15" s="1"/>
  <c r="AB135" i="15"/>
  <c r="AB134" i="15"/>
  <c r="AB133" i="15"/>
  <c r="AB131" i="15"/>
  <c r="AB128" i="15"/>
  <c r="AB127" i="15"/>
  <c r="AB126" i="15"/>
  <c r="AB125" i="15"/>
  <c r="AB124" i="15"/>
  <c r="AB123" i="15"/>
  <c r="AB122" i="15"/>
  <c r="AB121" i="15"/>
  <c r="AB120" i="15"/>
  <c r="AI120" i="15" s="1"/>
  <c r="AB119" i="15"/>
  <c r="AB118" i="15"/>
  <c r="AB117" i="15"/>
  <c r="AI117" i="15" s="1"/>
  <c r="AB116" i="15"/>
  <c r="AB115" i="15"/>
  <c r="AB114" i="15"/>
  <c r="AB113" i="15"/>
  <c r="AB112" i="15"/>
  <c r="AB111" i="15"/>
  <c r="AB100" i="15"/>
  <c r="AI100" i="15" s="1"/>
  <c r="AB96" i="15"/>
  <c r="AB95" i="15"/>
  <c r="AB94" i="15"/>
  <c r="AB93" i="15"/>
  <c r="AB92" i="15"/>
  <c r="AB91" i="15"/>
  <c r="AB90" i="15"/>
  <c r="AB89" i="15"/>
  <c r="AB88" i="15"/>
  <c r="AB87" i="15"/>
  <c r="AB80" i="15"/>
  <c r="AB79" i="15"/>
  <c r="AB78" i="15"/>
  <c r="AB77" i="15"/>
  <c r="AB76" i="15"/>
  <c r="AB75" i="15"/>
  <c r="AI75" i="15" s="1"/>
  <c r="AB74" i="15"/>
  <c r="AB73" i="15"/>
  <c r="AB72" i="15"/>
  <c r="AB71" i="15"/>
  <c r="AB70" i="15"/>
  <c r="AB69" i="15"/>
  <c r="AB68" i="15"/>
  <c r="AB67" i="15"/>
  <c r="AB66" i="15"/>
  <c r="AI66" i="15" s="1"/>
  <c r="AB65" i="15"/>
  <c r="AB64" i="15"/>
  <c r="AB63" i="15"/>
  <c r="AB62" i="15"/>
  <c r="AB60" i="15"/>
  <c r="AB59" i="15"/>
  <c r="AB58" i="15"/>
  <c r="AI58" i="15" s="1"/>
  <c r="AB57" i="15"/>
  <c r="AB56" i="15"/>
  <c r="AB54" i="15"/>
  <c r="AB53" i="15"/>
  <c r="AB51" i="15"/>
  <c r="AB49" i="15"/>
  <c r="AB48" i="15"/>
  <c r="AB47" i="15"/>
  <c r="AB46" i="15"/>
  <c r="AB45" i="15"/>
  <c r="AB44" i="15"/>
  <c r="AB43" i="15"/>
  <c r="AB42" i="15"/>
  <c r="AB41" i="15"/>
  <c r="AB40" i="15"/>
  <c r="AB39" i="15"/>
  <c r="AB38" i="15"/>
  <c r="AB37" i="15"/>
  <c r="AB36" i="15"/>
  <c r="AB33" i="15"/>
  <c r="AB32" i="15"/>
  <c r="AB31" i="15"/>
  <c r="AB30" i="15"/>
  <c r="AI30" i="15" s="1"/>
  <c r="AB29" i="15"/>
  <c r="AB28" i="15"/>
  <c r="AI28" i="15" s="1"/>
  <c r="AB27" i="15"/>
  <c r="AB26" i="15"/>
  <c r="AB25" i="15"/>
  <c r="AB24" i="15"/>
  <c r="AB23" i="15"/>
  <c r="AB22" i="15"/>
  <c r="AB21" i="15"/>
  <c r="AB19" i="15"/>
  <c r="AB17" i="15"/>
  <c r="AB16" i="15"/>
  <c r="AB15" i="15"/>
  <c r="AB14" i="15"/>
  <c r="AB13" i="15"/>
  <c r="AB9" i="15"/>
  <c r="AB8" i="15"/>
  <c r="AB7" i="15"/>
  <c r="AB5" i="15"/>
  <c r="AB4" i="15"/>
  <c r="AB3" i="15"/>
  <c r="W214" i="15"/>
  <c r="W213" i="15"/>
  <c r="W212" i="15"/>
  <c r="W192" i="15"/>
  <c r="W190" i="15"/>
  <c r="W189" i="15"/>
  <c r="W188" i="15"/>
  <c r="W187" i="15"/>
  <c r="W186" i="15"/>
  <c r="W185" i="15"/>
  <c r="W184" i="15"/>
  <c r="W183" i="15"/>
  <c r="W182" i="15"/>
  <c r="X182" i="15" s="1"/>
  <c r="W181" i="15"/>
  <c r="W180" i="15"/>
  <c r="W179" i="15"/>
  <c r="W178" i="15"/>
  <c r="W177" i="15"/>
  <c r="W176" i="15"/>
  <c r="W175" i="15"/>
  <c r="W174" i="15"/>
  <c r="W171" i="15"/>
  <c r="W170" i="15"/>
  <c r="W169" i="15"/>
  <c r="W168" i="15"/>
  <c r="W167" i="15"/>
  <c r="W166" i="15"/>
  <c r="W165" i="15"/>
  <c r="W163" i="15"/>
  <c r="W162" i="15"/>
  <c r="W161" i="15"/>
  <c r="W160" i="15"/>
  <c r="W159" i="15"/>
  <c r="W157" i="15"/>
  <c r="W156" i="15"/>
  <c r="W155" i="15"/>
  <c r="W154" i="15"/>
  <c r="W153" i="15"/>
  <c r="W152" i="15"/>
  <c r="W151" i="15"/>
  <c r="W150" i="15"/>
  <c r="W149" i="15"/>
  <c r="W148" i="15"/>
  <c r="W147" i="15"/>
  <c r="W146" i="15"/>
  <c r="X146" i="15" s="1"/>
  <c r="AJ146" i="15" s="1"/>
  <c r="W145" i="15"/>
  <c r="W144" i="15"/>
  <c r="W143" i="15"/>
  <c r="W142" i="15"/>
  <c r="W141" i="15"/>
  <c r="X141" i="15" s="1"/>
  <c r="W140" i="15"/>
  <c r="W137" i="15"/>
  <c r="W136" i="15"/>
  <c r="W135" i="15"/>
  <c r="W134" i="15"/>
  <c r="W133" i="15"/>
  <c r="X133" i="15" s="1"/>
  <c r="W131" i="15"/>
  <c r="X131" i="15" s="1"/>
  <c r="W128" i="15"/>
  <c r="W127" i="15"/>
  <c r="W126" i="15"/>
  <c r="W125" i="15"/>
  <c r="X125" i="15" s="1"/>
  <c r="W124" i="15"/>
  <c r="W123" i="15"/>
  <c r="W122" i="15"/>
  <c r="W121" i="15"/>
  <c r="W120" i="15"/>
  <c r="X120" i="15" s="1"/>
  <c r="W119" i="15"/>
  <c r="W118" i="15"/>
  <c r="W117" i="15"/>
  <c r="W116" i="15"/>
  <c r="W115" i="15"/>
  <c r="W114" i="15"/>
  <c r="W113" i="15"/>
  <c r="X113" i="15" s="1"/>
  <c r="W112" i="15"/>
  <c r="W111" i="15"/>
  <c r="W110" i="15"/>
  <c r="X110" i="15" s="1"/>
  <c r="W100" i="15"/>
  <c r="X100" i="15" s="1"/>
  <c r="W96" i="15"/>
  <c r="W95" i="15"/>
  <c r="W94" i="15"/>
  <c r="W93" i="15"/>
  <c r="W92" i="15"/>
  <c r="W91" i="15"/>
  <c r="W90" i="15"/>
  <c r="W89" i="15"/>
  <c r="W88" i="15"/>
  <c r="W87" i="15"/>
  <c r="W80" i="15"/>
  <c r="W79" i="15"/>
  <c r="W78" i="15"/>
  <c r="W77" i="15"/>
  <c r="X77" i="15" s="1"/>
  <c r="W76" i="15"/>
  <c r="W75" i="15"/>
  <c r="X75" i="15" s="1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0" i="15"/>
  <c r="X60" i="15" s="1"/>
  <c r="W59" i="15"/>
  <c r="W58" i="15"/>
  <c r="W57" i="15"/>
  <c r="W56" i="15"/>
  <c r="W54" i="15"/>
  <c r="W53" i="15"/>
  <c r="W51" i="15"/>
  <c r="W49" i="15"/>
  <c r="W48" i="15"/>
  <c r="W47" i="15"/>
  <c r="W46" i="15"/>
  <c r="W45" i="15"/>
  <c r="W44" i="15"/>
  <c r="W43" i="15"/>
  <c r="W42" i="15"/>
  <c r="X42" i="15" s="1"/>
  <c r="W41" i="15"/>
  <c r="W40" i="15"/>
  <c r="W39" i="15"/>
  <c r="W38" i="15"/>
  <c r="W37" i="15"/>
  <c r="W36" i="15"/>
  <c r="W33" i="15"/>
  <c r="W32" i="15"/>
  <c r="W31" i="15"/>
  <c r="W30" i="15"/>
  <c r="W29" i="15"/>
  <c r="W28" i="15"/>
  <c r="W27" i="15"/>
  <c r="W26" i="15"/>
  <c r="X26" i="15" s="1"/>
  <c r="W25" i="15"/>
  <c r="W24" i="15"/>
  <c r="W23" i="15"/>
  <c r="W22" i="15"/>
  <c r="W21" i="15"/>
  <c r="X21" i="15" s="1"/>
  <c r="W19" i="15"/>
  <c r="W17" i="15"/>
  <c r="W16" i="15"/>
  <c r="W15" i="15"/>
  <c r="W14" i="15"/>
  <c r="W13" i="15"/>
  <c r="W9" i="15"/>
  <c r="W8" i="15"/>
  <c r="W7" i="15"/>
  <c r="W5" i="15"/>
  <c r="W4" i="15"/>
  <c r="W3" i="15"/>
  <c r="Q214" i="15"/>
  <c r="X214" i="15" s="1"/>
  <c r="Q213" i="15"/>
  <c r="Q212" i="15"/>
  <c r="X212" i="15" s="1"/>
  <c r="Q192" i="15"/>
  <c r="Q190" i="15"/>
  <c r="Q189" i="15"/>
  <c r="Q188" i="15"/>
  <c r="X188" i="15"/>
  <c r="Q187" i="15"/>
  <c r="Q186" i="15"/>
  <c r="Q185" i="15"/>
  <c r="Q184" i="15"/>
  <c r="Q183" i="15"/>
  <c r="Q182" i="15"/>
  <c r="Q181" i="15"/>
  <c r="Q180" i="15"/>
  <c r="X180" i="15" s="1"/>
  <c r="Q179" i="15"/>
  <c r="Q178" i="15"/>
  <c r="X178" i="15" s="1"/>
  <c r="AJ178" i="15" s="1"/>
  <c r="Q177" i="15"/>
  <c r="Q176" i="15"/>
  <c r="X176" i="15" s="1"/>
  <c r="Q175" i="15"/>
  <c r="Q174" i="15"/>
  <c r="Q171" i="15"/>
  <c r="Q170" i="15"/>
  <c r="X170" i="15" s="1"/>
  <c r="Q169" i="15"/>
  <c r="Q168" i="15"/>
  <c r="Q167" i="15"/>
  <c r="Q166" i="15"/>
  <c r="X166" i="15"/>
  <c r="Q165" i="15"/>
  <c r="Q163" i="15"/>
  <c r="Q162" i="15"/>
  <c r="Q161" i="15"/>
  <c r="Q160" i="15"/>
  <c r="X160" i="15" s="1"/>
  <c r="AJ160" i="15" s="1"/>
  <c r="Q159" i="15"/>
  <c r="Q157" i="15"/>
  <c r="Q156" i="15"/>
  <c r="X156" i="15" s="1"/>
  <c r="Q155" i="15"/>
  <c r="Q154" i="15"/>
  <c r="Q153" i="15"/>
  <c r="Q152" i="15"/>
  <c r="Q151" i="15"/>
  <c r="Q150" i="15"/>
  <c r="Q149" i="15"/>
  <c r="Q148" i="15"/>
  <c r="Q147" i="15"/>
  <c r="Q146" i="15"/>
  <c r="Q145" i="15"/>
  <c r="Q144" i="15"/>
  <c r="Q143" i="15"/>
  <c r="X143" i="15" s="1"/>
  <c r="Q142" i="15"/>
  <c r="Q141" i="15"/>
  <c r="Q140" i="15"/>
  <c r="Q137" i="15"/>
  <c r="Q136" i="15"/>
  <c r="Q135" i="15"/>
  <c r="Q134" i="15"/>
  <c r="Q133" i="15"/>
  <c r="Q131" i="15"/>
  <c r="Q128" i="15"/>
  <c r="X128" i="15" s="1"/>
  <c r="Q127" i="15"/>
  <c r="Q126" i="15"/>
  <c r="Q125" i="15"/>
  <c r="Q124" i="15"/>
  <c r="Q123" i="15"/>
  <c r="X123" i="15" s="1"/>
  <c r="AJ123" i="15" s="1"/>
  <c r="Q122" i="15"/>
  <c r="Q121" i="15"/>
  <c r="Q120" i="15"/>
  <c r="Q119" i="15"/>
  <c r="Q118" i="15"/>
  <c r="Q117" i="15"/>
  <c r="Q116" i="15"/>
  <c r="Q115" i="15"/>
  <c r="Q114" i="15"/>
  <c r="Q100" i="15"/>
  <c r="Q96" i="15"/>
  <c r="Q95" i="15"/>
  <c r="Q94" i="15"/>
  <c r="Q93" i="15"/>
  <c r="Q92" i="15"/>
  <c r="Q91" i="15"/>
  <c r="X91" i="15" s="1"/>
  <c r="Q90" i="15"/>
  <c r="Q89" i="15"/>
  <c r="Q88" i="15"/>
  <c r="Q87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X69" i="15" s="1"/>
  <c r="Q68" i="15"/>
  <c r="Q67" i="15"/>
  <c r="Q66" i="15"/>
  <c r="Q65" i="15"/>
  <c r="Q64" i="15"/>
  <c r="X64" i="15" s="1"/>
  <c r="Q63" i="15"/>
  <c r="Q62" i="15"/>
  <c r="Q60" i="15"/>
  <c r="Q59" i="15"/>
  <c r="Q58" i="15"/>
  <c r="Q57" i="15"/>
  <c r="Q56" i="15"/>
  <c r="Q54" i="15"/>
  <c r="Q53" i="15"/>
  <c r="Q51" i="15"/>
  <c r="X51" i="15" s="1"/>
  <c r="Q49" i="15"/>
  <c r="Q48" i="15"/>
  <c r="Q47" i="15"/>
  <c r="Q46" i="15"/>
  <c r="Q45" i="15"/>
  <c r="X45" i="15" s="1"/>
  <c r="Q44" i="15"/>
  <c r="Q43" i="15"/>
  <c r="Q42" i="15"/>
  <c r="Q41" i="15"/>
  <c r="Q40" i="15"/>
  <c r="Q39" i="15"/>
  <c r="Q38" i="15"/>
  <c r="Q37" i="15"/>
  <c r="Q36" i="15"/>
  <c r="Q33" i="15"/>
  <c r="Q32" i="15"/>
  <c r="Q31" i="15"/>
  <c r="Q30" i="15"/>
  <c r="X30" i="15" s="1"/>
  <c r="Q29" i="15"/>
  <c r="Q28" i="15"/>
  <c r="Q27" i="15"/>
  <c r="Q26" i="15"/>
  <c r="Q25" i="15"/>
  <c r="Q24" i="15"/>
  <c r="Q23" i="15"/>
  <c r="Q22" i="15"/>
  <c r="Q21" i="15"/>
  <c r="Q19" i="15"/>
  <c r="Q17" i="15"/>
  <c r="Q16" i="15"/>
  <c r="X16" i="15" s="1"/>
  <c r="Q15" i="15"/>
  <c r="Q14" i="15"/>
  <c r="Q13" i="15"/>
  <c r="Q9" i="15"/>
  <c r="Q8" i="15"/>
  <c r="X8" i="15" s="1"/>
  <c r="Q7" i="15"/>
  <c r="Q5" i="15"/>
  <c r="X5" i="15" s="1"/>
  <c r="Q4" i="15"/>
  <c r="Q3" i="15"/>
  <c r="E6" i="15"/>
  <c r="E173" i="15"/>
  <c r="E172" i="15"/>
  <c r="E161" i="15"/>
  <c r="E159" i="15"/>
  <c r="E157" i="15"/>
  <c r="E174" i="15"/>
  <c r="G173" i="15"/>
  <c r="G161" i="15"/>
  <c r="G159" i="15"/>
  <c r="G157" i="15"/>
  <c r="F173" i="15"/>
  <c r="F172" i="15"/>
  <c r="F161" i="15"/>
  <c r="F159" i="15"/>
  <c r="F157" i="15"/>
  <c r="E193" i="15"/>
  <c r="G191" i="15"/>
  <c r="F191" i="15"/>
  <c r="E191" i="15"/>
  <c r="E190" i="15"/>
  <c r="E189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G174" i="15"/>
  <c r="F174" i="15"/>
  <c r="G190" i="15"/>
  <c r="G189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F190" i="15"/>
  <c r="F189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G188" i="15"/>
  <c r="F188" i="15"/>
  <c r="G187" i="15"/>
  <c r="F187" i="15"/>
  <c r="E188" i="15"/>
  <c r="E187" i="15"/>
  <c r="G76" i="15"/>
  <c r="E76" i="15"/>
  <c r="G167" i="15"/>
  <c r="G165" i="15"/>
  <c r="G164" i="15"/>
  <c r="G163" i="15"/>
  <c r="G152" i="15"/>
  <c r="G151" i="15"/>
  <c r="G150" i="15"/>
  <c r="G147" i="15"/>
  <c r="G146" i="15"/>
  <c r="F169" i="15"/>
  <c r="F168" i="15"/>
  <c r="F167" i="15"/>
  <c r="F165" i="15"/>
  <c r="F164" i="15"/>
  <c r="F163" i="15"/>
  <c r="F154" i="15"/>
  <c r="F152" i="15"/>
  <c r="F151" i="15"/>
  <c r="F150" i="15"/>
  <c r="F147" i="15"/>
  <c r="F146" i="15"/>
  <c r="E171" i="15"/>
  <c r="E169" i="15"/>
  <c r="E168" i="15"/>
  <c r="E167" i="15"/>
  <c r="E165" i="15"/>
  <c r="E164" i="15"/>
  <c r="E163" i="15"/>
  <c r="E155" i="15"/>
  <c r="E154" i="15"/>
  <c r="E152" i="15"/>
  <c r="E151" i="15"/>
  <c r="E150" i="15"/>
  <c r="E147" i="15"/>
  <c r="E146" i="15"/>
  <c r="E3" i="15"/>
  <c r="F134" i="15"/>
  <c r="E135" i="15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G4" i="15"/>
  <c r="G5" i="15"/>
  <c r="G6" i="15"/>
  <c r="G7" i="15"/>
  <c r="G8" i="15"/>
  <c r="G9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4" i="15"/>
  <c r="G75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5" i="15"/>
  <c r="G126" i="15"/>
  <c r="G127" i="15"/>
  <c r="G128" i="15"/>
  <c r="G129" i="15"/>
  <c r="G130" i="15"/>
  <c r="G131" i="15"/>
  <c r="G132" i="15"/>
  <c r="G133" i="15"/>
  <c r="G135" i="15"/>
  <c r="G136" i="15"/>
  <c r="G137" i="15"/>
  <c r="G138" i="15"/>
  <c r="G139" i="15"/>
  <c r="G140" i="15"/>
  <c r="G141" i="15"/>
  <c r="G142" i="15"/>
  <c r="G143" i="15"/>
  <c r="G144" i="15"/>
  <c r="G145" i="15"/>
  <c r="G148" i="15"/>
  <c r="G149" i="15"/>
  <c r="G153" i="15"/>
  <c r="G156" i="15"/>
  <c r="G158" i="15"/>
  <c r="G170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6" i="15"/>
  <c r="E137" i="15"/>
  <c r="E138" i="15"/>
  <c r="E139" i="15"/>
  <c r="E140" i="15"/>
  <c r="E141" i="15"/>
  <c r="E142" i="15"/>
  <c r="E143" i="15"/>
  <c r="E144" i="15"/>
  <c r="E145" i="15"/>
  <c r="E148" i="15"/>
  <c r="E149" i="15"/>
  <c r="E153" i="15"/>
  <c r="E156" i="15"/>
  <c r="E158" i="15"/>
  <c r="E170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4" i="15"/>
  <c r="E5" i="15"/>
  <c r="E7" i="15"/>
  <c r="E8" i="15"/>
  <c r="E9" i="15"/>
  <c r="E11" i="15"/>
  <c r="E12" i="15"/>
  <c r="E13" i="15"/>
  <c r="E14" i="15"/>
  <c r="E15" i="15"/>
  <c r="E16" i="15"/>
  <c r="E17" i="15"/>
  <c r="E18" i="15"/>
  <c r="F54" i="15"/>
  <c r="F5" i="15"/>
  <c r="F114" i="15"/>
  <c r="G3" i="15"/>
  <c r="F4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3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7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5" i="15"/>
  <c r="F116" i="15"/>
  <c r="F117" i="15"/>
  <c r="F118" i="15"/>
  <c r="F119" i="15"/>
  <c r="F120" i="15"/>
  <c r="F121" i="15"/>
  <c r="F122" i="15"/>
  <c r="F123" i="15"/>
  <c r="F124" i="15"/>
  <c r="F126" i="15"/>
  <c r="F127" i="15"/>
  <c r="F128" i="15"/>
  <c r="F129" i="15"/>
  <c r="F130" i="15"/>
  <c r="F131" i="15"/>
  <c r="F132" i="15"/>
  <c r="F133" i="15"/>
  <c r="F136" i="15"/>
  <c r="F137" i="15"/>
  <c r="F138" i="15"/>
  <c r="F139" i="15"/>
  <c r="F140" i="15"/>
  <c r="F141" i="15"/>
  <c r="F142" i="15"/>
  <c r="F143" i="15"/>
  <c r="F144" i="15"/>
  <c r="F145" i="15"/>
  <c r="F148" i="15"/>
  <c r="F149" i="15"/>
  <c r="F153" i="15"/>
  <c r="F156" i="15"/>
  <c r="F158" i="15"/>
  <c r="F170" i="15"/>
  <c r="F171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3" i="15"/>
  <c r="F31" i="20"/>
  <c r="F4" i="2"/>
  <c r="I4" i="2" s="1"/>
  <c r="F5" i="2"/>
  <c r="I5" i="2"/>
  <c r="H5" i="15"/>
  <c r="F6" i="2"/>
  <c r="I6" i="2" s="1"/>
  <c r="H6" i="15" s="1"/>
  <c r="F7" i="2"/>
  <c r="F8" i="2"/>
  <c r="I8" i="2" s="1"/>
  <c r="H8" i="15" s="1"/>
  <c r="F9" i="2"/>
  <c r="I9" i="2" s="1"/>
  <c r="H9" i="15"/>
  <c r="F10" i="2"/>
  <c r="I10" i="2"/>
  <c r="H10" i="15" s="1"/>
  <c r="F11" i="2"/>
  <c r="I11" i="2" s="1"/>
  <c r="H11" i="15" s="1"/>
  <c r="F12" i="2"/>
  <c r="I12" i="2"/>
  <c r="H12" i="15" s="1"/>
  <c r="F13" i="2"/>
  <c r="I13" i="2"/>
  <c r="H13" i="15"/>
  <c r="F14" i="2"/>
  <c r="I14" i="2"/>
  <c r="H14" i="15" s="1"/>
  <c r="F15" i="2"/>
  <c r="I15" i="2" s="1"/>
  <c r="H15" i="15" s="1"/>
  <c r="F16" i="2"/>
  <c r="I16" i="2"/>
  <c r="H16" i="15" s="1"/>
  <c r="F17" i="2"/>
  <c r="I17" i="2"/>
  <c r="H17" i="15" s="1"/>
  <c r="F18" i="2"/>
  <c r="I18" i="2" s="1"/>
  <c r="H18" i="15" s="1"/>
  <c r="F19" i="2"/>
  <c r="I19" i="2" s="1"/>
  <c r="F20" i="2"/>
  <c r="I20" i="2" s="1"/>
  <c r="F21" i="2"/>
  <c r="I21" i="2" s="1"/>
  <c r="H21" i="15" s="1"/>
  <c r="F22" i="2"/>
  <c r="I22" i="2"/>
  <c r="H22" i="15" s="1"/>
  <c r="F23" i="2"/>
  <c r="I23" i="2"/>
  <c r="H23" i="15" s="1"/>
  <c r="F24" i="2"/>
  <c r="I24" i="2"/>
  <c r="H24" i="15" s="1"/>
  <c r="F25" i="2"/>
  <c r="I25" i="2"/>
  <c r="H25" i="15" s="1"/>
  <c r="F26" i="2"/>
  <c r="I26" i="2" s="1"/>
  <c r="H26" i="15" s="1"/>
  <c r="F27" i="2"/>
  <c r="I27" i="2" s="1"/>
  <c r="H27" i="15" s="1"/>
  <c r="F28" i="2"/>
  <c r="I28" i="2"/>
  <c r="F29" i="2"/>
  <c r="I29" i="2"/>
  <c r="H29" i="15"/>
  <c r="F30" i="2"/>
  <c r="I30" i="2"/>
  <c r="H30" i="15" s="1"/>
  <c r="F31" i="2"/>
  <c r="I31" i="2" s="1"/>
  <c r="F32" i="2"/>
  <c r="I32" i="2" s="1"/>
  <c r="F33" i="2"/>
  <c r="I33" i="2" s="1"/>
  <c r="F34" i="2"/>
  <c r="I34" i="2" s="1"/>
  <c r="H34" i="15" s="1"/>
  <c r="F35" i="2"/>
  <c r="I35" i="2" s="1"/>
  <c r="H35" i="15" s="1"/>
  <c r="F36" i="2"/>
  <c r="I36" i="2" s="1"/>
  <c r="F37" i="2"/>
  <c r="I37" i="2" s="1"/>
  <c r="F38" i="2"/>
  <c r="I38" i="2"/>
  <c r="H38" i="15" s="1"/>
  <c r="F39" i="2"/>
  <c r="I39" i="2"/>
  <c r="F40" i="2"/>
  <c r="I40" i="2" s="1"/>
  <c r="F41" i="2"/>
  <c r="I41" i="2"/>
  <c r="H41" i="15" s="1"/>
  <c r="F42" i="2"/>
  <c r="I42" i="2"/>
  <c r="H42" i="15" s="1"/>
  <c r="F43" i="2"/>
  <c r="I43" i="2" s="1"/>
  <c r="F44" i="2"/>
  <c r="I44" i="2" s="1"/>
  <c r="F45" i="2"/>
  <c r="I45" i="2" s="1"/>
  <c r="H45" i="15"/>
  <c r="F46" i="2"/>
  <c r="I46" i="2"/>
  <c r="H46" i="15" s="1"/>
  <c r="F47" i="2"/>
  <c r="I47" i="2"/>
  <c r="H47" i="15"/>
  <c r="F48" i="2"/>
  <c r="I48" i="2" s="1"/>
  <c r="F49" i="2"/>
  <c r="I49" i="2"/>
  <c r="F50" i="2"/>
  <c r="I50" i="2"/>
  <c r="H50" i="15" s="1"/>
  <c r="F51" i="2"/>
  <c r="I51" i="2" s="1"/>
  <c r="F52" i="2"/>
  <c r="I52" i="2" s="1"/>
  <c r="F53" i="2"/>
  <c r="I53" i="2" s="1"/>
  <c r="H53" i="15" s="1"/>
  <c r="F54" i="2"/>
  <c r="I54" i="2" s="1"/>
  <c r="H54" i="15" s="1"/>
  <c r="F55" i="2"/>
  <c r="I55" i="2"/>
  <c r="H55" i="15"/>
  <c r="F56" i="2"/>
  <c r="I56" i="2"/>
  <c r="H56" i="15" s="1"/>
  <c r="F57" i="2"/>
  <c r="I57" i="2" s="1"/>
  <c r="F58" i="2"/>
  <c r="I58" i="2"/>
  <c r="H58" i="15" s="1"/>
  <c r="F59" i="2"/>
  <c r="I59" i="2" s="1"/>
  <c r="H59" i="15" s="1"/>
  <c r="F60" i="2"/>
  <c r="I60" i="2"/>
  <c r="F61" i="2"/>
  <c r="I61" i="2"/>
  <c r="H61" i="15" s="1"/>
  <c r="F62" i="2"/>
  <c r="I62" i="2"/>
  <c r="H62" i="15"/>
  <c r="F63" i="2"/>
  <c r="I63" i="2" s="1"/>
  <c r="H63" i="15" s="1"/>
  <c r="F64" i="2"/>
  <c r="I64" i="2"/>
  <c r="H64" i="15" s="1"/>
  <c r="F65" i="2"/>
  <c r="I65" i="2"/>
  <c r="H65" i="15" s="1"/>
  <c r="F66" i="2"/>
  <c r="I66" i="2" s="1"/>
  <c r="H66" i="15" s="1"/>
  <c r="F67" i="2"/>
  <c r="I67" i="2" s="1"/>
  <c r="H67" i="15" s="1"/>
  <c r="F68" i="2"/>
  <c r="I68" i="2"/>
  <c r="H68" i="15" s="1"/>
  <c r="F69" i="2"/>
  <c r="I69" i="2" s="1"/>
  <c r="H69" i="15" s="1"/>
  <c r="F70" i="2"/>
  <c r="I70" i="2"/>
  <c r="H70" i="15"/>
  <c r="F71" i="2"/>
  <c r="I71" i="2" s="1"/>
  <c r="F72" i="2"/>
  <c r="I72" i="2"/>
  <c r="H72" i="15"/>
  <c r="F73" i="2"/>
  <c r="I73" i="2"/>
  <c r="F74" i="2"/>
  <c r="I74" i="2" s="1"/>
  <c r="F75" i="2"/>
  <c r="I75" i="2" s="1"/>
  <c r="H75" i="15" s="1"/>
  <c r="F76" i="2"/>
  <c r="I76" i="2"/>
  <c r="H76" i="15" s="1"/>
  <c r="F77" i="2"/>
  <c r="I77" i="2"/>
  <c r="H77" i="15" s="1"/>
  <c r="F78" i="2"/>
  <c r="I78" i="2"/>
  <c r="H78" i="15" s="1"/>
  <c r="F79" i="2"/>
  <c r="I79" i="2" s="1"/>
  <c r="H79" i="15"/>
  <c r="F80" i="2"/>
  <c r="I80" i="2" s="1"/>
  <c r="H80" i="15" s="1"/>
  <c r="F81" i="2"/>
  <c r="I81" i="2" s="1"/>
  <c r="H81" i="15" s="1"/>
  <c r="F82" i="2"/>
  <c r="I82" i="2" s="1"/>
  <c r="F83" i="2"/>
  <c r="I83" i="2"/>
  <c r="H83" i="15" s="1"/>
  <c r="F84" i="2"/>
  <c r="I84" i="2" s="1"/>
  <c r="H84" i="15" s="1"/>
  <c r="F85" i="2"/>
  <c r="I85" i="2" s="1"/>
  <c r="H85" i="15"/>
  <c r="F86" i="2"/>
  <c r="I86" i="2" s="1"/>
  <c r="F87" i="2"/>
  <c r="I87" i="2"/>
  <c r="H87" i="15" s="1"/>
  <c r="F88" i="2"/>
  <c r="I88" i="2" s="1"/>
  <c r="F89" i="2"/>
  <c r="I89" i="2" s="1"/>
  <c r="F90" i="2"/>
  <c r="I90" i="2" s="1"/>
  <c r="H90" i="15" s="1"/>
  <c r="F91" i="2"/>
  <c r="I91" i="2" s="1"/>
  <c r="H91" i="15" s="1"/>
  <c r="F92" i="2"/>
  <c r="I92" i="2" s="1"/>
  <c r="F93" i="2"/>
  <c r="I93" i="2"/>
  <c r="H93" i="15"/>
  <c r="F94" i="2"/>
  <c r="I94" i="2"/>
  <c r="H94" i="15" s="1"/>
  <c r="F95" i="2"/>
  <c r="I95" i="2"/>
  <c r="H95" i="15"/>
  <c r="F96" i="2"/>
  <c r="I96" i="2"/>
  <c r="H96" i="15" s="1"/>
  <c r="F97" i="2"/>
  <c r="I97" i="2" s="1"/>
  <c r="H97" i="15" s="1"/>
  <c r="F98" i="2"/>
  <c r="I98" i="2" s="1"/>
  <c r="F99" i="2"/>
  <c r="I99" i="2"/>
  <c r="H99" i="15" s="1"/>
  <c r="F100" i="2"/>
  <c r="I100" i="2"/>
  <c r="H100" i="15"/>
  <c r="F101" i="2"/>
  <c r="I101" i="2" s="1"/>
  <c r="F102" i="2"/>
  <c r="I102" i="2" s="1"/>
  <c r="H102" i="15" s="1"/>
  <c r="F103" i="2"/>
  <c r="I103" i="2" s="1"/>
  <c r="F104" i="2"/>
  <c r="I104" i="2" s="1"/>
  <c r="H104" i="15" s="1"/>
  <c r="F105" i="2"/>
  <c r="I105" i="2" s="1"/>
  <c r="H105" i="15" s="1"/>
  <c r="F106" i="2"/>
  <c r="I106" i="2" s="1"/>
  <c r="F107" i="2"/>
  <c r="I107" i="2" s="1"/>
  <c r="F108" i="2"/>
  <c r="I108" i="2"/>
  <c r="H108" i="15" s="1"/>
  <c r="F109" i="2"/>
  <c r="I109" i="2"/>
  <c r="F110" i="2"/>
  <c r="I110" i="2" s="1"/>
  <c r="H110" i="15" s="1"/>
  <c r="F111" i="2"/>
  <c r="I111" i="2"/>
  <c r="F112" i="2"/>
  <c r="I112" i="2"/>
  <c r="H112" i="15"/>
  <c r="F113" i="2"/>
  <c r="I113" i="2"/>
  <c r="H113" i="15" s="1"/>
  <c r="F114" i="2"/>
  <c r="I114" i="2" s="1"/>
  <c r="F115" i="2"/>
  <c r="I115" i="2" s="1"/>
  <c r="H115" i="15" s="1"/>
  <c r="F116" i="2"/>
  <c r="I116" i="2"/>
  <c r="H116" i="15"/>
  <c r="F117" i="2"/>
  <c r="I117" i="2" s="1"/>
  <c r="H117" i="15" s="1"/>
  <c r="F118" i="2"/>
  <c r="I118" i="2"/>
  <c r="H118" i="15" s="1"/>
  <c r="F119" i="2"/>
  <c r="I119" i="2"/>
  <c r="H119" i="15" s="1"/>
  <c r="F120" i="2"/>
  <c r="I120" i="2"/>
  <c r="H120" i="15" s="1"/>
  <c r="F121" i="2"/>
  <c r="I121" i="2" s="1"/>
  <c r="H121" i="15" s="1"/>
  <c r="F122" i="2"/>
  <c r="I122" i="2" s="1"/>
  <c r="F123" i="2"/>
  <c r="I123" i="2"/>
  <c r="H123" i="15"/>
  <c r="F124" i="2"/>
  <c r="I124" i="2"/>
  <c r="F125" i="2"/>
  <c r="I125" i="2"/>
  <c r="H125" i="15" s="1"/>
  <c r="F126" i="2"/>
  <c r="I126" i="2" s="1"/>
  <c r="H126" i="15" s="1"/>
  <c r="F127" i="2"/>
  <c r="I127" i="2"/>
  <c r="H127" i="15" s="1"/>
  <c r="F128" i="2"/>
  <c r="I128" i="2" s="1"/>
  <c r="H128" i="15" s="1"/>
  <c r="F129" i="2"/>
  <c r="I129" i="2" s="1"/>
  <c r="F130" i="2"/>
  <c r="I130" i="2"/>
  <c r="H130" i="15" s="1"/>
  <c r="F131" i="2"/>
  <c r="I131" i="2"/>
  <c r="H131" i="15" s="1"/>
  <c r="F132" i="2"/>
  <c r="I132" i="2" s="1"/>
  <c r="H132" i="15" s="1"/>
  <c r="F133" i="2"/>
  <c r="I133" i="2"/>
  <c r="H133" i="15"/>
  <c r="F134" i="2"/>
  <c r="I134" i="2" s="1"/>
  <c r="H134" i="15" s="1"/>
  <c r="F135" i="2"/>
  <c r="I135" i="2" s="1"/>
  <c r="H135" i="15" s="1"/>
  <c r="F136" i="2"/>
  <c r="I136" i="2"/>
  <c r="H136" i="15" s="1"/>
  <c r="F137" i="2"/>
  <c r="I137" i="2" s="1"/>
  <c r="H137" i="15" s="1"/>
  <c r="F138" i="2"/>
  <c r="I138" i="2" s="1"/>
  <c r="F139" i="2"/>
  <c r="I139" i="2" s="1"/>
  <c r="H139" i="15" s="1"/>
  <c r="F140" i="2"/>
  <c r="I140" i="2"/>
  <c r="H140" i="15"/>
  <c r="F141" i="2"/>
  <c r="I141" i="2" s="1"/>
  <c r="F142" i="2"/>
  <c r="I142" i="2" s="1"/>
  <c r="F143" i="2"/>
  <c r="I143" i="2" s="1"/>
  <c r="F144" i="2"/>
  <c r="I144" i="2" s="1"/>
  <c r="H144" i="15" s="1"/>
  <c r="F145" i="2"/>
  <c r="I145" i="2" s="1"/>
  <c r="H145" i="15" s="1"/>
  <c r="F146" i="2"/>
  <c r="I146" i="2" s="1"/>
  <c r="H146" i="15" s="1"/>
  <c r="F147" i="2"/>
  <c r="I147" i="2" s="1"/>
  <c r="H147" i="15" s="1"/>
  <c r="F148" i="2"/>
  <c r="I148" i="2" s="1"/>
  <c r="H148" i="15" s="1"/>
  <c r="F149" i="2"/>
  <c r="I149" i="2"/>
  <c r="F150" i="2"/>
  <c r="I150" i="2" s="1"/>
  <c r="H150" i="15" s="1"/>
  <c r="F151" i="2"/>
  <c r="I151" i="2" s="1"/>
  <c r="H151" i="15" s="1"/>
  <c r="F152" i="2"/>
  <c r="I152" i="2"/>
  <c r="H152" i="15" s="1"/>
  <c r="F153" i="2"/>
  <c r="I153" i="2"/>
  <c r="H153" i="15" s="1"/>
  <c r="F154" i="2"/>
  <c r="I154" i="2" s="1"/>
  <c r="H154" i="15" s="1"/>
  <c r="F155" i="2"/>
  <c r="I155" i="2"/>
  <c r="H155" i="15"/>
  <c r="F156" i="2"/>
  <c r="I156" i="2"/>
  <c r="H156" i="15" s="1"/>
  <c r="F157" i="2"/>
  <c r="I157" i="2" s="1"/>
  <c r="H157" i="15" s="1"/>
  <c r="F158" i="2"/>
  <c r="I158" i="2" s="1"/>
  <c r="F159" i="2"/>
  <c r="I159" i="2" s="1"/>
  <c r="H159" i="15" s="1"/>
  <c r="F161" i="2"/>
  <c r="I161" i="2" s="1"/>
  <c r="F162" i="2"/>
  <c r="I162" i="2" s="1"/>
  <c r="F163" i="2"/>
  <c r="I163" i="2"/>
  <c r="H163" i="15" s="1"/>
  <c r="F164" i="2"/>
  <c r="I164" i="2" s="1"/>
  <c r="F165" i="2"/>
  <c r="I165" i="2" s="1"/>
  <c r="F166" i="2"/>
  <c r="I166" i="2" s="1"/>
  <c r="H166" i="15" s="1"/>
  <c r="F167" i="2"/>
  <c r="I167" i="2" s="1"/>
  <c r="F168" i="2"/>
  <c r="I168" i="2"/>
  <c r="F169" i="2"/>
  <c r="I169" i="2"/>
  <c r="H169" i="15" s="1"/>
  <c r="F170" i="2"/>
  <c r="I170" i="2"/>
  <c r="H170" i="15"/>
  <c r="F171" i="2"/>
  <c r="I171" i="2" s="1"/>
  <c r="H171" i="15" s="1"/>
  <c r="F172" i="2"/>
  <c r="I172" i="2" s="1"/>
  <c r="F173" i="2"/>
  <c r="I173" i="2" s="1"/>
  <c r="F174" i="2"/>
  <c r="I174" i="2" s="1"/>
  <c r="F175" i="2"/>
  <c r="I175" i="2"/>
  <c r="H175" i="15" s="1"/>
  <c r="F177" i="2"/>
  <c r="I177" i="2" s="1"/>
  <c r="F178" i="2"/>
  <c r="I178" i="2"/>
  <c r="H178" i="15"/>
  <c r="F179" i="2"/>
  <c r="I179" i="2" s="1"/>
  <c r="H179" i="15" s="1"/>
  <c r="F180" i="2"/>
  <c r="I180" i="2"/>
  <c r="H180" i="15" s="1"/>
  <c r="F181" i="2"/>
  <c r="I181" i="2" s="1"/>
  <c r="H181" i="15" s="1"/>
  <c r="F182" i="2"/>
  <c r="I182" i="2" s="1"/>
  <c r="H182" i="15" s="1"/>
  <c r="F183" i="2"/>
  <c r="I183" i="2" s="1"/>
  <c r="H183" i="15" s="1"/>
  <c r="F184" i="2"/>
  <c r="I184" i="2" s="1"/>
  <c r="H184" i="15" s="1"/>
  <c r="F185" i="2"/>
  <c r="I185" i="2"/>
  <c r="H185" i="15" s="1"/>
  <c r="F186" i="2"/>
  <c r="I186" i="2" s="1"/>
  <c r="F187" i="2"/>
  <c r="I187" i="2"/>
  <c r="H187" i="15" s="1"/>
  <c r="F188" i="2"/>
  <c r="I188" i="2" s="1"/>
  <c r="F189" i="2"/>
  <c r="I189" i="2" s="1"/>
  <c r="F190" i="2"/>
  <c r="I190" i="2" s="1"/>
  <c r="H190" i="15" s="1"/>
  <c r="F191" i="2"/>
  <c r="I191" i="2"/>
  <c r="F193" i="2"/>
  <c r="I193" i="2" s="1"/>
  <c r="F194" i="2"/>
  <c r="I194" i="2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/>
  <c r="F203" i="2"/>
  <c r="I203" i="2" s="1"/>
  <c r="F204" i="2"/>
  <c r="I204" i="2"/>
  <c r="F205" i="2"/>
  <c r="I205" i="2" s="1"/>
  <c r="F206" i="2"/>
  <c r="I206" i="2" s="1"/>
  <c r="F207" i="2"/>
  <c r="I207" i="2"/>
  <c r="F208" i="2"/>
  <c r="I208" i="2"/>
  <c r="F209" i="2"/>
  <c r="I209" i="2"/>
  <c r="F210" i="2"/>
  <c r="I210" i="2" s="1"/>
  <c r="F211" i="2"/>
  <c r="I211" i="2" s="1"/>
  <c r="F212" i="2"/>
  <c r="I212" i="2" s="1"/>
  <c r="F213" i="2"/>
  <c r="I213" i="2"/>
  <c r="H213" i="15"/>
  <c r="F214" i="2"/>
  <c r="I214" i="2"/>
  <c r="H214" i="15" s="1"/>
  <c r="F215" i="2"/>
  <c r="I215" i="2"/>
  <c r="F216" i="2"/>
  <c r="I216" i="2" s="1"/>
  <c r="F217" i="2"/>
  <c r="I217" i="2" s="1"/>
  <c r="F218" i="2"/>
  <c r="I218" i="2" s="1"/>
  <c r="F219" i="2"/>
  <c r="I219" i="2" s="1"/>
  <c r="F220" i="2"/>
  <c r="I220" i="2"/>
  <c r="F221" i="2"/>
  <c r="I221" i="2"/>
  <c r="F222" i="2"/>
  <c r="I222" i="2"/>
  <c r="F223" i="2"/>
  <c r="I223" i="2" s="1"/>
  <c r="F3" i="2"/>
  <c r="I3" i="2" s="1"/>
  <c r="H3" i="15" s="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2" i="20"/>
  <c r="F2" i="20"/>
  <c r="F16" i="20"/>
  <c r="L22" i="15"/>
  <c r="X185" i="15"/>
  <c r="L7" i="15"/>
  <c r="L9" i="15"/>
  <c r="L187" i="15"/>
  <c r="L119" i="15"/>
  <c r="L91" i="15"/>
  <c r="L87" i="15"/>
  <c r="L79" i="15"/>
  <c r="L63" i="15"/>
  <c r="L51" i="15"/>
  <c r="L47" i="15"/>
  <c r="L27" i="15"/>
  <c r="X111" i="15"/>
  <c r="AI111" i="15"/>
  <c r="X149" i="15"/>
  <c r="X213" i="15"/>
  <c r="L145" i="15"/>
  <c r="L117" i="15"/>
  <c r="L105" i="15"/>
  <c r="L73" i="15"/>
  <c r="L53" i="15"/>
  <c r="X142" i="15"/>
  <c r="AI31" i="15"/>
  <c r="L172" i="15"/>
  <c r="L152" i="15"/>
  <c r="L136" i="15"/>
  <c r="X38" i="15"/>
  <c r="L154" i="15"/>
  <c r="L134" i="15"/>
  <c r="L122" i="15"/>
  <c r="X32" i="15"/>
  <c r="X116" i="15"/>
  <c r="AI185" i="15"/>
  <c r="X153" i="15"/>
  <c r="AJ153" i="15" s="1"/>
  <c r="AI16" i="15"/>
  <c r="AI80" i="15"/>
  <c r="X71" i="15"/>
  <c r="X159" i="15"/>
  <c r="X168" i="15"/>
  <c r="X190" i="15"/>
  <c r="AI128" i="15"/>
  <c r="X150" i="15"/>
  <c r="X151" i="15"/>
  <c r="X181" i="15"/>
  <c r="X88" i="15"/>
  <c r="X90" i="15"/>
  <c r="AI49" i="15"/>
  <c r="AJ49" i="15" s="1"/>
  <c r="X112" i="15"/>
  <c r="X189" i="15"/>
  <c r="AI105" i="15"/>
  <c r="AJ52" i="15"/>
  <c r="X31" i="15"/>
  <c r="AJ31" i="15" s="1"/>
  <c r="X37" i="15"/>
  <c r="L149" i="15"/>
  <c r="L133" i="15"/>
  <c r="X7" i="15"/>
  <c r="X24" i="15"/>
  <c r="X65" i="15"/>
  <c r="X72" i="15"/>
  <c r="X76" i="15"/>
  <c r="X118" i="15"/>
  <c r="L4" i="15"/>
  <c r="X119" i="15"/>
  <c r="AI152" i="15"/>
  <c r="AI156" i="15"/>
  <c r="AJ156" i="15" s="1"/>
  <c r="X175" i="15"/>
  <c r="AI168" i="15"/>
  <c r="AI174" i="15"/>
  <c r="AJ174" i="15" s="1"/>
  <c r="AI178" i="15"/>
  <c r="AI186" i="15"/>
  <c r="AJ158" i="15"/>
  <c r="AJ10" i="15"/>
  <c r="L36" i="15"/>
  <c r="H109" i="15"/>
  <c r="H114" i="15"/>
  <c r="H111" i="15"/>
  <c r="H57" i="15"/>
  <c r="X107" i="15"/>
  <c r="X87" i="15"/>
  <c r="X122" i="15"/>
  <c r="X126" i="15"/>
  <c r="X135" i="15"/>
  <c r="AI71" i="15"/>
  <c r="AI93" i="15"/>
  <c r="AI123" i="15"/>
  <c r="X3" i="15"/>
  <c r="X162" i="15"/>
  <c r="AJ162" i="15" s="1"/>
  <c r="X167" i="15"/>
  <c r="X171" i="15"/>
  <c r="AI13" i="15"/>
  <c r="AI23" i="15"/>
  <c r="AI153" i="15"/>
  <c r="AI157" i="15"/>
  <c r="AI177" i="15"/>
  <c r="AI4" i="15"/>
  <c r="L168" i="15"/>
  <c r="L28" i="15"/>
  <c r="X4" i="15"/>
  <c r="AJ4" i="15" s="1"/>
  <c r="X114" i="15"/>
  <c r="X136" i="15"/>
  <c r="X154" i="15"/>
  <c r="AI41" i="15"/>
  <c r="AI124" i="15"/>
  <c r="AI43" i="15"/>
  <c r="X13" i="15"/>
  <c r="AI149" i="15"/>
  <c r="AI9" i="15"/>
  <c r="AI65" i="15"/>
  <c r="AJ65" i="15" s="1"/>
  <c r="AI127" i="15"/>
  <c r="L131" i="15"/>
  <c r="X105" i="15"/>
  <c r="AJ105" i="15" s="1"/>
  <c r="X104" i="15"/>
  <c r="X62" i="15"/>
  <c r="AJ62" i="15" s="1"/>
  <c r="X78" i="15"/>
  <c r="X96" i="15"/>
  <c r="X157" i="15"/>
  <c r="AJ157" i="15" s="1"/>
  <c r="AI21" i="15"/>
  <c r="AI39" i="15"/>
  <c r="AI70" i="15"/>
  <c r="AI92" i="15"/>
  <c r="X43" i="15"/>
  <c r="X67" i="15"/>
  <c r="X79" i="15"/>
  <c r="X89" i="15"/>
  <c r="X121" i="15"/>
  <c r="AJ121" i="15" s="1"/>
  <c r="X56" i="15"/>
  <c r="AJ56" i="15" s="1"/>
  <c r="AI142" i="15"/>
  <c r="AI150" i="15"/>
  <c r="AI159" i="15"/>
  <c r="AI119" i="15"/>
  <c r="AJ119" i="15"/>
  <c r="AI40" i="15"/>
  <c r="AI54" i="15"/>
  <c r="AI64" i="15"/>
  <c r="AI68" i="15"/>
  <c r="AI72" i="15"/>
  <c r="AJ72" i="15" s="1"/>
  <c r="AI94" i="15"/>
  <c r="AI114" i="15"/>
  <c r="AI143" i="15"/>
  <c r="AI151" i="15"/>
  <c r="L167" i="15"/>
  <c r="L163" i="15"/>
  <c r="L151" i="15"/>
  <c r="L147" i="15"/>
  <c r="AJ138" i="15"/>
  <c r="AJ81" i="15"/>
  <c r="AJ191" i="15"/>
  <c r="AJ130" i="15"/>
  <c r="AJ12" i="15"/>
  <c r="X134" i="15"/>
  <c r="X152" i="15"/>
  <c r="AJ152" i="15" s="1"/>
  <c r="AI166" i="15"/>
  <c r="AI26" i="15"/>
  <c r="AI36" i="15"/>
  <c r="X49" i="15"/>
  <c r="X184" i="15"/>
  <c r="X66" i="15"/>
  <c r="AJ66" i="15" s="1"/>
  <c r="X74" i="15"/>
  <c r="AI112" i="15"/>
  <c r="AJ112" i="15" s="1"/>
  <c r="AI135" i="15"/>
  <c r="AI141" i="15"/>
  <c r="AJ141" i="15" s="1"/>
  <c r="AI162" i="15"/>
  <c r="AI213" i="15"/>
  <c r="AI77" i="15"/>
  <c r="AI144" i="15"/>
  <c r="AJ144" i="15" s="1"/>
  <c r="L179" i="15"/>
  <c r="AI170" i="15"/>
  <c r="X15" i="15"/>
  <c r="X25" i="15"/>
  <c r="X29" i="15"/>
  <c r="X46" i="15"/>
  <c r="X57" i="15"/>
  <c r="X73" i="15"/>
  <c r="X23" i="15"/>
  <c r="AJ23" i="15" s="1"/>
  <c r="X63" i="15"/>
  <c r="X117" i="15"/>
  <c r="AJ117" i="15" s="1"/>
  <c r="X174" i="15"/>
  <c r="AI63" i="15"/>
  <c r="AI131" i="15"/>
  <c r="AJ131" i="15" s="1"/>
  <c r="AJ71" i="15"/>
  <c r="X95" i="15"/>
  <c r="X115" i="15"/>
  <c r="X14" i="15"/>
  <c r="X19" i="15"/>
  <c r="X155" i="15"/>
  <c r="X165" i="15"/>
  <c r="X169" i="15"/>
  <c r="AI59" i="15"/>
  <c r="AI161" i="15"/>
  <c r="AI76" i="15"/>
  <c r="AI5" i="15"/>
  <c r="AI17" i="15"/>
  <c r="AI48" i="15"/>
  <c r="AI87" i="15"/>
  <c r="X147" i="15"/>
  <c r="AI133" i="15"/>
  <c r="AI60" i="15"/>
  <c r="X28" i="15"/>
  <c r="X140" i="15"/>
  <c r="X161" i="15"/>
  <c r="X179" i="15"/>
  <c r="AJ179" i="15" s="1"/>
  <c r="AI160" i="15"/>
  <c r="X47" i="15"/>
  <c r="X70" i="15"/>
  <c r="AJ70" i="15" s="1"/>
  <c r="X144" i="15"/>
  <c r="X148" i="15"/>
  <c r="AI8" i="15"/>
  <c r="AI33" i="15"/>
  <c r="AI118" i="15"/>
  <c r="AI155" i="15"/>
  <c r="AJ155" i="15" s="1"/>
  <c r="AI169" i="15"/>
  <c r="AI214" i="15"/>
  <c r="L182" i="15"/>
  <c r="L178" i="15"/>
  <c r="L135" i="15"/>
  <c r="L150" i="15"/>
  <c r="L5" i="15"/>
  <c r="X54" i="15"/>
  <c r="X59" i="15"/>
  <c r="AJ59" i="15"/>
  <c r="X94" i="15"/>
  <c r="X145" i="15"/>
  <c r="AI62" i="15"/>
  <c r="AI122" i="15"/>
  <c r="AI179" i="15"/>
  <c r="AJ173" i="15"/>
  <c r="AJ132" i="15"/>
  <c r="AJ98" i="15"/>
  <c r="L177" i="15"/>
  <c r="X103" i="15"/>
  <c r="AI107" i="15"/>
  <c r="AJ107" i="15"/>
  <c r="H92" i="15"/>
  <c r="H20" i="15"/>
  <c r="AJ165" i="15" l="1"/>
  <c r="AJ169" i="15"/>
  <c r="AJ35" i="15"/>
  <c r="AJ109" i="15"/>
  <c r="L104" i="15"/>
  <c r="L88" i="15"/>
  <c r="L24" i="15"/>
  <c r="AJ136" i="15"/>
  <c r="H188" i="15"/>
  <c r="AJ29" i="15"/>
  <c r="AJ51" i="15"/>
  <c r="AJ167" i="15"/>
  <c r="AJ140" i="15"/>
  <c r="J196" i="2"/>
  <c r="AJ118" i="15"/>
  <c r="X9" i="15"/>
  <c r="AJ9" i="15" s="1"/>
  <c r="X137" i="15"/>
  <c r="X33" i="15"/>
  <c r="AJ33" i="15" s="1"/>
  <c r="X53" i="15"/>
  <c r="AJ53" i="15" s="1"/>
  <c r="X93" i="15"/>
  <c r="AJ93" i="15" s="1"/>
  <c r="AI42" i="15"/>
  <c r="AI78" i="15"/>
  <c r="AI113" i="15"/>
  <c r="AJ113" i="15" s="1"/>
  <c r="AJ88" i="15"/>
  <c r="AI187" i="15"/>
  <c r="L75" i="15"/>
  <c r="AJ116" i="15"/>
  <c r="AJ143" i="15"/>
  <c r="AJ78" i="15"/>
  <c r="AJ89" i="15"/>
  <c r="F224" i="2"/>
  <c r="M3" i="2" s="1"/>
  <c r="J143" i="2" s="1"/>
  <c r="X48" i="15"/>
  <c r="AJ48" i="15" s="1"/>
  <c r="AJ213" i="15"/>
  <c r="AJ161" i="15"/>
  <c r="AJ114" i="15"/>
  <c r="AJ134" i="15"/>
  <c r="J40" i="2"/>
  <c r="X68" i="15"/>
  <c r="AJ68" i="15" s="1"/>
  <c r="X177" i="15"/>
  <c r="AJ177" i="15" s="1"/>
  <c r="X192" i="15"/>
  <c r="AI45" i="15"/>
  <c r="AJ45" i="15" s="1"/>
  <c r="AJ73" i="15"/>
  <c r="AJ95" i="15"/>
  <c r="AJ125" i="15"/>
  <c r="AJ182" i="15"/>
  <c r="AI7" i="15"/>
  <c r="AI116" i="15"/>
  <c r="AI171" i="15"/>
  <c r="AJ171" i="15" s="1"/>
  <c r="AI189" i="15"/>
  <c r="AJ189" i="15" s="1"/>
  <c r="AJ19" i="15"/>
  <c r="X17" i="15"/>
  <c r="AJ17" i="15" s="1"/>
  <c r="X36" i="15"/>
  <c r="AJ36" i="15" s="1"/>
  <c r="X92" i="15"/>
  <c r="X124" i="15"/>
  <c r="AJ124" i="15" s="1"/>
  <c r="X40" i="15"/>
  <c r="AJ40" i="15" s="1"/>
  <c r="AI176" i="15"/>
  <c r="AJ176" i="15" s="1"/>
  <c r="AI90" i="15"/>
  <c r="AJ90" i="15" s="1"/>
  <c r="AI108" i="15"/>
  <c r="AJ60" i="15"/>
  <c r="AJ77" i="15"/>
  <c r="AJ30" i="15"/>
  <c r="AI140" i="15"/>
  <c r="AJ111" i="15"/>
  <c r="AJ168" i="15"/>
  <c r="J124" i="2"/>
  <c r="J109" i="2"/>
  <c r="X163" i="15"/>
  <c r="AI69" i="15"/>
  <c r="AJ69" i="15" s="1"/>
  <c r="AI91" i="15"/>
  <c r="AJ91" i="15" s="1"/>
  <c r="X102" i="15"/>
  <c r="AJ102" i="15" s="1"/>
  <c r="AJ159" i="15"/>
  <c r="J193" i="2"/>
  <c r="X22" i="15"/>
  <c r="X39" i="15"/>
  <c r="AJ39" i="15" s="1"/>
  <c r="X127" i="15"/>
  <c r="X186" i="15"/>
  <c r="AJ186" i="15" s="1"/>
  <c r="AI14" i="15"/>
  <c r="AJ14" i="15" s="1"/>
  <c r="AI32" i="15"/>
  <c r="AI51" i="15"/>
  <c r="AI24" i="15"/>
  <c r="AJ24" i="15" s="1"/>
  <c r="AI15" i="15"/>
  <c r="AJ15" i="15" s="1"/>
  <c r="X58" i="15"/>
  <c r="X80" i="15"/>
  <c r="AJ80" i="15" s="1"/>
  <c r="AI53" i="15"/>
  <c r="AI180" i="15"/>
  <c r="AJ180" i="15" s="1"/>
  <c r="AI3" i="15"/>
  <c r="AJ3" i="15" s="1"/>
  <c r="AI25" i="15"/>
  <c r="AJ25" i="15" s="1"/>
  <c r="AI79" i="15"/>
  <c r="AJ79" i="15" s="1"/>
  <c r="AI115" i="15"/>
  <c r="AJ115" i="15" s="1"/>
  <c r="AI134" i="15"/>
  <c r="AI188" i="15"/>
  <c r="AJ147" i="15"/>
  <c r="X183" i="15"/>
  <c r="AJ183" i="15" s="1"/>
  <c r="X27" i="15"/>
  <c r="L45" i="15"/>
  <c r="J223" i="2"/>
  <c r="AJ135" i="15"/>
  <c r="AJ142" i="15"/>
  <c r="AJ92" i="15"/>
  <c r="AJ13" i="15"/>
  <c r="AJ126" i="15"/>
  <c r="J211" i="2"/>
  <c r="AJ87" i="15"/>
  <c r="AI145" i="15"/>
  <c r="AJ145" i="15" s="1"/>
  <c r="AJ137" i="15"/>
  <c r="AI19" i="15"/>
  <c r="AI38" i="15"/>
  <c r="AJ38" i="15" s="1"/>
  <c r="AI57" i="15"/>
  <c r="AJ57" i="15" s="1"/>
  <c r="AI46" i="15"/>
  <c r="AJ46" i="15" s="1"/>
  <c r="AI88" i="15"/>
  <c r="AI192" i="15"/>
  <c r="AJ184" i="15"/>
  <c r="AJ212" i="15"/>
  <c r="J214" i="2"/>
  <c r="AJ32" i="15"/>
  <c r="AJ94" i="15"/>
  <c r="AJ63" i="15"/>
  <c r="AJ21" i="15"/>
  <c r="AJ76" i="15"/>
  <c r="H73" i="15"/>
  <c r="X44" i="15"/>
  <c r="X187" i="15"/>
  <c r="AI22" i="15"/>
  <c r="AI148" i="15"/>
  <c r="AI167" i="15"/>
  <c r="AI106" i="15"/>
  <c r="AJ106" i="15" s="1"/>
  <c r="J207" i="2"/>
  <c r="H162" i="15"/>
  <c r="J162" i="2"/>
  <c r="J161" i="2"/>
  <c r="H161" i="15"/>
  <c r="H143" i="15"/>
  <c r="H103" i="15"/>
  <c r="J103" i="2"/>
  <c r="J88" i="2"/>
  <c r="H88" i="15"/>
  <c r="H31" i="15"/>
  <c r="J31" i="2"/>
  <c r="J194" i="2"/>
  <c r="J81" i="2"/>
  <c r="J136" i="2"/>
  <c r="J23" i="2"/>
  <c r="J166" i="2"/>
  <c r="J202" i="2"/>
  <c r="J111" i="2"/>
  <c r="J29" i="2"/>
  <c r="J184" i="2"/>
  <c r="J61" i="2"/>
  <c r="J96" i="2"/>
  <c r="J190" i="2"/>
  <c r="J192" i="2"/>
  <c r="J181" i="2"/>
  <c r="J87" i="2"/>
  <c r="J90" i="2"/>
  <c r="J58" i="2"/>
  <c r="J104" i="2"/>
  <c r="J123" i="2"/>
  <c r="J156" i="2"/>
  <c r="J93" i="2"/>
  <c r="J163" i="2"/>
  <c r="J206" i="2"/>
  <c r="J26" i="2"/>
  <c r="J62" i="2"/>
  <c r="J38" i="2"/>
  <c r="J180" i="2"/>
  <c r="J8" i="2"/>
  <c r="J20" i="2"/>
  <c r="J139" i="2"/>
  <c r="J178" i="2"/>
  <c r="J3" i="2"/>
  <c r="J55" i="2"/>
  <c r="J46" i="2"/>
  <c r="J116" i="2"/>
  <c r="J209" i="2"/>
  <c r="J72" i="2"/>
  <c r="J42" i="2"/>
  <c r="J83" i="2"/>
  <c r="J125" i="2"/>
  <c r="J120" i="2"/>
  <c r="J176" i="2"/>
  <c r="J35" i="2"/>
  <c r="J91" i="2"/>
  <c r="J34" i="2"/>
  <c r="J153" i="2"/>
  <c r="J41" i="2"/>
  <c r="J204" i="2"/>
  <c r="J148" i="2"/>
  <c r="J18" i="2"/>
  <c r="J21" i="2"/>
  <c r="J94" i="2"/>
  <c r="J128" i="2"/>
  <c r="J222" i="2"/>
  <c r="J140" i="2"/>
  <c r="J159" i="2"/>
  <c r="J119" i="2"/>
  <c r="J27" i="2"/>
  <c r="J47" i="2"/>
  <c r="J208" i="2"/>
  <c r="J216" i="2"/>
  <c r="J117" i="2"/>
  <c r="J75" i="2"/>
  <c r="J126" i="2"/>
  <c r="J187" i="2"/>
  <c r="J150" i="2"/>
  <c r="J213" i="2"/>
  <c r="J69" i="2"/>
  <c r="J108" i="2"/>
  <c r="J144" i="2"/>
  <c r="J127" i="2"/>
  <c r="J99" i="2"/>
  <c r="J9" i="2"/>
  <c r="J17" i="2"/>
  <c r="J68" i="2"/>
  <c r="J65" i="2"/>
  <c r="J14" i="2"/>
  <c r="J135" i="2"/>
  <c r="J115" i="2"/>
  <c r="J175" i="2"/>
  <c r="J45" i="2"/>
  <c r="J5" i="2"/>
  <c r="J198" i="2"/>
  <c r="J130" i="2"/>
  <c r="J199" i="2"/>
  <c r="J160" i="2"/>
  <c r="J217" i="2"/>
  <c r="J59" i="2"/>
  <c r="J78" i="2"/>
  <c r="J132" i="2"/>
  <c r="J16" i="2"/>
  <c r="J79" i="2"/>
  <c r="J57" i="2"/>
  <c r="J80" i="2"/>
  <c r="J66" i="2"/>
  <c r="J197" i="2"/>
  <c r="J133" i="2"/>
  <c r="J121" i="2"/>
  <c r="J220" i="2"/>
  <c r="J11" i="2"/>
  <c r="J183" i="2"/>
  <c r="J203" i="2"/>
  <c r="J142" i="2"/>
  <c r="H142" i="15"/>
  <c r="H48" i="15"/>
  <c r="J48" i="2"/>
  <c r="H71" i="15"/>
  <c r="J71" i="2"/>
  <c r="H186" i="15"/>
  <c r="J186" i="2"/>
  <c r="J195" i="2"/>
  <c r="H158" i="15"/>
  <c r="J158" i="2"/>
  <c r="H86" i="15"/>
  <c r="J86" i="2"/>
  <c r="J70" i="2"/>
  <c r="J4" i="2"/>
  <c r="H4" i="15"/>
  <c r="H177" i="15"/>
  <c r="J177" i="2"/>
  <c r="J212" i="2"/>
  <c r="H212" i="15"/>
  <c r="J191" i="2"/>
  <c r="J76" i="2"/>
  <c r="J28" i="2"/>
  <c r="H36" i="15"/>
  <c r="J36" i="2"/>
  <c r="J53" i="2"/>
  <c r="H19" i="15"/>
  <c r="J19" i="2"/>
  <c r="AJ100" i="15"/>
  <c r="H138" i="15"/>
  <c r="J138" i="2"/>
  <c r="J219" i="2"/>
  <c r="J201" i="2"/>
  <c r="J218" i="2"/>
  <c r="J200" i="2"/>
  <c r="J146" i="2"/>
  <c r="J137" i="2"/>
  <c r="J106" i="2"/>
  <c r="H106" i="15"/>
  <c r="J82" i="2"/>
  <c r="H82" i="15"/>
  <c r="J43" i="2"/>
  <c r="J173" i="2"/>
  <c r="H173" i="15"/>
  <c r="H165" i="15"/>
  <c r="J165" i="2"/>
  <c r="J67" i="2"/>
  <c r="J51" i="2"/>
  <c r="H51" i="15"/>
  <c r="J164" i="2"/>
  <c r="J95" i="2"/>
  <c r="J54" i="2"/>
  <c r="H32" i="15"/>
  <c r="J32" i="2"/>
  <c r="J25" i="2"/>
  <c r="AJ108" i="15"/>
  <c r="H167" i="15"/>
  <c r="H101" i="15"/>
  <c r="J101" i="2"/>
  <c r="H74" i="15"/>
  <c r="J74" i="2"/>
  <c r="AJ185" i="15"/>
  <c r="AJ170" i="15"/>
  <c r="AJ104" i="15"/>
  <c r="J63" i="2"/>
  <c r="H168" i="15"/>
  <c r="J168" i="2"/>
  <c r="H60" i="15"/>
  <c r="J60" i="2"/>
  <c r="AJ22" i="15"/>
  <c r="AJ214" i="15"/>
  <c r="AJ103" i="15"/>
  <c r="J149" i="2"/>
  <c r="J89" i="2"/>
  <c r="J39" i="2"/>
  <c r="H39" i="15"/>
  <c r="J77" i="2"/>
  <c r="J64" i="2"/>
  <c r="AJ122" i="15"/>
  <c r="J100" i="2"/>
  <c r="J10" i="2"/>
  <c r="J102" i="2"/>
  <c r="H37" i="15"/>
  <c r="J37" i="2"/>
  <c r="J30" i="2"/>
  <c r="AJ58" i="15"/>
  <c r="J113" i="2"/>
  <c r="J131" i="2"/>
  <c r="J151" i="2"/>
  <c r="H40" i="15"/>
  <c r="AJ7" i="15"/>
  <c r="J52" i="2"/>
  <c r="H52" i="15"/>
  <c r="X41" i="15"/>
  <c r="AJ41" i="15" s="1"/>
  <c r="AJ128" i="15"/>
  <c r="AJ166" i="15"/>
  <c r="L169" i="15"/>
  <c r="L49" i="15"/>
  <c r="AI110" i="15"/>
  <c r="AJ110" i="15" s="1"/>
  <c r="J157" i="2"/>
  <c r="J24" i="2"/>
  <c r="J118" i="2"/>
  <c r="AJ75" i="15"/>
  <c r="J107" i="2"/>
  <c r="J179" i="2"/>
  <c r="AJ42" i="15"/>
  <c r="AJ26" i="15"/>
  <c r="L153" i="15"/>
  <c r="J189" i="2"/>
  <c r="J6" i="2"/>
  <c r="J221" i="2"/>
  <c r="H174" i="15"/>
  <c r="J174" i="2"/>
  <c r="J205" i="2"/>
  <c r="J145" i="2"/>
  <c r="H122" i="15"/>
  <c r="J122" i="2"/>
  <c r="J185" i="2"/>
  <c r="J97" i="2"/>
  <c r="J110" i="2"/>
  <c r="J171" i="2"/>
  <c r="J154" i="2"/>
  <c r="J172" i="2"/>
  <c r="H172" i="15"/>
  <c r="J129" i="2"/>
  <c r="H129" i="15"/>
  <c r="J114" i="2"/>
  <c r="J92" i="2"/>
  <c r="H44" i="15"/>
  <c r="J44" i="2"/>
  <c r="AJ5" i="15"/>
  <c r="AJ27" i="15"/>
  <c r="AI181" i="15"/>
  <c r="AJ181" i="15" s="1"/>
  <c r="AJ148" i="15"/>
  <c r="AJ133" i="15"/>
  <c r="J56" i="2"/>
  <c r="J33" i="2"/>
  <c r="AJ150" i="15"/>
  <c r="AI163" i="15"/>
  <c r="AJ163" i="15" s="1"/>
  <c r="J84" i="2"/>
  <c r="J12" i="2"/>
  <c r="H189" i="15"/>
  <c r="AJ175" i="15"/>
  <c r="J98" i="2"/>
  <c r="H98" i="15"/>
  <c r="J22" i="2"/>
  <c r="J15" i="2"/>
  <c r="H107" i="15"/>
  <c r="H191" i="15"/>
  <c r="H164" i="15"/>
  <c r="H149" i="15"/>
  <c r="J105" i="2"/>
  <c r="J85" i="2"/>
  <c r="H28" i="15"/>
  <c r="I7" i="2"/>
  <c r="AJ8" i="15"/>
  <c r="AJ44" i="15"/>
  <c r="AJ64" i="15"/>
  <c r="AJ187" i="15"/>
  <c r="AJ101" i="15"/>
  <c r="J182" i="2"/>
  <c r="AJ54" i="15"/>
  <c r="J141" i="2"/>
  <c r="H141" i="15"/>
  <c r="J134" i="2"/>
  <c r="J112" i="2"/>
  <c r="H49" i="15"/>
  <c r="J49" i="2"/>
  <c r="H43" i="15"/>
  <c r="H124" i="15"/>
  <c r="J155" i="2"/>
  <c r="J13" i="2"/>
  <c r="AJ120" i="15"/>
  <c r="L72" i="15"/>
  <c r="J147" i="2"/>
  <c r="J215" i="2"/>
  <c r="J169" i="2"/>
  <c r="AJ127" i="15"/>
  <c r="J170" i="2"/>
  <c r="J152" i="2"/>
  <c r="H89" i="15"/>
  <c r="H33" i="15"/>
  <c r="AJ16" i="15"/>
  <c r="AJ188" i="15"/>
  <c r="AJ43" i="15"/>
  <c r="AJ28" i="15"/>
  <c r="J50" i="2"/>
  <c r="AJ192" i="15" l="1"/>
  <c r="J73" i="2"/>
  <c r="J188" i="2"/>
  <c r="J167" i="2"/>
  <c r="J210" i="2"/>
  <c r="J7" i="2"/>
  <c r="H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BZ</author>
    <author>Lenovo</author>
  </authors>
  <commentList>
    <comment ref="Y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大创项目申报未通过 4</t>
        </r>
      </text>
    </comment>
    <comment ref="Y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校级高教研究课题 15</t>
        </r>
      </text>
    </comment>
    <comment ref="R16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校级教学成果 二等奖 15</t>
        </r>
      </text>
    </comment>
    <comment ref="U16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校级微课比赛 参加未获奖 2</t>
        </r>
      </text>
    </comment>
    <comment ref="AD16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校级翻转课堂申报未立项 4</t>
        </r>
      </text>
    </comment>
    <comment ref="AE16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省级新形态教材 30</t>
        </r>
      </text>
    </comment>
    <comment ref="T17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Y28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校级大创项目 15
校级自制仪器 15</t>
        </r>
      </text>
    </comment>
    <comment ref="O3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光电设计国二等奖 教务处认定省二等奖 20</t>
        </r>
      </text>
    </comment>
    <comment ref="Y3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大创项目申报 2
省芯苗申报未立项 4</t>
        </r>
      </text>
    </comment>
    <comment ref="AG3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指导本科生发表论文 核心期刊 20</t>
        </r>
      </text>
    </comment>
    <comment ref="R36" authorId="1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1</t>
        </r>
      </text>
    </comment>
    <comment ref="AC36" authorId="1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2
国家综合改革试点专业 4</t>
        </r>
      </text>
    </comment>
    <comment ref="AC37" authorId="1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校级国家化专业 25</t>
        </r>
      </text>
    </comment>
    <comment ref="O38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15
校级电子设计竞赛 20</t>
        </r>
      </text>
    </comment>
    <comment ref="Y38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2019国家级大创项目 100</t>
        </r>
      </text>
    </comment>
    <comment ref="AG38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一般期刊10
核心期刊 20</t>
        </r>
      </text>
    </comment>
    <comment ref="O41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45
国家级模拟电子邀请赛 27.5
校级电子设计竞赛 20</t>
        </r>
      </text>
    </comment>
    <comment ref="R41" authorId="1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2</t>
        </r>
      </text>
    </comment>
    <comment ref="AC41" authorId="1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O44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13</t>
        </r>
      </text>
    </comment>
    <comment ref="R44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T44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青年教学新秀奖 7</t>
        </r>
      </text>
    </comment>
    <comment ref="AC44" authorId="1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AD44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第三批省精品在线开放课程 10</t>
        </r>
      </text>
    </comment>
    <comment ref="AD45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第三批省精品在线开放课程 15</t>
        </r>
      </text>
    </comment>
    <comment ref="U47" authorId="1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校级教学技能一等奖 7</t>
        </r>
      </text>
    </comment>
    <comment ref="Y47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校级大创项目 15</t>
        </r>
      </text>
    </comment>
    <comment ref="AD53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新工科省级课程体系改革 36</t>
        </r>
      </text>
    </comment>
    <comment ref="R57" authorId="1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5</t>
        </r>
      </text>
    </comment>
    <comment ref="AC57" authorId="1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12
国家综合改革试点专业 19</t>
        </r>
      </text>
    </comment>
    <comment ref="AD57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新工科省级课程体系改革 8</t>
        </r>
      </text>
    </comment>
    <comment ref="AC62" authorId="1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20</t>
        </r>
      </text>
    </comment>
    <comment ref="AC69" authorId="1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Y73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校级高教研究课题 15分</t>
        </r>
      </text>
    </comment>
    <comment ref="T88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AC90" authorId="1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Y91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校级教改一般项目 15</t>
        </r>
      </text>
    </comment>
    <comment ref="AG91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</t>
        </r>
      </text>
    </comment>
    <comment ref="Y93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校级高教一般课题 15</t>
        </r>
      </text>
    </comment>
    <comment ref="Y95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校级高教一般课题 15</t>
        </r>
      </text>
    </comment>
    <comment ref="AD95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校级研究性课程 20</t>
        </r>
      </text>
    </comment>
    <comment ref="R104" authorId="1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校级教学成果奖二等奖 15</t>
        </r>
      </text>
    </comment>
    <comment ref="AG104" authorId="1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核心期刊 20</t>
        </r>
      </text>
    </comment>
    <comment ref="O105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31
校级电子设计竞赛 10</t>
        </r>
      </text>
    </comment>
    <comment ref="AD105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校级翻转课堂 20</t>
        </r>
      </text>
    </comment>
    <comment ref="Y107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校级高教研究课题 15</t>
        </r>
      </text>
    </comment>
    <comment ref="AD107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第三批省精品在线开放课程 15</t>
        </r>
      </text>
    </comment>
    <comment ref="Y108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高教课题申报未立项 4</t>
        </r>
      </text>
    </comment>
    <comment ref="AG108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一般期刊 10</t>
        </r>
      </text>
    </comment>
    <comment ref="AC110" authorId="1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AG115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核心教改论文 20</t>
        </r>
      </text>
    </comment>
    <comment ref="T122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AC131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AC133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AC137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AG137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指导本科生发表SCI 2篇 80</t>
        </r>
      </text>
    </comment>
    <comment ref="R140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40</t>
        </r>
      </text>
    </comment>
    <comment ref="AC140" authorId="1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10</t>
        </r>
      </text>
    </comment>
    <comment ref="R141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12</t>
        </r>
      </text>
    </comment>
    <comment ref="R143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10</t>
        </r>
      </text>
    </comment>
    <comment ref="T143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Y143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校级实验专项 15</t>
        </r>
      </text>
    </comment>
    <comment ref="AD143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校级研究生课程 20</t>
        </r>
      </text>
    </comment>
    <comment ref="AG143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</t>
        </r>
      </text>
    </comment>
    <comment ref="R144" authorId="1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2</t>
        </r>
      </text>
    </comment>
    <comment ref="AC145" authorId="1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O148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27.5
校级电子设计竞赛 10</t>
        </r>
      </text>
    </comment>
    <comment ref="R148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15
校级教学成果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游彬</t>
        </r>
        <r>
          <rPr>
            <sz val="9"/>
            <color indexed="81"/>
            <rFont val="宋体"/>
            <family val="3"/>
            <charset val="134"/>
          </rPr>
          <t xml:space="preserve"> 1
校级教学成果奖-陈龙 2</t>
        </r>
      </text>
    </comment>
    <comment ref="T148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电子竞赛浙江赛区优秀指导教师 15
校学生科技工作优秀指导教师 7</t>
        </r>
      </text>
    </comment>
    <comment ref="R152" authorId="1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5</t>
        </r>
      </text>
    </comment>
    <comment ref="Y152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校级高教改革  15</t>
        </r>
      </text>
    </comment>
    <comment ref="AD152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 建设期 数字逻辑电路实验 5
校级思政课改革  20 </t>
        </r>
      </text>
    </comment>
    <comment ref="AG152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校教改论文集 10</t>
        </r>
      </text>
    </comment>
    <comment ref="O153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FPGA国家级二等奖 2项 60
智能车</t>
        </r>
        <r>
          <rPr>
            <sz val="9"/>
            <color indexed="81"/>
            <rFont val="宋体"/>
            <family val="3"/>
            <charset val="134"/>
          </rPr>
          <t xml:space="preserve"> 20</t>
        </r>
      </text>
    </comment>
    <comment ref="T153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实验教学案例设计国家二等奖 30</t>
        </r>
      </text>
    </comment>
    <comment ref="Y153" authorId="0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2019国家级大创项目 4项 400</t>
        </r>
      </text>
    </comment>
    <comment ref="AD153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 建设期 数字逻辑电路实验 5</t>
        </r>
      </text>
    </comment>
    <comment ref="U154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青年教师教学技能竞赛 优胜奖 2</t>
        </r>
      </text>
    </comment>
    <comment ref="AD154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研究性课程 20</t>
        </r>
      </text>
    </comment>
    <comment ref="R155" authorId="1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AC155" authorId="1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R156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5</t>
        </r>
      </text>
    </comment>
    <comment ref="Y156" authorId="1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十三五省教改-集成 30</t>
        </r>
      </text>
    </comment>
    <comment ref="Z156" authorId="1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国家级虚拟仿真示范中心 10</t>
        </r>
      </text>
    </comment>
    <comment ref="AC156" authorId="1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20</t>
        </r>
      </text>
    </comment>
    <comment ref="AD156" authorId="1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20</t>
        </r>
      </text>
    </comment>
    <comment ref="AG156" authorId="1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核心期刊 20</t>
        </r>
      </text>
    </comment>
    <comment ref="R157" authorId="1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3</t>
        </r>
      </text>
    </comment>
    <comment ref="Y157" authorId="0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校外示范性基地申报未立项 4</t>
        </r>
      </text>
    </comment>
    <comment ref="AC157" authorId="1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8
国家综合改革试点专业 16</t>
        </r>
      </text>
    </comment>
    <comment ref="AD157" authorId="0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校级国际化课程群 20
省精品在线开放课程 50
翻转课堂 20
来华课程 10</t>
        </r>
      </text>
    </comment>
    <comment ref="AE157" authorId="0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正规出版社教材 20
立体教材 通信电路与系统 5</t>
        </r>
      </text>
    </comment>
    <comment ref="AG157" authorId="0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2篇 一般期刊 20</t>
        </r>
      </text>
    </comment>
    <comment ref="O159" authorId="0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41
国家级模拟电子邀请赛 27.5、
校级电子设计竞赛 20</t>
        </r>
      </text>
    </comment>
    <comment ref="R159" authorId="0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5</t>
        </r>
      </text>
    </comment>
    <comment ref="T159" authorId="0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校实验师先进工作个人 7
国家自制仪器国家二等奖 30</t>
        </r>
      </text>
    </comment>
    <comment ref="Y159" authorId="0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校级实验专项 15
省教育科学规划课题 25
十三五省教改-集成 20</t>
        </r>
      </text>
    </comment>
    <comment ref="AC159" authorId="1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10</t>
        </r>
      </text>
    </comment>
    <comment ref="AG159" authorId="0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</t>
        </r>
      </text>
    </comment>
    <comment ref="Y160" authorId="0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校级高教一般课题 15</t>
        </r>
      </text>
    </comment>
    <comment ref="AC160" authorId="1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AD160" authorId="1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10</t>
        </r>
      </text>
    </comment>
    <comment ref="AE160" authorId="1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通信电子线路 10</t>
        </r>
      </text>
    </comment>
    <comment ref="Z161" authorId="1" shapeId="0" xr:uid="{00000000-0006-0000-0000-00006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国家级虚拟仿真示范中心 30</t>
        </r>
      </text>
    </comment>
    <comment ref="AD161" authorId="1" shapeId="0" xr:uid="{00000000-0006-0000-0000-00006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40</t>
        </r>
      </text>
    </comment>
    <comment ref="AE161" authorId="1" shapeId="0" xr:uid="{00000000-0006-0000-0000-00006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通信电子线路 5</t>
        </r>
      </text>
    </comment>
    <comment ref="AD162" authorId="1" shapeId="0" xr:uid="{00000000-0006-0000-0000-00006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20</t>
        </r>
      </text>
    </comment>
    <comment ref="O163" authorId="0" shapeId="0" xr:uid="{00000000-0006-0000-0000-00006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15
校级电子设计竞赛 10
FPGA国家二等奖 30
智能互联创新 华东三等奖 15
智能车</t>
        </r>
        <r>
          <rPr>
            <sz val="9"/>
            <color indexed="81"/>
            <rFont val="宋体"/>
            <family val="3"/>
            <charset val="134"/>
          </rPr>
          <t xml:space="preserve"> 40分</t>
        </r>
      </text>
    </comment>
    <comment ref="R163" authorId="1" shapeId="0" xr:uid="{00000000-0006-0000-0000-00006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5</t>
        </r>
      </text>
    </comment>
    <comment ref="T163" authorId="0" shapeId="0" xr:uid="{00000000-0006-0000-0000-00006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自制仪器国家三等奖 30
教学案例设计国家一等奖 30</t>
        </r>
      </text>
    </comment>
    <comment ref="U163" authorId="0" shapeId="0" xr:uid="{00000000-0006-0000-0000-00007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校级教学技能一等奖 7</t>
        </r>
      </text>
    </comment>
    <comment ref="Y163" authorId="0" shapeId="0" xr:uid="{00000000-0006-0000-0000-00007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教育部协同育人 15
校级实验专项 15</t>
        </r>
      </text>
    </comment>
    <comment ref="AE163" authorId="0" shapeId="0" xr:uid="{00000000-0006-0000-0000-00007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15</t>
        </r>
      </text>
    </comment>
    <comment ref="AG163" authorId="0" shapeId="0" xr:uid="{00000000-0006-0000-0000-00007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</t>
        </r>
        <r>
          <rPr>
            <sz val="9"/>
            <color indexed="81"/>
            <rFont val="宋体"/>
            <family val="3"/>
            <charset val="134"/>
          </rPr>
          <t xml:space="preserve"> 核心期刊 2</t>
        </r>
        <r>
          <rPr>
            <sz val="9"/>
            <color indexed="81"/>
            <rFont val="宋体"/>
            <family val="3"/>
            <charset val="134"/>
          </rPr>
          <t>0分</t>
        </r>
      </text>
    </comment>
    <comment ref="R166" authorId="0" shapeId="0" xr:uid="{00000000-0006-0000-0000-00007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3
校级教学成果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游彬</t>
        </r>
        <r>
          <rPr>
            <sz val="9"/>
            <color indexed="81"/>
            <rFont val="宋体"/>
            <family val="3"/>
            <charset val="134"/>
          </rPr>
          <t xml:space="preserve"> 1</t>
        </r>
      </text>
    </comment>
    <comment ref="Z166" authorId="1" shapeId="0" xr:uid="{00000000-0006-0000-0000-00007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国家级虚拟仿真示范中心 20</t>
        </r>
      </text>
    </comment>
    <comment ref="R167" authorId="1" shapeId="0" xr:uid="{00000000-0006-0000-0000-00007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2</t>
        </r>
      </text>
    </comment>
    <comment ref="Y167" authorId="0" shapeId="0" xr:uid="{00000000-0006-0000-0000-00007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校级一般课题 15</t>
        </r>
      </text>
    </comment>
    <comment ref="AC167" authorId="1" shapeId="0" xr:uid="{00000000-0006-0000-0000-00007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AD167" authorId="0" shapeId="0" xr:uid="{00000000-0006-0000-0000-00007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 建设期 数字逻辑电路实验 10
在线共享课程 4</t>
        </r>
      </text>
    </comment>
    <comment ref="O169" authorId="0" shapeId="0" xr:uid="{00000000-0006-0000-0000-00007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13</t>
        </r>
      </text>
    </comment>
    <comment ref="Y169" authorId="0" shapeId="0" xr:uid="{00000000-0006-0000-0000-00007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校级实验专项 15</t>
        </r>
      </text>
    </comment>
    <comment ref="AG169" authorId="0" shapeId="0" xr:uid="{00000000-0006-0000-0000-00007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核心期刊 20</t>
        </r>
      </text>
    </comment>
    <comment ref="O176" authorId="0" shapeId="0" xr:uid="{00000000-0006-0000-0000-00007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61
校级电子设计竞赛 10</t>
        </r>
      </text>
    </comment>
    <comment ref="T176" authorId="0" shapeId="0" xr:uid="{00000000-0006-0000-0000-00007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R177" authorId="1" shapeId="0" xr:uid="{00000000-0006-0000-0000-00007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校级教学成果二等奖 15</t>
        </r>
      </text>
    </comment>
    <comment ref="Y177" authorId="1" shapeId="0" xr:uid="{00000000-0006-0000-0000-00008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申报未立项 4</t>
        </r>
      </text>
    </comment>
    <comment ref="AG177" authorId="1" shapeId="0" xr:uid="{00000000-0006-0000-0000-00008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一般刊物 10</t>
        </r>
      </text>
    </comment>
    <comment ref="O179" authorId="0" shapeId="0" xr:uid="{00000000-0006-0000-0000-00008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36
校级电子设计竞赛 10
挑战杯省铜奖 15
电子商务省二等奖 20
互联网+ 校三等奖 5
互联网+ 省铜奖 15
职业规划 校一等奖 15
职业规划 省三等奖 15
</t>
        </r>
      </text>
    </comment>
    <comment ref="R179" authorId="1" shapeId="0" xr:uid="{00000000-0006-0000-0000-00008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1
校级教学成果奖-陈龙 2</t>
        </r>
      </text>
    </comment>
    <comment ref="Y179" authorId="0" shapeId="0" xr:uid="{00000000-0006-0000-0000-00008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校级实验教改 15
校级大创项目 15
省新苗 2项 100</t>
        </r>
      </text>
    </comment>
    <comment ref="AC179" authorId="0" shapeId="0" xr:uid="{00000000-0006-0000-0000-00008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AC181" authorId="0" shapeId="0" xr:uid="{00000000-0006-0000-0000-00008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O182" authorId="0" shapeId="0" xr:uid="{00000000-0006-0000-0000-00008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10</t>
        </r>
      </text>
    </comment>
    <comment ref="Y182" authorId="0" shapeId="0" xr:uid="{00000000-0006-0000-0000-00008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2019国家级大创项目 100</t>
        </r>
      </text>
    </comment>
    <comment ref="R183" authorId="1" shapeId="0" xr:uid="{00000000-0006-0000-0000-00008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AC183" authorId="1" shapeId="0" xr:uid="{00000000-0006-0000-0000-00008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校级国际化专业 5
十三五优势专业 10
国家综合改革试点专业 10</t>
        </r>
      </text>
    </comment>
    <comment ref="AD183" authorId="0" shapeId="0" xr:uid="{00000000-0006-0000-0000-00008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新工科省级课程体系改革 6</t>
        </r>
      </text>
    </comment>
    <comment ref="O184" authorId="0" shapeId="0" xr:uid="{00000000-0006-0000-0000-00008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47.5
校级电子设计竞赛 20
智能车 国家一等奖 35 省三等奖 3个 45</t>
        </r>
      </text>
    </comment>
    <comment ref="R184" authorId="1" shapeId="0" xr:uid="{00000000-0006-0000-0000-00008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T184" authorId="0" shapeId="0" xr:uid="{00000000-0006-0000-0000-00008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校级卓越名师提名奖 7</t>
        </r>
      </text>
    </comment>
    <comment ref="AC184" authorId="1" shapeId="0" xr:uid="{00000000-0006-0000-0000-00008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AE184" authorId="0" shapeId="0" xr:uid="{00000000-0006-0000-0000-00009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正规出版社 出版教材2部 40</t>
        </r>
      </text>
    </comment>
    <comment ref="O189" authorId="0" shapeId="0" xr:uid="{00000000-0006-0000-0000-00009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25
校级电子设计竞赛 30</t>
        </r>
      </text>
    </comment>
    <comment ref="R192" authorId="0" shapeId="0" xr:uid="{00000000-0006-0000-0000-00009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10</t>
        </r>
      </text>
    </comment>
    <comment ref="AC212" authorId="1" shapeId="0" xr:uid="{00000000-0006-0000-0000-00009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2
国家综合改革试点专业 5</t>
        </r>
      </text>
    </comment>
    <comment ref="O214" authorId="1" shapeId="0" xr:uid="{00000000-0006-0000-0000-00009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智能车 115</t>
        </r>
      </text>
    </comment>
    <comment ref="T214" authorId="1" shapeId="0" xr:uid="{00000000-0006-0000-0000-00009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省优秀教师 15</t>
        </r>
      </text>
    </comment>
    <comment ref="Y214" authorId="1" shapeId="0" xr:uid="{00000000-0006-0000-0000-00009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协同育人2项目 15</t>
        </r>
      </text>
    </comment>
    <comment ref="AG214" authorId="0" shapeId="0" xr:uid="{00000000-0006-0000-0000-00009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</t>
        </r>
        <r>
          <rPr>
            <sz val="9"/>
            <color indexed="81"/>
            <rFont val="宋体"/>
            <family val="3"/>
            <charset val="134"/>
          </rPr>
          <t xml:space="preserve"> 核心期刊 2篇 4</t>
        </r>
        <r>
          <rPr>
            <sz val="9"/>
            <color indexed="81"/>
            <rFont val="宋体"/>
            <family val="3"/>
            <charset val="134"/>
          </rPr>
          <t>0分</t>
        </r>
      </text>
    </comment>
  </commentList>
</comments>
</file>

<file path=xl/sharedStrings.xml><?xml version="1.0" encoding="utf-8"?>
<sst xmlns="http://schemas.openxmlformats.org/spreadsheetml/2006/main" count="3439" uniqueCount="762">
  <si>
    <t>05018</t>
  </si>
  <si>
    <t>王维平</t>
  </si>
  <si>
    <t>05019</t>
  </si>
  <si>
    <t>胡飞跃</t>
  </si>
  <si>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</si>
  <si>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</si>
  <si>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</si>
  <si>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</si>
  <si>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</si>
  <si>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</si>
  <si>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</si>
  <si>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</si>
  <si>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</si>
  <si>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</si>
  <si>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</si>
  <si>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</si>
  <si>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</si>
  <si>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05043</t>
  </si>
  <si>
    <t>周巧娣</t>
  </si>
  <si>
    <t>05044</t>
  </si>
  <si>
    <t>刘敬彪</t>
  </si>
  <si>
    <t>05045</t>
  </si>
  <si>
    <t>高惠芳</t>
  </si>
  <si>
    <t>05050</t>
  </si>
  <si>
    <t>05051</t>
  </si>
  <si>
    <t>方志华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</si>
  <si>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</si>
  <si>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</si>
  <si>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</si>
  <si>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</si>
  <si>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</si>
  <si>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</si>
  <si>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</si>
  <si>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</si>
  <si>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</si>
  <si>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</si>
  <si>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07008</t>
  </si>
  <si>
    <t>刘顺兰</t>
  </si>
  <si>
    <t>22003</t>
  </si>
  <si>
    <t>刘公致</t>
  </si>
  <si>
    <t>22008</t>
  </si>
  <si>
    <t>秦会斌</t>
  </si>
  <si>
    <t>23006</t>
  </si>
  <si>
    <t>马琪</t>
  </si>
  <si>
    <t>23014</t>
  </si>
  <si>
    <t>王卉</t>
  </si>
  <si>
    <t>23018</t>
  </si>
  <si>
    <t>张晓红</t>
  </si>
  <si>
    <t>40003</t>
  </si>
  <si>
    <t>洪明</t>
  </si>
  <si>
    <t>周磊</t>
  </si>
  <si>
    <t>40068</t>
  </si>
  <si>
    <t>盛庆华</t>
  </si>
  <si>
    <t>40110</t>
  </si>
  <si>
    <t>王光义</t>
  </si>
  <si>
    <t>40127</t>
  </si>
  <si>
    <t>徐丽燕</t>
  </si>
  <si>
    <t>40128</t>
  </si>
  <si>
    <t>吕伟锋</t>
  </si>
  <si>
    <t>40136</t>
  </si>
  <si>
    <t>刘圆圆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</si>
  <si>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</si>
  <si>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</si>
  <si>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</si>
  <si>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</si>
  <si>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</si>
  <si>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</si>
  <si>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</si>
  <si>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</si>
  <si>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</si>
  <si>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</si>
  <si>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</si>
  <si>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</si>
  <si>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</si>
  <si>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</si>
  <si>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</si>
  <si>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40215</t>
  </si>
  <si>
    <t>李文钧</t>
  </si>
  <si>
    <t>40216</t>
  </si>
  <si>
    <t>陈龙</t>
  </si>
  <si>
    <t>40284</t>
  </si>
  <si>
    <t>杜铁钧</t>
  </si>
  <si>
    <t>40285</t>
  </si>
  <si>
    <t>张显飞</t>
  </si>
  <si>
    <t>40286</t>
  </si>
  <si>
    <t>郑梁</t>
  </si>
  <si>
    <t>40287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</si>
  <si>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</si>
  <si>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</si>
  <si>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</si>
  <si>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</si>
  <si>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</si>
  <si>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</si>
  <si>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</si>
  <si>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</si>
  <si>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高秀敏</t>
  </si>
  <si>
    <t>40475</t>
  </si>
  <si>
    <t>程知群</t>
  </si>
  <si>
    <t>40482</t>
  </si>
  <si>
    <t>何志伟</t>
  </si>
  <si>
    <t>杨柳</t>
  </si>
  <si>
    <t>40550</t>
  </si>
  <si>
    <t>郭凌伟</t>
  </si>
  <si>
    <t>40593</t>
  </si>
  <si>
    <t>孔庆鹏</t>
  </si>
  <si>
    <t>40603</t>
  </si>
  <si>
    <t>秦兴</t>
  </si>
  <si>
    <t>罗国清</t>
  </si>
  <si>
    <t>40747</t>
  </si>
  <si>
    <t>胡炜薇</t>
  </si>
  <si>
    <t>40760</t>
  </si>
  <si>
    <t>王永进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</si>
  <si>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</si>
  <si>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</si>
  <si>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</si>
  <si>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</si>
  <si>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</si>
  <si>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</si>
  <si>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</si>
  <si>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</si>
  <si>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宋开新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</si>
  <si>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</si>
  <si>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</si>
  <si>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</si>
  <si>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</si>
  <si>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</si>
  <si>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</si>
  <si>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</si>
  <si>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</si>
  <si>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武军</t>
  </si>
  <si>
    <t>40985</t>
  </si>
  <si>
    <t>郑晓隆</t>
  </si>
  <si>
    <t>41036</t>
  </si>
  <si>
    <t>周明珠</t>
  </si>
  <si>
    <t>41061</t>
  </si>
  <si>
    <t>骆新江</t>
  </si>
  <si>
    <t>41077</t>
  </si>
  <si>
    <t>邓江峡</t>
  </si>
  <si>
    <t>41081</t>
  </si>
  <si>
    <t>张钰</t>
  </si>
  <si>
    <t>41090</t>
  </si>
  <si>
    <t>高海军</t>
  </si>
  <si>
    <t>41101</t>
  </si>
  <si>
    <t>辛青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</si>
  <si>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</si>
  <si>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</si>
  <si>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</si>
  <si>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</si>
  <si>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</si>
  <si>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</si>
  <si>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</si>
  <si>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</si>
  <si>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</si>
  <si>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</si>
  <si>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</si>
  <si>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</si>
  <si>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程瑜华</t>
  </si>
  <si>
    <t>王康泰</t>
  </si>
  <si>
    <t>41313</t>
  </si>
  <si>
    <t>彭亮</t>
  </si>
  <si>
    <t>41320</t>
  </si>
  <si>
    <t>郑兴</t>
  </si>
  <si>
    <t>李付鹏</t>
  </si>
  <si>
    <t>王翔</t>
  </si>
  <si>
    <t>蒋洁</t>
  </si>
  <si>
    <t>李竹</t>
  </si>
  <si>
    <t>逯鑫淼</t>
  </si>
  <si>
    <t>张忠海</t>
  </si>
  <si>
    <t>41411</t>
  </si>
  <si>
    <t>张彦飞</t>
  </si>
  <si>
    <t>沈怡然</t>
  </si>
  <si>
    <t>41424</t>
  </si>
  <si>
    <t>袁博</t>
  </si>
  <si>
    <t>马学条</t>
  </si>
  <si>
    <t>王晓媛</t>
  </si>
  <si>
    <t>姓名</t>
  </si>
  <si>
    <t>学科竞赛</t>
    <phoneticPr fontId="3" type="noConversion"/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</si>
  <si>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</si>
  <si>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</si>
  <si>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</si>
  <si>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</si>
  <si>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</si>
  <si>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</si>
  <si>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</si>
  <si>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</si>
  <si>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</si>
  <si>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课程建设</t>
    <phoneticPr fontId="3" type="noConversion"/>
  </si>
  <si>
    <t>教材建设</t>
    <phoneticPr fontId="3" type="noConversion"/>
  </si>
  <si>
    <t>公开发表论文</t>
    <phoneticPr fontId="3" type="noConversion"/>
  </si>
  <si>
    <t>杨宇翔</t>
  </si>
  <si>
    <t>江源</t>
  </si>
  <si>
    <t>赵巨峰</t>
  </si>
  <si>
    <t>林君</t>
  </si>
  <si>
    <t>牟旭东</t>
  </si>
  <si>
    <t>张辉朝</t>
  </si>
  <si>
    <t>马德</t>
  </si>
  <si>
    <t>周涛</t>
  </si>
  <si>
    <t>赵文生</t>
  </si>
  <si>
    <t>胡月</t>
  </si>
  <si>
    <t>孙宜琴</t>
  </si>
  <si>
    <t>王路文</t>
  </si>
  <si>
    <t>序号</t>
  </si>
  <si>
    <t>吴爱婷</t>
  </si>
  <si>
    <t>S32</t>
    <phoneticPr fontId="3" type="noConversion"/>
  </si>
  <si>
    <t>S3</t>
    <phoneticPr fontId="24" type="noConversion"/>
  </si>
  <si>
    <t>S41</t>
    <phoneticPr fontId="3" type="noConversion"/>
  </si>
  <si>
    <t>S43</t>
    <phoneticPr fontId="3" type="noConversion"/>
  </si>
  <si>
    <t>S4</t>
    <phoneticPr fontId="24" type="noConversion"/>
  </si>
  <si>
    <t>史剑光</t>
  </si>
  <si>
    <t>41562</t>
  </si>
  <si>
    <t>40937</t>
  </si>
  <si>
    <t>艾雪峰</t>
  </si>
  <si>
    <t>40633</t>
  </si>
  <si>
    <t>40786</t>
  </si>
  <si>
    <t>部门</t>
    <phoneticPr fontId="24" type="noConversion"/>
  </si>
  <si>
    <t>职称1</t>
    <phoneticPr fontId="24" type="noConversion"/>
  </si>
  <si>
    <t>职称等级</t>
    <phoneticPr fontId="24" type="noConversion"/>
  </si>
  <si>
    <t>序号</t>
    <phoneticPr fontId="24" type="noConversion"/>
  </si>
  <si>
    <t>教学事故</t>
    <phoneticPr fontId="24" type="noConversion"/>
  </si>
  <si>
    <t>备注1（本人提出不参与）</t>
    <phoneticPr fontId="24" type="noConversion"/>
  </si>
  <si>
    <t>柯华杰</t>
  </si>
  <si>
    <t>董志华</t>
  </si>
  <si>
    <t>陈世昌</t>
  </si>
  <si>
    <t>05052</t>
  </si>
  <si>
    <t>41706</t>
  </si>
  <si>
    <t>代喜望</t>
  </si>
  <si>
    <t>潘勉</t>
  </si>
  <si>
    <t>臧月</t>
  </si>
  <si>
    <t>40198</t>
  </si>
  <si>
    <t>黄海云</t>
  </si>
  <si>
    <t>40340</t>
  </si>
  <si>
    <t>游彬</t>
  </si>
  <si>
    <t>彭时林</t>
  </si>
  <si>
    <t>王晶</t>
  </si>
  <si>
    <t>05064</t>
  </si>
  <si>
    <t>曾昕</t>
  </si>
  <si>
    <t>黄汐威</t>
  </si>
  <si>
    <t>岳克强</t>
  </si>
  <si>
    <t>袁振珲</t>
  </si>
  <si>
    <t>谷帅</t>
  </si>
  <si>
    <t>官伯然</t>
  </si>
  <si>
    <t>王高峰</t>
  </si>
  <si>
    <t>41004</t>
  </si>
  <si>
    <t>钱正洪</t>
  </si>
  <si>
    <t>学评教S2</t>
  </si>
  <si>
    <t>学评教平均值</t>
  </si>
  <si>
    <t>刘军</t>
  </si>
  <si>
    <t>冯涛</t>
  </si>
  <si>
    <t>白茹</t>
  </si>
  <si>
    <t>周继军</t>
  </si>
  <si>
    <t>张阳</t>
  </si>
  <si>
    <t>顾海涛</t>
  </si>
  <si>
    <t>章雪挺</t>
  </si>
  <si>
    <t>胡松</t>
  </si>
  <si>
    <t>张海鹏</t>
  </si>
  <si>
    <t>马松月</t>
  </si>
  <si>
    <t>袁碧宇</t>
  </si>
  <si>
    <t>贾蕾</t>
  </si>
  <si>
    <t>张斌</t>
  </si>
  <si>
    <t>章红芳</t>
  </si>
  <si>
    <t>吴薇</t>
  </si>
  <si>
    <t>白兴宇</t>
  </si>
  <si>
    <t>姜煜</t>
  </si>
  <si>
    <t>S2</t>
    <phoneticPr fontId="24" type="noConversion"/>
  </si>
  <si>
    <t>平均
排名</t>
    <phoneticPr fontId="24" type="noConversion"/>
  </si>
  <si>
    <t>05007</t>
  </si>
  <si>
    <t>38015</t>
  </si>
  <si>
    <t>40449</t>
  </si>
  <si>
    <t>40798</t>
  </si>
  <si>
    <t>22010</t>
  </si>
  <si>
    <t>盛卫琴</t>
  </si>
  <si>
    <t>01026</t>
  </si>
  <si>
    <t>41104</t>
  </si>
  <si>
    <t>40113</t>
  </si>
  <si>
    <t>40462</t>
  </si>
  <si>
    <t>杨国卿</t>
  </si>
  <si>
    <t>05058</t>
  </si>
  <si>
    <t>40030</t>
  </si>
  <si>
    <t>40040</t>
  </si>
  <si>
    <t>侯昌伦</t>
  </si>
  <si>
    <t>40919</t>
  </si>
  <si>
    <t>40964</t>
  </si>
  <si>
    <t>23015</t>
  </si>
  <si>
    <t>骆泳铭</t>
  </si>
  <si>
    <t>汶飞</t>
  </si>
  <si>
    <t>徐魁文</t>
  </si>
  <si>
    <t>赵鹏</t>
  </si>
  <si>
    <t>22005</t>
  </si>
  <si>
    <t>郭裕顺</t>
  </si>
  <si>
    <t>胡晓萍</t>
  </si>
  <si>
    <t>总分</t>
    <phoneticPr fontId="24" type="noConversion"/>
  </si>
  <si>
    <t>合计教学工作量</t>
    <phoneticPr fontId="24" type="noConversion"/>
  </si>
  <si>
    <t>S1</t>
    <phoneticPr fontId="24" type="noConversion"/>
  </si>
  <si>
    <t>工作量</t>
    <phoneticPr fontId="24" type="noConversion"/>
  </si>
  <si>
    <t>崔光茫</t>
  </si>
  <si>
    <t>赵治栋</t>
  </si>
  <si>
    <t>Tyrone Fernado</t>
  </si>
  <si>
    <t>沈忠祥</t>
  </si>
  <si>
    <t>朱华辰</t>
  </si>
  <si>
    <t>于长秋</t>
  </si>
  <si>
    <t>李源</t>
  </si>
  <si>
    <t>彭英姿</t>
  </si>
  <si>
    <t>杨旸</t>
  </si>
  <si>
    <t>李贻昆</t>
  </si>
  <si>
    <t>张中庆</t>
  </si>
  <si>
    <t>曹芽子</t>
  </si>
  <si>
    <t>电子能量转换与应用团队</t>
  </si>
  <si>
    <t>孙玲玲</t>
  </si>
  <si>
    <t>王颖</t>
  </si>
  <si>
    <t>苏江涛</t>
  </si>
  <si>
    <t>曹菲</t>
  </si>
  <si>
    <t>于成浩</t>
  </si>
  <si>
    <t>学院办</t>
  </si>
  <si>
    <t>胡晓轩</t>
  </si>
  <si>
    <t>杨晓丹</t>
  </si>
  <si>
    <t>自由组合团队</t>
  </si>
  <si>
    <t>潘玉剑</t>
  </si>
  <si>
    <t>吕帅帅</t>
  </si>
  <si>
    <t>郑辉</t>
  </si>
  <si>
    <t>骆季奎</t>
  </si>
  <si>
    <t>张健</t>
  </si>
  <si>
    <t>吴丽翔</t>
  </si>
  <si>
    <t>其他</t>
  </si>
  <si>
    <t>尹平</t>
  </si>
  <si>
    <t>工号</t>
    <phoneticPr fontId="24" type="noConversion"/>
  </si>
  <si>
    <t>S31</t>
    <phoneticPr fontId="3" type="noConversion"/>
  </si>
  <si>
    <t>38032</t>
  </si>
  <si>
    <t>团队</t>
  </si>
  <si>
    <t>标准课时</t>
    <phoneticPr fontId="68" type="noConversion"/>
  </si>
  <si>
    <t>双肩挑</t>
    <phoneticPr fontId="3" type="noConversion"/>
  </si>
  <si>
    <t>41806</t>
  </si>
  <si>
    <t>41855</t>
  </si>
  <si>
    <t>41876</t>
  </si>
  <si>
    <t>41861</t>
  </si>
  <si>
    <t>41848</t>
  </si>
  <si>
    <t>受聘教师岗位人员总数，不包括新老师，</t>
    <phoneticPr fontId="68" type="noConversion"/>
  </si>
  <si>
    <t>学院教师平均教学工作量</t>
    <phoneticPr fontId="68" type="noConversion"/>
  </si>
  <si>
    <t>S1封顶</t>
    <phoneticPr fontId="3" type="noConversion"/>
  </si>
  <si>
    <t>小计</t>
    <phoneticPr fontId="3" type="noConversion"/>
  </si>
  <si>
    <t>41752</t>
  </si>
  <si>
    <t>41404</t>
  </si>
  <si>
    <t>41468</t>
  </si>
  <si>
    <t>41694</t>
  </si>
  <si>
    <t>41608</t>
  </si>
  <si>
    <t>41701</t>
  </si>
  <si>
    <t>41260</t>
  </si>
  <si>
    <t>41395</t>
  </si>
  <si>
    <t>41684</t>
  </si>
  <si>
    <t>41483</t>
  </si>
  <si>
    <t>41731</t>
  </si>
  <si>
    <t>41306</t>
  </si>
  <si>
    <t>41459</t>
  </si>
  <si>
    <t>40522</t>
  </si>
  <si>
    <t>41431</t>
  </si>
  <si>
    <t>41535</t>
  </si>
  <si>
    <t>41356</t>
  </si>
  <si>
    <t>41547</t>
  </si>
  <si>
    <t>41748</t>
  </si>
  <si>
    <t>41505</t>
  </si>
  <si>
    <t>41578</t>
  </si>
  <si>
    <t>41703</t>
  </si>
  <si>
    <t>41278</t>
  </si>
  <si>
    <t>41756</t>
  </si>
  <si>
    <t>41368</t>
  </si>
  <si>
    <t>41338</t>
  </si>
  <si>
    <t>41661</t>
  </si>
  <si>
    <t>41603</t>
  </si>
  <si>
    <t>41501</t>
  </si>
  <si>
    <t>41784</t>
  </si>
  <si>
    <t>41586</t>
  </si>
  <si>
    <t>41469</t>
  </si>
  <si>
    <t>41735</t>
  </si>
  <si>
    <t>41643</t>
  </si>
  <si>
    <t>41600</t>
  </si>
  <si>
    <t>40028</t>
  </si>
  <si>
    <t>41780</t>
  </si>
  <si>
    <t>41737</t>
  </si>
  <si>
    <t>41396</t>
  </si>
  <si>
    <t>40139</t>
  </si>
  <si>
    <t>05022</t>
  </si>
  <si>
    <t>41722</t>
  </si>
  <si>
    <t>41423</t>
  </si>
  <si>
    <t>41514</t>
  </si>
  <si>
    <t>41442</t>
  </si>
  <si>
    <t>系列</t>
    <phoneticPr fontId="24" type="noConversion"/>
  </si>
  <si>
    <t>教授</t>
  </si>
  <si>
    <t>专任教师</t>
  </si>
  <si>
    <t>正高</t>
  </si>
  <si>
    <t>讲师</t>
  </si>
  <si>
    <t>中级</t>
  </si>
  <si>
    <t>副教授</t>
  </si>
  <si>
    <t>副高</t>
  </si>
  <si>
    <t>高级工程师</t>
  </si>
  <si>
    <t>实验</t>
  </si>
  <si>
    <t>初级</t>
  </si>
  <si>
    <t>实验管理</t>
  </si>
  <si>
    <t>高级实验师</t>
  </si>
  <si>
    <t>实验师</t>
  </si>
  <si>
    <t>青年教师助讲培养合格</t>
    <phoneticPr fontId="26" type="noConversion"/>
  </si>
  <si>
    <t>A</t>
  </si>
  <si>
    <t>B</t>
  </si>
  <si>
    <t>C</t>
  </si>
  <si>
    <t>部门</t>
    <phoneticPr fontId="3" type="noConversion"/>
  </si>
  <si>
    <t>序号</t>
    <phoneticPr fontId="3" type="noConversion"/>
  </si>
  <si>
    <t>姓名</t>
    <phoneticPr fontId="3" type="noConversion"/>
  </si>
  <si>
    <t>工号</t>
    <phoneticPr fontId="3" type="noConversion"/>
  </si>
  <si>
    <t xml:space="preserve">研究生教学业绩点 </t>
    <phoneticPr fontId="3" type="noConversion"/>
  </si>
  <si>
    <t>张蓓蓓</t>
  </si>
  <si>
    <t>磁电子器件及应用研究团队</t>
  </si>
  <si>
    <t>李海</t>
  </si>
  <si>
    <t>刘兵</t>
  </si>
  <si>
    <t>光电工程与仪器科学研究团队</t>
  </si>
  <si>
    <t>严丽平</t>
  </si>
  <si>
    <t>周前</t>
  </si>
  <si>
    <t>梁尚清</t>
  </si>
  <si>
    <t>王涛</t>
  </si>
  <si>
    <t>海洋电子团队</t>
  </si>
  <si>
    <t>集成电路与系统团队</t>
  </si>
  <si>
    <t>蔡佳林</t>
  </si>
  <si>
    <t>轩伟鹏</t>
  </si>
  <si>
    <t>朱贺</t>
  </si>
  <si>
    <t>廖臻</t>
  </si>
  <si>
    <t>金华燕</t>
  </si>
  <si>
    <t>钱雅惠</t>
  </si>
  <si>
    <t>俞钰峰</t>
  </si>
  <si>
    <t>蔡本庚</t>
  </si>
  <si>
    <t>潘柏操</t>
  </si>
  <si>
    <t>天线与微波技术团队</t>
  </si>
  <si>
    <t>尹川</t>
  </si>
  <si>
    <t>微纳器件与微系统团队</t>
  </si>
  <si>
    <t>杨伟煌</t>
  </si>
  <si>
    <t>李丽丽</t>
  </si>
  <si>
    <t>刘超然</t>
  </si>
  <si>
    <t>李辉</t>
  </si>
  <si>
    <t>汪耀祖</t>
  </si>
  <si>
    <t>先进电子材料与器件团队</t>
  </si>
  <si>
    <t>现代电路与智能信息团队</t>
  </si>
  <si>
    <t>梁燕</t>
  </si>
  <si>
    <t>卢振洲</t>
  </si>
  <si>
    <t>L.O.chua</t>
  </si>
  <si>
    <t>Iv Ho ching</t>
  </si>
  <si>
    <t>陈关荣</t>
  </si>
  <si>
    <t>新型半导体器件与电路团队</t>
  </si>
  <si>
    <t>孙朋飞</t>
  </si>
  <si>
    <t>赵晓梅</t>
  </si>
  <si>
    <t>王永慧</t>
  </si>
  <si>
    <t>郭英杰</t>
  </si>
  <si>
    <t>刘杰</t>
  </si>
  <si>
    <t>刘艳</t>
  </si>
  <si>
    <t>李仕琦</t>
  </si>
  <si>
    <t>应用电子系统团队</t>
  </si>
  <si>
    <t>谢强强</t>
  </si>
  <si>
    <t>装备电子团队</t>
  </si>
  <si>
    <t>高明裕</t>
  </si>
  <si>
    <t>马国进</t>
  </si>
  <si>
    <t>杨潇怡</t>
  </si>
  <si>
    <t>胡敏</t>
  </si>
  <si>
    <t>标准课时</t>
    <phoneticPr fontId="3" type="noConversion"/>
  </si>
  <si>
    <t>本科教学业绩点</t>
    <phoneticPr fontId="3" type="noConversion"/>
  </si>
  <si>
    <t>备注</t>
    <phoneticPr fontId="3" type="noConversion"/>
  </si>
  <si>
    <t>41741</t>
  </si>
  <si>
    <t>41788</t>
  </si>
  <si>
    <t>41883</t>
  </si>
  <si>
    <t>05001</t>
  </si>
  <si>
    <t>41809</t>
  </si>
  <si>
    <t>41739</t>
  </si>
  <si>
    <t>41808</t>
  </si>
  <si>
    <t>41885</t>
  </si>
  <si>
    <t>42003</t>
  </si>
  <si>
    <t>42074</t>
  </si>
  <si>
    <t>41911</t>
  </si>
  <si>
    <t>41723</t>
  </si>
  <si>
    <t>41919</t>
  </si>
  <si>
    <t>41986</t>
  </si>
  <si>
    <t>05060</t>
  </si>
  <si>
    <t>41560</t>
  </si>
  <si>
    <t>姓名</t>
    <phoneticPr fontId="24" type="noConversion"/>
  </si>
  <si>
    <t>S3</t>
    <phoneticPr fontId="24" type="noConversion"/>
  </si>
  <si>
    <t>S4</t>
    <phoneticPr fontId="24" type="noConversion"/>
  </si>
  <si>
    <r>
      <t>S42</t>
    </r>
    <r>
      <rPr>
        <sz val="12"/>
        <rFont val="宋体"/>
        <family val="3"/>
        <charset val="134"/>
      </rPr>
      <t/>
    </r>
    <phoneticPr fontId="24" type="noConversion"/>
  </si>
  <si>
    <t>海洋电子</t>
  </si>
  <si>
    <t>现代电路与智能信息</t>
  </si>
  <si>
    <t>专任教师</t>
    <phoneticPr fontId="24" type="noConversion"/>
  </si>
  <si>
    <t>天线与微波技术</t>
  </si>
  <si>
    <t>集成电路与系统</t>
  </si>
  <si>
    <t>微纳器件与微系统</t>
  </si>
  <si>
    <t>装备电子</t>
  </si>
  <si>
    <t>先进电子材料与器件</t>
  </si>
  <si>
    <t>应用电子系统</t>
  </si>
  <si>
    <t>系列</t>
  </si>
  <si>
    <t>教授级高工</t>
  </si>
  <si>
    <t>41890</t>
  </si>
  <si>
    <t>专任教师</t>
    <phoneticPr fontId="24" type="noConversion"/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</si>
  <si>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</si>
  <si>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备注</t>
    </r>
  </si>
  <si>
    <t>无线技术与应用团队</t>
    <phoneticPr fontId="95" type="noConversion"/>
  </si>
  <si>
    <t>无线技术与应用团队</t>
    <phoneticPr fontId="95" type="noConversion"/>
  </si>
  <si>
    <t>自由组合团队</t>
    <phoneticPr fontId="95" type="noConversion"/>
  </si>
  <si>
    <t>学科（集成电路与系统团队）</t>
    <phoneticPr fontId="95" type="noConversion"/>
  </si>
  <si>
    <t>学科（集成电路与系统团队）</t>
    <phoneticPr fontId="95" type="noConversion"/>
  </si>
  <si>
    <t>学科（现代电路与智能信息团队）</t>
    <phoneticPr fontId="95" type="noConversion"/>
  </si>
  <si>
    <t>学科（海洋电子团队）</t>
    <phoneticPr fontId="95" type="noConversion"/>
  </si>
  <si>
    <t>学科（光电工程与仪器科学研究团队</t>
    <phoneticPr fontId="95" type="noConversion"/>
  </si>
  <si>
    <t>学科（装备电子团队）</t>
    <phoneticPr fontId="95" type="noConversion"/>
  </si>
  <si>
    <t>其他（电子能量转换与应用团队）</t>
    <phoneticPr fontId="95" type="noConversion"/>
  </si>
  <si>
    <t>其他（集成电路与系统团队）</t>
    <phoneticPr fontId="95" type="noConversion"/>
  </si>
  <si>
    <t>其他（微纳器件与微系统团队）</t>
    <phoneticPr fontId="95" type="noConversion"/>
  </si>
  <si>
    <t>其他（自由组合团队）</t>
    <phoneticPr fontId="95" type="noConversion"/>
  </si>
  <si>
    <t>其他（磁电子器件及应用研究团队）</t>
    <phoneticPr fontId="95" type="noConversion"/>
  </si>
  <si>
    <t>其他（光电工程与仪器科学研究团队</t>
    <phoneticPr fontId="95" type="noConversion"/>
  </si>
  <si>
    <t>其他（微纳器件与微系统团队</t>
    <phoneticPr fontId="95" type="noConversion"/>
  </si>
  <si>
    <t>其他（无线技术与应用团队</t>
    <phoneticPr fontId="95" type="noConversion"/>
  </si>
  <si>
    <t>其他（现代电路与智能信息团队）</t>
    <phoneticPr fontId="95" type="noConversion"/>
  </si>
  <si>
    <t>其他（现代电路与智能信息团队）</t>
    <phoneticPr fontId="95" type="noConversion"/>
  </si>
  <si>
    <t>周铁军</t>
    <phoneticPr fontId="95" type="noConversion"/>
  </si>
  <si>
    <t>温嘉红</t>
    <phoneticPr fontId="95" type="noConversion"/>
  </si>
  <si>
    <t>王敦辉</t>
    <phoneticPr fontId="95" type="noConversion"/>
  </si>
  <si>
    <t>哈迪</t>
    <phoneticPr fontId="95" type="noConversion"/>
  </si>
  <si>
    <t>王琳</t>
    <phoneticPr fontId="95" type="noConversion"/>
  </si>
  <si>
    <t>石振</t>
    <phoneticPr fontId="95" type="noConversion"/>
  </si>
  <si>
    <t>刘圆圆</t>
    <phoneticPr fontId="95" type="noConversion"/>
  </si>
  <si>
    <t>王骏超</t>
    <phoneticPr fontId="95" type="noConversion"/>
  </si>
  <si>
    <t>王宁宁</t>
    <phoneticPr fontId="95" type="noConversion"/>
  </si>
  <si>
    <t>苏国东</t>
    <phoneticPr fontId="95" type="noConversion"/>
  </si>
  <si>
    <t>陈金凯</t>
    <phoneticPr fontId="95" type="noConversion"/>
  </si>
  <si>
    <t>王健华</t>
    <phoneticPr fontId="95" type="noConversion"/>
  </si>
  <si>
    <t>曹文慧</t>
    <phoneticPr fontId="95" type="noConversion"/>
  </si>
  <si>
    <t>范奎奎</t>
    <phoneticPr fontId="95" type="noConversion"/>
  </si>
  <si>
    <t>吴章婷</t>
    <phoneticPr fontId="95" type="noConversion"/>
  </si>
  <si>
    <t>黄博</t>
    <phoneticPr fontId="95" type="noConversion"/>
  </si>
  <si>
    <t>何志伟</t>
    <phoneticPr fontId="95" type="noConversion"/>
  </si>
  <si>
    <t>申东升</t>
    <phoneticPr fontId="95" type="noConversion"/>
  </si>
  <si>
    <t>杨翠容</t>
    <phoneticPr fontId="95" type="noConversion"/>
  </si>
  <si>
    <t>42036</t>
  </si>
  <si>
    <t>42119</t>
  </si>
  <si>
    <t>42180</t>
  </si>
  <si>
    <t>42245</t>
  </si>
  <si>
    <t>42020</t>
  </si>
  <si>
    <t>42244</t>
  </si>
  <si>
    <t>42046</t>
  </si>
  <si>
    <t>41957</t>
  </si>
  <si>
    <t>42014</t>
  </si>
  <si>
    <t>42116</t>
  </si>
  <si>
    <t>42262</t>
  </si>
  <si>
    <t>41964</t>
  </si>
  <si>
    <t>42221</t>
  </si>
  <si>
    <t>42142</t>
  </si>
  <si>
    <t>42177</t>
  </si>
  <si>
    <t>42184</t>
  </si>
  <si>
    <t>42273</t>
  </si>
  <si>
    <t>41958</t>
  </si>
  <si>
    <t>41968</t>
  </si>
  <si>
    <t>42027</t>
  </si>
  <si>
    <t>42063</t>
  </si>
  <si>
    <t>42073</t>
  </si>
  <si>
    <t>42103</t>
  </si>
  <si>
    <t>42229</t>
  </si>
  <si>
    <t>42254</t>
  </si>
  <si>
    <t>41930</t>
  </si>
  <si>
    <t>41908</t>
  </si>
  <si>
    <t>41962</t>
  </si>
  <si>
    <t>41973</t>
  </si>
  <si>
    <t>42071</t>
  </si>
  <si>
    <t>42091</t>
  </si>
  <si>
    <t>42123</t>
  </si>
  <si>
    <t>42247</t>
  </si>
  <si>
    <t>42040</t>
  </si>
  <si>
    <t>41942</t>
  </si>
  <si>
    <t>42042</t>
  </si>
  <si>
    <t>42043</t>
  </si>
  <si>
    <t>42076</t>
  </si>
  <si>
    <t>42007</t>
  </si>
  <si>
    <t>42087</t>
  </si>
  <si>
    <t>42110</t>
  </si>
  <si>
    <t>41985</t>
  </si>
  <si>
    <t>41934</t>
  </si>
  <si>
    <t>41916</t>
  </si>
  <si>
    <t>42242</t>
  </si>
  <si>
    <t>42079</t>
  </si>
  <si>
    <t>讲师（高校）</t>
  </si>
  <si>
    <t>副研究员（自然科学）</t>
  </si>
  <si>
    <t>研究员（自然科学）</t>
  </si>
  <si>
    <t>教授</t>
    <phoneticPr fontId="96" type="noConversion"/>
  </si>
  <si>
    <t>助理研究员（自然科学）</t>
  </si>
  <si>
    <t>讲师（高校）</t>
    <phoneticPr fontId="96" type="noConversion"/>
  </si>
  <si>
    <t>讲师（高校）</t>
    <phoneticPr fontId="96" type="noConversion"/>
  </si>
  <si>
    <t>王琳</t>
  </si>
  <si>
    <t>吴章婷</t>
  </si>
  <si>
    <t>苏国东</t>
  </si>
  <si>
    <t>温嘉红</t>
  </si>
  <si>
    <t>陈金凯</t>
  </si>
  <si>
    <t>王骏超</t>
  </si>
  <si>
    <t>曹文慧</t>
  </si>
  <si>
    <t>Hadi Barzegar Bafrooei</t>
  </si>
  <si>
    <t>助理研究员</t>
    <phoneticPr fontId="96" type="noConversion"/>
  </si>
  <si>
    <t>王敦辉</t>
  </si>
  <si>
    <t>黄博</t>
  </si>
  <si>
    <t>范奎奎</t>
    <phoneticPr fontId="96" type="noConversion"/>
  </si>
  <si>
    <t>王明浩</t>
    <phoneticPr fontId="96" type="noConversion"/>
  </si>
  <si>
    <t>特聘副教授</t>
    <phoneticPr fontId="96" type="noConversion"/>
  </si>
  <si>
    <t>邓天松</t>
    <phoneticPr fontId="96" type="noConversion"/>
  </si>
  <si>
    <t>光电工程与仪器科学</t>
  </si>
  <si>
    <t>新型半导体器件与电路</t>
  </si>
  <si>
    <t>电子能量转换和应用</t>
  </si>
  <si>
    <t>无线技术与应用</t>
  </si>
  <si>
    <t>磁电子器件与应用系统</t>
  </si>
  <si>
    <t>自由团队</t>
  </si>
  <si>
    <t>无线技术与应用</t>
    <phoneticPr fontId="96" type="noConversion"/>
  </si>
  <si>
    <t>集成电路与系统</t>
    <phoneticPr fontId="96" type="noConversion"/>
  </si>
  <si>
    <t>无线技术与应用</t>
    <phoneticPr fontId="96" type="noConversion"/>
  </si>
  <si>
    <t>天线与微波技术</t>
    <phoneticPr fontId="96" type="noConversion"/>
  </si>
  <si>
    <t>微纳器件与微系统</t>
    <phoneticPr fontId="96" type="noConversion"/>
  </si>
  <si>
    <t>孙玲玲</t>
    <phoneticPr fontId="96" type="noConversion"/>
  </si>
  <si>
    <t>李文钧</t>
    <phoneticPr fontId="96" type="noConversion"/>
  </si>
  <si>
    <t>陈龙</t>
    <phoneticPr fontId="96" type="noConversion"/>
  </si>
  <si>
    <t>周铁军</t>
    <phoneticPr fontId="96" type="noConversion"/>
  </si>
  <si>
    <t>王宁宁</t>
    <phoneticPr fontId="96" type="noConversion"/>
  </si>
  <si>
    <t>石振</t>
    <phoneticPr fontId="96" type="noConversion"/>
  </si>
  <si>
    <t>王健华</t>
    <phoneticPr fontId="96" type="noConversion"/>
  </si>
  <si>
    <t>颜士明</t>
    <phoneticPr fontId="96" type="noConversion"/>
  </si>
  <si>
    <t>乔文</t>
    <phoneticPr fontId="96" type="noConversion"/>
  </si>
  <si>
    <t>包梦恬</t>
    <phoneticPr fontId="96" type="noConversion"/>
  </si>
  <si>
    <t>朱舫</t>
    <phoneticPr fontId="96" type="noConversion"/>
  </si>
  <si>
    <t>张鹏泉</t>
    <phoneticPr fontId="96" type="noConversion"/>
  </si>
  <si>
    <r>
      <t>Ciaran</t>
    </r>
    <r>
      <rPr>
        <sz val="12"/>
        <rFont val="宋体"/>
        <family val="3"/>
        <charset val="134"/>
      </rPr>
      <t xml:space="preserve"> Feeney</t>
    </r>
    <phoneticPr fontId="96" type="noConversion"/>
  </si>
  <si>
    <t>职工号</t>
  </si>
  <si>
    <t>05001</t>
    <phoneticPr fontId="96" type="noConversion"/>
  </si>
  <si>
    <t>40215</t>
    <phoneticPr fontId="96" type="noConversion"/>
  </si>
  <si>
    <t>40216</t>
    <phoneticPr fontId="96" type="noConversion"/>
  </si>
  <si>
    <t>41973</t>
    <phoneticPr fontId="96" type="noConversion"/>
  </si>
  <si>
    <t>42262</t>
    <phoneticPr fontId="96" type="noConversion"/>
  </si>
  <si>
    <t>42273</t>
    <phoneticPr fontId="96" type="noConversion"/>
  </si>
  <si>
    <t>42299</t>
    <phoneticPr fontId="96" type="noConversion"/>
  </si>
  <si>
    <t>42300</t>
    <phoneticPr fontId="96" type="noConversion"/>
  </si>
  <si>
    <t>42306</t>
    <phoneticPr fontId="96" type="noConversion"/>
  </si>
  <si>
    <t>42311</t>
    <phoneticPr fontId="96" type="noConversion"/>
  </si>
  <si>
    <t>42316</t>
    <phoneticPr fontId="96" type="noConversion"/>
  </si>
  <si>
    <t>42319</t>
    <phoneticPr fontId="96" type="noConversion"/>
  </si>
  <si>
    <t>42321</t>
    <phoneticPr fontId="96" type="noConversion"/>
  </si>
  <si>
    <t>42322</t>
    <phoneticPr fontId="96" type="noConversion"/>
  </si>
  <si>
    <t>教授</t>
    <phoneticPr fontId="96" type="noConversion"/>
  </si>
  <si>
    <t>研究员（自然科学）</t>
    <phoneticPr fontId="96" type="noConversion"/>
  </si>
  <si>
    <t>副教授</t>
    <phoneticPr fontId="96" type="noConversion"/>
  </si>
  <si>
    <t>讲师（高校）</t>
    <phoneticPr fontId="96" type="noConversion"/>
  </si>
  <si>
    <t>副研究员（自然科学）</t>
    <phoneticPr fontId="96" type="noConversion"/>
  </si>
  <si>
    <t>副研究员</t>
    <phoneticPr fontId="96" type="noConversion"/>
  </si>
  <si>
    <t>副研究员（自然科学）</t>
    <phoneticPr fontId="96" type="noConversion"/>
  </si>
  <si>
    <t>教授级高工</t>
    <phoneticPr fontId="96" type="noConversion"/>
  </si>
  <si>
    <t>正高</t>
    <phoneticPr fontId="96" type="noConversion"/>
  </si>
  <si>
    <t>副高</t>
    <phoneticPr fontId="96" type="noConversion"/>
  </si>
  <si>
    <t>中级</t>
    <phoneticPr fontId="96" type="noConversion"/>
  </si>
  <si>
    <t>职称级别</t>
    <phoneticPr fontId="96" type="noConversion"/>
  </si>
  <si>
    <t>教授</t>
    <phoneticPr fontId="24" type="noConversion"/>
  </si>
  <si>
    <t>正高</t>
    <phoneticPr fontId="24" type="noConversion"/>
  </si>
  <si>
    <t>吴章婷</t>
    <phoneticPr fontId="3" type="noConversion"/>
  </si>
  <si>
    <t>陈金凯</t>
    <phoneticPr fontId="3" type="noConversion"/>
  </si>
  <si>
    <t>黄博</t>
    <phoneticPr fontId="3" type="noConversion"/>
  </si>
  <si>
    <t>李仕琦</t>
    <phoneticPr fontId="3" type="noConversion"/>
  </si>
  <si>
    <t>刘艳</t>
    <phoneticPr fontId="3" type="noConversion"/>
  </si>
  <si>
    <t>苏国东</t>
    <phoneticPr fontId="3" type="noConversion"/>
  </si>
  <si>
    <t>王骏超</t>
    <phoneticPr fontId="3" type="noConversion"/>
  </si>
  <si>
    <t>王琳</t>
    <phoneticPr fontId="3" type="noConversion"/>
  </si>
  <si>
    <t>申东升</t>
    <phoneticPr fontId="3" type="noConversion"/>
  </si>
  <si>
    <t>潘柏操</t>
    <phoneticPr fontId="3" type="noConversion"/>
  </si>
  <si>
    <t>王涛</t>
    <phoneticPr fontId="3" type="noConversion"/>
  </si>
  <si>
    <t>温嘉红</t>
    <phoneticPr fontId="3" type="noConversion"/>
  </si>
  <si>
    <t>范奎奎</t>
    <phoneticPr fontId="3" type="noConversion"/>
  </si>
  <si>
    <t>外籍不参加</t>
    <phoneticPr fontId="24" type="noConversion"/>
  </si>
  <si>
    <t>何志伟</t>
    <phoneticPr fontId="100" type="noConversion"/>
  </si>
  <si>
    <t>无线技术与应用团队</t>
    <phoneticPr fontId="100" type="noConversion"/>
  </si>
  <si>
    <t>学科（集成电路与系统团队）</t>
    <phoneticPr fontId="100" type="noConversion"/>
  </si>
  <si>
    <t>学科（海洋电子团队）</t>
    <phoneticPr fontId="100" type="noConversion"/>
  </si>
  <si>
    <t>出国</t>
    <phoneticPr fontId="24" type="noConversion"/>
  </si>
  <si>
    <t>出国</t>
    <phoneticPr fontId="24" type="noConversion"/>
  </si>
  <si>
    <t>教授</t>
    <phoneticPr fontId="24" type="noConversion"/>
  </si>
  <si>
    <t>正高</t>
    <phoneticPr fontId="24" type="noConversion"/>
  </si>
  <si>
    <t>专任教师</t>
    <phoneticPr fontId="104" type="noConversion"/>
  </si>
  <si>
    <t>专职研究</t>
  </si>
  <si>
    <t>副教授</t>
    <phoneticPr fontId="24" type="noConversion"/>
  </si>
  <si>
    <t>副高</t>
    <phoneticPr fontId="24" type="noConversion"/>
  </si>
  <si>
    <t>副教授</t>
    <phoneticPr fontId="104" type="noConversion"/>
  </si>
  <si>
    <t>实验师</t>
    <phoneticPr fontId="104" type="noConversion"/>
  </si>
  <si>
    <t>新型半导体材料与电路</t>
  </si>
  <si>
    <t>高级实验师</t>
    <phoneticPr fontId="104" type="noConversion"/>
  </si>
  <si>
    <t>副高</t>
    <phoneticPr fontId="104" type="noConversion"/>
  </si>
  <si>
    <t>40091</t>
  </si>
  <si>
    <t>中级</t>
    <phoneticPr fontId="24" type="noConversion"/>
  </si>
  <si>
    <t>专任教师</t>
    <phoneticPr fontId="24" type="noConversion"/>
  </si>
  <si>
    <t>行政不参评</t>
    <phoneticPr fontId="24" type="noConversion"/>
  </si>
  <si>
    <t>新进教师</t>
    <phoneticPr fontId="24" type="noConversion"/>
  </si>
  <si>
    <t>青年教师助讲培养合格</t>
    <phoneticPr fontId="26" type="noConversion"/>
  </si>
  <si>
    <t>行政不参评、青年教师助讲培养合格</t>
    <phoneticPr fontId="24" type="noConversion"/>
  </si>
  <si>
    <t>新进教师</t>
    <phoneticPr fontId="24" type="noConversion"/>
  </si>
  <si>
    <t>研究系列不参评</t>
    <phoneticPr fontId="24" type="noConversion"/>
  </si>
  <si>
    <t>新进教师</t>
    <phoneticPr fontId="24" type="noConversion"/>
  </si>
  <si>
    <t>离职</t>
    <phoneticPr fontId="24" type="noConversion"/>
  </si>
  <si>
    <t>17-18-02</t>
    <phoneticPr fontId="24" type="noConversion"/>
  </si>
  <si>
    <t>18-19-01</t>
    <phoneticPr fontId="24" type="noConversion"/>
  </si>
  <si>
    <t>申东升</t>
    <phoneticPr fontId="108" type="noConversion"/>
  </si>
  <si>
    <t>学科（集成电路与系统团队）</t>
    <phoneticPr fontId="108" type="noConversion"/>
  </si>
  <si>
    <t>周铁军</t>
    <phoneticPr fontId="108" type="noConversion"/>
  </si>
  <si>
    <t>温嘉红</t>
    <phoneticPr fontId="108" type="noConversion"/>
  </si>
  <si>
    <t>王敦辉</t>
    <phoneticPr fontId="108" type="noConversion"/>
  </si>
  <si>
    <t>哈迪</t>
    <phoneticPr fontId="108" type="noConversion"/>
  </si>
  <si>
    <t>王琳</t>
    <phoneticPr fontId="108" type="noConversion"/>
  </si>
  <si>
    <t>石振</t>
    <phoneticPr fontId="108" type="noConversion"/>
  </si>
  <si>
    <t>刘圆圆</t>
    <phoneticPr fontId="108" type="noConversion"/>
  </si>
  <si>
    <t>王骏超</t>
    <phoneticPr fontId="108" type="noConversion"/>
  </si>
  <si>
    <t>王宁宁</t>
    <phoneticPr fontId="108" type="noConversion"/>
  </si>
  <si>
    <t>苏国东</t>
    <phoneticPr fontId="108" type="noConversion"/>
  </si>
  <si>
    <t>陈金凯</t>
    <phoneticPr fontId="108" type="noConversion"/>
  </si>
  <si>
    <t>王健华</t>
    <phoneticPr fontId="108" type="noConversion"/>
  </si>
  <si>
    <t>无线技术与应用团队</t>
    <phoneticPr fontId="108" type="noConversion"/>
  </si>
  <si>
    <t>曹文慧</t>
    <phoneticPr fontId="108" type="noConversion"/>
  </si>
  <si>
    <t>范奎奎</t>
    <phoneticPr fontId="108" type="noConversion"/>
  </si>
  <si>
    <t>吴章婷</t>
    <phoneticPr fontId="108" type="noConversion"/>
  </si>
  <si>
    <t>黄博</t>
    <phoneticPr fontId="108" type="noConversion"/>
  </si>
  <si>
    <t>何志伟</t>
    <phoneticPr fontId="108" type="noConversion"/>
  </si>
  <si>
    <t>自由组合团队</t>
    <phoneticPr fontId="108" type="noConversion"/>
  </si>
  <si>
    <t>学科（现代电路与智能信息团队）</t>
    <phoneticPr fontId="108" type="noConversion"/>
  </si>
  <si>
    <t>学科（海洋电子团队）</t>
    <phoneticPr fontId="108" type="noConversion"/>
  </si>
  <si>
    <t>学科（光电工程与仪器科学研究团队</t>
    <phoneticPr fontId="108" type="noConversion"/>
  </si>
  <si>
    <t>学科（装备电子团队）</t>
    <phoneticPr fontId="108" type="noConversion"/>
  </si>
  <si>
    <t>其他（电子能量转换与应用团队）</t>
    <phoneticPr fontId="108" type="noConversion"/>
  </si>
  <si>
    <t>杨翠容</t>
    <phoneticPr fontId="108" type="noConversion"/>
  </si>
  <si>
    <t>其他（集成电路与系统团队）</t>
    <phoneticPr fontId="108" type="noConversion"/>
  </si>
  <si>
    <t>其他（微纳器件与微系统团队）</t>
    <phoneticPr fontId="108" type="noConversion"/>
  </si>
  <si>
    <t>其他（自由组合团队）</t>
    <phoneticPr fontId="108" type="noConversion"/>
  </si>
  <si>
    <r>
      <t>S</t>
    </r>
    <r>
      <rPr>
        <sz val="10"/>
        <color indexed="8"/>
        <rFont val="宋体"/>
        <family val="3"/>
        <charset val="134"/>
      </rPr>
      <t>1</t>
    </r>
    <phoneticPr fontId="3" type="noConversion"/>
  </si>
  <si>
    <t>出国</t>
    <phoneticPr fontId="24" type="noConversion"/>
  </si>
  <si>
    <t>副研究员</t>
  </si>
  <si>
    <t>助理研究员</t>
  </si>
  <si>
    <t>研究员</t>
  </si>
  <si>
    <t>助理实验师</t>
  </si>
  <si>
    <t>外派</t>
    <phoneticPr fontId="24" type="noConversion"/>
  </si>
  <si>
    <t>出国</t>
    <phoneticPr fontId="24" type="noConversion"/>
  </si>
  <si>
    <t>张珣</t>
    <phoneticPr fontId="25" type="noConversion"/>
  </si>
  <si>
    <t>张珣</t>
    <phoneticPr fontId="24" type="noConversion"/>
  </si>
  <si>
    <t xml:space="preserve">S3总分100分封顶；S4总分100分封顶 </t>
  </si>
  <si>
    <t xml:space="preserve">S3总分100分封顶 </t>
  </si>
  <si>
    <t>姓名</t>
    <phoneticPr fontId="23" type="noConversion"/>
  </si>
  <si>
    <t>D</t>
  </si>
  <si>
    <t>俞钰峰</t>
    <phoneticPr fontId="22" type="noConversion"/>
  </si>
  <si>
    <t>S3总分100分封顶</t>
  </si>
  <si>
    <t>S4总分100分封顶</t>
  </si>
  <si>
    <t>每年教学学时数低于32学时</t>
  </si>
  <si>
    <t>正高</t>
    <phoneticPr fontId="23" type="noConversion"/>
  </si>
  <si>
    <t>S3总分100分封顶，S4总分100分封顶</t>
  </si>
  <si>
    <t>副高</t>
    <phoneticPr fontId="23" type="noConversion"/>
  </si>
  <si>
    <t>工号</t>
    <phoneticPr fontId="23" type="noConversion"/>
  </si>
  <si>
    <t>是否出现教学事故</t>
    <phoneticPr fontId="112" type="noConversion"/>
  </si>
  <si>
    <t>否</t>
    <phoneticPr fontId="23" type="noConversion"/>
  </si>
  <si>
    <t>B</t>
    <phoneticPr fontId="23" type="noConversion"/>
  </si>
  <si>
    <r>
      <rPr>
        <b/>
        <sz val="11"/>
        <rFont val="宋体"/>
        <family val="3"/>
        <charset val="134"/>
      </rPr>
      <t>职称</t>
    </r>
  </si>
  <si>
    <r>
      <t>承担主讲课程学时数是否不低于</t>
    </r>
    <r>
      <rPr>
        <b/>
        <sz val="11"/>
        <rFont val="Calibri"/>
        <family val="2"/>
      </rPr>
      <t>64</t>
    </r>
    <r>
      <rPr>
        <b/>
        <sz val="11"/>
        <rFont val="宋体"/>
        <family val="3"/>
        <charset val="134"/>
      </rPr>
      <t>学时</t>
    </r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</si>
  <si>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</si>
  <si>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考核等级</t>
    </r>
  </si>
  <si>
    <t>研究生</t>
    <phoneticPr fontId="3" type="noConversion"/>
  </si>
  <si>
    <t>团队</t>
    <phoneticPr fontId="25" type="noConversion"/>
  </si>
  <si>
    <t>职称</t>
    <phoneticPr fontId="96" type="noConversion"/>
  </si>
  <si>
    <t>2018-2019教师教学工作业绩考核成绩汇总表</t>
    <phoneticPr fontId="23" type="noConversion"/>
  </si>
  <si>
    <t>2018工作量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</si>
</sst>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);[Red]\(0\)"/>
    <numFmt numFmtId="178" formatCode="0.000_ "/>
    <numFmt numFmtId="179" formatCode="0.00000_ "/>
    <numFmt numFmtId="180" formatCode="0.0000"/>
  </numFmts>
  <fonts count="127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宋体"/>
      <family val="3"/>
      <charset val="134"/>
    </font>
    <font>
      <sz val="12"/>
      <name val="time"/>
      <family val="1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b/>
      <sz val="14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time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Calibri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0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2" fillId="0" borderId="0"/>
    <xf numFmtId="0" fontId="73" fillId="0" borderId="0"/>
    <xf numFmtId="0" fontId="28" fillId="0" borderId="0">
      <alignment vertical="center"/>
    </xf>
    <xf numFmtId="0" fontId="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6" fillId="0" borderId="0"/>
    <xf numFmtId="0" fontId="2" fillId="0" borderId="0"/>
    <xf numFmtId="0" fontId="73" fillId="0" borderId="0"/>
    <xf numFmtId="0" fontId="73" fillId="0" borderId="0"/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2" fillId="0" borderId="0">
      <alignment vertical="center"/>
    </xf>
    <xf numFmtId="0" fontId="73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66" fillId="0" borderId="0">
      <alignment vertical="center"/>
    </xf>
    <xf numFmtId="0" fontId="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3" fillId="0" borderId="4" applyNumberFormat="0" applyFill="0" applyAlignment="0" applyProtection="0">
      <alignment vertical="center"/>
    </xf>
    <xf numFmtId="0" fontId="83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3" fillId="0" borderId="4" applyNumberFormat="0" applyFill="0" applyAlignment="0" applyProtection="0">
      <alignment vertical="center"/>
    </xf>
    <xf numFmtId="0" fontId="83" fillId="0" borderId="4" applyNumberFormat="0" applyFill="0" applyAlignment="0" applyProtection="0">
      <alignment vertical="center"/>
    </xf>
    <xf numFmtId="0" fontId="83" fillId="0" borderId="4" applyNumberFormat="0" applyFill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38" fillId="30" borderId="5" applyNumberFormat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84" fillId="30" borderId="5" applyNumberFormat="0" applyAlignment="0" applyProtection="0">
      <alignment vertical="center"/>
    </xf>
    <xf numFmtId="0" fontId="84" fillId="30" borderId="5" applyNumberFormat="0" applyAlignment="0" applyProtection="0">
      <alignment vertical="center"/>
    </xf>
    <xf numFmtId="0" fontId="59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84" fillId="31" borderId="5" applyNumberFormat="0" applyAlignment="0" applyProtection="0">
      <alignment vertical="center"/>
    </xf>
    <xf numFmtId="0" fontId="84" fillId="31" borderId="5" applyNumberFormat="0" applyAlignment="0" applyProtection="0">
      <alignment vertical="center"/>
    </xf>
    <xf numFmtId="0" fontId="84" fillId="30" borderId="5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39" fillId="32" borderId="6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85" fillId="32" borderId="6" applyNumberFormat="0" applyAlignment="0" applyProtection="0">
      <alignment vertical="center"/>
    </xf>
    <xf numFmtId="0" fontId="85" fillId="32" borderId="6" applyNumberFormat="0" applyAlignment="0" applyProtection="0">
      <alignment vertical="center"/>
    </xf>
    <xf numFmtId="0" fontId="50" fillId="33" borderId="6" applyNumberFormat="0" applyAlignment="0" applyProtection="0">
      <alignment vertical="center"/>
    </xf>
    <xf numFmtId="0" fontId="14" fillId="33" borderId="6" applyNumberFormat="0" applyAlignment="0" applyProtection="0">
      <alignment vertical="center"/>
    </xf>
    <xf numFmtId="0" fontId="85" fillId="33" borderId="6" applyNumberFormat="0" applyAlignment="0" applyProtection="0">
      <alignment vertical="center"/>
    </xf>
    <xf numFmtId="0" fontId="85" fillId="33" borderId="6" applyNumberFormat="0" applyAlignment="0" applyProtection="0">
      <alignment vertical="center"/>
    </xf>
    <xf numFmtId="0" fontId="85" fillId="3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8" fillId="0" borderId="7" applyNumberFormat="0" applyFill="0" applyAlignment="0" applyProtection="0">
      <alignment vertical="center"/>
    </xf>
    <xf numFmtId="0" fontId="88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8" fillId="0" borderId="7" applyNumberFormat="0" applyFill="0" applyAlignment="0" applyProtection="0">
      <alignment vertical="center"/>
    </xf>
    <xf numFmtId="0" fontId="88" fillId="0" borderId="7" applyNumberFormat="0" applyFill="0" applyAlignment="0" applyProtection="0">
      <alignment vertical="center"/>
    </xf>
    <xf numFmtId="0" fontId="88" fillId="0" borderId="7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89" fillId="42" borderId="0" applyNumberFormat="0" applyBorder="0" applyAlignment="0" applyProtection="0">
      <alignment vertical="center"/>
    </xf>
    <xf numFmtId="0" fontId="89" fillId="42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89" fillId="43" borderId="0" applyNumberFormat="0" applyBorder="0" applyAlignment="0" applyProtection="0">
      <alignment vertical="center"/>
    </xf>
    <xf numFmtId="0" fontId="89" fillId="43" borderId="0" applyNumberFormat="0" applyBorder="0" applyAlignment="0" applyProtection="0">
      <alignment vertical="center"/>
    </xf>
    <xf numFmtId="0" fontId="89" fillId="42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4" fillId="30" borderId="8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90" fillId="30" borderId="8" applyNumberFormat="0" applyAlignment="0" applyProtection="0">
      <alignment vertical="center"/>
    </xf>
    <xf numFmtId="0" fontId="90" fillId="30" borderId="8" applyNumberFormat="0" applyAlignment="0" applyProtection="0">
      <alignment vertical="center"/>
    </xf>
    <xf numFmtId="0" fontId="56" fillId="31" borderId="8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90" fillId="31" borderId="8" applyNumberFormat="0" applyAlignment="0" applyProtection="0">
      <alignment vertical="center"/>
    </xf>
    <xf numFmtId="0" fontId="90" fillId="31" borderId="8" applyNumberFormat="0" applyAlignment="0" applyProtection="0">
      <alignment vertical="center"/>
    </xf>
    <xf numFmtId="0" fontId="90" fillId="30" borderId="8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45" fillId="12" borderId="5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91" fillId="12" borderId="5" applyNumberFormat="0" applyAlignment="0" applyProtection="0">
      <alignment vertical="center"/>
    </xf>
    <xf numFmtId="0" fontId="91" fillId="12" borderId="5" applyNumberFormat="0" applyAlignment="0" applyProtection="0">
      <alignment vertical="center"/>
    </xf>
    <xf numFmtId="0" fontId="54" fillId="13" borderId="5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91" fillId="13" borderId="5" applyNumberFormat="0" applyAlignment="0" applyProtection="0">
      <alignment vertical="center"/>
    </xf>
    <xf numFmtId="0" fontId="91" fillId="13" borderId="5" applyNumberFormat="0" applyAlignment="0" applyProtection="0">
      <alignment vertical="center"/>
    </xf>
    <xf numFmtId="0" fontId="91" fillId="12" borderId="5" applyNumberForma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28" fillId="44" borderId="9" applyNumberFormat="0" applyFon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73" fillId="44" borderId="9" applyNumberFormat="0" applyFont="0" applyAlignment="0" applyProtection="0">
      <alignment vertical="center"/>
    </xf>
    <xf numFmtId="0" fontId="73" fillId="44" borderId="9" applyNumberFormat="0" applyFont="0" applyAlignment="0" applyProtection="0">
      <alignment vertical="center"/>
    </xf>
    <xf numFmtId="0" fontId="46" fillId="45" borderId="9" applyNumberFormat="0" applyFont="0" applyAlignment="0" applyProtection="0">
      <alignment vertical="center"/>
    </xf>
    <xf numFmtId="0" fontId="2" fillId="45" borderId="9" applyNumberFormat="0" applyFont="0" applyAlignment="0" applyProtection="0">
      <alignment vertical="center"/>
    </xf>
    <xf numFmtId="0" fontId="73" fillId="45" borderId="9" applyNumberFormat="0" applyFont="0" applyAlignment="0" applyProtection="0">
      <alignment vertical="center"/>
    </xf>
    <xf numFmtId="0" fontId="73" fillId="45" borderId="9" applyNumberFormat="0" applyFont="0" applyAlignment="0" applyProtection="0">
      <alignment vertical="center"/>
    </xf>
    <xf numFmtId="0" fontId="73" fillId="44" borderId="9" applyNumberFormat="0" applyFont="0" applyAlignment="0" applyProtection="0">
      <alignment vertical="center"/>
    </xf>
  </cellStyleXfs>
  <cellXfs count="162">
    <xf numFmtId="0" fontId="0" fillId="0" borderId="0" xfId="0">
      <alignment vertical="center"/>
    </xf>
    <xf numFmtId="0" fontId="65" fillId="0" borderId="0" xfId="0" applyFont="1">
      <alignment vertical="center"/>
    </xf>
    <xf numFmtId="0" fontId="67" fillId="0" borderId="10" xfId="0" applyFont="1" applyFill="1" applyBorder="1" applyAlignment="1">
      <alignment horizontal="left" vertical="center"/>
    </xf>
    <xf numFmtId="0" fontId="70" fillId="0" borderId="10" xfId="0" applyFont="1" applyFill="1" applyBorder="1" applyAlignment="1">
      <alignment horizontal="center" vertical="center"/>
    </xf>
    <xf numFmtId="2" fontId="70" fillId="0" borderId="10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 wrapText="1"/>
    </xf>
    <xf numFmtId="0" fontId="70" fillId="0" borderId="10" xfId="0" applyFont="1" applyFill="1" applyBorder="1">
      <alignment vertical="center"/>
    </xf>
    <xf numFmtId="0" fontId="72" fillId="0" borderId="10" xfId="0" applyFont="1" applyFill="1" applyBorder="1" applyAlignment="1">
      <alignment horizontal="center" vertical="center" wrapText="1"/>
    </xf>
    <xf numFmtId="0" fontId="72" fillId="0" borderId="10" xfId="0" applyFont="1" applyFill="1" applyBorder="1" applyAlignment="1">
      <alignment horizontal="center" vertical="center"/>
    </xf>
    <xf numFmtId="176" fontId="70" fillId="0" borderId="10" xfId="0" applyNumberFormat="1" applyFont="1" applyFill="1" applyBorder="1" applyAlignment="1">
      <alignment horizontal="center" vertical="center"/>
    </xf>
    <xf numFmtId="0" fontId="64" fillId="0" borderId="10" xfId="0" applyFont="1" applyFill="1" applyBorder="1" applyAlignment="1">
      <alignment horizontal="center"/>
    </xf>
    <xf numFmtId="0" fontId="115" fillId="0" borderId="10" xfId="0" applyFont="1" applyFill="1" applyBorder="1" applyAlignment="1">
      <alignment horizontal="center" vertical="center"/>
    </xf>
    <xf numFmtId="2" fontId="115" fillId="46" borderId="10" xfId="0" applyNumberFormat="1" applyFont="1" applyFill="1" applyBorder="1" applyAlignment="1">
      <alignment horizontal="center" vertical="center"/>
    </xf>
    <xf numFmtId="0" fontId="116" fillId="0" borderId="10" xfId="0" applyFont="1" applyFill="1" applyBorder="1" applyAlignment="1">
      <alignment horizontal="center" vertical="center" wrapText="1"/>
    </xf>
    <xf numFmtId="177" fontId="116" fillId="0" borderId="10" xfId="0" applyNumberFormat="1" applyFont="1" applyFill="1" applyBorder="1" applyAlignment="1">
      <alignment horizontal="center" vertical="center" wrapText="1"/>
    </xf>
    <xf numFmtId="0" fontId="116" fillId="0" borderId="0" xfId="0" applyFont="1" applyFill="1" applyAlignment="1">
      <alignment horizontal="center" vertical="center" wrapText="1"/>
    </xf>
    <xf numFmtId="0" fontId="117" fillId="0" borderId="0" xfId="0" applyFont="1" applyFill="1" applyAlignment="1">
      <alignment horizontal="center" vertical="center"/>
    </xf>
    <xf numFmtId="0" fontId="118" fillId="0" borderId="0" xfId="0" applyFont="1" applyFill="1" applyAlignment="1">
      <alignment horizontal="center" vertical="center"/>
    </xf>
    <xf numFmtId="2" fontId="117" fillId="0" borderId="10" xfId="0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74" fillId="0" borderId="10" xfId="0" applyFont="1" applyFill="1" applyBorder="1" applyAlignment="1">
      <alignment horizontal="center" vertical="center"/>
    </xf>
    <xf numFmtId="0" fontId="117" fillId="0" borderId="0" xfId="0" applyFont="1" applyFill="1">
      <alignment vertical="center"/>
    </xf>
    <xf numFmtId="0" fontId="117" fillId="0" borderId="10" xfId="0" applyFont="1" applyFill="1" applyBorder="1">
      <alignment vertical="center"/>
    </xf>
    <xf numFmtId="0" fontId="92" fillId="0" borderId="10" xfId="0" applyFont="1" applyFill="1" applyBorder="1" applyAlignment="1">
      <alignment horizontal="center" vertical="center" wrapText="1"/>
    </xf>
    <xf numFmtId="0" fontId="70" fillId="0" borderId="0" xfId="0" applyFont="1" applyFill="1" applyAlignment="1">
      <alignment horizontal="center" vertical="center" wrapText="1"/>
    </xf>
    <xf numFmtId="0" fontId="70" fillId="0" borderId="0" xfId="0" applyFont="1" applyFill="1" applyBorder="1" applyAlignment="1">
      <alignment horizontal="center" vertical="center" wrapText="1"/>
    </xf>
    <xf numFmtId="0" fontId="117" fillId="0" borderId="10" xfId="0" applyFont="1" applyFill="1" applyBorder="1" applyAlignment="1">
      <alignment horizontal="center" vertical="center"/>
    </xf>
    <xf numFmtId="0" fontId="117" fillId="0" borderId="10" xfId="0" applyFont="1" applyFill="1" applyBorder="1" applyAlignment="1">
      <alignment horizontal="center" vertical="center"/>
    </xf>
    <xf numFmtId="0" fontId="74" fillId="0" borderId="10" xfId="226" applyFont="1" applyFill="1" applyBorder="1">
      <alignment vertical="center"/>
    </xf>
    <xf numFmtId="0" fontId="117" fillId="0" borderId="10" xfId="226" applyFont="1" applyFill="1" applyBorder="1">
      <alignment vertical="center"/>
    </xf>
    <xf numFmtId="0" fontId="92" fillId="0" borderId="10" xfId="226" applyFont="1" applyFill="1" applyBorder="1">
      <alignment vertical="center"/>
    </xf>
    <xf numFmtId="0" fontId="74" fillId="0" borderId="10" xfId="227" applyFont="1" applyFill="1" applyBorder="1">
      <alignment vertical="center"/>
    </xf>
    <xf numFmtId="0" fontId="114" fillId="0" borderId="10" xfId="0" applyFont="1" applyFill="1" applyBorder="1" applyAlignment="1"/>
    <xf numFmtId="0" fontId="114" fillId="0" borderId="10" xfId="0" applyFont="1" applyFill="1" applyBorder="1" applyAlignment="1">
      <alignment horizontal="center"/>
    </xf>
    <xf numFmtId="0" fontId="119" fillId="0" borderId="10" xfId="0" applyFont="1" applyBorder="1" applyAlignment="1">
      <alignment vertical="center" wrapText="1"/>
    </xf>
    <xf numFmtId="0" fontId="97" fillId="0" borderId="10" xfId="0" applyFont="1" applyBorder="1" applyAlignment="1"/>
    <xf numFmtId="0" fontId="0" fillId="0" borderId="10" xfId="0" applyBorder="1" applyAlignment="1"/>
    <xf numFmtId="49" fontId="97" fillId="0" borderId="10" xfId="0" applyNumberFormat="1" applyFont="1" applyBorder="1" applyAlignment="1"/>
    <xf numFmtId="49" fontId="0" fillId="0" borderId="10" xfId="0" applyNumberFormat="1" applyBorder="1" applyAlignment="1"/>
    <xf numFmtId="0" fontId="0" fillId="46" borderId="10" xfId="0" applyFill="1" applyBorder="1" applyAlignment="1"/>
    <xf numFmtId="0" fontId="0" fillId="0" borderId="10" xfId="0" applyFont="1" applyBorder="1" applyAlignment="1"/>
    <xf numFmtId="0" fontId="120" fillId="0" borderId="10" xfId="0" applyFont="1" applyBorder="1" applyAlignment="1"/>
    <xf numFmtId="0" fontId="0" fillId="0" borderId="0" xfId="0" applyAlignment="1"/>
    <xf numFmtId="0" fontId="117" fillId="0" borderId="10" xfId="0" applyFont="1" applyFill="1" applyBorder="1" applyAlignment="1">
      <alignment horizontal="center" vertical="center"/>
    </xf>
    <xf numFmtId="0" fontId="117" fillId="47" borderId="0" xfId="0" applyFont="1" applyFill="1">
      <alignment vertical="center"/>
    </xf>
    <xf numFmtId="0" fontId="99" fillId="0" borderId="10" xfId="0" applyFont="1" applyFill="1" applyBorder="1" applyAlignment="1">
      <alignment horizontal="center" vertical="center" wrapText="1"/>
    </xf>
    <xf numFmtId="0" fontId="101" fillId="0" borderId="0" xfId="0" applyFont="1">
      <alignment vertical="center"/>
    </xf>
    <xf numFmtId="0" fontId="115" fillId="48" borderId="10" xfId="0" applyFont="1" applyFill="1" applyBorder="1" applyAlignment="1"/>
    <xf numFmtId="0" fontId="115" fillId="48" borderId="10" xfId="0" applyFont="1" applyFill="1" applyBorder="1" applyAlignment="1">
      <alignment horizontal="right"/>
    </xf>
    <xf numFmtId="0" fontId="115" fillId="48" borderId="10" xfId="0" applyFont="1" applyFill="1" applyBorder="1" applyAlignment="1">
      <alignment horizontal="center"/>
    </xf>
    <xf numFmtId="0" fontId="101" fillId="0" borderId="10" xfId="0" applyFont="1" applyFill="1" applyBorder="1" applyAlignment="1">
      <alignment horizontal="right"/>
    </xf>
    <xf numFmtId="0" fontId="115" fillId="0" borderId="10" xfId="0" applyFont="1" applyFill="1" applyBorder="1" applyAlignment="1">
      <alignment horizontal="left" vertical="center" wrapText="1"/>
    </xf>
    <xf numFmtId="0" fontId="115" fillId="48" borderId="10" xfId="0" applyFont="1" applyFill="1" applyBorder="1" applyAlignment="1">
      <alignment horizontal="left"/>
    </xf>
    <xf numFmtId="177" fontId="101" fillId="0" borderId="0" xfId="0" applyNumberFormat="1" applyFont="1" applyAlignment="1"/>
    <xf numFmtId="0" fontId="101" fillId="0" borderId="0" xfId="0" applyFont="1" applyAlignment="1">
      <alignment horizontal="left"/>
    </xf>
    <xf numFmtId="0" fontId="101" fillId="0" borderId="0" xfId="0" applyFont="1" applyAlignment="1">
      <alignment horizontal="center"/>
    </xf>
    <xf numFmtId="0" fontId="117" fillId="47" borderId="0" xfId="0" applyFont="1" applyFill="1">
      <alignment vertical="center"/>
    </xf>
    <xf numFmtId="0" fontId="117" fillId="0" borderId="10" xfId="0" applyFont="1" applyFill="1" applyBorder="1" applyAlignment="1">
      <alignment horizontal="center" vertical="center"/>
    </xf>
    <xf numFmtId="0" fontId="103" fillId="0" borderId="10" xfId="0" applyFont="1" applyBorder="1" applyAlignment="1">
      <alignment horizontal="center" vertical="center"/>
    </xf>
    <xf numFmtId="0" fontId="103" fillId="0" borderId="10" xfId="0" applyFont="1" applyBorder="1" applyAlignment="1"/>
    <xf numFmtId="49" fontId="103" fillId="0" borderId="10" xfId="0" applyNumberFormat="1" applyFont="1" applyBorder="1" applyAlignment="1"/>
    <xf numFmtId="49" fontId="121" fillId="0" borderId="10" xfId="0" applyNumberFormat="1" applyFont="1" applyBorder="1" applyAlignment="1"/>
    <xf numFmtId="0" fontId="105" fillId="0" borderId="10" xfId="0" applyFont="1" applyBorder="1" applyAlignment="1">
      <alignment horizontal="center" vertical="center"/>
    </xf>
    <xf numFmtId="0" fontId="102" fillId="0" borderId="10" xfId="0" applyFont="1" applyBorder="1" applyAlignment="1">
      <alignment horizontal="center" vertical="center"/>
    </xf>
    <xf numFmtId="0" fontId="117" fillId="0" borderId="0" xfId="0" applyFont="1" applyFill="1" applyAlignment="1">
      <alignment horizontal="left" vertical="center"/>
    </xf>
    <xf numFmtId="0" fontId="116" fillId="46" borderId="10" xfId="0" applyFont="1" applyFill="1" applyBorder="1" applyAlignment="1">
      <alignment horizontal="center" vertical="center" wrapText="1"/>
    </xf>
    <xf numFmtId="0" fontId="117" fillId="46" borderId="10" xfId="0" applyFont="1" applyFill="1" applyBorder="1" applyAlignment="1">
      <alignment horizontal="center" vertical="center"/>
    </xf>
    <xf numFmtId="0" fontId="116" fillId="0" borderId="10" xfId="0" applyFont="1" applyFill="1" applyBorder="1" applyAlignment="1">
      <alignment horizontal="center" vertical="center" wrapText="1"/>
    </xf>
    <xf numFmtId="176" fontId="116" fillId="46" borderId="10" xfId="0" applyNumberFormat="1" applyFont="1" applyFill="1" applyBorder="1" applyAlignment="1">
      <alignment horizontal="center" vertical="center" wrapText="1"/>
    </xf>
    <xf numFmtId="2" fontId="117" fillId="46" borderId="10" xfId="0" applyNumberFormat="1" applyFont="1" applyFill="1" applyBorder="1" applyAlignment="1">
      <alignment horizontal="center" vertical="center"/>
    </xf>
    <xf numFmtId="0" fontId="117" fillId="0" borderId="10" xfId="0" applyFont="1" applyFill="1" applyBorder="1" applyAlignment="1">
      <alignment horizontal="center" vertical="center"/>
    </xf>
    <xf numFmtId="0" fontId="117" fillId="0" borderId="10" xfId="0" applyFont="1" applyFill="1" applyBorder="1" applyAlignment="1">
      <alignment horizontal="center" vertical="center"/>
    </xf>
    <xf numFmtId="0" fontId="64" fillId="0" borderId="10" xfId="0" applyFont="1" applyFill="1" applyBorder="1" applyAlignment="1"/>
    <xf numFmtId="0" fontId="115" fillId="0" borderId="10" xfId="0" applyFont="1" applyFill="1" applyBorder="1" applyAlignment="1">
      <alignment horizontal="right"/>
    </xf>
    <xf numFmtId="0" fontId="115" fillId="0" borderId="10" xfId="0" applyFont="1" applyFill="1" applyBorder="1" applyAlignment="1">
      <alignment horizontal="center"/>
    </xf>
    <xf numFmtId="0" fontId="122" fillId="0" borderId="10" xfId="0" applyFont="1" applyFill="1" applyBorder="1" applyAlignment="1"/>
    <xf numFmtId="0" fontId="115" fillId="0" borderId="0" xfId="0" applyFont="1" applyFill="1" applyBorder="1" applyAlignment="1">
      <alignment horizontal="center" vertical="center"/>
    </xf>
    <xf numFmtId="0" fontId="115" fillId="0" borderId="0" xfId="0" applyFont="1" applyFill="1" applyAlignment="1">
      <alignment horizontal="center" vertical="center"/>
    </xf>
    <xf numFmtId="0" fontId="115" fillId="0" borderId="0" xfId="0" applyFont="1" applyFill="1">
      <alignment vertical="center"/>
    </xf>
    <xf numFmtId="0" fontId="123" fillId="0" borderId="10" xfId="0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/>
    </xf>
    <xf numFmtId="0" fontId="67" fillId="0" borderId="10" xfId="0" applyFont="1" applyFill="1" applyBorder="1">
      <alignment vertical="center"/>
    </xf>
    <xf numFmtId="179" fontId="64" fillId="0" borderId="10" xfId="0" applyNumberFormat="1" applyFont="1" applyFill="1" applyBorder="1" applyAlignment="1"/>
    <xf numFmtId="2" fontId="115" fillId="0" borderId="10" xfId="0" applyNumberFormat="1" applyFont="1" applyFill="1" applyBorder="1" applyAlignment="1">
      <alignment horizontal="center" vertical="center"/>
    </xf>
    <xf numFmtId="1" fontId="67" fillId="0" borderId="11" xfId="0" applyNumberFormat="1" applyFont="1" applyFill="1" applyBorder="1" applyAlignment="1">
      <alignment horizontal="center" vertical="center"/>
    </xf>
    <xf numFmtId="0" fontId="123" fillId="46" borderId="10" xfId="0" applyFont="1" applyFill="1" applyBorder="1" applyAlignment="1">
      <alignment horizontal="center" vertical="center"/>
    </xf>
    <xf numFmtId="0" fontId="115" fillId="46" borderId="10" xfId="0" applyFont="1" applyFill="1" applyBorder="1" applyAlignment="1">
      <alignment horizontal="center" vertical="center"/>
    </xf>
    <xf numFmtId="0" fontId="115" fillId="46" borderId="10" xfId="0" applyFont="1" applyFill="1" applyBorder="1">
      <alignment vertical="center"/>
    </xf>
    <xf numFmtId="180" fontId="115" fillId="46" borderId="10" xfId="0" applyNumberFormat="1" applyFont="1" applyFill="1" applyBorder="1" applyAlignment="1">
      <alignment horizontal="right" vertical="center"/>
    </xf>
    <xf numFmtId="2" fontId="115" fillId="0" borderId="0" xfId="0" applyNumberFormat="1" applyFont="1" applyFill="1" applyAlignment="1">
      <alignment horizontal="center" vertical="center"/>
    </xf>
    <xf numFmtId="0" fontId="117" fillId="0" borderId="0" xfId="0" applyFont="1" applyFill="1" applyAlignment="1">
      <alignment horizontal="center" vertical="center"/>
    </xf>
    <xf numFmtId="0" fontId="117" fillId="0" borderId="10" xfId="0" applyFont="1" applyFill="1" applyBorder="1" applyAlignment="1">
      <alignment horizontal="center" vertical="center"/>
    </xf>
    <xf numFmtId="0" fontId="117" fillId="0" borderId="10" xfId="0" applyFont="1" applyFill="1" applyBorder="1" applyAlignment="1"/>
    <xf numFmtId="0" fontId="117" fillId="0" borderId="10" xfId="0" applyFont="1" applyFill="1" applyBorder="1">
      <alignment vertical="center"/>
    </xf>
    <xf numFmtId="0" fontId="109" fillId="0" borderId="10" xfId="226" applyFont="1" applyFill="1" applyBorder="1" applyAlignment="1">
      <alignment horizontal="left" vertical="center"/>
    </xf>
    <xf numFmtId="0" fontId="117" fillId="0" borderId="0" xfId="0" applyFont="1" applyFill="1">
      <alignment vertical="center"/>
    </xf>
    <xf numFmtId="0" fontId="117" fillId="0" borderId="0" xfId="0" applyFont="1" applyFill="1" applyBorder="1">
      <alignment vertical="center"/>
    </xf>
    <xf numFmtId="0" fontId="117" fillId="49" borderId="10" xfId="0" applyFont="1" applyFill="1" applyBorder="1" applyAlignment="1">
      <alignment horizontal="center" vertical="center"/>
    </xf>
    <xf numFmtId="0" fontId="114" fillId="49" borderId="10" xfId="0" applyFont="1" applyFill="1" applyBorder="1" applyAlignment="1"/>
    <xf numFmtId="0" fontId="114" fillId="49" borderId="10" xfId="0" applyFont="1" applyFill="1" applyBorder="1" applyAlignment="1">
      <alignment horizontal="center"/>
    </xf>
    <xf numFmtId="2" fontId="117" fillId="49" borderId="10" xfId="0" applyNumberFormat="1" applyFont="1" applyFill="1" applyBorder="1" applyAlignment="1">
      <alignment horizontal="center" vertical="center"/>
    </xf>
    <xf numFmtId="0" fontId="117" fillId="49" borderId="10" xfId="0" applyFont="1" applyFill="1" applyBorder="1">
      <alignment vertical="center"/>
    </xf>
    <xf numFmtId="176" fontId="117" fillId="49" borderId="10" xfId="0" applyNumberFormat="1" applyFont="1" applyFill="1" applyBorder="1" applyAlignment="1">
      <alignment horizontal="center" vertical="center"/>
    </xf>
    <xf numFmtId="0" fontId="117" fillId="49" borderId="10" xfId="226" applyFont="1" applyFill="1" applyBorder="1">
      <alignment vertical="center"/>
    </xf>
    <xf numFmtId="0" fontId="117" fillId="49" borderId="0" xfId="0" applyFont="1" applyFill="1">
      <alignment vertical="center"/>
    </xf>
    <xf numFmtId="0" fontId="74" fillId="49" borderId="10" xfId="0" applyFont="1" applyFill="1" applyBorder="1" applyAlignment="1">
      <alignment horizontal="left" vertical="center"/>
    </xf>
    <xf numFmtId="0" fontId="109" fillId="49" borderId="10" xfId="226" applyFont="1" applyFill="1" applyBorder="1">
      <alignment vertical="center"/>
    </xf>
    <xf numFmtId="0" fontId="98" fillId="49" borderId="10" xfId="226" applyFont="1" applyFill="1" applyBorder="1" applyAlignment="1">
      <alignment horizontal="left" vertical="center"/>
    </xf>
    <xf numFmtId="0" fontId="117" fillId="49" borderId="10" xfId="0" applyFont="1" applyFill="1" applyBorder="1" applyAlignment="1">
      <alignment horizontal="left" vertical="center"/>
    </xf>
    <xf numFmtId="0" fontId="102" fillId="49" borderId="10" xfId="0" applyFont="1" applyFill="1" applyBorder="1" applyAlignment="1">
      <alignment horizontal="left" vertical="center"/>
    </xf>
    <xf numFmtId="0" fontId="117" fillId="49" borderId="10" xfId="0" applyFont="1" applyFill="1" applyBorder="1" applyAlignment="1"/>
    <xf numFmtId="0" fontId="117" fillId="49" borderId="10" xfId="0" applyFont="1" applyFill="1" applyBorder="1" applyAlignment="1">
      <alignment horizontal="center"/>
    </xf>
    <xf numFmtId="0" fontId="102" fillId="49" borderId="10" xfId="226" applyFont="1" applyFill="1" applyBorder="1">
      <alignment vertical="center"/>
    </xf>
    <xf numFmtId="0" fontId="124" fillId="49" borderId="10" xfId="0" applyFont="1" applyFill="1" applyBorder="1" applyAlignment="1">
      <alignment horizontal="center" vertical="center"/>
    </xf>
    <xf numFmtId="0" fontId="102" fillId="49" borderId="10" xfId="226" applyFont="1" applyFill="1" applyBorder="1" applyAlignment="1">
      <alignment horizontal="left" vertical="center"/>
    </xf>
    <xf numFmtId="0" fontId="117" fillId="49" borderId="10" xfId="0" applyFont="1" applyFill="1" applyBorder="1">
      <alignment vertical="center"/>
    </xf>
    <xf numFmtId="0" fontId="117" fillId="50" borderId="10" xfId="0" applyFont="1" applyFill="1" applyBorder="1" applyAlignment="1">
      <alignment horizontal="center" vertical="center"/>
    </xf>
    <xf numFmtId="0" fontId="114" fillId="50" borderId="10" xfId="0" applyFont="1" applyFill="1" applyBorder="1" applyAlignment="1"/>
    <xf numFmtId="0" fontId="114" fillId="50" borderId="10" xfId="0" applyFont="1" applyFill="1" applyBorder="1" applyAlignment="1">
      <alignment horizontal="center"/>
    </xf>
    <xf numFmtId="2" fontId="117" fillId="50" borderId="10" xfId="0" applyNumberFormat="1" applyFont="1" applyFill="1" applyBorder="1" applyAlignment="1">
      <alignment horizontal="center" vertical="center"/>
    </xf>
    <xf numFmtId="0" fontId="117" fillId="50" borderId="10" xfId="0" applyFont="1" applyFill="1" applyBorder="1">
      <alignment vertical="center"/>
    </xf>
    <xf numFmtId="0" fontId="74" fillId="50" borderId="10" xfId="226" applyFont="1" applyFill="1" applyBorder="1">
      <alignment vertical="center"/>
    </xf>
    <xf numFmtId="0" fontId="117" fillId="50" borderId="0" xfId="0" applyFont="1" applyFill="1">
      <alignment vertical="center"/>
    </xf>
    <xf numFmtId="0" fontId="109" fillId="50" borderId="10" xfId="226" applyFont="1" applyFill="1" applyBorder="1">
      <alignment vertical="center"/>
    </xf>
    <xf numFmtId="0" fontId="110" fillId="0" borderId="10" xfId="0" applyFont="1" applyBorder="1" applyAlignment="1"/>
    <xf numFmtId="0" fontId="114" fillId="0" borderId="10" xfId="0" applyFont="1" applyFill="1" applyBorder="1" applyAlignment="1">
      <alignment horizontal="center"/>
    </xf>
    <xf numFmtId="178" fontId="117" fillId="0" borderId="10" xfId="0" applyNumberFormat="1" applyFont="1" applyFill="1" applyBorder="1" applyAlignment="1">
      <alignment horizontal="center" vertical="center"/>
    </xf>
    <xf numFmtId="178" fontId="117" fillId="50" borderId="10" xfId="0" applyNumberFormat="1" applyFont="1" applyFill="1" applyBorder="1" applyAlignment="1">
      <alignment horizontal="center" vertical="center"/>
    </xf>
    <xf numFmtId="0" fontId="109" fillId="0" borderId="10" xfId="0" applyFont="1" applyFill="1" applyBorder="1" applyAlignment="1">
      <alignment horizontal="center" vertical="center" wrapText="1"/>
    </xf>
    <xf numFmtId="178" fontId="70" fillId="0" borderId="10" xfId="0" applyNumberFormat="1" applyFont="1" applyFill="1" applyBorder="1" applyAlignment="1">
      <alignment horizontal="center" vertical="center"/>
    </xf>
    <xf numFmtId="178" fontId="117" fillId="49" borderId="10" xfId="0" applyNumberFormat="1" applyFont="1" applyFill="1" applyBorder="1" applyAlignment="1">
      <alignment horizontal="center" vertical="center"/>
    </xf>
    <xf numFmtId="0" fontId="114" fillId="0" borderId="10" xfId="0" applyFont="1" applyFill="1" applyBorder="1" applyAlignment="1">
      <alignment horizontal="center"/>
    </xf>
    <xf numFmtId="0" fontId="117" fillId="0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71" fillId="0" borderId="10" xfId="0" applyFont="1" applyFill="1" applyBorder="1" applyAlignment="1">
      <alignment horizontal="center" vertical="center" wrapText="1"/>
    </xf>
    <xf numFmtId="0" fontId="111" fillId="0" borderId="10" xfId="0" applyFont="1" applyFill="1" applyBorder="1" applyAlignment="1">
      <alignment horizontal="center" vertical="center" wrapText="1"/>
    </xf>
    <xf numFmtId="0" fontId="70" fillId="0" borderId="0" xfId="0" applyFont="1" applyFill="1" applyAlignment="1">
      <alignment vertical="center" wrapText="1"/>
    </xf>
    <xf numFmtId="0" fontId="111" fillId="0" borderId="10" xfId="0" applyNumberFormat="1" applyFont="1" applyFill="1" applyBorder="1" applyAlignment="1">
      <alignment horizontal="center" vertical="center" wrapText="1"/>
    </xf>
    <xf numFmtId="0" fontId="117" fillId="0" borderId="10" xfId="0" applyFont="1" applyFill="1" applyBorder="1" applyAlignment="1">
      <alignment horizontal="center"/>
    </xf>
    <xf numFmtId="0" fontId="117" fillId="0" borderId="10" xfId="223" applyFont="1" applyFill="1" applyBorder="1" applyAlignment="1">
      <alignment horizontal="center"/>
    </xf>
    <xf numFmtId="0" fontId="125" fillId="0" borderId="10" xfId="223" applyFont="1" applyFill="1" applyBorder="1" applyAlignment="1">
      <alignment horizontal="center"/>
    </xf>
    <xf numFmtId="0" fontId="114" fillId="0" borderId="12" xfId="0" applyFont="1" applyFill="1" applyBorder="1" applyAlignment="1">
      <alignment horizontal="center"/>
    </xf>
    <xf numFmtId="0" fontId="114" fillId="0" borderId="0" xfId="0" applyFont="1" applyFill="1" applyBorder="1" applyAlignment="1">
      <alignment horizontal="center"/>
    </xf>
    <xf numFmtId="0" fontId="117" fillId="0" borderId="10" xfId="0" applyFont="1" applyFill="1" applyBorder="1" applyAlignment="1">
      <alignment horizontal="center" vertical="center"/>
    </xf>
    <xf numFmtId="0" fontId="117" fillId="49" borderId="0" xfId="0" applyFont="1" applyFill="1" applyBorder="1">
      <alignment vertical="center"/>
    </xf>
    <xf numFmtId="0" fontId="117" fillId="0" borderId="11" xfId="0" applyFont="1" applyFill="1" applyBorder="1">
      <alignment vertical="center"/>
    </xf>
    <xf numFmtId="0" fontId="117" fillId="0" borderId="10" xfId="0" applyFont="1" applyFill="1" applyBorder="1" applyAlignment="1">
      <alignment vertical="center" wrapText="1"/>
    </xf>
    <xf numFmtId="0" fontId="117" fillId="0" borderId="10" xfId="0" applyFont="1" applyFill="1" applyBorder="1" applyAlignment="1">
      <alignment horizontal="center" vertical="center" wrapText="1"/>
    </xf>
    <xf numFmtId="0" fontId="117" fillId="0" borderId="10" xfId="0" applyFont="1" applyFill="1" applyBorder="1" applyAlignment="1">
      <alignment horizontal="center" vertical="center"/>
    </xf>
    <xf numFmtId="0" fontId="115" fillId="0" borderId="10" xfId="0" applyFont="1" applyFill="1" applyBorder="1" applyAlignment="1">
      <alignment horizontal="center" vertical="center" shrinkToFit="1"/>
    </xf>
    <xf numFmtId="0" fontId="117" fillId="0" borderId="13" xfId="0" applyFont="1" applyFill="1" applyBorder="1" applyAlignment="1">
      <alignment horizontal="center" vertical="center" wrapText="1"/>
    </xf>
    <xf numFmtId="0" fontId="117" fillId="0" borderId="14" xfId="0" applyFont="1" applyFill="1" applyBorder="1" applyAlignment="1">
      <alignment horizontal="center" vertical="center" wrapText="1"/>
    </xf>
    <xf numFmtId="0" fontId="118" fillId="0" borderId="10" xfId="0" applyFont="1" applyFill="1" applyBorder="1" applyAlignment="1">
      <alignment horizontal="center" vertical="center"/>
    </xf>
    <xf numFmtId="0" fontId="126" fillId="0" borderId="15" xfId="0" applyFont="1" applyFill="1" applyBorder="1" applyAlignment="1">
      <alignment horizontal="center" vertical="center"/>
    </xf>
    <xf numFmtId="0" fontId="126" fillId="0" borderId="16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93" fillId="0" borderId="0" xfId="0" applyFont="1" applyFill="1" applyAlignment="1">
      <alignment horizontal="center" vertical="center"/>
    </xf>
    <xf numFmtId="0" fontId="70" fillId="0" borderId="0" xfId="0" applyFont="1" applyFill="1" applyBorder="1" applyAlignment="1">
      <alignment horizontal="center" vertical="center" wrapText="1"/>
    </xf>
    <xf numFmtId="0" fontId="70" fillId="0" borderId="17" xfId="0" applyFont="1" applyFill="1" applyBorder="1" applyAlignment="1">
      <alignment horizontal="left" vertical="center" wrapText="1"/>
    </xf>
  </cellXfs>
  <cellStyles count="410">
    <cellStyle name="20% - 强调文字颜色 1 2" xfId="1" xr:uid="{00000000-0005-0000-0000-000000000000}"/>
    <cellStyle name="20% - 强调文字颜色 1 2 2" xfId="2" xr:uid="{00000000-0005-0000-0000-000001000000}"/>
    <cellStyle name="20% - 强调文字颜色 1 2 2 2" xfId="3" xr:uid="{00000000-0005-0000-0000-000002000000}"/>
    <cellStyle name="20% - 强调文字颜色 1 2 3" xfId="4" xr:uid="{00000000-0005-0000-0000-000003000000}"/>
    <cellStyle name="20% - 强调文字颜色 1 3" xfId="5" xr:uid="{00000000-0005-0000-0000-000004000000}"/>
    <cellStyle name="20% - 强调文字颜色 1 3 2" xfId="6" xr:uid="{00000000-0005-0000-0000-000005000000}"/>
    <cellStyle name="20% - 强调文字颜色 1 3 2 2" xfId="7" xr:uid="{00000000-0005-0000-0000-000006000000}"/>
    <cellStyle name="20% - 强调文字颜色 1 3 3" xfId="8" xr:uid="{00000000-0005-0000-0000-000007000000}"/>
    <cellStyle name="20% - 强调文字颜色 1 4" xfId="9" xr:uid="{00000000-0005-0000-0000-000008000000}"/>
    <cellStyle name="20% - 强调文字颜色 2 2" xfId="10" xr:uid="{00000000-0005-0000-0000-000009000000}"/>
    <cellStyle name="20% - 强调文字颜色 2 2 2" xfId="11" xr:uid="{00000000-0005-0000-0000-00000A000000}"/>
    <cellStyle name="20% - 强调文字颜色 2 2 2 2" xfId="12" xr:uid="{00000000-0005-0000-0000-00000B000000}"/>
    <cellStyle name="20% - 强调文字颜色 2 2 3" xfId="13" xr:uid="{00000000-0005-0000-0000-00000C000000}"/>
    <cellStyle name="20% - 强调文字颜色 2 3" xfId="14" xr:uid="{00000000-0005-0000-0000-00000D000000}"/>
    <cellStyle name="20% - 强调文字颜色 2 3 2" xfId="15" xr:uid="{00000000-0005-0000-0000-00000E000000}"/>
    <cellStyle name="20% - 强调文字颜色 2 3 2 2" xfId="16" xr:uid="{00000000-0005-0000-0000-00000F000000}"/>
    <cellStyle name="20% - 强调文字颜色 2 3 3" xfId="17" xr:uid="{00000000-0005-0000-0000-000010000000}"/>
    <cellStyle name="20% - 强调文字颜色 2 4" xfId="18" xr:uid="{00000000-0005-0000-0000-000011000000}"/>
    <cellStyle name="20% - 强调文字颜色 3 2" xfId="19" xr:uid="{00000000-0005-0000-0000-000012000000}"/>
    <cellStyle name="20% - 强调文字颜色 3 2 2" xfId="20" xr:uid="{00000000-0005-0000-0000-000013000000}"/>
    <cellStyle name="20% - 强调文字颜色 3 2 2 2" xfId="21" xr:uid="{00000000-0005-0000-0000-000014000000}"/>
    <cellStyle name="20% - 强调文字颜色 3 2 3" xfId="22" xr:uid="{00000000-0005-0000-0000-000015000000}"/>
    <cellStyle name="20% - 强调文字颜色 3 3" xfId="23" xr:uid="{00000000-0005-0000-0000-000016000000}"/>
    <cellStyle name="20% - 强调文字颜色 3 3 2" xfId="24" xr:uid="{00000000-0005-0000-0000-000017000000}"/>
    <cellStyle name="20% - 强调文字颜色 3 3 2 2" xfId="25" xr:uid="{00000000-0005-0000-0000-000018000000}"/>
    <cellStyle name="20% - 强调文字颜色 3 3 3" xfId="26" xr:uid="{00000000-0005-0000-0000-000019000000}"/>
    <cellStyle name="20% - 强调文字颜色 3 4" xfId="27" xr:uid="{00000000-0005-0000-0000-00001A000000}"/>
    <cellStyle name="20% - 强调文字颜色 4 2" xfId="28" xr:uid="{00000000-0005-0000-0000-00001B000000}"/>
    <cellStyle name="20% - 强调文字颜色 4 2 2" xfId="29" xr:uid="{00000000-0005-0000-0000-00001C000000}"/>
    <cellStyle name="20% - 强调文字颜色 4 2 2 2" xfId="30" xr:uid="{00000000-0005-0000-0000-00001D000000}"/>
    <cellStyle name="20% - 强调文字颜色 4 2 3" xfId="31" xr:uid="{00000000-0005-0000-0000-00001E000000}"/>
    <cellStyle name="20% - 强调文字颜色 4 3" xfId="32" xr:uid="{00000000-0005-0000-0000-00001F000000}"/>
    <cellStyle name="20% - 强调文字颜色 4 3 2" xfId="33" xr:uid="{00000000-0005-0000-0000-000020000000}"/>
    <cellStyle name="20% - 强调文字颜色 4 3 2 2" xfId="34" xr:uid="{00000000-0005-0000-0000-000021000000}"/>
    <cellStyle name="20% - 强调文字颜色 4 3 3" xfId="35" xr:uid="{00000000-0005-0000-0000-000022000000}"/>
    <cellStyle name="20% - 强调文字颜色 4 4" xfId="36" xr:uid="{00000000-0005-0000-0000-000023000000}"/>
    <cellStyle name="20% - 强调文字颜色 5 2" xfId="37" xr:uid="{00000000-0005-0000-0000-000024000000}"/>
    <cellStyle name="20% - 强调文字颜色 5 2 2" xfId="38" xr:uid="{00000000-0005-0000-0000-000025000000}"/>
    <cellStyle name="20% - 强调文字颜色 5 2 2 2" xfId="39" xr:uid="{00000000-0005-0000-0000-000026000000}"/>
    <cellStyle name="20% - 强调文字颜色 5 2 3" xfId="40" xr:uid="{00000000-0005-0000-0000-000027000000}"/>
    <cellStyle name="20% - 强调文字颜色 5 3" xfId="41" xr:uid="{00000000-0005-0000-0000-000028000000}"/>
    <cellStyle name="20% - 强调文字颜色 5 3 2" xfId="42" xr:uid="{00000000-0005-0000-0000-000029000000}"/>
    <cellStyle name="20% - 强调文字颜色 5 3 2 2" xfId="43" xr:uid="{00000000-0005-0000-0000-00002A000000}"/>
    <cellStyle name="20% - 强调文字颜色 5 3 3" xfId="44" xr:uid="{00000000-0005-0000-0000-00002B000000}"/>
    <cellStyle name="20% - 强调文字颜色 5 4" xfId="45" xr:uid="{00000000-0005-0000-0000-00002C000000}"/>
    <cellStyle name="20% - 强调文字颜色 6 2" xfId="46" xr:uid="{00000000-0005-0000-0000-00002D000000}"/>
    <cellStyle name="20% - 强调文字颜色 6 2 2" xfId="47" xr:uid="{00000000-0005-0000-0000-00002E000000}"/>
    <cellStyle name="20% - 强调文字颜色 6 2 2 2" xfId="48" xr:uid="{00000000-0005-0000-0000-00002F000000}"/>
    <cellStyle name="20% - 强调文字颜色 6 2 3" xfId="49" xr:uid="{00000000-0005-0000-0000-000030000000}"/>
    <cellStyle name="20% - 强调文字颜色 6 3" xfId="50" xr:uid="{00000000-0005-0000-0000-000031000000}"/>
    <cellStyle name="20% - 强调文字颜色 6 3 2" xfId="51" xr:uid="{00000000-0005-0000-0000-000032000000}"/>
    <cellStyle name="20% - 强调文字颜色 6 3 2 2" xfId="52" xr:uid="{00000000-0005-0000-0000-000033000000}"/>
    <cellStyle name="20% - 强调文字颜色 6 3 3" xfId="53" xr:uid="{00000000-0005-0000-0000-000034000000}"/>
    <cellStyle name="20% - 强调文字颜色 6 4" xfId="54" xr:uid="{00000000-0005-0000-0000-000035000000}"/>
    <cellStyle name="40% - 强调文字颜色 1 2" xfId="55" xr:uid="{00000000-0005-0000-0000-000036000000}"/>
    <cellStyle name="40% - 强调文字颜色 1 2 2" xfId="56" xr:uid="{00000000-0005-0000-0000-000037000000}"/>
    <cellStyle name="40% - 强调文字颜色 1 2 2 2" xfId="57" xr:uid="{00000000-0005-0000-0000-000038000000}"/>
    <cellStyle name="40% - 强调文字颜色 1 2 3" xfId="58" xr:uid="{00000000-0005-0000-0000-000039000000}"/>
    <cellStyle name="40% - 强调文字颜色 1 3" xfId="59" xr:uid="{00000000-0005-0000-0000-00003A000000}"/>
    <cellStyle name="40% - 强调文字颜色 1 3 2" xfId="60" xr:uid="{00000000-0005-0000-0000-00003B000000}"/>
    <cellStyle name="40% - 强调文字颜色 1 3 2 2" xfId="61" xr:uid="{00000000-0005-0000-0000-00003C000000}"/>
    <cellStyle name="40% - 强调文字颜色 1 3 3" xfId="62" xr:uid="{00000000-0005-0000-0000-00003D000000}"/>
    <cellStyle name="40% - 强调文字颜色 1 4" xfId="63" xr:uid="{00000000-0005-0000-0000-00003E000000}"/>
    <cellStyle name="40% - 强调文字颜色 2 2" xfId="64" xr:uid="{00000000-0005-0000-0000-00003F000000}"/>
    <cellStyle name="40% - 强调文字颜色 2 2 2" xfId="65" xr:uid="{00000000-0005-0000-0000-000040000000}"/>
    <cellStyle name="40% - 强调文字颜色 2 2 2 2" xfId="66" xr:uid="{00000000-0005-0000-0000-000041000000}"/>
    <cellStyle name="40% - 强调文字颜色 2 2 3" xfId="67" xr:uid="{00000000-0005-0000-0000-000042000000}"/>
    <cellStyle name="40% - 强调文字颜色 2 3" xfId="68" xr:uid="{00000000-0005-0000-0000-000043000000}"/>
    <cellStyle name="40% - 强调文字颜色 2 3 2" xfId="69" xr:uid="{00000000-0005-0000-0000-000044000000}"/>
    <cellStyle name="40% - 强调文字颜色 2 3 2 2" xfId="70" xr:uid="{00000000-0005-0000-0000-000045000000}"/>
    <cellStyle name="40% - 强调文字颜色 2 3 3" xfId="71" xr:uid="{00000000-0005-0000-0000-000046000000}"/>
    <cellStyle name="40% - 强调文字颜色 2 4" xfId="72" xr:uid="{00000000-0005-0000-0000-000047000000}"/>
    <cellStyle name="40% - 强调文字颜色 3 2" xfId="73" xr:uid="{00000000-0005-0000-0000-000048000000}"/>
    <cellStyle name="40% - 强调文字颜色 3 2 2" xfId="74" xr:uid="{00000000-0005-0000-0000-000049000000}"/>
    <cellStyle name="40% - 强调文字颜色 3 2 2 2" xfId="75" xr:uid="{00000000-0005-0000-0000-00004A000000}"/>
    <cellStyle name="40% - 强调文字颜色 3 2 3" xfId="76" xr:uid="{00000000-0005-0000-0000-00004B000000}"/>
    <cellStyle name="40% - 强调文字颜色 3 3" xfId="77" xr:uid="{00000000-0005-0000-0000-00004C000000}"/>
    <cellStyle name="40% - 强调文字颜色 3 3 2" xfId="78" xr:uid="{00000000-0005-0000-0000-00004D000000}"/>
    <cellStyle name="40% - 强调文字颜色 3 3 2 2" xfId="79" xr:uid="{00000000-0005-0000-0000-00004E000000}"/>
    <cellStyle name="40% - 强调文字颜色 3 3 3" xfId="80" xr:uid="{00000000-0005-0000-0000-00004F000000}"/>
    <cellStyle name="40% - 强调文字颜色 3 4" xfId="81" xr:uid="{00000000-0005-0000-0000-000050000000}"/>
    <cellStyle name="40% - 强调文字颜色 4 2" xfId="82" xr:uid="{00000000-0005-0000-0000-000051000000}"/>
    <cellStyle name="40% - 强调文字颜色 4 2 2" xfId="83" xr:uid="{00000000-0005-0000-0000-000052000000}"/>
    <cellStyle name="40% - 强调文字颜色 4 2 2 2" xfId="84" xr:uid="{00000000-0005-0000-0000-000053000000}"/>
    <cellStyle name="40% - 强调文字颜色 4 2 3" xfId="85" xr:uid="{00000000-0005-0000-0000-000054000000}"/>
    <cellStyle name="40% - 强调文字颜色 4 3" xfId="86" xr:uid="{00000000-0005-0000-0000-000055000000}"/>
    <cellStyle name="40% - 强调文字颜色 4 3 2" xfId="87" xr:uid="{00000000-0005-0000-0000-000056000000}"/>
    <cellStyle name="40% - 强调文字颜色 4 3 2 2" xfId="88" xr:uid="{00000000-0005-0000-0000-000057000000}"/>
    <cellStyle name="40% - 强调文字颜色 4 3 3" xfId="89" xr:uid="{00000000-0005-0000-0000-000058000000}"/>
    <cellStyle name="40% - 强调文字颜色 4 4" xfId="90" xr:uid="{00000000-0005-0000-0000-000059000000}"/>
    <cellStyle name="40% - 强调文字颜色 5 2" xfId="91" xr:uid="{00000000-0005-0000-0000-00005A000000}"/>
    <cellStyle name="40% - 强调文字颜色 5 2 2" xfId="92" xr:uid="{00000000-0005-0000-0000-00005B000000}"/>
    <cellStyle name="40% - 强调文字颜色 5 2 2 2" xfId="93" xr:uid="{00000000-0005-0000-0000-00005C000000}"/>
    <cellStyle name="40% - 强调文字颜色 5 2 3" xfId="94" xr:uid="{00000000-0005-0000-0000-00005D000000}"/>
    <cellStyle name="40% - 强调文字颜色 5 3" xfId="95" xr:uid="{00000000-0005-0000-0000-00005E000000}"/>
    <cellStyle name="40% - 强调文字颜色 5 3 2" xfId="96" xr:uid="{00000000-0005-0000-0000-00005F000000}"/>
    <cellStyle name="40% - 强调文字颜色 5 3 2 2" xfId="97" xr:uid="{00000000-0005-0000-0000-000060000000}"/>
    <cellStyle name="40% - 强调文字颜色 5 3 3" xfId="98" xr:uid="{00000000-0005-0000-0000-000061000000}"/>
    <cellStyle name="40% - 强调文字颜色 5 4" xfId="99" xr:uid="{00000000-0005-0000-0000-000062000000}"/>
    <cellStyle name="40% - 强调文字颜色 6 2" xfId="100" xr:uid="{00000000-0005-0000-0000-000063000000}"/>
    <cellStyle name="40% - 强调文字颜色 6 2 2" xfId="101" xr:uid="{00000000-0005-0000-0000-000064000000}"/>
    <cellStyle name="40% - 强调文字颜色 6 2 2 2" xfId="102" xr:uid="{00000000-0005-0000-0000-000065000000}"/>
    <cellStyle name="40% - 强调文字颜色 6 2 3" xfId="103" xr:uid="{00000000-0005-0000-0000-000066000000}"/>
    <cellStyle name="40% - 强调文字颜色 6 3" xfId="104" xr:uid="{00000000-0005-0000-0000-000067000000}"/>
    <cellStyle name="40% - 强调文字颜色 6 3 2" xfId="105" xr:uid="{00000000-0005-0000-0000-000068000000}"/>
    <cellStyle name="40% - 强调文字颜色 6 3 2 2" xfId="106" xr:uid="{00000000-0005-0000-0000-000069000000}"/>
    <cellStyle name="40% - 强调文字颜色 6 3 3" xfId="107" xr:uid="{00000000-0005-0000-0000-00006A000000}"/>
    <cellStyle name="40% - 强调文字颜色 6 4" xfId="108" xr:uid="{00000000-0005-0000-0000-00006B000000}"/>
    <cellStyle name="60% - 强调文字颜色 1 2" xfId="109" xr:uid="{00000000-0005-0000-0000-00006C000000}"/>
    <cellStyle name="60% - 强调文字颜色 1 2 2" xfId="110" xr:uid="{00000000-0005-0000-0000-00006D000000}"/>
    <cellStyle name="60% - 强调文字颜色 1 2 2 2" xfId="111" xr:uid="{00000000-0005-0000-0000-00006E000000}"/>
    <cellStyle name="60% - 强调文字颜色 1 2 3" xfId="112" xr:uid="{00000000-0005-0000-0000-00006F000000}"/>
    <cellStyle name="60% - 强调文字颜色 1 3" xfId="113" xr:uid="{00000000-0005-0000-0000-000070000000}"/>
    <cellStyle name="60% - 强调文字颜色 1 3 2" xfId="114" xr:uid="{00000000-0005-0000-0000-000071000000}"/>
    <cellStyle name="60% - 强调文字颜色 1 3 2 2" xfId="115" xr:uid="{00000000-0005-0000-0000-000072000000}"/>
    <cellStyle name="60% - 强调文字颜色 1 3 3" xfId="116" xr:uid="{00000000-0005-0000-0000-000073000000}"/>
    <cellStyle name="60% - 强调文字颜色 1 4" xfId="117" xr:uid="{00000000-0005-0000-0000-000074000000}"/>
    <cellStyle name="60% - 强调文字颜色 2 2" xfId="118" xr:uid="{00000000-0005-0000-0000-000075000000}"/>
    <cellStyle name="60% - 强调文字颜色 2 2 2" xfId="119" xr:uid="{00000000-0005-0000-0000-000076000000}"/>
    <cellStyle name="60% - 强调文字颜色 2 2 2 2" xfId="120" xr:uid="{00000000-0005-0000-0000-000077000000}"/>
    <cellStyle name="60% - 强调文字颜色 2 2 3" xfId="121" xr:uid="{00000000-0005-0000-0000-000078000000}"/>
    <cellStyle name="60% - 强调文字颜色 2 3" xfId="122" xr:uid="{00000000-0005-0000-0000-000079000000}"/>
    <cellStyle name="60% - 强调文字颜色 2 3 2" xfId="123" xr:uid="{00000000-0005-0000-0000-00007A000000}"/>
    <cellStyle name="60% - 强调文字颜色 2 3 2 2" xfId="124" xr:uid="{00000000-0005-0000-0000-00007B000000}"/>
    <cellStyle name="60% - 强调文字颜色 2 3 3" xfId="125" xr:uid="{00000000-0005-0000-0000-00007C000000}"/>
    <cellStyle name="60% - 强调文字颜色 2 4" xfId="126" xr:uid="{00000000-0005-0000-0000-00007D000000}"/>
    <cellStyle name="60% - 强调文字颜色 3 2" xfId="127" xr:uid="{00000000-0005-0000-0000-00007E000000}"/>
    <cellStyle name="60% - 强调文字颜色 3 2 2" xfId="128" xr:uid="{00000000-0005-0000-0000-00007F000000}"/>
    <cellStyle name="60% - 强调文字颜色 3 2 2 2" xfId="129" xr:uid="{00000000-0005-0000-0000-000080000000}"/>
    <cellStyle name="60% - 强调文字颜色 3 2 3" xfId="130" xr:uid="{00000000-0005-0000-0000-000081000000}"/>
    <cellStyle name="60% - 强调文字颜色 3 3" xfId="131" xr:uid="{00000000-0005-0000-0000-000082000000}"/>
    <cellStyle name="60% - 强调文字颜色 3 3 2" xfId="132" xr:uid="{00000000-0005-0000-0000-000083000000}"/>
    <cellStyle name="60% - 强调文字颜色 3 3 2 2" xfId="133" xr:uid="{00000000-0005-0000-0000-000084000000}"/>
    <cellStyle name="60% - 强调文字颜色 3 3 3" xfId="134" xr:uid="{00000000-0005-0000-0000-000085000000}"/>
    <cellStyle name="60% - 强调文字颜色 3 4" xfId="135" xr:uid="{00000000-0005-0000-0000-000086000000}"/>
    <cellStyle name="60% - 强调文字颜色 4 2" xfId="136" xr:uid="{00000000-0005-0000-0000-000087000000}"/>
    <cellStyle name="60% - 强调文字颜色 4 2 2" xfId="137" xr:uid="{00000000-0005-0000-0000-000088000000}"/>
    <cellStyle name="60% - 强调文字颜色 4 2 2 2" xfId="138" xr:uid="{00000000-0005-0000-0000-000089000000}"/>
    <cellStyle name="60% - 强调文字颜色 4 2 3" xfId="139" xr:uid="{00000000-0005-0000-0000-00008A000000}"/>
    <cellStyle name="60% - 强调文字颜色 4 3" xfId="140" xr:uid="{00000000-0005-0000-0000-00008B000000}"/>
    <cellStyle name="60% - 强调文字颜色 4 3 2" xfId="141" xr:uid="{00000000-0005-0000-0000-00008C000000}"/>
    <cellStyle name="60% - 强调文字颜色 4 3 2 2" xfId="142" xr:uid="{00000000-0005-0000-0000-00008D000000}"/>
    <cellStyle name="60% - 强调文字颜色 4 3 3" xfId="143" xr:uid="{00000000-0005-0000-0000-00008E000000}"/>
    <cellStyle name="60% - 强调文字颜色 4 4" xfId="144" xr:uid="{00000000-0005-0000-0000-00008F000000}"/>
    <cellStyle name="60% - 强调文字颜色 5 2" xfId="145" xr:uid="{00000000-0005-0000-0000-000090000000}"/>
    <cellStyle name="60% - 强调文字颜色 5 2 2" xfId="146" xr:uid="{00000000-0005-0000-0000-000091000000}"/>
    <cellStyle name="60% - 强调文字颜色 5 2 2 2" xfId="147" xr:uid="{00000000-0005-0000-0000-000092000000}"/>
    <cellStyle name="60% - 强调文字颜色 5 2 3" xfId="148" xr:uid="{00000000-0005-0000-0000-000093000000}"/>
    <cellStyle name="60% - 强调文字颜色 5 3" xfId="149" xr:uid="{00000000-0005-0000-0000-000094000000}"/>
    <cellStyle name="60% - 强调文字颜色 5 3 2" xfId="150" xr:uid="{00000000-0005-0000-0000-000095000000}"/>
    <cellStyle name="60% - 强调文字颜色 5 3 2 2" xfId="151" xr:uid="{00000000-0005-0000-0000-000096000000}"/>
    <cellStyle name="60% - 强调文字颜色 5 3 3" xfId="152" xr:uid="{00000000-0005-0000-0000-000097000000}"/>
    <cellStyle name="60% - 强调文字颜色 5 4" xfId="153" xr:uid="{00000000-0005-0000-0000-000098000000}"/>
    <cellStyle name="60% - 强调文字颜色 6 2" xfId="154" xr:uid="{00000000-0005-0000-0000-000099000000}"/>
    <cellStyle name="60% - 强调文字颜色 6 2 2" xfId="155" xr:uid="{00000000-0005-0000-0000-00009A000000}"/>
    <cellStyle name="60% - 强调文字颜色 6 2 2 2" xfId="156" xr:uid="{00000000-0005-0000-0000-00009B000000}"/>
    <cellStyle name="60% - 强调文字颜色 6 2 3" xfId="157" xr:uid="{00000000-0005-0000-0000-00009C000000}"/>
    <cellStyle name="60% - 强调文字颜色 6 3" xfId="158" xr:uid="{00000000-0005-0000-0000-00009D000000}"/>
    <cellStyle name="60% - 强调文字颜色 6 3 2" xfId="159" xr:uid="{00000000-0005-0000-0000-00009E000000}"/>
    <cellStyle name="60% - 强调文字颜色 6 3 2 2" xfId="160" xr:uid="{00000000-0005-0000-0000-00009F000000}"/>
    <cellStyle name="60% - 强调文字颜色 6 3 3" xfId="161" xr:uid="{00000000-0005-0000-0000-0000A0000000}"/>
    <cellStyle name="60% - 强调文字颜色 6 4" xfId="162" xr:uid="{00000000-0005-0000-0000-0000A1000000}"/>
    <cellStyle name="标题" xfId="163" builtinId="15" customBuiltin="1"/>
    <cellStyle name="标题 1" xfId="164" builtinId="16" customBuiltin="1"/>
    <cellStyle name="标题 1 2" xfId="165" xr:uid="{00000000-0005-0000-0000-0000A4000000}"/>
    <cellStyle name="标题 1 2 2" xfId="166" xr:uid="{00000000-0005-0000-0000-0000A5000000}"/>
    <cellStyle name="标题 1 2 2 2" xfId="167" xr:uid="{00000000-0005-0000-0000-0000A6000000}"/>
    <cellStyle name="标题 1 2 3" xfId="168" xr:uid="{00000000-0005-0000-0000-0000A7000000}"/>
    <cellStyle name="标题 1 3" xfId="169" xr:uid="{00000000-0005-0000-0000-0000A8000000}"/>
    <cellStyle name="标题 1 3 2" xfId="170" xr:uid="{00000000-0005-0000-0000-0000A9000000}"/>
    <cellStyle name="标题 1 3 2 2" xfId="171" xr:uid="{00000000-0005-0000-0000-0000AA000000}"/>
    <cellStyle name="标题 1 3 3" xfId="172" xr:uid="{00000000-0005-0000-0000-0000AB000000}"/>
    <cellStyle name="标题 1 4" xfId="173" xr:uid="{00000000-0005-0000-0000-0000AC000000}"/>
    <cellStyle name="标题 2" xfId="174" builtinId="17" customBuiltin="1"/>
    <cellStyle name="标题 2 2" xfId="175" xr:uid="{00000000-0005-0000-0000-0000AE000000}"/>
    <cellStyle name="标题 2 2 2" xfId="176" xr:uid="{00000000-0005-0000-0000-0000AF000000}"/>
    <cellStyle name="标题 2 2 2 2" xfId="177" xr:uid="{00000000-0005-0000-0000-0000B0000000}"/>
    <cellStyle name="标题 2 2 3" xfId="178" xr:uid="{00000000-0005-0000-0000-0000B1000000}"/>
    <cellStyle name="标题 2 3" xfId="179" xr:uid="{00000000-0005-0000-0000-0000B2000000}"/>
    <cellStyle name="标题 2 3 2" xfId="180" xr:uid="{00000000-0005-0000-0000-0000B3000000}"/>
    <cellStyle name="标题 2 3 2 2" xfId="181" xr:uid="{00000000-0005-0000-0000-0000B4000000}"/>
    <cellStyle name="标题 2 3 3" xfId="182" xr:uid="{00000000-0005-0000-0000-0000B5000000}"/>
    <cellStyle name="标题 2 4" xfId="183" xr:uid="{00000000-0005-0000-0000-0000B6000000}"/>
    <cellStyle name="标题 3" xfId="184" builtinId="18" customBuiltin="1"/>
    <cellStyle name="标题 3 2" xfId="185" xr:uid="{00000000-0005-0000-0000-0000B8000000}"/>
    <cellStyle name="标题 3 2 2" xfId="186" xr:uid="{00000000-0005-0000-0000-0000B9000000}"/>
    <cellStyle name="标题 3 2 2 2" xfId="187" xr:uid="{00000000-0005-0000-0000-0000BA000000}"/>
    <cellStyle name="标题 3 2 3" xfId="188" xr:uid="{00000000-0005-0000-0000-0000BB000000}"/>
    <cellStyle name="标题 3 3" xfId="189" xr:uid="{00000000-0005-0000-0000-0000BC000000}"/>
    <cellStyle name="标题 3 3 2" xfId="190" xr:uid="{00000000-0005-0000-0000-0000BD000000}"/>
    <cellStyle name="标题 3 3 2 2" xfId="191" xr:uid="{00000000-0005-0000-0000-0000BE000000}"/>
    <cellStyle name="标题 3 3 3" xfId="192" xr:uid="{00000000-0005-0000-0000-0000BF000000}"/>
    <cellStyle name="标题 3 4" xfId="193" xr:uid="{00000000-0005-0000-0000-0000C0000000}"/>
    <cellStyle name="标题 4" xfId="194" builtinId="19" customBuiltin="1"/>
    <cellStyle name="标题 4 2" xfId="195" xr:uid="{00000000-0005-0000-0000-0000C2000000}"/>
    <cellStyle name="标题 4 2 2" xfId="196" xr:uid="{00000000-0005-0000-0000-0000C3000000}"/>
    <cellStyle name="标题 4 2 2 2" xfId="197" xr:uid="{00000000-0005-0000-0000-0000C4000000}"/>
    <cellStyle name="标题 4 2 3" xfId="198" xr:uid="{00000000-0005-0000-0000-0000C5000000}"/>
    <cellStyle name="标题 4 3" xfId="199" xr:uid="{00000000-0005-0000-0000-0000C6000000}"/>
    <cellStyle name="标题 4 3 2" xfId="200" xr:uid="{00000000-0005-0000-0000-0000C7000000}"/>
    <cellStyle name="标题 4 3 2 2" xfId="201" xr:uid="{00000000-0005-0000-0000-0000C8000000}"/>
    <cellStyle name="标题 4 3 3" xfId="202" xr:uid="{00000000-0005-0000-0000-0000C9000000}"/>
    <cellStyle name="标题 4 4" xfId="203" xr:uid="{00000000-0005-0000-0000-0000CA000000}"/>
    <cellStyle name="标题 5" xfId="204" xr:uid="{00000000-0005-0000-0000-0000CB000000}"/>
    <cellStyle name="标题 5 2" xfId="205" xr:uid="{00000000-0005-0000-0000-0000CC000000}"/>
    <cellStyle name="标题 5 2 2" xfId="206" xr:uid="{00000000-0005-0000-0000-0000CD000000}"/>
    <cellStyle name="标题 5 3" xfId="207" xr:uid="{00000000-0005-0000-0000-0000CE000000}"/>
    <cellStyle name="标题 6" xfId="208" xr:uid="{00000000-0005-0000-0000-0000CF000000}"/>
    <cellStyle name="标题 6 2" xfId="209" xr:uid="{00000000-0005-0000-0000-0000D0000000}"/>
    <cellStyle name="标题 6 2 2" xfId="210" xr:uid="{00000000-0005-0000-0000-0000D1000000}"/>
    <cellStyle name="标题 6 3" xfId="211" xr:uid="{00000000-0005-0000-0000-0000D2000000}"/>
    <cellStyle name="标题 7" xfId="212" xr:uid="{00000000-0005-0000-0000-0000D3000000}"/>
    <cellStyle name="差" xfId="213" builtinId="27" customBuiltin="1"/>
    <cellStyle name="差 2" xfId="214" xr:uid="{00000000-0005-0000-0000-0000D5000000}"/>
    <cellStyle name="差 2 2" xfId="215" xr:uid="{00000000-0005-0000-0000-0000D6000000}"/>
    <cellStyle name="差 2 2 2" xfId="216" xr:uid="{00000000-0005-0000-0000-0000D7000000}"/>
    <cellStyle name="差 2 3" xfId="217" xr:uid="{00000000-0005-0000-0000-0000D8000000}"/>
    <cellStyle name="差 3" xfId="218" xr:uid="{00000000-0005-0000-0000-0000D9000000}"/>
    <cellStyle name="差 3 2" xfId="219" xr:uid="{00000000-0005-0000-0000-0000DA000000}"/>
    <cellStyle name="差 3 2 2" xfId="220" xr:uid="{00000000-0005-0000-0000-0000DB000000}"/>
    <cellStyle name="差 3 3" xfId="221" xr:uid="{00000000-0005-0000-0000-0000DC000000}"/>
    <cellStyle name="差 4" xfId="222" xr:uid="{00000000-0005-0000-0000-0000DD000000}"/>
    <cellStyle name="常规" xfId="0" builtinId="0"/>
    <cellStyle name="常规 14" xfId="223" xr:uid="{00000000-0005-0000-0000-0000DF000000}"/>
    <cellStyle name="常规 14 2" xfId="224" xr:uid="{00000000-0005-0000-0000-0000E0000000}"/>
    <cellStyle name="常规 2" xfId="225" xr:uid="{00000000-0005-0000-0000-0000E1000000}"/>
    <cellStyle name="常规 2 2" xfId="226" xr:uid="{00000000-0005-0000-0000-0000E2000000}"/>
    <cellStyle name="常规 2 2 2" xfId="227" xr:uid="{00000000-0005-0000-0000-0000E3000000}"/>
    <cellStyle name="常规 2 3" xfId="228" xr:uid="{00000000-0005-0000-0000-0000E4000000}"/>
    <cellStyle name="常规 3" xfId="229" xr:uid="{00000000-0005-0000-0000-0000E5000000}"/>
    <cellStyle name="常规 3 2" xfId="230" xr:uid="{00000000-0005-0000-0000-0000E6000000}"/>
    <cellStyle name="常规 3 2 2" xfId="231" xr:uid="{00000000-0005-0000-0000-0000E7000000}"/>
    <cellStyle name="常规 3 3" xfId="232" xr:uid="{00000000-0005-0000-0000-0000E8000000}"/>
    <cellStyle name="常规 4" xfId="233" xr:uid="{00000000-0005-0000-0000-0000E9000000}"/>
    <cellStyle name="常规 4 2" xfId="234" xr:uid="{00000000-0005-0000-0000-0000EA000000}"/>
    <cellStyle name="常规 5" xfId="235" xr:uid="{00000000-0005-0000-0000-0000EB000000}"/>
    <cellStyle name="常规 5 2" xfId="236" xr:uid="{00000000-0005-0000-0000-0000EC000000}"/>
    <cellStyle name="常规 6" xfId="237" xr:uid="{00000000-0005-0000-0000-0000ED000000}"/>
    <cellStyle name="常规 6 2" xfId="238" xr:uid="{00000000-0005-0000-0000-0000EE000000}"/>
    <cellStyle name="常规 7" xfId="239" xr:uid="{00000000-0005-0000-0000-0000EF000000}"/>
    <cellStyle name="常规 7 2" xfId="240" xr:uid="{00000000-0005-0000-0000-0000F0000000}"/>
    <cellStyle name="常规 8" xfId="241" xr:uid="{00000000-0005-0000-0000-0000F1000000}"/>
    <cellStyle name="常规 8 2" xfId="242" xr:uid="{00000000-0005-0000-0000-0000F2000000}"/>
    <cellStyle name="常规 8 2 2" xfId="243" xr:uid="{00000000-0005-0000-0000-0000F3000000}"/>
    <cellStyle name="常规 8 3" xfId="244" xr:uid="{00000000-0005-0000-0000-0000F4000000}"/>
    <cellStyle name="常规 9" xfId="245" xr:uid="{00000000-0005-0000-0000-0000F5000000}"/>
    <cellStyle name="好" xfId="246" builtinId="26" customBuiltin="1"/>
    <cellStyle name="好 2" xfId="247" xr:uid="{00000000-0005-0000-0000-0000F8000000}"/>
    <cellStyle name="好 2 2" xfId="248" xr:uid="{00000000-0005-0000-0000-0000F9000000}"/>
    <cellStyle name="好 2 2 2" xfId="249" xr:uid="{00000000-0005-0000-0000-0000FA000000}"/>
    <cellStyle name="好 2 3" xfId="250" xr:uid="{00000000-0005-0000-0000-0000FB000000}"/>
    <cellStyle name="好 3" xfId="251" xr:uid="{00000000-0005-0000-0000-0000FC000000}"/>
    <cellStyle name="好 3 2" xfId="252" xr:uid="{00000000-0005-0000-0000-0000FD000000}"/>
    <cellStyle name="好 3 2 2" xfId="253" xr:uid="{00000000-0005-0000-0000-0000FE000000}"/>
    <cellStyle name="好 3 3" xfId="254" xr:uid="{00000000-0005-0000-0000-0000FF000000}"/>
    <cellStyle name="好 4" xfId="255" xr:uid="{00000000-0005-0000-0000-000000010000}"/>
    <cellStyle name="汇总" xfId="256" builtinId="25" customBuiltin="1"/>
    <cellStyle name="汇总 2" xfId="257" xr:uid="{00000000-0005-0000-0000-000002010000}"/>
    <cellStyle name="汇总 2 2" xfId="258" xr:uid="{00000000-0005-0000-0000-000003010000}"/>
    <cellStyle name="汇总 2 2 2" xfId="259" xr:uid="{00000000-0005-0000-0000-000004010000}"/>
    <cellStyle name="汇总 2 3" xfId="260" xr:uid="{00000000-0005-0000-0000-000005010000}"/>
    <cellStyle name="汇总 3" xfId="261" xr:uid="{00000000-0005-0000-0000-000006010000}"/>
    <cellStyle name="汇总 3 2" xfId="262" xr:uid="{00000000-0005-0000-0000-000007010000}"/>
    <cellStyle name="汇总 3 2 2" xfId="263" xr:uid="{00000000-0005-0000-0000-000008010000}"/>
    <cellStyle name="汇总 3 3" xfId="264" xr:uid="{00000000-0005-0000-0000-000009010000}"/>
    <cellStyle name="汇总 4" xfId="265" xr:uid="{00000000-0005-0000-0000-00000A010000}"/>
    <cellStyle name="计算" xfId="266" builtinId="22" customBuiltin="1"/>
    <cellStyle name="计算 2" xfId="267" xr:uid="{00000000-0005-0000-0000-00000C010000}"/>
    <cellStyle name="计算 2 2" xfId="268" xr:uid="{00000000-0005-0000-0000-00000D010000}"/>
    <cellStyle name="计算 2 2 2" xfId="269" xr:uid="{00000000-0005-0000-0000-00000E010000}"/>
    <cellStyle name="计算 2 3" xfId="270" xr:uid="{00000000-0005-0000-0000-00000F010000}"/>
    <cellStyle name="计算 3" xfId="271" xr:uid="{00000000-0005-0000-0000-000010010000}"/>
    <cellStyle name="计算 3 2" xfId="272" xr:uid="{00000000-0005-0000-0000-000011010000}"/>
    <cellStyle name="计算 3 2 2" xfId="273" xr:uid="{00000000-0005-0000-0000-000012010000}"/>
    <cellStyle name="计算 3 3" xfId="274" xr:uid="{00000000-0005-0000-0000-000013010000}"/>
    <cellStyle name="计算 4" xfId="275" xr:uid="{00000000-0005-0000-0000-000014010000}"/>
    <cellStyle name="检查单元格" xfId="276" builtinId="23" customBuiltin="1"/>
    <cellStyle name="检查单元格 2" xfId="277" xr:uid="{00000000-0005-0000-0000-000016010000}"/>
    <cellStyle name="检查单元格 2 2" xfId="278" xr:uid="{00000000-0005-0000-0000-000017010000}"/>
    <cellStyle name="检查单元格 2 2 2" xfId="279" xr:uid="{00000000-0005-0000-0000-000018010000}"/>
    <cellStyle name="检查单元格 2 3" xfId="280" xr:uid="{00000000-0005-0000-0000-000019010000}"/>
    <cellStyle name="检查单元格 3" xfId="281" xr:uid="{00000000-0005-0000-0000-00001A010000}"/>
    <cellStyle name="检查单元格 3 2" xfId="282" xr:uid="{00000000-0005-0000-0000-00001B010000}"/>
    <cellStyle name="检查单元格 3 2 2" xfId="283" xr:uid="{00000000-0005-0000-0000-00001C010000}"/>
    <cellStyle name="检查单元格 3 3" xfId="284" xr:uid="{00000000-0005-0000-0000-00001D010000}"/>
    <cellStyle name="检查单元格 4" xfId="285" xr:uid="{00000000-0005-0000-0000-00001E010000}"/>
    <cellStyle name="解释性文本" xfId="286" builtinId="53" customBuiltin="1"/>
    <cellStyle name="解释性文本 2" xfId="287" xr:uid="{00000000-0005-0000-0000-000020010000}"/>
    <cellStyle name="解释性文本 2 2" xfId="288" xr:uid="{00000000-0005-0000-0000-000021010000}"/>
    <cellStyle name="解释性文本 2 2 2" xfId="289" xr:uid="{00000000-0005-0000-0000-000022010000}"/>
    <cellStyle name="解释性文本 2 3" xfId="290" xr:uid="{00000000-0005-0000-0000-000023010000}"/>
    <cellStyle name="解释性文本 3" xfId="291" xr:uid="{00000000-0005-0000-0000-000024010000}"/>
    <cellStyle name="解释性文本 3 2" xfId="292" xr:uid="{00000000-0005-0000-0000-000025010000}"/>
    <cellStyle name="解释性文本 3 2 2" xfId="293" xr:uid="{00000000-0005-0000-0000-000026010000}"/>
    <cellStyle name="解释性文本 3 3" xfId="294" xr:uid="{00000000-0005-0000-0000-000027010000}"/>
    <cellStyle name="解释性文本 4" xfId="295" xr:uid="{00000000-0005-0000-0000-000028010000}"/>
    <cellStyle name="警告文本" xfId="296" builtinId="11" customBuiltin="1"/>
    <cellStyle name="警告文本 2" xfId="297" xr:uid="{00000000-0005-0000-0000-00002A010000}"/>
    <cellStyle name="警告文本 2 2" xfId="298" xr:uid="{00000000-0005-0000-0000-00002B010000}"/>
    <cellStyle name="警告文本 2 2 2" xfId="299" xr:uid="{00000000-0005-0000-0000-00002C010000}"/>
    <cellStyle name="警告文本 2 3" xfId="300" xr:uid="{00000000-0005-0000-0000-00002D010000}"/>
    <cellStyle name="警告文本 3" xfId="301" xr:uid="{00000000-0005-0000-0000-00002E010000}"/>
    <cellStyle name="警告文本 3 2" xfId="302" xr:uid="{00000000-0005-0000-0000-00002F010000}"/>
    <cellStyle name="警告文本 3 2 2" xfId="303" xr:uid="{00000000-0005-0000-0000-000030010000}"/>
    <cellStyle name="警告文本 3 3" xfId="304" xr:uid="{00000000-0005-0000-0000-000031010000}"/>
    <cellStyle name="警告文本 4" xfId="305" xr:uid="{00000000-0005-0000-0000-000032010000}"/>
    <cellStyle name="链接单元格" xfId="306" builtinId="24" customBuiltin="1"/>
    <cellStyle name="链接单元格 2" xfId="307" xr:uid="{00000000-0005-0000-0000-000034010000}"/>
    <cellStyle name="链接单元格 2 2" xfId="308" xr:uid="{00000000-0005-0000-0000-000035010000}"/>
    <cellStyle name="链接单元格 2 2 2" xfId="309" xr:uid="{00000000-0005-0000-0000-000036010000}"/>
    <cellStyle name="链接单元格 2 3" xfId="310" xr:uid="{00000000-0005-0000-0000-000037010000}"/>
    <cellStyle name="链接单元格 3" xfId="311" xr:uid="{00000000-0005-0000-0000-000038010000}"/>
    <cellStyle name="链接单元格 3 2" xfId="312" xr:uid="{00000000-0005-0000-0000-000039010000}"/>
    <cellStyle name="链接单元格 3 2 2" xfId="313" xr:uid="{00000000-0005-0000-0000-00003A010000}"/>
    <cellStyle name="链接单元格 3 3" xfId="314" xr:uid="{00000000-0005-0000-0000-00003B010000}"/>
    <cellStyle name="链接单元格 4" xfId="315" xr:uid="{00000000-0005-0000-0000-00003C010000}"/>
    <cellStyle name="强调文字颜色 1 2" xfId="316" xr:uid="{00000000-0005-0000-0000-00003D010000}"/>
    <cellStyle name="强调文字颜色 1 2 2" xfId="317" xr:uid="{00000000-0005-0000-0000-00003E010000}"/>
    <cellStyle name="强调文字颜色 1 2 2 2" xfId="318" xr:uid="{00000000-0005-0000-0000-00003F010000}"/>
    <cellStyle name="强调文字颜色 1 2 3" xfId="319" xr:uid="{00000000-0005-0000-0000-000040010000}"/>
    <cellStyle name="强调文字颜色 1 3" xfId="320" xr:uid="{00000000-0005-0000-0000-000041010000}"/>
    <cellStyle name="强调文字颜色 1 3 2" xfId="321" xr:uid="{00000000-0005-0000-0000-000042010000}"/>
    <cellStyle name="强调文字颜色 1 3 2 2" xfId="322" xr:uid="{00000000-0005-0000-0000-000043010000}"/>
    <cellStyle name="强调文字颜色 1 3 3" xfId="323" xr:uid="{00000000-0005-0000-0000-000044010000}"/>
    <cellStyle name="强调文字颜色 1 4" xfId="324" xr:uid="{00000000-0005-0000-0000-000045010000}"/>
    <cellStyle name="强调文字颜色 2 2" xfId="325" xr:uid="{00000000-0005-0000-0000-000046010000}"/>
    <cellStyle name="强调文字颜色 2 2 2" xfId="326" xr:uid="{00000000-0005-0000-0000-000047010000}"/>
    <cellStyle name="强调文字颜色 2 2 2 2" xfId="327" xr:uid="{00000000-0005-0000-0000-000048010000}"/>
    <cellStyle name="强调文字颜色 2 2 3" xfId="328" xr:uid="{00000000-0005-0000-0000-000049010000}"/>
    <cellStyle name="强调文字颜色 2 3" xfId="329" xr:uid="{00000000-0005-0000-0000-00004A010000}"/>
    <cellStyle name="强调文字颜色 2 3 2" xfId="330" xr:uid="{00000000-0005-0000-0000-00004B010000}"/>
    <cellStyle name="强调文字颜色 2 3 2 2" xfId="331" xr:uid="{00000000-0005-0000-0000-00004C010000}"/>
    <cellStyle name="强调文字颜色 2 3 3" xfId="332" xr:uid="{00000000-0005-0000-0000-00004D010000}"/>
    <cellStyle name="强调文字颜色 2 4" xfId="333" xr:uid="{00000000-0005-0000-0000-00004E010000}"/>
    <cellStyle name="强调文字颜色 3 2" xfId="334" xr:uid="{00000000-0005-0000-0000-00004F010000}"/>
    <cellStyle name="强调文字颜色 3 2 2" xfId="335" xr:uid="{00000000-0005-0000-0000-000050010000}"/>
    <cellStyle name="强调文字颜色 3 2 2 2" xfId="336" xr:uid="{00000000-0005-0000-0000-000051010000}"/>
    <cellStyle name="强调文字颜色 3 2 3" xfId="337" xr:uid="{00000000-0005-0000-0000-000052010000}"/>
    <cellStyle name="强调文字颜色 3 3" xfId="338" xr:uid="{00000000-0005-0000-0000-000053010000}"/>
    <cellStyle name="强调文字颜色 3 3 2" xfId="339" xr:uid="{00000000-0005-0000-0000-000054010000}"/>
    <cellStyle name="强调文字颜色 3 3 2 2" xfId="340" xr:uid="{00000000-0005-0000-0000-000055010000}"/>
    <cellStyle name="强调文字颜色 3 3 3" xfId="341" xr:uid="{00000000-0005-0000-0000-000056010000}"/>
    <cellStyle name="强调文字颜色 3 4" xfId="342" xr:uid="{00000000-0005-0000-0000-000057010000}"/>
    <cellStyle name="强调文字颜色 4 2" xfId="343" xr:uid="{00000000-0005-0000-0000-000058010000}"/>
    <cellStyle name="强调文字颜色 4 2 2" xfId="344" xr:uid="{00000000-0005-0000-0000-000059010000}"/>
    <cellStyle name="强调文字颜色 4 2 2 2" xfId="345" xr:uid="{00000000-0005-0000-0000-00005A010000}"/>
    <cellStyle name="强调文字颜色 4 2 3" xfId="346" xr:uid="{00000000-0005-0000-0000-00005B010000}"/>
    <cellStyle name="强调文字颜色 4 3" xfId="347" xr:uid="{00000000-0005-0000-0000-00005C010000}"/>
    <cellStyle name="强调文字颜色 4 3 2" xfId="348" xr:uid="{00000000-0005-0000-0000-00005D010000}"/>
    <cellStyle name="强调文字颜色 4 3 2 2" xfId="349" xr:uid="{00000000-0005-0000-0000-00005E010000}"/>
    <cellStyle name="强调文字颜色 4 3 3" xfId="350" xr:uid="{00000000-0005-0000-0000-00005F010000}"/>
    <cellStyle name="强调文字颜色 4 4" xfId="351" xr:uid="{00000000-0005-0000-0000-000060010000}"/>
    <cellStyle name="强调文字颜色 5 2" xfId="352" xr:uid="{00000000-0005-0000-0000-000061010000}"/>
    <cellStyle name="强调文字颜色 5 2 2" xfId="353" xr:uid="{00000000-0005-0000-0000-000062010000}"/>
    <cellStyle name="强调文字颜色 5 2 2 2" xfId="354" xr:uid="{00000000-0005-0000-0000-000063010000}"/>
    <cellStyle name="强调文字颜色 5 2 3" xfId="355" xr:uid="{00000000-0005-0000-0000-000064010000}"/>
    <cellStyle name="强调文字颜色 5 3" xfId="356" xr:uid="{00000000-0005-0000-0000-000065010000}"/>
    <cellStyle name="强调文字颜色 5 3 2" xfId="357" xr:uid="{00000000-0005-0000-0000-000066010000}"/>
    <cellStyle name="强调文字颜色 5 3 2 2" xfId="358" xr:uid="{00000000-0005-0000-0000-000067010000}"/>
    <cellStyle name="强调文字颜色 5 3 3" xfId="359" xr:uid="{00000000-0005-0000-0000-000068010000}"/>
    <cellStyle name="强调文字颜色 5 4" xfId="360" xr:uid="{00000000-0005-0000-0000-000069010000}"/>
    <cellStyle name="强调文字颜色 6 2" xfId="361" xr:uid="{00000000-0005-0000-0000-00006A010000}"/>
    <cellStyle name="强调文字颜色 6 2 2" xfId="362" xr:uid="{00000000-0005-0000-0000-00006B010000}"/>
    <cellStyle name="强调文字颜色 6 2 2 2" xfId="363" xr:uid="{00000000-0005-0000-0000-00006C010000}"/>
    <cellStyle name="强调文字颜色 6 2 3" xfId="364" xr:uid="{00000000-0005-0000-0000-00006D010000}"/>
    <cellStyle name="强调文字颜色 6 3" xfId="365" xr:uid="{00000000-0005-0000-0000-00006E010000}"/>
    <cellStyle name="强调文字颜色 6 3 2" xfId="366" xr:uid="{00000000-0005-0000-0000-00006F010000}"/>
    <cellStyle name="强调文字颜色 6 3 2 2" xfId="367" xr:uid="{00000000-0005-0000-0000-000070010000}"/>
    <cellStyle name="强调文字颜色 6 3 3" xfId="368" xr:uid="{00000000-0005-0000-0000-000071010000}"/>
    <cellStyle name="强调文字颜色 6 4" xfId="369" xr:uid="{00000000-0005-0000-0000-000072010000}"/>
    <cellStyle name="适中" xfId="370" builtinId="28" customBuiltin="1"/>
    <cellStyle name="适中 2" xfId="371" xr:uid="{00000000-0005-0000-0000-000074010000}"/>
    <cellStyle name="适中 2 2" xfId="372" xr:uid="{00000000-0005-0000-0000-000075010000}"/>
    <cellStyle name="适中 2 2 2" xfId="373" xr:uid="{00000000-0005-0000-0000-000076010000}"/>
    <cellStyle name="适中 2 3" xfId="374" xr:uid="{00000000-0005-0000-0000-000077010000}"/>
    <cellStyle name="适中 3" xfId="375" xr:uid="{00000000-0005-0000-0000-000078010000}"/>
    <cellStyle name="适中 3 2" xfId="376" xr:uid="{00000000-0005-0000-0000-000079010000}"/>
    <cellStyle name="适中 3 2 2" xfId="377" xr:uid="{00000000-0005-0000-0000-00007A010000}"/>
    <cellStyle name="适中 3 3" xfId="378" xr:uid="{00000000-0005-0000-0000-00007B010000}"/>
    <cellStyle name="适中 4" xfId="379" xr:uid="{00000000-0005-0000-0000-00007C010000}"/>
    <cellStyle name="输出" xfId="380" builtinId="21" customBuiltin="1"/>
    <cellStyle name="输出 2" xfId="381" xr:uid="{00000000-0005-0000-0000-00007E010000}"/>
    <cellStyle name="输出 2 2" xfId="382" xr:uid="{00000000-0005-0000-0000-00007F010000}"/>
    <cellStyle name="输出 2 2 2" xfId="383" xr:uid="{00000000-0005-0000-0000-000080010000}"/>
    <cellStyle name="输出 2 3" xfId="384" xr:uid="{00000000-0005-0000-0000-000081010000}"/>
    <cellStyle name="输出 3" xfId="385" xr:uid="{00000000-0005-0000-0000-000082010000}"/>
    <cellStyle name="输出 3 2" xfId="386" xr:uid="{00000000-0005-0000-0000-000083010000}"/>
    <cellStyle name="输出 3 2 2" xfId="387" xr:uid="{00000000-0005-0000-0000-000084010000}"/>
    <cellStyle name="输出 3 3" xfId="388" xr:uid="{00000000-0005-0000-0000-000085010000}"/>
    <cellStyle name="输出 4" xfId="389" xr:uid="{00000000-0005-0000-0000-000086010000}"/>
    <cellStyle name="输入" xfId="390" builtinId="20" customBuiltin="1"/>
    <cellStyle name="输入 2" xfId="391" xr:uid="{00000000-0005-0000-0000-000088010000}"/>
    <cellStyle name="输入 2 2" xfId="392" xr:uid="{00000000-0005-0000-0000-000089010000}"/>
    <cellStyle name="输入 2 2 2" xfId="393" xr:uid="{00000000-0005-0000-0000-00008A010000}"/>
    <cellStyle name="输入 2 3" xfId="394" xr:uid="{00000000-0005-0000-0000-00008B010000}"/>
    <cellStyle name="输入 3" xfId="395" xr:uid="{00000000-0005-0000-0000-00008C010000}"/>
    <cellStyle name="输入 3 2" xfId="396" xr:uid="{00000000-0005-0000-0000-00008D010000}"/>
    <cellStyle name="输入 3 2 2" xfId="397" xr:uid="{00000000-0005-0000-0000-00008E010000}"/>
    <cellStyle name="输入 3 3" xfId="398" xr:uid="{00000000-0005-0000-0000-00008F010000}"/>
    <cellStyle name="输入 4" xfId="399" xr:uid="{00000000-0005-0000-0000-000090010000}"/>
    <cellStyle name="注释" xfId="400" builtinId="10" customBuiltin="1"/>
    <cellStyle name="注释 2" xfId="401" xr:uid="{00000000-0005-0000-0000-000092010000}"/>
    <cellStyle name="注释 2 2" xfId="402" xr:uid="{00000000-0005-0000-0000-000093010000}"/>
    <cellStyle name="注释 2 2 2" xfId="403" xr:uid="{00000000-0005-0000-0000-000094010000}"/>
    <cellStyle name="注释 2 3" xfId="404" xr:uid="{00000000-0005-0000-0000-000095010000}"/>
    <cellStyle name="注释 3" xfId="405" xr:uid="{00000000-0005-0000-0000-000096010000}"/>
    <cellStyle name="注释 3 2" xfId="406" xr:uid="{00000000-0005-0000-0000-000097010000}"/>
    <cellStyle name="注释 3 2 2" xfId="407" xr:uid="{00000000-0005-0000-0000-000098010000}"/>
    <cellStyle name="注释 3 3" xfId="408" xr:uid="{00000000-0005-0000-0000-000099010000}"/>
    <cellStyle name="注释 4" xfId="409" xr:uid="{00000000-0005-0000-0000-00009A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30005;&#23376;&#20449;&#24687;&#23398;&#38498;&#25945;&#24072;&#20449;&#24687;2019.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0005;&#23376;&#20449;&#24687;&#23398;&#38498;-&#26680;&#23545;2018-&#26469;&#28304;&#20154;&#20107;&#227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>
        <row r="2">
          <cell r="C2" t="str">
            <v>贾蕾</v>
          </cell>
          <cell r="D2" t="str">
            <v>13732261226</v>
          </cell>
          <cell r="E2" t="str">
            <v>1978-08-26</v>
          </cell>
          <cell r="F2" t="str">
            <v>女</v>
          </cell>
          <cell r="G2" t="str">
            <v>中国</v>
          </cell>
          <cell r="H2" t="str">
            <v>汉族</v>
          </cell>
          <cell r="I2" t="str">
            <v>jialei@hdu.edu.cn</v>
          </cell>
          <cell r="J2" t="str">
            <v>教科办</v>
          </cell>
          <cell r="K2" t="str">
            <v>学院办公室</v>
          </cell>
          <cell r="M2" t="str">
            <v>大学本科</v>
          </cell>
          <cell r="N2" t="str">
            <v>200008</v>
          </cell>
          <cell r="O2" t="str">
            <v>200008</v>
          </cell>
          <cell r="P2" t="str">
            <v>管理</v>
          </cell>
          <cell r="R2" t="str">
            <v>管理七级</v>
          </cell>
          <cell r="S2" t="str">
            <v>硕士</v>
          </cell>
          <cell r="T2" t="str">
            <v>2014-06</v>
          </cell>
          <cell r="U2" t="str">
            <v>杭州电子科技大学</v>
          </cell>
          <cell r="V2" t="str">
            <v>200007</v>
          </cell>
          <cell r="W2" t="str">
            <v>电子与通信工程</v>
          </cell>
          <cell r="AD2" t="str">
            <v>讲师（高校）</v>
          </cell>
        </row>
        <row r="3">
          <cell r="C3" t="str">
            <v>王维平</v>
          </cell>
          <cell r="D3" t="str">
            <v>13805722627</v>
          </cell>
          <cell r="E3" t="str">
            <v>1960-02-15</v>
          </cell>
          <cell r="F3" t="str">
            <v>男</v>
          </cell>
          <cell r="G3" t="str">
            <v>中国</v>
          </cell>
          <cell r="H3" t="str">
            <v>汉族</v>
          </cell>
          <cell r="I3" t="str">
            <v>wwp215@hdu.edu.cn</v>
          </cell>
          <cell r="J3" t="str">
            <v>光电工程与仪器科学</v>
          </cell>
          <cell r="K3" t="str">
            <v>光电工程与仪器科学研究所</v>
          </cell>
          <cell r="M3" t="str">
            <v>大学本科</v>
          </cell>
          <cell r="N3" t="str">
            <v>198408</v>
          </cell>
          <cell r="O3" t="str">
            <v>198408</v>
          </cell>
          <cell r="P3" t="str">
            <v>专职研究</v>
          </cell>
          <cell r="Q3" t="str">
            <v>非国防军工型</v>
          </cell>
          <cell r="R3" t="str">
            <v>专业技术四级</v>
          </cell>
          <cell r="S3" t="str">
            <v>学士</v>
          </cell>
          <cell r="T3" t="str">
            <v>1984-07</v>
          </cell>
          <cell r="U3" t="str">
            <v>长春光机学院</v>
          </cell>
          <cell r="V3" t="str">
            <v>198407</v>
          </cell>
          <cell r="W3" t="str">
            <v>电子技术及应用</v>
          </cell>
          <cell r="AD3" t="str">
            <v>研究员</v>
          </cell>
        </row>
        <row r="4">
          <cell r="C4" t="str">
            <v>胡飞跃</v>
          </cell>
          <cell r="D4" t="str">
            <v>13588087966</v>
          </cell>
          <cell r="E4" t="str">
            <v>1960-02-16</v>
          </cell>
          <cell r="F4" t="str">
            <v>男</v>
          </cell>
          <cell r="G4" t="str">
            <v>中国</v>
          </cell>
          <cell r="H4" t="str">
            <v>汉族</v>
          </cell>
          <cell r="I4" t="str">
            <v>hufeiyue@hdu.edu.cn</v>
          </cell>
          <cell r="J4" t="str">
            <v>天线与微波技术</v>
          </cell>
          <cell r="K4" t="str">
            <v>天线与微波技术研究所</v>
          </cell>
          <cell r="M4" t="str">
            <v>硕士研究生</v>
          </cell>
          <cell r="N4" t="str">
            <v>198308</v>
          </cell>
          <cell r="O4" t="str">
            <v>199004</v>
          </cell>
          <cell r="P4" t="str">
            <v>专任教师</v>
          </cell>
          <cell r="Q4" t="str">
            <v>教学科研并重型</v>
          </cell>
          <cell r="R4" t="str">
            <v>专业技术五级</v>
          </cell>
          <cell r="S4" t="str">
            <v>硕士</v>
          </cell>
          <cell r="T4" t="str">
            <v>1989-12</v>
          </cell>
          <cell r="U4" t="str">
            <v>浙江大学</v>
          </cell>
          <cell r="V4" t="str">
            <v>198912</v>
          </cell>
          <cell r="W4" t="str">
            <v>电磁场与微波技术</v>
          </cell>
          <cell r="AD4" t="str">
            <v>副教授</v>
          </cell>
        </row>
        <row r="5">
          <cell r="C5" t="str">
            <v>陈瑾</v>
          </cell>
          <cell r="D5" t="str">
            <v>13395815859</v>
          </cell>
          <cell r="E5" t="str">
            <v>1971-05-09</v>
          </cell>
          <cell r="F5" t="str">
            <v>女</v>
          </cell>
          <cell r="G5" t="str">
            <v>中国</v>
          </cell>
          <cell r="H5" t="str">
            <v>汉族</v>
          </cell>
          <cell r="I5" t="str">
            <v>chenjin0509@sina.com.cn</v>
          </cell>
          <cell r="J5" t="str">
            <v>新型半导体器件与电路</v>
          </cell>
          <cell r="K5" t="str">
            <v>电工电子教学示范中心</v>
          </cell>
          <cell r="M5" t="str">
            <v>硕士研究生</v>
          </cell>
          <cell r="N5" t="str">
            <v>199504</v>
          </cell>
          <cell r="O5" t="str">
            <v>199504</v>
          </cell>
          <cell r="P5" t="str">
            <v>实验</v>
          </cell>
          <cell r="R5" t="str">
            <v>专业技术八级</v>
          </cell>
          <cell r="S5" t="str">
            <v>硕士</v>
          </cell>
          <cell r="T5" t="str">
            <v>1995-04</v>
          </cell>
          <cell r="U5" t="str">
            <v>杭州电子工业学院</v>
          </cell>
          <cell r="V5" t="str">
            <v>199503</v>
          </cell>
          <cell r="W5" t="str">
            <v>电路与系统</v>
          </cell>
          <cell r="AD5" t="str">
            <v>讲师（高校）</v>
          </cell>
        </row>
        <row r="6">
          <cell r="C6" t="str">
            <v>王勇佳</v>
          </cell>
          <cell r="D6" t="str">
            <v>13336067985</v>
          </cell>
          <cell r="E6" t="str">
            <v>1962-08-15</v>
          </cell>
          <cell r="F6" t="str">
            <v>男</v>
          </cell>
          <cell r="G6" t="str">
            <v>中国</v>
          </cell>
          <cell r="H6" t="str">
            <v>汉族</v>
          </cell>
          <cell r="I6" t="str">
            <v>wyj@hdu.edu.cn</v>
          </cell>
          <cell r="J6" t="str">
            <v>现代电路与智能信息</v>
          </cell>
          <cell r="K6" t="str">
            <v>电工电子教学示范中心</v>
          </cell>
          <cell r="M6" t="str">
            <v>硕士研究生</v>
          </cell>
          <cell r="N6" t="str">
            <v>198504</v>
          </cell>
          <cell r="O6" t="str">
            <v>198504</v>
          </cell>
          <cell r="P6" t="str">
            <v>实验</v>
          </cell>
          <cell r="R6" t="str">
            <v>专业技术八级</v>
          </cell>
          <cell r="S6" t="str">
            <v>硕士</v>
          </cell>
          <cell r="T6" t="str">
            <v>1985-03</v>
          </cell>
          <cell r="U6" t="str">
            <v>河北半导体研究所</v>
          </cell>
          <cell r="W6" t="str">
            <v>半导体物理与器件</v>
          </cell>
          <cell r="AD6" t="str">
            <v>讲师（高校）</v>
          </cell>
        </row>
        <row r="7">
          <cell r="C7" t="str">
            <v>张珣</v>
          </cell>
          <cell r="D7" t="str">
            <v>13093751985</v>
          </cell>
          <cell r="E7" t="str">
            <v>1970-01-27</v>
          </cell>
          <cell r="F7" t="str">
            <v>男</v>
          </cell>
          <cell r="G7" t="str">
            <v>中国</v>
          </cell>
          <cell r="H7" t="str">
            <v>汉族</v>
          </cell>
          <cell r="I7" t="str">
            <v>zhxun@hdu.edu.cn</v>
          </cell>
          <cell r="J7" t="str">
            <v>新型半导体器件与电路</v>
          </cell>
          <cell r="K7" t="str">
            <v>电工电子教学示范中心</v>
          </cell>
          <cell r="M7" t="str">
            <v>博士研究生</v>
          </cell>
          <cell r="N7" t="str">
            <v>199208</v>
          </cell>
          <cell r="O7" t="str">
            <v>199208</v>
          </cell>
          <cell r="P7" t="str">
            <v>专任教师</v>
          </cell>
          <cell r="Q7" t="str">
            <v>教学科研并重型</v>
          </cell>
          <cell r="R7" t="str">
            <v>专业技术四级</v>
          </cell>
          <cell r="S7" t="str">
            <v>博士</v>
          </cell>
          <cell r="T7" t="str">
            <v>2008-12</v>
          </cell>
          <cell r="U7" t="str">
            <v>浙江大学</v>
          </cell>
          <cell r="V7" t="str">
            <v>200812</v>
          </cell>
          <cell r="W7" t="str">
            <v>电子科学与技术</v>
          </cell>
          <cell r="AD7" t="str">
            <v>教授</v>
          </cell>
        </row>
        <row r="8">
          <cell r="C8" t="str">
            <v>崔佳冬</v>
          </cell>
          <cell r="D8" t="str">
            <v>13735890020</v>
          </cell>
          <cell r="E8" t="str">
            <v>1974-12-16</v>
          </cell>
          <cell r="F8" t="str">
            <v>男</v>
          </cell>
          <cell r="G8" t="str">
            <v>中国</v>
          </cell>
          <cell r="H8" t="str">
            <v>汉族</v>
          </cell>
          <cell r="I8" t="str">
            <v>cjd@hdu.edu.cn</v>
          </cell>
          <cell r="J8" t="str">
            <v>应用电子系统</v>
          </cell>
          <cell r="K8" t="str">
            <v>新型电子器件与系统研究所</v>
          </cell>
          <cell r="M8" t="str">
            <v>大学本科</v>
          </cell>
          <cell r="N8" t="str">
            <v>199708</v>
          </cell>
          <cell r="O8" t="str">
            <v>199708</v>
          </cell>
          <cell r="P8" t="str">
            <v>专任教师</v>
          </cell>
          <cell r="Q8" t="str">
            <v>社会服务与推广型</v>
          </cell>
          <cell r="R8" t="str">
            <v>专业技术五级</v>
          </cell>
          <cell r="S8" t="str">
            <v>硕士</v>
          </cell>
          <cell r="T8" t="str">
            <v>2005-06</v>
          </cell>
          <cell r="U8" t="str">
            <v>浙江大学</v>
          </cell>
          <cell r="V8" t="str">
            <v>199707</v>
          </cell>
          <cell r="W8" t="str">
            <v>通信与信息工程</v>
          </cell>
          <cell r="AD8" t="str">
            <v>副教授</v>
          </cell>
        </row>
        <row r="9">
          <cell r="C9" t="str">
            <v>张海峰</v>
          </cell>
          <cell r="D9" t="str">
            <v>13957120047</v>
          </cell>
          <cell r="E9" t="str">
            <v>1961-07-10</v>
          </cell>
          <cell r="F9" t="str">
            <v>男</v>
          </cell>
          <cell r="G9" t="str">
            <v>中国</v>
          </cell>
          <cell r="H9" t="str">
            <v>汉族</v>
          </cell>
          <cell r="I9" t="str">
            <v>hfzhang0811@hdu.edu.cn</v>
          </cell>
          <cell r="J9" t="str">
            <v>装备电子</v>
          </cell>
          <cell r="K9" t="str">
            <v>电子系统集成技术研究所</v>
          </cell>
          <cell r="M9" t="str">
            <v>硕士研究生</v>
          </cell>
          <cell r="N9" t="str">
            <v>198607</v>
          </cell>
          <cell r="O9" t="str">
            <v>198607</v>
          </cell>
          <cell r="P9" t="str">
            <v>专任教师</v>
          </cell>
          <cell r="Q9" t="str">
            <v>社会服务与推广型</v>
          </cell>
          <cell r="R9" t="str">
            <v>专业技术五级</v>
          </cell>
          <cell r="S9" t="str">
            <v>硕士</v>
          </cell>
          <cell r="T9" t="str">
            <v>1986-07</v>
          </cell>
          <cell r="U9" t="str">
            <v>浙江大学</v>
          </cell>
          <cell r="V9" t="str">
            <v>198607</v>
          </cell>
          <cell r="W9" t="str">
            <v>内燃机</v>
          </cell>
          <cell r="AD9" t="str">
            <v>副教授</v>
          </cell>
        </row>
        <row r="10">
          <cell r="C10" t="str">
            <v>徐敏</v>
          </cell>
          <cell r="D10" t="str">
            <v>13505817530</v>
          </cell>
          <cell r="E10" t="str">
            <v>1965-12-08</v>
          </cell>
          <cell r="F10" t="str">
            <v>女</v>
          </cell>
          <cell r="G10" t="str">
            <v>中国</v>
          </cell>
          <cell r="H10" t="str">
            <v>汉族</v>
          </cell>
          <cell r="I10" t="str">
            <v>hziee_xumin@163.com</v>
          </cell>
          <cell r="J10" t="str">
            <v>现代电路与智能信息</v>
          </cell>
          <cell r="K10" t="str">
            <v>电工电子教学示范中心</v>
          </cell>
          <cell r="M10" t="str">
            <v>大学专科和专科学校</v>
          </cell>
          <cell r="N10" t="str">
            <v>198012</v>
          </cell>
          <cell r="O10" t="str">
            <v>198108</v>
          </cell>
          <cell r="P10" t="str">
            <v>实验</v>
          </cell>
          <cell r="R10" t="str">
            <v>专业技术八级</v>
          </cell>
          <cell r="U10" t="str">
            <v>杭州市广播电视大学</v>
          </cell>
          <cell r="V10" t="str">
            <v>199007</v>
          </cell>
          <cell r="W10" t="str">
            <v>电子技术</v>
          </cell>
          <cell r="AD10" t="str">
            <v>实验师</v>
          </cell>
        </row>
        <row r="11">
          <cell r="C11" t="str">
            <v>郑雪峰</v>
          </cell>
          <cell r="D11" t="str">
            <v>13291880181</v>
          </cell>
          <cell r="E11" t="str">
            <v>1973-12-08</v>
          </cell>
          <cell r="F11" t="str">
            <v>男</v>
          </cell>
          <cell r="G11" t="str">
            <v>中国</v>
          </cell>
          <cell r="H11" t="str">
            <v>汉族</v>
          </cell>
          <cell r="I11" t="str">
            <v>948525095@QQ.COM</v>
          </cell>
          <cell r="J11" t="str">
            <v>现代电路与智能信息</v>
          </cell>
          <cell r="K11" t="str">
            <v>电工电子教学示范中心</v>
          </cell>
          <cell r="M11" t="str">
            <v>大学本科</v>
          </cell>
          <cell r="N11" t="str">
            <v>199608</v>
          </cell>
          <cell r="O11" t="str">
            <v>200012</v>
          </cell>
          <cell r="P11" t="str">
            <v>实验</v>
          </cell>
          <cell r="R11" t="str">
            <v>专技九级</v>
          </cell>
          <cell r="S11" t="str">
            <v>硕士</v>
          </cell>
          <cell r="T11" t="str">
            <v>2004-06</v>
          </cell>
          <cell r="U11" t="str">
            <v>浙江大学</v>
          </cell>
          <cell r="V11" t="str">
            <v>199607</v>
          </cell>
          <cell r="W11" t="str">
            <v>计算机科学与技术</v>
          </cell>
          <cell r="AD11" t="str">
            <v>讲师（高校）</v>
          </cell>
        </row>
        <row r="12">
          <cell r="C12" t="str">
            <v>周巧娣</v>
          </cell>
          <cell r="D12" t="str">
            <v>13588451992</v>
          </cell>
          <cell r="E12" t="str">
            <v>1964-09-26</v>
          </cell>
          <cell r="F12" t="str">
            <v>女</v>
          </cell>
          <cell r="G12" t="str">
            <v>中国</v>
          </cell>
          <cell r="H12" t="str">
            <v>汉族</v>
          </cell>
          <cell r="I12" t="str">
            <v>edizhou@163.com</v>
          </cell>
          <cell r="J12" t="str">
            <v>海洋电子</v>
          </cell>
          <cell r="K12" t="str">
            <v>电子系统集成技术研究所</v>
          </cell>
          <cell r="M12" t="str">
            <v>大学本科</v>
          </cell>
          <cell r="N12" t="str">
            <v>198607</v>
          </cell>
          <cell r="O12" t="str">
            <v>200103</v>
          </cell>
          <cell r="P12" t="str">
            <v>专任教师</v>
          </cell>
          <cell r="Q12" t="str">
            <v>教学科研并重型</v>
          </cell>
          <cell r="R12" t="str">
            <v>专业技术六级</v>
          </cell>
          <cell r="S12" t="str">
            <v>硕士</v>
          </cell>
          <cell r="T12" t="str">
            <v>1999-06</v>
          </cell>
          <cell r="U12" t="str">
            <v>石油大学</v>
          </cell>
          <cell r="V12" t="str">
            <v>198607</v>
          </cell>
          <cell r="W12" t="str">
            <v>控制理论与控制工程</v>
          </cell>
          <cell r="AD12" t="str">
            <v>副教授</v>
          </cell>
        </row>
        <row r="13">
          <cell r="C13" t="str">
            <v>高惠芳</v>
          </cell>
          <cell r="D13" t="str">
            <v>13386515768</v>
          </cell>
          <cell r="E13" t="str">
            <v>1965-08-08</v>
          </cell>
          <cell r="F13" t="str">
            <v>女</v>
          </cell>
          <cell r="G13" t="str">
            <v>中国</v>
          </cell>
          <cell r="H13" t="str">
            <v>汉族</v>
          </cell>
          <cell r="I13" t="str">
            <v>gaohuifang@126.com</v>
          </cell>
          <cell r="J13" t="str">
            <v>电子能量转换和应用</v>
          </cell>
          <cell r="K13" t="str">
            <v>新型电子器件与系统研究所</v>
          </cell>
          <cell r="M13" t="str">
            <v>硕士研究生</v>
          </cell>
          <cell r="N13" t="str">
            <v>198903</v>
          </cell>
          <cell r="O13" t="str">
            <v>200102</v>
          </cell>
          <cell r="P13" t="str">
            <v>专任教师</v>
          </cell>
          <cell r="Q13" t="str">
            <v>教学为主型</v>
          </cell>
          <cell r="R13" t="str">
            <v>专业技术五级</v>
          </cell>
          <cell r="S13" t="str">
            <v>硕士</v>
          </cell>
          <cell r="T13" t="str">
            <v>1989-04</v>
          </cell>
          <cell r="U13" t="str">
            <v>天津大学</v>
          </cell>
          <cell r="V13" t="str">
            <v>198901</v>
          </cell>
          <cell r="W13" t="str">
            <v>电力及自动化</v>
          </cell>
          <cell r="AD13" t="str">
            <v>副教授</v>
          </cell>
        </row>
        <row r="14">
          <cell r="C14" t="str">
            <v>高明裕</v>
          </cell>
          <cell r="D14" t="str">
            <v>13606804033</v>
          </cell>
          <cell r="E14" t="str">
            <v>1963-03-01</v>
          </cell>
          <cell r="F14" t="str">
            <v>男</v>
          </cell>
          <cell r="G14" t="str">
            <v>中国</v>
          </cell>
          <cell r="H14" t="str">
            <v>汉族</v>
          </cell>
          <cell r="I14" t="str">
            <v>mackgao@hdu.edu.cn</v>
          </cell>
          <cell r="J14" t="str">
            <v>装备电子</v>
          </cell>
          <cell r="K14" t="str">
            <v>电子系统集成技术研究所</v>
          </cell>
          <cell r="M14" t="str">
            <v>硕士研究生</v>
          </cell>
          <cell r="N14" t="str">
            <v>198107</v>
          </cell>
          <cell r="O14" t="str">
            <v>200108</v>
          </cell>
          <cell r="P14" t="str">
            <v>专任教师</v>
          </cell>
          <cell r="Q14" t="str">
            <v>科研为主型</v>
          </cell>
          <cell r="R14" t="str">
            <v>专业技术二级</v>
          </cell>
          <cell r="S14" t="str">
            <v>博士</v>
          </cell>
          <cell r="T14" t="str">
            <v>2013-06</v>
          </cell>
          <cell r="U14" t="str">
            <v>武汉理工大学</v>
          </cell>
          <cell r="V14" t="str">
            <v>199303</v>
          </cell>
          <cell r="W14" t="str">
            <v>信息与通信工程</v>
          </cell>
          <cell r="AD14" t="str">
            <v>教授</v>
          </cell>
        </row>
        <row r="15">
          <cell r="C15" t="str">
            <v>方志华</v>
          </cell>
          <cell r="D15" t="str">
            <v>13136158691</v>
          </cell>
          <cell r="E15" t="str">
            <v>1976-07-27</v>
          </cell>
          <cell r="F15" t="str">
            <v>男</v>
          </cell>
          <cell r="G15" t="str">
            <v>中国</v>
          </cell>
          <cell r="H15" t="str">
            <v>汉族</v>
          </cell>
          <cell r="I15" t="str">
            <v>fzh@hdu.edu.cn</v>
          </cell>
          <cell r="J15" t="str">
            <v>天线与微波技术</v>
          </cell>
          <cell r="K15" t="str">
            <v>天线与微波技术研究所</v>
          </cell>
          <cell r="M15" t="str">
            <v>大学本科</v>
          </cell>
          <cell r="N15" t="str">
            <v>200109</v>
          </cell>
          <cell r="O15" t="str">
            <v>200109</v>
          </cell>
          <cell r="P15" t="str">
            <v>专任教师</v>
          </cell>
          <cell r="R15" t="str">
            <v>专业技术十级</v>
          </cell>
          <cell r="S15" t="str">
            <v>硕士</v>
          </cell>
          <cell r="T15" t="str">
            <v>2011-01</v>
          </cell>
          <cell r="U15" t="str">
            <v>杭州电子科技大学</v>
          </cell>
          <cell r="V15" t="str">
            <v>199807</v>
          </cell>
          <cell r="W15" t="str">
            <v>电子与通信工程</v>
          </cell>
          <cell r="AD15" t="str">
            <v>讲师（高校）</v>
          </cell>
        </row>
        <row r="16">
          <cell r="C16" t="str">
            <v>官伯然</v>
          </cell>
          <cell r="D16" t="str">
            <v>13905711187</v>
          </cell>
          <cell r="E16" t="str">
            <v>1955-07-20</v>
          </cell>
          <cell r="F16" t="str">
            <v>男</v>
          </cell>
          <cell r="G16" t="str">
            <v>中国</v>
          </cell>
          <cell r="H16" t="str">
            <v>汉族</v>
          </cell>
          <cell r="I16" t="str">
            <v>brguan@hdu.edu.cn</v>
          </cell>
          <cell r="J16" t="str">
            <v>天线与微波技术</v>
          </cell>
          <cell r="K16" t="str">
            <v>天线与微波技术研究所</v>
          </cell>
          <cell r="M16" t="str">
            <v>博士研究生</v>
          </cell>
          <cell r="N16" t="str">
            <v>197303</v>
          </cell>
          <cell r="O16" t="str">
            <v>200108</v>
          </cell>
          <cell r="P16" t="str">
            <v>专任教师</v>
          </cell>
          <cell r="Q16" t="str">
            <v>国防军工型</v>
          </cell>
          <cell r="R16" t="str">
            <v>专业技术二级</v>
          </cell>
          <cell r="S16" t="str">
            <v>博士</v>
          </cell>
          <cell r="T16" t="str">
            <v>1990-07</v>
          </cell>
          <cell r="U16" t="str">
            <v>西安电子科技大学</v>
          </cell>
          <cell r="V16" t="str">
            <v>199004</v>
          </cell>
          <cell r="W16" t="str">
            <v>电磁场与微波技术</v>
          </cell>
          <cell r="AD16" t="str">
            <v>教授</v>
          </cell>
        </row>
        <row r="17">
          <cell r="C17" t="str">
            <v>黄继业</v>
          </cell>
          <cell r="D17" t="str">
            <v>13136153069</v>
          </cell>
          <cell r="E17" t="str">
            <v>1978-07-07</v>
          </cell>
          <cell r="F17" t="str">
            <v>男</v>
          </cell>
          <cell r="G17" t="str">
            <v>中国</v>
          </cell>
          <cell r="H17" t="str">
            <v>汉族</v>
          </cell>
          <cell r="I17" t="str">
            <v>hjynet@163.com</v>
          </cell>
          <cell r="J17" t="str">
            <v>装备电子</v>
          </cell>
          <cell r="K17" t="str">
            <v>电子系统集成技术研究所</v>
          </cell>
          <cell r="M17" t="str">
            <v>大学本科</v>
          </cell>
          <cell r="N17" t="str">
            <v>200108</v>
          </cell>
          <cell r="O17" t="str">
            <v>200108</v>
          </cell>
          <cell r="P17" t="str">
            <v>专任教师</v>
          </cell>
          <cell r="Q17" t="str">
            <v>教学为主型</v>
          </cell>
          <cell r="R17" t="str">
            <v>专业技术五级</v>
          </cell>
          <cell r="S17" t="str">
            <v>硕士</v>
          </cell>
          <cell r="T17" t="str">
            <v>2014-03</v>
          </cell>
          <cell r="U17" t="str">
            <v>同济大学</v>
          </cell>
          <cell r="V17" t="str">
            <v>200107</v>
          </cell>
          <cell r="W17" t="str">
            <v>软件工程领域工程</v>
          </cell>
          <cell r="AD17" t="str">
            <v>副教授</v>
          </cell>
        </row>
        <row r="18">
          <cell r="C18" t="str">
            <v>曾毓</v>
          </cell>
          <cell r="D18" t="str">
            <v>13968023946</v>
          </cell>
          <cell r="E18" t="str">
            <v>1979-11-20</v>
          </cell>
          <cell r="F18" t="str">
            <v>男</v>
          </cell>
          <cell r="G18" t="str">
            <v>中国</v>
          </cell>
          <cell r="H18" t="str">
            <v>汉族</v>
          </cell>
          <cell r="I18" t="str">
            <v>zyu20@hdu.edu.cn</v>
          </cell>
          <cell r="J18" t="str">
            <v>装备电子</v>
          </cell>
          <cell r="K18" t="str">
            <v>电子系统集成技术研究所</v>
          </cell>
          <cell r="M18" t="str">
            <v>大学本科</v>
          </cell>
          <cell r="N18" t="str">
            <v>200108</v>
          </cell>
          <cell r="O18" t="str">
            <v>200108</v>
          </cell>
          <cell r="P18" t="str">
            <v>专任教师</v>
          </cell>
          <cell r="Q18" t="str">
            <v>教学为主型</v>
          </cell>
          <cell r="R18" t="str">
            <v>专业技术七级</v>
          </cell>
          <cell r="S18" t="str">
            <v>硕士</v>
          </cell>
          <cell r="T18" t="str">
            <v>2016-06</v>
          </cell>
          <cell r="U18" t="str">
            <v>杭州电子科技大学</v>
          </cell>
          <cell r="V18" t="str">
            <v>200107</v>
          </cell>
          <cell r="W18" t="str">
            <v>电子与通信工程领域工程</v>
          </cell>
          <cell r="AD18" t="str">
            <v>高级实验师</v>
          </cell>
        </row>
        <row r="19">
          <cell r="C19" t="str">
            <v>郭红梅</v>
          </cell>
          <cell r="D19" t="str">
            <v>13588084651</v>
          </cell>
          <cell r="E19" t="str">
            <v>1977-12-12</v>
          </cell>
          <cell r="F19" t="str">
            <v>女</v>
          </cell>
          <cell r="G19" t="str">
            <v>中国</v>
          </cell>
          <cell r="H19" t="str">
            <v>汉族</v>
          </cell>
          <cell r="I19" t="str">
            <v>g2_mail@hdu.edu.cn</v>
          </cell>
          <cell r="J19" t="str">
            <v>学工办</v>
          </cell>
          <cell r="K19" t="str">
            <v>学院办公室</v>
          </cell>
          <cell r="M19" t="str">
            <v>大学本科</v>
          </cell>
          <cell r="N19" t="str">
            <v>199908</v>
          </cell>
          <cell r="O19" t="str">
            <v>200108</v>
          </cell>
          <cell r="P19" t="str">
            <v>辅导员</v>
          </cell>
          <cell r="R19" t="str">
            <v>专技八级/管理七级</v>
          </cell>
          <cell r="S19" t="str">
            <v>硕士</v>
          </cell>
          <cell r="T19" t="str">
            <v>2014-06</v>
          </cell>
          <cell r="U19" t="str">
            <v>杭州电子科技大学</v>
          </cell>
          <cell r="V19" t="str">
            <v>199907</v>
          </cell>
          <cell r="W19" t="str">
            <v>电子与通信工程</v>
          </cell>
          <cell r="AD19" t="str">
            <v>讲师（高校）</v>
          </cell>
        </row>
        <row r="20">
          <cell r="C20" t="str">
            <v>顾梅园</v>
          </cell>
          <cell r="D20" t="str">
            <v>13588155405</v>
          </cell>
          <cell r="E20" t="str">
            <v>1979-12-18</v>
          </cell>
          <cell r="F20" t="str">
            <v>女</v>
          </cell>
          <cell r="G20" t="str">
            <v>中国</v>
          </cell>
          <cell r="H20" t="str">
            <v>汉族</v>
          </cell>
          <cell r="I20" t="str">
            <v>circle@hdu.edu.cn</v>
          </cell>
          <cell r="J20" t="str">
            <v>海洋电子</v>
          </cell>
          <cell r="K20" t="str">
            <v>电子系统集成技术研究所</v>
          </cell>
          <cell r="M20" t="str">
            <v>大学本科</v>
          </cell>
          <cell r="N20" t="str">
            <v>200208</v>
          </cell>
          <cell r="O20" t="str">
            <v>200208</v>
          </cell>
          <cell r="P20" t="str">
            <v>专任教师</v>
          </cell>
          <cell r="R20" t="str">
            <v>专业技术八级</v>
          </cell>
          <cell r="S20" t="str">
            <v>硕士</v>
          </cell>
          <cell r="T20" t="str">
            <v>2007-03</v>
          </cell>
          <cell r="U20" t="str">
            <v>杭州电子科技大学</v>
          </cell>
          <cell r="V20" t="str">
            <v>200206</v>
          </cell>
          <cell r="W20" t="str">
            <v>电子与通信工程</v>
          </cell>
          <cell r="AD20" t="str">
            <v>讲师（高校）</v>
          </cell>
        </row>
        <row r="21">
          <cell r="C21" t="str">
            <v>耿友林</v>
          </cell>
          <cell r="D21" t="str">
            <v>17764591065</v>
          </cell>
          <cell r="E21" t="str">
            <v>1966-09-29</v>
          </cell>
          <cell r="F21" t="str">
            <v>男</v>
          </cell>
          <cell r="G21" t="str">
            <v>中国</v>
          </cell>
          <cell r="H21" t="str">
            <v>汉族</v>
          </cell>
          <cell r="I21" t="str">
            <v>gengyoulin@aliyun.com</v>
          </cell>
          <cell r="J21" t="str">
            <v>天线与微波技术</v>
          </cell>
          <cell r="K21" t="str">
            <v>天线与微波技术研究所</v>
          </cell>
          <cell r="M21" t="str">
            <v>博士研究生</v>
          </cell>
          <cell r="N21" t="str">
            <v>199206</v>
          </cell>
          <cell r="O21" t="str">
            <v>200210</v>
          </cell>
          <cell r="P21" t="str">
            <v>专任教师</v>
          </cell>
          <cell r="Q21" t="str">
            <v>教学科研并重型</v>
          </cell>
          <cell r="R21" t="str">
            <v>专业技术三级</v>
          </cell>
          <cell r="S21" t="str">
            <v>博士</v>
          </cell>
          <cell r="T21" t="str">
            <v>2006-12</v>
          </cell>
          <cell r="U21" t="str">
            <v>西安电子科技大学</v>
          </cell>
          <cell r="V21" t="str">
            <v>200612</v>
          </cell>
          <cell r="W21" t="str">
            <v>电子科学与技术</v>
          </cell>
          <cell r="AD21" t="str">
            <v>教授</v>
          </cell>
        </row>
        <row r="22">
          <cell r="C22" t="str">
            <v>曾昕</v>
          </cell>
          <cell r="D22" t="str">
            <v>13588045138</v>
          </cell>
          <cell r="E22" t="str">
            <v>1979-06-09</v>
          </cell>
          <cell r="F22" t="str">
            <v>男</v>
          </cell>
          <cell r="G22" t="str">
            <v>中国</v>
          </cell>
          <cell r="H22" t="str">
            <v>汉族</v>
          </cell>
          <cell r="I22" t="str">
            <v>zengxin@hdu.edu.cn</v>
          </cell>
          <cell r="J22" t="str">
            <v>学工办</v>
          </cell>
          <cell r="K22" t="str">
            <v>学院办公室</v>
          </cell>
          <cell r="M22" t="str">
            <v>大学本科</v>
          </cell>
          <cell r="N22" t="str">
            <v>200209</v>
          </cell>
          <cell r="O22" t="str">
            <v>200210</v>
          </cell>
          <cell r="P22" t="str">
            <v>辅导员</v>
          </cell>
          <cell r="R22" t="str">
            <v>专技八级/管理七级</v>
          </cell>
          <cell r="S22" t="str">
            <v>硕士</v>
          </cell>
          <cell r="T22" t="str">
            <v>2009-10</v>
          </cell>
          <cell r="U22" t="str">
            <v>杭州电子科技大学</v>
          </cell>
          <cell r="V22" t="str">
            <v>200206</v>
          </cell>
          <cell r="W22" t="str">
            <v>软件工程</v>
          </cell>
          <cell r="AD22" t="str">
            <v>讲师（高校）</v>
          </cell>
        </row>
        <row r="23">
          <cell r="C23" t="str">
            <v>刘公致</v>
          </cell>
          <cell r="D23" t="str">
            <v>15355402270</v>
          </cell>
          <cell r="E23" t="str">
            <v>1971-05-13</v>
          </cell>
          <cell r="F23" t="str">
            <v>男</v>
          </cell>
          <cell r="G23" t="str">
            <v>中国</v>
          </cell>
          <cell r="H23" t="str">
            <v>汉族</v>
          </cell>
          <cell r="I23" t="str">
            <v>hzlgz0@163.com</v>
          </cell>
          <cell r="J23" t="str">
            <v>现代电路与智能信息</v>
          </cell>
          <cell r="K23" t="str">
            <v>电工电子教学示范中心</v>
          </cell>
          <cell r="M23" t="str">
            <v>大学本科</v>
          </cell>
          <cell r="N23" t="str">
            <v>199411</v>
          </cell>
          <cell r="O23" t="str">
            <v>199411</v>
          </cell>
          <cell r="P23" t="str">
            <v>专任教师</v>
          </cell>
          <cell r="Q23" t="str">
            <v>教学科研并重型</v>
          </cell>
          <cell r="R23" t="str">
            <v>专业技术六级</v>
          </cell>
          <cell r="S23" t="str">
            <v>硕士</v>
          </cell>
          <cell r="T23" t="str">
            <v>2001-03</v>
          </cell>
          <cell r="U23" t="str">
            <v>浙江大学</v>
          </cell>
          <cell r="V23" t="str">
            <v>199407</v>
          </cell>
          <cell r="W23" t="str">
            <v>计算机科学与技术</v>
          </cell>
          <cell r="AD23" t="str">
            <v>副研究员（自然科学）</v>
          </cell>
        </row>
        <row r="24">
          <cell r="C24" t="str">
            <v>郭裕顺</v>
          </cell>
          <cell r="D24" t="str">
            <v>13107709265</v>
          </cell>
          <cell r="E24" t="str">
            <v>1965-10-16</v>
          </cell>
          <cell r="F24" t="str">
            <v>男</v>
          </cell>
          <cell r="G24" t="str">
            <v>中国</v>
          </cell>
          <cell r="H24" t="str">
            <v>汉族</v>
          </cell>
          <cell r="I24" t="str">
            <v>ysguo@hdu.edu.cn / ysysguo@sohu.com</v>
          </cell>
          <cell r="J24" t="str">
            <v>集成电路与系统</v>
          </cell>
          <cell r="K24" t="str">
            <v>微电子CAD研究所</v>
          </cell>
          <cell r="M24" t="str">
            <v>硕士研究生</v>
          </cell>
          <cell r="N24" t="str">
            <v>198611</v>
          </cell>
          <cell r="O24" t="str">
            <v>198611</v>
          </cell>
          <cell r="P24" t="str">
            <v>专任教师</v>
          </cell>
          <cell r="Q24" t="str">
            <v>教学科研并重型</v>
          </cell>
          <cell r="R24" t="str">
            <v>专业技术四级</v>
          </cell>
          <cell r="S24" t="str">
            <v>硕士</v>
          </cell>
          <cell r="T24" t="str">
            <v>1986-11</v>
          </cell>
          <cell r="U24" t="str">
            <v>杭州电子工业学院</v>
          </cell>
          <cell r="V24" t="str">
            <v>198609</v>
          </cell>
          <cell r="W24" t="str">
            <v>电路与系统</v>
          </cell>
          <cell r="AD24" t="str">
            <v>教授</v>
          </cell>
        </row>
        <row r="25">
          <cell r="C25" t="str">
            <v>秦会斌</v>
          </cell>
          <cell r="D25" t="str">
            <v>13575755528</v>
          </cell>
          <cell r="E25" t="str">
            <v>1961-03-31</v>
          </cell>
          <cell r="F25" t="str">
            <v>男</v>
          </cell>
          <cell r="G25" t="str">
            <v>中国</v>
          </cell>
          <cell r="H25" t="str">
            <v>汉族</v>
          </cell>
          <cell r="I25" t="str">
            <v>qhb@hdu.edu.cn</v>
          </cell>
          <cell r="J25" t="str">
            <v>应用电子系统</v>
          </cell>
          <cell r="K25" t="str">
            <v>新型电子器件与系统研究所</v>
          </cell>
          <cell r="M25" t="str">
            <v>博士研究生</v>
          </cell>
          <cell r="N25" t="str">
            <v>198307</v>
          </cell>
          <cell r="O25" t="str">
            <v>199706</v>
          </cell>
          <cell r="P25" t="str">
            <v>专任教师</v>
          </cell>
          <cell r="Q25" t="str">
            <v>科研为主型</v>
          </cell>
          <cell r="R25" t="str">
            <v>专业技术二级</v>
          </cell>
          <cell r="S25" t="str">
            <v>博士</v>
          </cell>
          <cell r="T25" t="str">
            <v>1997-04</v>
          </cell>
          <cell r="U25" t="str">
            <v>电子科技大学</v>
          </cell>
          <cell r="V25" t="str">
            <v>199707</v>
          </cell>
          <cell r="W25" t="str">
            <v>电子材料与元器件</v>
          </cell>
          <cell r="AD25" t="str">
            <v>教授</v>
          </cell>
        </row>
        <row r="26">
          <cell r="C26" t="str">
            <v>章红芳</v>
          </cell>
          <cell r="D26" t="str">
            <v>13064761449</v>
          </cell>
          <cell r="E26" t="str">
            <v>1978-03-08</v>
          </cell>
          <cell r="F26" t="str">
            <v>女</v>
          </cell>
          <cell r="G26" t="str">
            <v>中国</v>
          </cell>
          <cell r="H26" t="str">
            <v>汉族</v>
          </cell>
          <cell r="I26" t="str">
            <v>hfnet@hdu.edu.cn</v>
          </cell>
          <cell r="J26" t="str">
            <v>学院办公室</v>
          </cell>
          <cell r="K26" t="str">
            <v>学院办公室</v>
          </cell>
          <cell r="M26" t="str">
            <v>大学本科</v>
          </cell>
          <cell r="N26" t="str">
            <v>200108</v>
          </cell>
          <cell r="O26" t="str">
            <v>200108</v>
          </cell>
          <cell r="P26" t="str">
            <v>管理</v>
          </cell>
          <cell r="R26" t="str">
            <v>管理七级</v>
          </cell>
          <cell r="S26" t="str">
            <v>硕士</v>
          </cell>
          <cell r="T26" t="str">
            <v>2008-11</v>
          </cell>
          <cell r="U26" t="str">
            <v>杭州电子科技大学</v>
          </cell>
          <cell r="V26" t="str">
            <v>200106</v>
          </cell>
          <cell r="W26" t="str">
            <v>电子与通信工程</v>
          </cell>
          <cell r="AD26" t="str">
            <v>实验师</v>
          </cell>
        </row>
        <row r="27">
          <cell r="C27" t="str">
            <v>马琪</v>
          </cell>
          <cell r="D27" t="str">
            <v>13957154746</v>
          </cell>
          <cell r="E27" t="str">
            <v>1968-04-23</v>
          </cell>
          <cell r="F27" t="str">
            <v>男</v>
          </cell>
          <cell r="G27" t="str">
            <v>中国</v>
          </cell>
          <cell r="H27" t="str">
            <v>汉族</v>
          </cell>
          <cell r="I27" t="str">
            <v>maq68@126.com</v>
          </cell>
          <cell r="J27" t="str">
            <v>集成电路与系统</v>
          </cell>
          <cell r="K27" t="str">
            <v>微电子CAD研究所</v>
          </cell>
          <cell r="M27" t="str">
            <v>博士研究生</v>
          </cell>
          <cell r="N27" t="str">
            <v>199008</v>
          </cell>
          <cell r="O27" t="str">
            <v>200009</v>
          </cell>
          <cell r="P27" t="str">
            <v>专任教师</v>
          </cell>
          <cell r="Q27" t="str">
            <v>社会服务与推广型</v>
          </cell>
          <cell r="R27" t="str">
            <v>专业技术四级</v>
          </cell>
          <cell r="S27" t="str">
            <v>博士</v>
          </cell>
          <cell r="T27" t="str">
            <v>2000-07</v>
          </cell>
          <cell r="U27" t="str">
            <v>浙江大学</v>
          </cell>
          <cell r="V27" t="str">
            <v>200007</v>
          </cell>
          <cell r="W27" t="str">
            <v>电子科学与技术</v>
          </cell>
          <cell r="AD27" t="str">
            <v>研究员（自然科学）</v>
          </cell>
        </row>
        <row r="28">
          <cell r="C28" t="str">
            <v>王卉</v>
          </cell>
          <cell r="D28" t="str">
            <v>15381199959</v>
          </cell>
          <cell r="E28" t="str">
            <v>1973-11-13</v>
          </cell>
          <cell r="F28" t="str">
            <v>女</v>
          </cell>
          <cell r="G28" t="str">
            <v>中国</v>
          </cell>
          <cell r="H28" t="str">
            <v>满族</v>
          </cell>
          <cell r="I28" t="str">
            <v>wanghui@hdu.edu.cn</v>
          </cell>
          <cell r="J28" t="str">
            <v>学院办公室</v>
          </cell>
          <cell r="K28" t="str">
            <v>学院办公室</v>
          </cell>
          <cell r="M28" t="str">
            <v>硕士研究生</v>
          </cell>
          <cell r="N28" t="str">
            <v>200004</v>
          </cell>
          <cell r="O28" t="str">
            <v>200004</v>
          </cell>
          <cell r="P28" t="str">
            <v>管理</v>
          </cell>
          <cell r="R28" t="str">
            <v>管理七级</v>
          </cell>
          <cell r="S28" t="str">
            <v>硕士</v>
          </cell>
          <cell r="T28" t="str">
            <v>2000-06</v>
          </cell>
          <cell r="U28" t="str">
            <v>电子科技大学</v>
          </cell>
          <cell r="V28" t="str">
            <v>200006</v>
          </cell>
          <cell r="W28" t="str">
            <v>微电子学与固体电子学</v>
          </cell>
          <cell r="AD28" t="str">
            <v>副教授</v>
          </cell>
        </row>
        <row r="29">
          <cell r="C29" t="str">
            <v>刘军</v>
          </cell>
          <cell r="D29" t="str">
            <v>13989897895</v>
          </cell>
          <cell r="E29" t="str">
            <v>1977-09-26</v>
          </cell>
          <cell r="F29" t="str">
            <v>男</v>
          </cell>
          <cell r="G29" t="str">
            <v>中国</v>
          </cell>
          <cell r="H29" t="str">
            <v>汉族</v>
          </cell>
          <cell r="I29" t="str">
            <v>ljun77@hdu.edu.cn</v>
          </cell>
          <cell r="J29" t="str">
            <v>集成电路与系统</v>
          </cell>
          <cell r="K29" t="str">
            <v>微电子CAD研究所</v>
          </cell>
          <cell r="M29" t="str">
            <v>硕士研究生</v>
          </cell>
          <cell r="N29" t="str">
            <v>200109</v>
          </cell>
          <cell r="O29" t="str">
            <v>200109</v>
          </cell>
          <cell r="P29" t="str">
            <v>专职研究</v>
          </cell>
          <cell r="Q29" t="str">
            <v>国防军工型</v>
          </cell>
          <cell r="R29" t="str">
            <v>专业技术四级</v>
          </cell>
          <cell r="S29" t="str">
            <v>硕士</v>
          </cell>
          <cell r="T29" t="str">
            <v>2006-03</v>
          </cell>
          <cell r="U29" t="str">
            <v>杭州电子科技大学</v>
          </cell>
          <cell r="V29" t="str">
            <v>200603</v>
          </cell>
          <cell r="W29" t="str">
            <v>电路与系统</v>
          </cell>
          <cell r="AD29" t="str">
            <v>研究员（自然科学）</v>
          </cell>
        </row>
        <row r="30">
          <cell r="C30" t="str">
            <v>张晓红</v>
          </cell>
          <cell r="D30" t="str">
            <v>13735882871</v>
          </cell>
          <cell r="E30" t="str">
            <v>1977-11-20</v>
          </cell>
          <cell r="F30" t="str">
            <v>女</v>
          </cell>
          <cell r="G30" t="str">
            <v>中国</v>
          </cell>
          <cell r="H30" t="str">
            <v>汉族</v>
          </cell>
          <cell r="I30" t="str">
            <v>xhzhang@hdu.edu.cn</v>
          </cell>
          <cell r="J30" t="str">
            <v>无线技术与应用</v>
          </cell>
          <cell r="K30" t="str">
            <v>天线与微波技术研究所</v>
          </cell>
          <cell r="M30" t="str">
            <v>大学本科</v>
          </cell>
          <cell r="N30" t="str">
            <v>200208</v>
          </cell>
          <cell r="O30" t="str">
            <v>200208</v>
          </cell>
          <cell r="P30" t="str">
            <v>专任教师</v>
          </cell>
          <cell r="R30" t="str">
            <v>专业技术八级</v>
          </cell>
          <cell r="S30" t="str">
            <v>硕士</v>
          </cell>
          <cell r="T30" t="str">
            <v>2009-03</v>
          </cell>
          <cell r="U30" t="str">
            <v>杭州电子科技大学</v>
          </cell>
          <cell r="V30" t="str">
            <v>200206</v>
          </cell>
          <cell r="W30" t="str">
            <v>电子与通信工程</v>
          </cell>
          <cell r="AD30" t="str">
            <v>讲师（高校）</v>
          </cell>
        </row>
        <row r="31">
          <cell r="C31" t="str">
            <v>马松月</v>
          </cell>
          <cell r="D31" t="str">
            <v>13777868178</v>
          </cell>
          <cell r="E31" t="str">
            <v>1978-09-23</v>
          </cell>
          <cell r="F31" t="str">
            <v>女</v>
          </cell>
          <cell r="G31" t="str">
            <v>中国</v>
          </cell>
          <cell r="H31" t="str">
            <v>汉族</v>
          </cell>
          <cell r="I31" t="str">
            <v>masongyue@hdu.edu.cn</v>
          </cell>
          <cell r="J31" t="str">
            <v>教科办</v>
          </cell>
          <cell r="K31" t="str">
            <v>学院办公室</v>
          </cell>
          <cell r="M31" t="str">
            <v>大学本科</v>
          </cell>
          <cell r="N31" t="str">
            <v>200108</v>
          </cell>
          <cell r="O31" t="str">
            <v>200108</v>
          </cell>
          <cell r="P31" t="str">
            <v>管理</v>
          </cell>
          <cell r="R31" t="str">
            <v>管理七级</v>
          </cell>
          <cell r="S31" t="str">
            <v>硕士</v>
          </cell>
          <cell r="T31" t="str">
            <v>2009-03</v>
          </cell>
          <cell r="U31" t="str">
            <v>杭州电子科技大学</v>
          </cell>
          <cell r="V31" t="str">
            <v>200106</v>
          </cell>
          <cell r="W31" t="str">
            <v>电子与通信工程</v>
          </cell>
          <cell r="AD31" t="str">
            <v>讲师（高校）</v>
          </cell>
        </row>
        <row r="32">
          <cell r="C32" t="str">
            <v>洪明</v>
          </cell>
          <cell r="D32" t="str">
            <v>15356638142</v>
          </cell>
          <cell r="E32" t="str">
            <v>1975-09-26</v>
          </cell>
          <cell r="F32" t="str">
            <v>男</v>
          </cell>
          <cell r="G32" t="str">
            <v>中国</v>
          </cell>
          <cell r="H32" t="str">
            <v>汉族</v>
          </cell>
          <cell r="I32" t="str">
            <v>hongminghz@163.com</v>
          </cell>
          <cell r="J32" t="str">
            <v>装备电子</v>
          </cell>
          <cell r="K32" t="str">
            <v>电子系统集成技术研究所</v>
          </cell>
          <cell r="M32" t="str">
            <v>硕士研究生</v>
          </cell>
          <cell r="N32" t="str">
            <v>199707</v>
          </cell>
          <cell r="O32" t="str">
            <v>200211</v>
          </cell>
          <cell r="P32" t="str">
            <v>专任教师</v>
          </cell>
          <cell r="Q32" t="str">
            <v>教学科研并重型</v>
          </cell>
          <cell r="R32" t="str">
            <v>专业技术七级</v>
          </cell>
          <cell r="S32" t="str">
            <v>硕士</v>
          </cell>
          <cell r="T32" t="str">
            <v>2002-06</v>
          </cell>
          <cell r="U32" t="str">
            <v>浙江大学</v>
          </cell>
          <cell r="V32" t="str">
            <v>200206</v>
          </cell>
          <cell r="W32" t="str">
            <v>生物医学工程</v>
          </cell>
          <cell r="AD32" t="str">
            <v>副教授</v>
          </cell>
        </row>
        <row r="33">
          <cell r="C33" t="str">
            <v>周磊</v>
          </cell>
          <cell r="D33" t="str">
            <v>13868139686</v>
          </cell>
          <cell r="E33" t="str">
            <v>1975-10-29</v>
          </cell>
          <cell r="F33" t="str">
            <v>男</v>
          </cell>
          <cell r="G33" t="str">
            <v>中国</v>
          </cell>
          <cell r="H33" t="str">
            <v>汉族</v>
          </cell>
          <cell r="I33" t="str">
            <v>zhoulei@hdu.edu.cn</v>
          </cell>
          <cell r="J33" t="str">
            <v>集成电路与系统</v>
          </cell>
          <cell r="K33" t="str">
            <v>微电子CAD研究所</v>
          </cell>
          <cell r="M33" t="str">
            <v>博士研究生</v>
          </cell>
          <cell r="N33" t="str">
            <v>199801</v>
          </cell>
          <cell r="O33" t="str">
            <v>200304</v>
          </cell>
          <cell r="P33" t="str">
            <v>专任教师</v>
          </cell>
          <cell r="Q33" t="str">
            <v>社会服务与推广</v>
          </cell>
          <cell r="R33" t="str">
            <v>专业技术六级</v>
          </cell>
          <cell r="S33" t="str">
            <v>博士</v>
          </cell>
          <cell r="T33" t="str">
            <v>2009-06</v>
          </cell>
          <cell r="U33" t="str">
            <v>浙江大学</v>
          </cell>
          <cell r="V33" t="str">
            <v>200906</v>
          </cell>
          <cell r="W33" t="str">
            <v>电子科学与技术</v>
          </cell>
          <cell r="AD33" t="str">
            <v>副研究员（自然科学）</v>
          </cell>
        </row>
        <row r="34">
          <cell r="C34" t="str">
            <v>盛庆华</v>
          </cell>
          <cell r="D34" t="str">
            <v>13067944675</v>
          </cell>
          <cell r="E34" t="str">
            <v>1978-01-21</v>
          </cell>
          <cell r="F34" t="str">
            <v>男</v>
          </cell>
          <cell r="G34" t="str">
            <v>中国</v>
          </cell>
          <cell r="H34" t="str">
            <v>汉族</v>
          </cell>
          <cell r="I34" t="str">
            <v>sheng7@hdu.edu.cn</v>
          </cell>
          <cell r="J34" t="str">
            <v>海洋电子</v>
          </cell>
          <cell r="K34" t="str">
            <v>电子系统集成技术研究所</v>
          </cell>
          <cell r="M34" t="str">
            <v>硕士研究生</v>
          </cell>
          <cell r="N34" t="str">
            <v>200308</v>
          </cell>
          <cell r="O34" t="str">
            <v>200308</v>
          </cell>
          <cell r="P34" t="str">
            <v>专任教师</v>
          </cell>
          <cell r="Q34" t="str">
            <v>教学科研并重型</v>
          </cell>
          <cell r="R34" t="str">
            <v>专业技术五级</v>
          </cell>
          <cell r="S34" t="str">
            <v>硕士</v>
          </cell>
          <cell r="T34" t="str">
            <v>2003-03</v>
          </cell>
          <cell r="U34" t="str">
            <v>西安电子科技大学</v>
          </cell>
          <cell r="V34" t="str">
            <v>200303</v>
          </cell>
          <cell r="W34" t="str">
            <v>电路与系统</v>
          </cell>
          <cell r="AD34" t="str">
            <v>副教授</v>
          </cell>
        </row>
        <row r="35">
          <cell r="C35" t="str">
            <v>王光义</v>
          </cell>
          <cell r="D35" t="str">
            <v>13706518256</v>
          </cell>
          <cell r="E35" t="str">
            <v>1957-03-30</v>
          </cell>
          <cell r="F35" t="str">
            <v>男</v>
          </cell>
          <cell r="G35" t="str">
            <v>中国</v>
          </cell>
          <cell r="H35" t="str">
            <v>汉族</v>
          </cell>
          <cell r="I35" t="str">
            <v>wanggyi@163.com / wanggyi@hdu.edu.cn</v>
          </cell>
          <cell r="J35" t="str">
            <v>现代电路与智能信息</v>
          </cell>
          <cell r="K35" t="str">
            <v>电工电子教学示范中心</v>
          </cell>
          <cell r="M35" t="str">
            <v>博士研究生</v>
          </cell>
          <cell r="N35" t="str">
            <v>197502</v>
          </cell>
          <cell r="O35" t="str">
            <v>200310</v>
          </cell>
          <cell r="P35" t="str">
            <v>专任教师</v>
          </cell>
          <cell r="Q35" t="str">
            <v>科研为主型</v>
          </cell>
          <cell r="R35" t="str">
            <v>专业技术二级</v>
          </cell>
          <cell r="S35" t="str">
            <v>博士</v>
          </cell>
          <cell r="T35" t="str">
            <v>2004-07</v>
          </cell>
          <cell r="U35" t="str">
            <v>华南理工大学</v>
          </cell>
          <cell r="V35" t="str">
            <v>200407</v>
          </cell>
          <cell r="W35" t="str">
            <v>电路与系统</v>
          </cell>
          <cell r="AD35" t="str">
            <v>教授</v>
          </cell>
        </row>
        <row r="36">
          <cell r="C36" t="str">
            <v>周继军</v>
          </cell>
          <cell r="D36" t="str">
            <v>13567988660</v>
          </cell>
          <cell r="E36" t="str">
            <v>1962-09-18</v>
          </cell>
          <cell r="F36" t="str">
            <v>男</v>
          </cell>
          <cell r="G36" t="str">
            <v>中国</v>
          </cell>
          <cell r="H36" t="str">
            <v>汉族</v>
          </cell>
          <cell r="I36" t="str">
            <v>choujijun@163.com</v>
          </cell>
          <cell r="J36" t="str">
            <v>应用电子系统</v>
          </cell>
          <cell r="K36" t="str">
            <v>新型电子器件与系统研究所</v>
          </cell>
          <cell r="M36" t="str">
            <v>大学本科</v>
          </cell>
          <cell r="N36" t="str">
            <v>198307</v>
          </cell>
          <cell r="O36" t="str">
            <v>200311</v>
          </cell>
          <cell r="P36" t="str">
            <v>专职研究</v>
          </cell>
          <cell r="Q36" t="str">
            <v>非国防军工型</v>
          </cell>
          <cell r="R36" t="str">
            <v>专业技术四级</v>
          </cell>
          <cell r="S36" t="str">
            <v>学士</v>
          </cell>
          <cell r="U36" t="str">
            <v>山东大学</v>
          </cell>
          <cell r="V36" t="str">
            <v>198307</v>
          </cell>
          <cell r="W36" t="str">
            <v>磁学</v>
          </cell>
          <cell r="AD36" t="str">
            <v>教授级高工</v>
          </cell>
        </row>
        <row r="37">
          <cell r="C37" t="str">
            <v>吕伟锋</v>
          </cell>
          <cell r="D37" t="str">
            <v>13034203097</v>
          </cell>
          <cell r="E37" t="str">
            <v>1977-11-12</v>
          </cell>
          <cell r="F37" t="str">
            <v>男</v>
          </cell>
          <cell r="G37" t="str">
            <v>中国</v>
          </cell>
          <cell r="H37" t="str">
            <v>汉族</v>
          </cell>
          <cell r="I37" t="str">
            <v>lvwf@hdu.edu.cn</v>
          </cell>
          <cell r="J37" t="str">
            <v>现代电路与智能信息</v>
          </cell>
          <cell r="K37" t="str">
            <v>电工电子教学示范中心</v>
          </cell>
          <cell r="M37" t="str">
            <v>博士研究生</v>
          </cell>
          <cell r="N37" t="str">
            <v>200403</v>
          </cell>
          <cell r="O37" t="str">
            <v>200403</v>
          </cell>
          <cell r="P37" t="str">
            <v>专任教师</v>
          </cell>
          <cell r="Q37" t="str">
            <v>教学科研并重型</v>
          </cell>
          <cell r="R37" t="str">
            <v>专业技术七级</v>
          </cell>
          <cell r="S37" t="str">
            <v>博士</v>
          </cell>
          <cell r="T37" t="str">
            <v>2011-12</v>
          </cell>
          <cell r="U37" t="str">
            <v>浙江大学</v>
          </cell>
          <cell r="V37" t="str">
            <v>201112</v>
          </cell>
          <cell r="W37" t="str">
            <v>电路与系统</v>
          </cell>
          <cell r="X37" t="str">
            <v>浙江大学</v>
          </cell>
          <cell r="Y37" t="str">
            <v>2004.03</v>
          </cell>
          <cell r="Z37" t="str">
            <v>电路与系统</v>
          </cell>
          <cell r="AA37" t="str">
            <v>浙江大学</v>
          </cell>
          <cell r="AB37" t="str">
            <v>2001.07</v>
          </cell>
          <cell r="AC37" t="str">
            <v>信息工程</v>
          </cell>
          <cell r="AD37" t="str">
            <v>副教授</v>
          </cell>
        </row>
        <row r="38">
          <cell r="C38" t="str">
            <v>刘圆圆</v>
          </cell>
          <cell r="D38" t="str">
            <v>13666618431</v>
          </cell>
          <cell r="E38" t="str">
            <v>1978-09-17</v>
          </cell>
          <cell r="F38" t="str">
            <v>女</v>
          </cell>
          <cell r="G38" t="str">
            <v>中国</v>
          </cell>
          <cell r="H38" t="str">
            <v>汉族</v>
          </cell>
          <cell r="I38" t="str">
            <v>liuyuanyuan@hdu.edu.cn</v>
          </cell>
          <cell r="J38" t="str">
            <v>海洋电子</v>
          </cell>
          <cell r="K38" t="str">
            <v>电子系统集成技术研究所</v>
          </cell>
          <cell r="M38" t="str">
            <v>硕士研究生</v>
          </cell>
          <cell r="N38" t="str">
            <v>200403</v>
          </cell>
          <cell r="O38" t="str">
            <v>200403</v>
          </cell>
          <cell r="P38" t="str">
            <v>专任教师</v>
          </cell>
          <cell r="Q38" t="str">
            <v>教学科研并重型</v>
          </cell>
          <cell r="R38" t="str">
            <v>专业技术五级</v>
          </cell>
          <cell r="S38" t="str">
            <v>硕士</v>
          </cell>
          <cell r="T38" t="str">
            <v>2004-03</v>
          </cell>
          <cell r="U38" t="str">
            <v>浙江大学</v>
          </cell>
          <cell r="V38" t="str">
            <v>200403</v>
          </cell>
          <cell r="W38" t="str">
            <v>信息与通信工程</v>
          </cell>
          <cell r="X38" t="str">
            <v>浙江大学</v>
          </cell>
          <cell r="AA38" t="str">
            <v>浙江大学</v>
          </cell>
          <cell r="AB38" t="str">
            <v>2001.07</v>
          </cell>
          <cell r="AC38" t="str">
            <v>电子工程</v>
          </cell>
          <cell r="AD38" t="str">
            <v>副教授</v>
          </cell>
        </row>
        <row r="39">
          <cell r="C39" t="str">
            <v>林弥</v>
          </cell>
          <cell r="D39" t="str">
            <v>13516808155</v>
          </cell>
          <cell r="E39" t="str">
            <v>1978-11-14</v>
          </cell>
          <cell r="F39" t="str">
            <v>女</v>
          </cell>
          <cell r="G39" t="str">
            <v>中国</v>
          </cell>
          <cell r="H39" t="str">
            <v>汉族</v>
          </cell>
          <cell r="I39" t="str">
            <v>lin_mi@sohu.com</v>
          </cell>
          <cell r="J39" t="str">
            <v>新型半导体器件与电路</v>
          </cell>
          <cell r="K39" t="str">
            <v>电工电子教学示范中心</v>
          </cell>
          <cell r="M39" t="str">
            <v>博士研究生</v>
          </cell>
          <cell r="N39" t="str">
            <v>200403</v>
          </cell>
          <cell r="O39" t="str">
            <v>200403</v>
          </cell>
          <cell r="P39" t="str">
            <v>专任教师</v>
          </cell>
          <cell r="Q39" t="str">
            <v>教学科研并重型</v>
          </cell>
          <cell r="R39" t="str">
            <v>专业技术六级</v>
          </cell>
          <cell r="S39" t="str">
            <v>博士</v>
          </cell>
          <cell r="T39" t="str">
            <v>2010-12</v>
          </cell>
          <cell r="U39" t="str">
            <v>浙江大学</v>
          </cell>
          <cell r="V39" t="str">
            <v>201012</v>
          </cell>
          <cell r="W39" t="str">
            <v>电子科学与技术</v>
          </cell>
          <cell r="X39" t="str">
            <v>浙江大学</v>
          </cell>
          <cell r="Z39" t="str">
            <v>电路与系统</v>
          </cell>
          <cell r="AA39" t="str">
            <v>浙江大学</v>
          </cell>
          <cell r="AB39" t="str">
            <v>2001.07</v>
          </cell>
          <cell r="AC39" t="str">
            <v>电子工程专业</v>
          </cell>
          <cell r="AD39" t="str">
            <v>副教授</v>
          </cell>
        </row>
        <row r="40">
          <cell r="C40" t="str">
            <v>李芸</v>
          </cell>
          <cell r="D40" t="str">
            <v>13867472129</v>
          </cell>
          <cell r="E40" t="str">
            <v>1977-08-22</v>
          </cell>
          <cell r="F40" t="str">
            <v>女</v>
          </cell>
          <cell r="G40" t="str">
            <v>中国</v>
          </cell>
          <cell r="H40" t="str">
            <v>汉族</v>
          </cell>
          <cell r="I40" t="str">
            <v>liyunr@163.com</v>
          </cell>
          <cell r="J40" t="str">
            <v>装备电子</v>
          </cell>
          <cell r="K40" t="str">
            <v>电工电子教学示范中心</v>
          </cell>
          <cell r="M40" t="str">
            <v>博士研究生</v>
          </cell>
          <cell r="N40" t="str">
            <v>199807</v>
          </cell>
          <cell r="O40" t="str">
            <v>200403</v>
          </cell>
          <cell r="P40" t="str">
            <v>实验</v>
          </cell>
          <cell r="R40" t="str">
            <v>专业技术七级</v>
          </cell>
          <cell r="S40" t="str">
            <v>博士</v>
          </cell>
          <cell r="T40" t="str">
            <v>2011-12</v>
          </cell>
          <cell r="U40" t="str">
            <v>浙江大学</v>
          </cell>
          <cell r="V40" t="str">
            <v>201112</v>
          </cell>
          <cell r="W40" t="str">
            <v>信息与通信工程</v>
          </cell>
          <cell r="X40" t="str">
            <v>浙江大学</v>
          </cell>
          <cell r="Y40" t="str">
            <v>2004.04</v>
          </cell>
          <cell r="Z40" t="str">
            <v>通信与信息系统</v>
          </cell>
          <cell r="AA40" t="str">
            <v>浙江大学</v>
          </cell>
          <cell r="AB40" t="str">
            <v>1998.06</v>
          </cell>
          <cell r="AC40" t="str">
            <v>电子工程</v>
          </cell>
          <cell r="AD40" t="str">
            <v>高级实验师</v>
          </cell>
        </row>
        <row r="41">
          <cell r="C41" t="str">
            <v>汪洁</v>
          </cell>
          <cell r="D41" t="str">
            <v>13185001577</v>
          </cell>
          <cell r="E41" t="str">
            <v>1976-01-19</v>
          </cell>
          <cell r="F41" t="str">
            <v>女</v>
          </cell>
          <cell r="G41" t="str">
            <v>中国</v>
          </cell>
          <cell r="H41" t="str">
            <v>汉族</v>
          </cell>
          <cell r="I41" t="str">
            <v>wangjiehiee@163.com</v>
          </cell>
          <cell r="J41" t="str">
            <v>集成电路与系统</v>
          </cell>
          <cell r="K41" t="str">
            <v>微电子CAD研究所</v>
          </cell>
          <cell r="M41" t="str">
            <v>博士研究生</v>
          </cell>
          <cell r="N41" t="str">
            <v>199809</v>
          </cell>
          <cell r="O41" t="str">
            <v>200404</v>
          </cell>
          <cell r="P41" t="str">
            <v>专任教师</v>
          </cell>
          <cell r="R41" t="str">
            <v>专业技术八级</v>
          </cell>
          <cell r="S41" t="str">
            <v>博士</v>
          </cell>
          <cell r="T41" t="str">
            <v>2013-09</v>
          </cell>
          <cell r="U41" t="str">
            <v>浙江大学</v>
          </cell>
          <cell r="V41" t="str">
            <v>201309</v>
          </cell>
          <cell r="W41" t="str">
            <v>电路与系统</v>
          </cell>
          <cell r="X41" t="str">
            <v>杭州电子科技大学</v>
          </cell>
          <cell r="AA41" t="str">
            <v>南昌大学</v>
          </cell>
          <cell r="AB41" t="str">
            <v>1998.07</v>
          </cell>
          <cell r="AC41" t="str">
            <v>应用物理</v>
          </cell>
          <cell r="AD41" t="str">
            <v>讲师（高校）</v>
          </cell>
        </row>
        <row r="42">
          <cell r="C42" t="str">
            <v>胡冀</v>
          </cell>
          <cell r="D42" t="str">
            <v>13067720115</v>
          </cell>
          <cell r="E42" t="str">
            <v>1977-07-19</v>
          </cell>
          <cell r="F42" t="str">
            <v>男</v>
          </cell>
          <cell r="G42" t="str">
            <v>中国</v>
          </cell>
          <cell r="H42" t="str">
            <v>汉族</v>
          </cell>
          <cell r="I42" t="str">
            <v>Huji@hdu.edu.cn</v>
          </cell>
          <cell r="J42" t="str">
            <v>应用电子系统</v>
          </cell>
          <cell r="K42" t="str">
            <v>新型电子器件与系统研究所</v>
          </cell>
          <cell r="M42" t="str">
            <v>硕士研究生</v>
          </cell>
          <cell r="N42" t="str">
            <v>199807</v>
          </cell>
          <cell r="O42" t="str">
            <v>200404</v>
          </cell>
          <cell r="P42" t="str">
            <v>专任教师</v>
          </cell>
          <cell r="R42" t="str">
            <v>专业技术八级</v>
          </cell>
          <cell r="S42" t="str">
            <v>硕士</v>
          </cell>
          <cell r="T42" t="str">
            <v>2004-04</v>
          </cell>
          <cell r="U42" t="str">
            <v>杭州电子工业学院</v>
          </cell>
          <cell r="V42" t="str">
            <v>200403</v>
          </cell>
          <cell r="W42" t="str">
            <v>电路与系统</v>
          </cell>
          <cell r="X42" t="str">
            <v>杭州电子科技大学</v>
          </cell>
          <cell r="AA42" t="str">
            <v>江汉石油学院</v>
          </cell>
          <cell r="AB42" t="str">
            <v>1998.07</v>
          </cell>
          <cell r="AC42" t="str">
            <v>自动化</v>
          </cell>
          <cell r="AD42" t="str">
            <v>讲师（高校）</v>
          </cell>
        </row>
        <row r="43">
          <cell r="C43" t="str">
            <v>牛小燕</v>
          </cell>
          <cell r="D43" t="str">
            <v>13857136741</v>
          </cell>
          <cell r="E43" t="str">
            <v>1978-06-13</v>
          </cell>
          <cell r="F43" t="str">
            <v>女</v>
          </cell>
          <cell r="G43" t="str">
            <v>中国</v>
          </cell>
          <cell r="H43" t="str">
            <v>汉族</v>
          </cell>
          <cell r="I43" t="str">
            <v>salee@163.com</v>
          </cell>
          <cell r="J43" t="str">
            <v>新型半导体器件与电路</v>
          </cell>
          <cell r="K43" t="str">
            <v>电工电子教学示范中心</v>
          </cell>
          <cell r="M43" t="str">
            <v>硕士研究生</v>
          </cell>
          <cell r="N43" t="str">
            <v>200404</v>
          </cell>
          <cell r="O43" t="str">
            <v>200404</v>
          </cell>
          <cell r="P43" t="str">
            <v>实验</v>
          </cell>
          <cell r="R43" t="str">
            <v>专业技术八级</v>
          </cell>
          <cell r="S43" t="str">
            <v>硕士</v>
          </cell>
          <cell r="T43" t="str">
            <v>2004-06</v>
          </cell>
          <cell r="U43" t="str">
            <v>湖南大学</v>
          </cell>
          <cell r="V43" t="str">
            <v>200406</v>
          </cell>
          <cell r="W43" t="str">
            <v>计算机应用技术</v>
          </cell>
          <cell r="X43" t="str">
            <v>湖南大学</v>
          </cell>
          <cell r="Y43" t="str">
            <v>2004.04</v>
          </cell>
          <cell r="Z43" t="str">
            <v>计算机应用</v>
          </cell>
          <cell r="AA43" t="str">
            <v>郑州工程学院</v>
          </cell>
          <cell r="AB43" t="str">
            <v>2001.07</v>
          </cell>
          <cell r="AC43" t="str">
            <v>计算机应用</v>
          </cell>
          <cell r="AD43" t="str">
            <v>实验师</v>
          </cell>
        </row>
        <row r="44">
          <cell r="C44" t="str">
            <v>徐军明</v>
          </cell>
          <cell r="D44" t="str">
            <v>13064745811</v>
          </cell>
          <cell r="E44" t="str">
            <v>1976-08-17</v>
          </cell>
          <cell r="F44" t="str">
            <v>男</v>
          </cell>
          <cell r="G44" t="str">
            <v>中国</v>
          </cell>
          <cell r="H44" t="str">
            <v>汉族</v>
          </cell>
          <cell r="I44" t="str">
            <v>xujunming@hdu.edu.cn</v>
          </cell>
          <cell r="J44" t="str">
            <v>电子能量转换和应用</v>
          </cell>
          <cell r="K44" t="str">
            <v>新型电子器件与系统研究所</v>
          </cell>
          <cell r="M44" t="str">
            <v>博士研究生</v>
          </cell>
          <cell r="N44" t="str">
            <v>200406</v>
          </cell>
          <cell r="O44" t="str">
            <v>200406</v>
          </cell>
          <cell r="P44" t="str">
            <v>专任教师</v>
          </cell>
          <cell r="Q44" t="str">
            <v>科研为主型</v>
          </cell>
          <cell r="R44" t="str">
            <v>专业技术四级</v>
          </cell>
          <cell r="S44" t="str">
            <v>博士</v>
          </cell>
          <cell r="T44" t="str">
            <v>2004-06</v>
          </cell>
          <cell r="U44" t="str">
            <v>浙江大学</v>
          </cell>
          <cell r="V44" t="str">
            <v>200406</v>
          </cell>
          <cell r="W44" t="str">
            <v>材料科学与工程</v>
          </cell>
          <cell r="X44" t="str">
            <v>燕山大学</v>
          </cell>
          <cell r="Y44" t="str">
            <v>2001.03</v>
          </cell>
          <cell r="Z44" t="str">
            <v>材料学</v>
          </cell>
          <cell r="AA44" t="str">
            <v>东北重型机械学院</v>
          </cell>
          <cell r="AB44" t="str">
            <v>1998.07</v>
          </cell>
          <cell r="AC44" t="str">
            <v>热加工工艺及设备</v>
          </cell>
          <cell r="AD44" t="str">
            <v>教授</v>
          </cell>
        </row>
        <row r="45">
          <cell r="C45" t="str">
            <v>刘国华</v>
          </cell>
          <cell r="D45" t="str">
            <v>13989483722</v>
          </cell>
          <cell r="E45" t="str">
            <v>1975-03-20</v>
          </cell>
          <cell r="F45" t="str">
            <v>男</v>
          </cell>
          <cell r="G45" t="str">
            <v>中国</v>
          </cell>
          <cell r="H45" t="str">
            <v>汉族</v>
          </cell>
          <cell r="I45" t="str">
            <v>eecnu@126.com</v>
          </cell>
          <cell r="J45" t="str">
            <v>新型半导体器件与电路</v>
          </cell>
          <cell r="K45" t="str">
            <v>电工电子教学示范中心</v>
          </cell>
          <cell r="M45" t="str">
            <v>硕士研究生</v>
          </cell>
          <cell r="N45" t="str">
            <v>199708</v>
          </cell>
          <cell r="O45" t="str">
            <v>200406</v>
          </cell>
          <cell r="P45" t="str">
            <v>专任教师</v>
          </cell>
          <cell r="Q45" t="str">
            <v>教学科研并重型</v>
          </cell>
          <cell r="R45" t="str">
            <v>专业技术五级</v>
          </cell>
          <cell r="S45" t="str">
            <v>硕士</v>
          </cell>
          <cell r="T45" t="str">
            <v>2004-06</v>
          </cell>
          <cell r="U45" t="str">
            <v>华东师范大学</v>
          </cell>
          <cell r="V45" t="str">
            <v>200407</v>
          </cell>
          <cell r="W45" t="str">
            <v>通信与信息系统</v>
          </cell>
          <cell r="X45" t="str">
            <v>华东师范大学</v>
          </cell>
          <cell r="Y45" t="str">
            <v>2004.07</v>
          </cell>
          <cell r="Z45" t="str">
            <v>通信与信息系统</v>
          </cell>
          <cell r="AA45" t="str">
            <v>上海铁道大学</v>
          </cell>
          <cell r="AB45" t="str">
            <v>1997.07</v>
          </cell>
          <cell r="AC45" t="str">
            <v>自动控制专业</v>
          </cell>
          <cell r="AD45" t="str">
            <v>副教授</v>
          </cell>
        </row>
        <row r="46">
          <cell r="C46" t="str">
            <v>董林玺</v>
          </cell>
          <cell r="D46" t="str">
            <v>13588081952/18157128628</v>
          </cell>
          <cell r="E46" t="str">
            <v>1976-01-04</v>
          </cell>
          <cell r="F46" t="str">
            <v>男</v>
          </cell>
          <cell r="G46" t="str">
            <v>中国</v>
          </cell>
          <cell r="H46" t="str">
            <v>汉族</v>
          </cell>
          <cell r="I46" t="str">
            <v>donglinxi@hdu.edu.cn</v>
          </cell>
          <cell r="J46" t="str">
            <v>微纳器件与微系统</v>
          </cell>
          <cell r="K46" t="str">
            <v>微电子CAD研究所</v>
          </cell>
          <cell r="M46" t="str">
            <v>博士研究生</v>
          </cell>
          <cell r="N46" t="str">
            <v>200406</v>
          </cell>
          <cell r="O46" t="str">
            <v>200406</v>
          </cell>
          <cell r="P46" t="str">
            <v>专任教师</v>
          </cell>
          <cell r="Q46" t="str">
            <v>教学科研并重型</v>
          </cell>
          <cell r="R46" t="str">
            <v>专业技术三级</v>
          </cell>
          <cell r="S46" t="str">
            <v>博士</v>
          </cell>
          <cell r="T46" t="str">
            <v>2004-06</v>
          </cell>
          <cell r="U46" t="str">
            <v>浙江大学</v>
          </cell>
          <cell r="V46" t="str">
            <v>200406</v>
          </cell>
          <cell r="W46" t="str">
            <v>电子科学与技术</v>
          </cell>
          <cell r="X46" t="str">
            <v>浙江大学</v>
          </cell>
          <cell r="Y46" t="str">
            <v>2001.02</v>
          </cell>
          <cell r="Z46" t="str">
            <v>机械制造及其自动化</v>
          </cell>
          <cell r="AA46" t="str">
            <v>山东科技大学</v>
          </cell>
          <cell r="AB46" t="str">
            <v>1998.09</v>
          </cell>
          <cell r="AC46" t="str">
            <v>机械设计及其制造</v>
          </cell>
          <cell r="AD46" t="str">
            <v>教授</v>
          </cell>
        </row>
        <row r="47">
          <cell r="C47" t="str">
            <v>黄海云</v>
          </cell>
          <cell r="D47" t="str">
            <v>13588857235</v>
          </cell>
          <cell r="E47" t="str">
            <v>1975-09-17</v>
          </cell>
          <cell r="F47" t="str">
            <v>男</v>
          </cell>
          <cell r="G47" t="str">
            <v>中国</v>
          </cell>
          <cell r="H47" t="str">
            <v>苗族</v>
          </cell>
          <cell r="I47" t="str">
            <v>huang@hdu.edu.cn</v>
          </cell>
          <cell r="J47" t="str">
            <v>应用电子系统</v>
          </cell>
          <cell r="K47" t="str">
            <v>新型电子器件与系统研究所</v>
          </cell>
          <cell r="M47" t="str">
            <v>博士研究生</v>
          </cell>
          <cell r="N47" t="str">
            <v>199807</v>
          </cell>
          <cell r="O47" t="str">
            <v>200407</v>
          </cell>
          <cell r="P47" t="str">
            <v>专任教师</v>
          </cell>
          <cell r="R47" t="str">
            <v>专业技术九级</v>
          </cell>
          <cell r="S47" t="str">
            <v>博士</v>
          </cell>
          <cell r="T47" t="str">
            <v>2016-10</v>
          </cell>
          <cell r="U47" t="str">
            <v>大连理工大学</v>
          </cell>
          <cell r="V47" t="str">
            <v>201610</v>
          </cell>
          <cell r="W47" t="str">
            <v>微电子学与固体电子学</v>
          </cell>
          <cell r="AD47" t="str">
            <v>讲师（高校）</v>
          </cell>
        </row>
        <row r="48">
          <cell r="C48" t="str">
            <v>李文钧</v>
          </cell>
          <cell r="D48" t="str">
            <v>13175075306</v>
          </cell>
          <cell r="E48" t="str">
            <v>1977-07-25</v>
          </cell>
          <cell r="F48" t="str">
            <v>男</v>
          </cell>
          <cell r="G48" t="str">
            <v>中国</v>
          </cell>
          <cell r="H48" t="str">
            <v>汉族</v>
          </cell>
          <cell r="I48" t="str">
            <v>liwenjun@hdu.edu.cn</v>
          </cell>
          <cell r="J48" t="str">
            <v>集成电路与系统</v>
          </cell>
          <cell r="K48" t="str">
            <v>微电子CAD研究所</v>
          </cell>
          <cell r="M48" t="str">
            <v>博士研究生</v>
          </cell>
          <cell r="N48" t="str">
            <v>200408</v>
          </cell>
          <cell r="O48" t="str">
            <v>200408</v>
          </cell>
          <cell r="P48" t="str">
            <v>专任教师</v>
          </cell>
          <cell r="Q48" t="str">
            <v>科研为主型</v>
          </cell>
          <cell r="R48" t="str">
            <v>专业技术四级</v>
          </cell>
          <cell r="S48" t="str">
            <v>博士</v>
          </cell>
          <cell r="T48" t="str">
            <v>2004-08</v>
          </cell>
          <cell r="U48" t="str">
            <v>中科院</v>
          </cell>
          <cell r="V48" t="str">
            <v>200407</v>
          </cell>
          <cell r="W48" t="str">
            <v>微电子学与固体电子学</v>
          </cell>
          <cell r="AD48" t="str">
            <v>教授</v>
          </cell>
        </row>
        <row r="49">
          <cell r="C49" t="str">
            <v>陈龙</v>
          </cell>
          <cell r="D49" t="str">
            <v>13588724346</v>
          </cell>
          <cell r="E49" t="str">
            <v>1979-07-09</v>
          </cell>
          <cell r="F49" t="str">
            <v>男</v>
          </cell>
          <cell r="G49" t="str">
            <v>中国</v>
          </cell>
          <cell r="H49" t="str">
            <v>汉族</v>
          </cell>
          <cell r="I49" t="str">
            <v>chenlong@hdu.edu.cn</v>
          </cell>
          <cell r="J49" t="str">
            <v>现代电路与智能信息</v>
          </cell>
          <cell r="K49" t="str">
            <v>电工电子教学示范中心</v>
          </cell>
          <cell r="M49" t="str">
            <v>硕士研究生</v>
          </cell>
          <cell r="N49" t="str">
            <v>200406</v>
          </cell>
          <cell r="O49" t="str">
            <v>200406</v>
          </cell>
          <cell r="P49" t="str">
            <v>专任教师</v>
          </cell>
          <cell r="Q49" t="str">
            <v>教学科研并重型</v>
          </cell>
          <cell r="R49" t="str">
            <v>专业技术三级</v>
          </cell>
          <cell r="S49" t="str">
            <v>硕士</v>
          </cell>
          <cell r="T49" t="str">
            <v>2004-06</v>
          </cell>
          <cell r="U49" t="str">
            <v>杭州电子科技大学</v>
          </cell>
          <cell r="V49" t="str">
            <v>200406</v>
          </cell>
          <cell r="W49" t="str">
            <v>电路与系统</v>
          </cell>
          <cell r="AD49" t="str">
            <v>教授</v>
          </cell>
        </row>
        <row r="50">
          <cell r="C50" t="str">
            <v>杜铁钧</v>
          </cell>
          <cell r="D50" t="str">
            <v>13067943949</v>
          </cell>
          <cell r="E50" t="str">
            <v>1978-10-30</v>
          </cell>
          <cell r="F50" t="str">
            <v>男</v>
          </cell>
          <cell r="G50" t="str">
            <v>中国</v>
          </cell>
          <cell r="H50" t="str">
            <v>汉族</v>
          </cell>
          <cell r="I50" t="str">
            <v>du_tiejun@126.com</v>
          </cell>
          <cell r="J50" t="str">
            <v>天线与微波技术</v>
          </cell>
          <cell r="K50" t="str">
            <v>天线与微波技术研究所</v>
          </cell>
          <cell r="M50" t="str">
            <v>硕士研究生</v>
          </cell>
          <cell r="N50" t="str">
            <v>200505</v>
          </cell>
          <cell r="O50" t="str">
            <v>200505</v>
          </cell>
          <cell r="P50" t="str">
            <v>专任教师</v>
          </cell>
          <cell r="R50" t="str">
            <v>专业技术九级</v>
          </cell>
          <cell r="S50" t="str">
            <v>硕士</v>
          </cell>
          <cell r="T50" t="str">
            <v>2005-04</v>
          </cell>
          <cell r="U50" t="str">
            <v>杭州电子科技大学</v>
          </cell>
          <cell r="V50" t="str">
            <v>200504</v>
          </cell>
          <cell r="W50" t="str">
            <v>电路与系统</v>
          </cell>
          <cell r="X50" t="str">
            <v>杭州电子科技大学</v>
          </cell>
          <cell r="Y50" t="str">
            <v>2005.05</v>
          </cell>
          <cell r="Z50" t="str">
            <v>电路与系统</v>
          </cell>
          <cell r="AA50" t="str">
            <v>杭州电子科技大学</v>
          </cell>
          <cell r="AB50" t="str">
            <v>2002.07</v>
          </cell>
          <cell r="AC50" t="str">
            <v>电子信息工程</v>
          </cell>
          <cell r="AD50" t="str">
            <v>讲师（高校）</v>
          </cell>
        </row>
        <row r="51">
          <cell r="C51" t="str">
            <v>张显飞</v>
          </cell>
          <cell r="D51" t="str">
            <v>13805765052</v>
          </cell>
          <cell r="E51" t="str">
            <v>1980-05-28</v>
          </cell>
          <cell r="F51" t="str">
            <v>男</v>
          </cell>
          <cell r="G51" t="str">
            <v>中国</v>
          </cell>
          <cell r="H51" t="str">
            <v>汉族</v>
          </cell>
          <cell r="I51" t="str">
            <v>xianfeizhang@hdu.edu.cn</v>
          </cell>
          <cell r="J51" t="str">
            <v>现代电路与智能信息</v>
          </cell>
          <cell r="K51" t="str">
            <v>电工电子教学示范中心</v>
          </cell>
          <cell r="M51" t="str">
            <v>硕士研究生</v>
          </cell>
          <cell r="N51" t="str">
            <v>200505</v>
          </cell>
          <cell r="O51" t="str">
            <v>200505</v>
          </cell>
          <cell r="P51" t="str">
            <v>专任教师</v>
          </cell>
          <cell r="R51" t="str">
            <v>专业技术九级</v>
          </cell>
          <cell r="S51" t="str">
            <v>硕士</v>
          </cell>
          <cell r="T51" t="str">
            <v>2005-04</v>
          </cell>
          <cell r="U51" t="str">
            <v>杭州电子科技大学</v>
          </cell>
          <cell r="V51" t="str">
            <v>200504</v>
          </cell>
          <cell r="W51" t="str">
            <v>电路与系统</v>
          </cell>
          <cell r="X51" t="str">
            <v>杭州电子科技大学</v>
          </cell>
          <cell r="Z51" t="str">
            <v>电路与系统</v>
          </cell>
          <cell r="AA51" t="str">
            <v>安徽建筑工业学院</v>
          </cell>
          <cell r="AB51" t="str">
            <v>2002.07</v>
          </cell>
          <cell r="AC51" t="str">
            <v>电子信息工程</v>
          </cell>
          <cell r="AD51" t="str">
            <v>讲师（高校）</v>
          </cell>
        </row>
        <row r="52">
          <cell r="C52" t="str">
            <v>章宗森</v>
          </cell>
          <cell r="D52" t="str">
            <v>13857144008</v>
          </cell>
          <cell r="E52" t="str">
            <v>1979-08-13</v>
          </cell>
          <cell r="F52" t="str">
            <v>男</v>
          </cell>
          <cell r="G52" t="str">
            <v>中国</v>
          </cell>
          <cell r="H52" t="str">
            <v>汉族</v>
          </cell>
          <cell r="I52" t="str">
            <v>zhangzongsen@hdu.edu.cn</v>
          </cell>
          <cell r="J52" t="str">
            <v>学工办</v>
          </cell>
          <cell r="K52" t="str">
            <v>学院办公室</v>
          </cell>
          <cell r="M52" t="str">
            <v>大学本科</v>
          </cell>
          <cell r="N52" t="str">
            <v>200107</v>
          </cell>
          <cell r="O52" t="str">
            <v>200208</v>
          </cell>
          <cell r="S52" t="str">
            <v>硕士</v>
          </cell>
          <cell r="T52" t="str">
            <v>2001-07</v>
          </cell>
          <cell r="U52" t="str">
            <v>杭州电子科技大学</v>
          </cell>
          <cell r="V52" t="str">
            <v>200910</v>
          </cell>
          <cell r="W52" t="str">
            <v>项目管理</v>
          </cell>
          <cell r="AA52" t="str">
            <v>浙江大学</v>
          </cell>
          <cell r="AB52" t="str">
            <v>2001.07</v>
          </cell>
          <cell r="AC52" t="str">
            <v>政治学</v>
          </cell>
          <cell r="AD52" t="str">
            <v>讲师（高校）</v>
          </cell>
        </row>
        <row r="53">
          <cell r="C53" t="str">
            <v>吴爱婷</v>
          </cell>
          <cell r="D53" t="str">
            <v>13064761445</v>
          </cell>
          <cell r="E53" t="str">
            <v>1980-09-21</v>
          </cell>
          <cell r="F53" t="str">
            <v>女</v>
          </cell>
          <cell r="G53" t="str">
            <v>中国</v>
          </cell>
          <cell r="H53" t="str">
            <v>汉族</v>
          </cell>
          <cell r="I53" t="str">
            <v>wuaiting@hdu.edu.cn</v>
          </cell>
          <cell r="J53" t="str">
            <v>天线与微波技术</v>
          </cell>
          <cell r="K53" t="str">
            <v>天线与微波技术研究所</v>
          </cell>
          <cell r="M53" t="str">
            <v>博士研究生</v>
          </cell>
          <cell r="N53" t="str">
            <v>200505</v>
          </cell>
          <cell r="O53" t="str">
            <v>200505</v>
          </cell>
          <cell r="P53" t="str">
            <v>专任教师</v>
          </cell>
          <cell r="Q53" t="str">
            <v>教学科研并重型</v>
          </cell>
          <cell r="R53" t="str">
            <v>专业技术七级</v>
          </cell>
          <cell r="S53" t="str">
            <v>博士</v>
          </cell>
          <cell r="T53" t="str">
            <v>2014-12</v>
          </cell>
          <cell r="U53" t="str">
            <v>西安电子科技大学</v>
          </cell>
          <cell r="V53" t="str">
            <v>201412</v>
          </cell>
          <cell r="W53" t="str">
            <v>电子科学与技术</v>
          </cell>
          <cell r="X53" t="str">
            <v>杭州电子科技大学</v>
          </cell>
          <cell r="Y53" t="str">
            <v>2005.03</v>
          </cell>
          <cell r="Z53" t="str">
            <v>电路与系统</v>
          </cell>
          <cell r="AA53" t="str">
            <v>杭州电子科技大学</v>
          </cell>
          <cell r="AB53" t="str">
            <v>2002.06</v>
          </cell>
          <cell r="AC53" t="str">
            <v>电子工程</v>
          </cell>
          <cell r="AD53" t="str">
            <v>副教授</v>
          </cell>
        </row>
        <row r="54">
          <cell r="C54" t="str">
            <v>项铁铭</v>
          </cell>
          <cell r="D54" t="str">
            <v>18868878870</v>
          </cell>
          <cell r="E54" t="str">
            <v>1976-11-03</v>
          </cell>
          <cell r="F54" t="str">
            <v>男</v>
          </cell>
          <cell r="G54" t="str">
            <v>中国</v>
          </cell>
          <cell r="H54" t="str">
            <v>汉族</v>
          </cell>
          <cell r="I54" t="str">
            <v>tmxiang@hdu.edu.cn</v>
          </cell>
          <cell r="J54" t="str">
            <v>天线与微波技术</v>
          </cell>
          <cell r="K54" t="str">
            <v>天线与微波技术研究所</v>
          </cell>
          <cell r="M54" t="str">
            <v>博士研究生</v>
          </cell>
          <cell r="N54" t="str">
            <v>200404</v>
          </cell>
          <cell r="O54" t="str">
            <v>200505</v>
          </cell>
          <cell r="P54" t="str">
            <v>专任教师</v>
          </cell>
          <cell r="Q54" t="str">
            <v>教学科研并重型</v>
          </cell>
          <cell r="R54" t="str">
            <v>专业技术六级</v>
          </cell>
          <cell r="S54" t="str">
            <v>博士</v>
          </cell>
          <cell r="T54" t="str">
            <v>2004-06</v>
          </cell>
          <cell r="U54" t="str">
            <v>西安电子科技大学</v>
          </cell>
          <cell r="V54" t="str">
            <v>200406</v>
          </cell>
          <cell r="W54" t="str">
            <v>电磁场与微波技术</v>
          </cell>
          <cell r="X54" t="str">
            <v>西安电子科技大学（硕博）</v>
          </cell>
          <cell r="AA54" t="str">
            <v>西安电子科技大学</v>
          </cell>
          <cell r="AB54" t="str">
            <v>1997.07</v>
          </cell>
          <cell r="AD54" t="str">
            <v>副教授</v>
          </cell>
        </row>
        <row r="55">
          <cell r="C55" t="str">
            <v>文进才</v>
          </cell>
          <cell r="D55" t="str">
            <v>18667116868</v>
          </cell>
          <cell r="E55" t="str">
            <v>1980-02-19</v>
          </cell>
          <cell r="F55" t="str">
            <v>男</v>
          </cell>
          <cell r="G55" t="str">
            <v>中国</v>
          </cell>
          <cell r="H55" t="str">
            <v>汉族</v>
          </cell>
          <cell r="I55" t="str">
            <v>jcwen@hdu.edu.cn</v>
          </cell>
          <cell r="J55" t="str">
            <v>集成电路与系统</v>
          </cell>
          <cell r="K55" t="str">
            <v>微电子CAD研究所</v>
          </cell>
          <cell r="M55" t="str">
            <v>硕士研究生</v>
          </cell>
          <cell r="N55" t="str">
            <v>200505</v>
          </cell>
          <cell r="O55" t="str">
            <v>200505</v>
          </cell>
          <cell r="P55" t="str">
            <v>专任教师</v>
          </cell>
          <cell r="Q55" t="str">
            <v>教学科研并重型</v>
          </cell>
          <cell r="R55" t="str">
            <v>专业技术五级</v>
          </cell>
          <cell r="S55" t="str">
            <v>硕士</v>
          </cell>
          <cell r="T55" t="str">
            <v>2005-04</v>
          </cell>
          <cell r="U55" t="str">
            <v>杭州电子科技大学</v>
          </cell>
          <cell r="V55" t="str">
            <v>200504</v>
          </cell>
          <cell r="W55" t="str">
            <v>电路与系统</v>
          </cell>
          <cell r="X55" t="str">
            <v>杭州电子科技大学</v>
          </cell>
          <cell r="Y55" t="str">
            <v>2005.04</v>
          </cell>
          <cell r="Z55" t="str">
            <v>电路与系统</v>
          </cell>
          <cell r="AA55" t="str">
            <v>杭州电子科技大学</v>
          </cell>
          <cell r="AB55" t="str">
            <v>2002.07</v>
          </cell>
          <cell r="AC55" t="str">
            <v>电子信息工程</v>
          </cell>
          <cell r="AD55" t="str">
            <v>副教授</v>
          </cell>
        </row>
        <row r="56">
          <cell r="C56" t="str">
            <v>李训根</v>
          </cell>
          <cell r="D56" t="str">
            <v>13868080672</v>
          </cell>
          <cell r="E56" t="str">
            <v>1970-11-28</v>
          </cell>
          <cell r="F56" t="str">
            <v>男</v>
          </cell>
          <cell r="G56" t="str">
            <v>中国</v>
          </cell>
          <cell r="H56" t="str">
            <v>汉族</v>
          </cell>
          <cell r="I56" t="str">
            <v>lixg@hdu.edu.cn</v>
          </cell>
          <cell r="J56" t="str">
            <v>集成电路与系统</v>
          </cell>
          <cell r="K56" t="str">
            <v>微电子CAD研究所</v>
          </cell>
          <cell r="M56" t="str">
            <v>博士研究生</v>
          </cell>
          <cell r="N56" t="str">
            <v>199508</v>
          </cell>
          <cell r="O56" t="str">
            <v>200506</v>
          </cell>
          <cell r="P56" t="str">
            <v>专任教师</v>
          </cell>
          <cell r="Q56" t="str">
            <v>社会服务与推广型</v>
          </cell>
          <cell r="R56" t="str">
            <v>专业技术六级</v>
          </cell>
          <cell r="S56" t="str">
            <v>博士</v>
          </cell>
          <cell r="T56" t="str">
            <v>2005-06</v>
          </cell>
          <cell r="U56" t="str">
            <v>浙江大学</v>
          </cell>
          <cell r="V56" t="str">
            <v>200506</v>
          </cell>
          <cell r="W56" t="str">
            <v>电路与系统</v>
          </cell>
          <cell r="X56" t="str">
            <v>杭州电子科技大学</v>
          </cell>
          <cell r="Y56" t="str">
            <v>2002.02</v>
          </cell>
          <cell r="Z56" t="str">
            <v>计算机应用</v>
          </cell>
          <cell r="AA56" t="str">
            <v>石油大学</v>
          </cell>
          <cell r="AB56" t="str">
            <v>1995.07</v>
          </cell>
          <cell r="AC56" t="str">
            <v>计算机应用</v>
          </cell>
          <cell r="AD56" t="str">
            <v>副教授</v>
          </cell>
        </row>
        <row r="57">
          <cell r="C57" t="str">
            <v>余厉阳</v>
          </cell>
          <cell r="D57" t="str">
            <v>18957104947</v>
          </cell>
          <cell r="E57" t="str">
            <v>1978-01-18</v>
          </cell>
          <cell r="F57" t="str">
            <v>男</v>
          </cell>
          <cell r="G57" t="str">
            <v>中国</v>
          </cell>
          <cell r="H57" t="str">
            <v>汉族</v>
          </cell>
          <cell r="I57" t="str">
            <v>yuliyang@hdu.edu.cn</v>
          </cell>
          <cell r="J57" t="str">
            <v>集成电路与系统</v>
          </cell>
          <cell r="K57" t="str">
            <v>微电子CAD研究所</v>
          </cell>
          <cell r="M57" t="str">
            <v>博士研究生</v>
          </cell>
          <cell r="N57" t="str">
            <v>200506</v>
          </cell>
          <cell r="O57" t="str">
            <v>200506</v>
          </cell>
          <cell r="P57" t="str">
            <v>专任教师</v>
          </cell>
          <cell r="Q57" t="str">
            <v>教学科研并重型</v>
          </cell>
          <cell r="R57" t="str">
            <v>专业技术七级</v>
          </cell>
          <cell r="S57" t="str">
            <v>博士</v>
          </cell>
          <cell r="T57" t="str">
            <v>2005-03</v>
          </cell>
          <cell r="U57" t="str">
            <v>浙江大学</v>
          </cell>
          <cell r="V57" t="str">
            <v>200503</v>
          </cell>
          <cell r="W57" t="str">
            <v>物理电子学</v>
          </cell>
          <cell r="X57" t="str">
            <v>浙江大学</v>
          </cell>
          <cell r="Y57" t="str">
            <v>2002.03</v>
          </cell>
          <cell r="Z57" t="str">
            <v>材料系</v>
          </cell>
          <cell r="AA57" t="str">
            <v>燕山大学</v>
          </cell>
          <cell r="AB57" t="str">
            <v>1999.07</v>
          </cell>
          <cell r="AC57" t="str">
            <v>无机非金属材料</v>
          </cell>
          <cell r="AD57" t="str">
            <v>副教授</v>
          </cell>
        </row>
        <row r="58">
          <cell r="C58" t="str">
            <v>游彬</v>
          </cell>
          <cell r="D58" t="str">
            <v>18605811117</v>
          </cell>
          <cell r="E58" t="str">
            <v>1974-05-30</v>
          </cell>
          <cell r="F58" t="str">
            <v>女</v>
          </cell>
          <cell r="G58" t="str">
            <v>中国</v>
          </cell>
          <cell r="H58" t="str">
            <v>汉族</v>
          </cell>
          <cell r="I58" t="str">
            <v>youbin@hdu.edu.cn</v>
          </cell>
          <cell r="J58" t="str">
            <v>集成电路与系统</v>
          </cell>
          <cell r="K58" t="str">
            <v>微电子CAD研究所</v>
          </cell>
          <cell r="M58" t="str">
            <v>博士研究生</v>
          </cell>
          <cell r="N58" t="str">
            <v>199509</v>
          </cell>
          <cell r="O58" t="str">
            <v>200510</v>
          </cell>
          <cell r="P58" t="str">
            <v>专任教师</v>
          </cell>
          <cell r="Q58" t="str">
            <v>科研为主型</v>
          </cell>
          <cell r="R58" t="str">
            <v>专业技术四级</v>
          </cell>
          <cell r="S58" t="str">
            <v>博士</v>
          </cell>
          <cell r="T58" t="str">
            <v>2003-09</v>
          </cell>
          <cell r="U58" t="str">
            <v>上海大学</v>
          </cell>
          <cell r="V58" t="str">
            <v>200306</v>
          </cell>
          <cell r="W58" t="str">
            <v>无线电物理</v>
          </cell>
          <cell r="AD58" t="str">
            <v>教授</v>
          </cell>
        </row>
        <row r="59">
          <cell r="C59" t="str">
            <v>袁碧宇</v>
          </cell>
          <cell r="D59" t="str">
            <v>13858128506</v>
          </cell>
          <cell r="E59" t="str">
            <v>1979-12-22</v>
          </cell>
          <cell r="F59" t="str">
            <v>女</v>
          </cell>
          <cell r="G59" t="str">
            <v>中国</v>
          </cell>
          <cell r="H59" t="str">
            <v>汉族</v>
          </cell>
          <cell r="I59" t="str">
            <v>yuanbiyu@hdu.edu.cn</v>
          </cell>
          <cell r="J59" t="str">
            <v>学院办公室</v>
          </cell>
          <cell r="K59" t="str">
            <v>学院办公室</v>
          </cell>
          <cell r="M59" t="str">
            <v>硕士研究生</v>
          </cell>
          <cell r="N59" t="str">
            <v>200604</v>
          </cell>
          <cell r="O59" t="str">
            <v>200604</v>
          </cell>
          <cell r="P59" t="str">
            <v>管理</v>
          </cell>
          <cell r="R59" t="str">
            <v>管理七级</v>
          </cell>
          <cell r="S59" t="str">
            <v>硕士</v>
          </cell>
          <cell r="T59" t="str">
            <v>2006-03</v>
          </cell>
          <cell r="U59" t="str">
            <v>浙江大学</v>
          </cell>
          <cell r="V59" t="str">
            <v>200603</v>
          </cell>
          <cell r="W59" t="str">
            <v>信息与通信工程</v>
          </cell>
          <cell r="AD59" t="str">
            <v>助理研究员（社会科学）</v>
          </cell>
        </row>
        <row r="60">
          <cell r="C60" t="str">
            <v>程知群</v>
          </cell>
          <cell r="D60" t="str">
            <v>13157192089</v>
          </cell>
          <cell r="E60" t="str">
            <v>1964-03-28</v>
          </cell>
          <cell r="F60" t="str">
            <v>男</v>
          </cell>
          <cell r="G60" t="str">
            <v>中国</v>
          </cell>
          <cell r="H60" t="str">
            <v>汉族</v>
          </cell>
          <cell r="I60" t="str">
            <v>zhiqun@hdu.edu.cn</v>
          </cell>
          <cell r="J60" t="str">
            <v>新型半导体器件与电路</v>
          </cell>
          <cell r="K60" t="str">
            <v>学院办公室</v>
          </cell>
          <cell r="M60" t="str">
            <v>博士研究生</v>
          </cell>
          <cell r="N60" t="str">
            <v>198607</v>
          </cell>
          <cell r="O60" t="str">
            <v>200606</v>
          </cell>
          <cell r="P60" t="str">
            <v>专任教师</v>
          </cell>
          <cell r="Q60" t="str">
            <v>科研为主型</v>
          </cell>
          <cell r="R60" t="str">
            <v>专业技术三级</v>
          </cell>
          <cell r="S60" t="str">
            <v>博士</v>
          </cell>
          <cell r="T60" t="str">
            <v>2000-07</v>
          </cell>
          <cell r="U60" t="str">
            <v>中国科学院上海冶金研究所</v>
          </cell>
          <cell r="V60" t="str">
            <v>200007</v>
          </cell>
          <cell r="W60" t="str">
            <v>微电子学与固体电子学</v>
          </cell>
          <cell r="AD60" t="str">
            <v>教授</v>
          </cell>
        </row>
        <row r="61">
          <cell r="C61" t="str">
            <v>何志伟</v>
          </cell>
          <cell r="D61" t="str">
            <v>13515814378</v>
          </cell>
          <cell r="E61" t="str">
            <v>1979-11-01</v>
          </cell>
          <cell r="F61" t="str">
            <v>男</v>
          </cell>
          <cell r="G61" t="str">
            <v>中国</v>
          </cell>
          <cell r="H61" t="str">
            <v>汉族</v>
          </cell>
          <cell r="I61" t="str">
            <v>zwhe@hdu.edu.cn</v>
          </cell>
          <cell r="J61" t="str">
            <v>装备电子</v>
          </cell>
          <cell r="K61" t="str">
            <v>学院办公室</v>
          </cell>
          <cell r="M61" t="str">
            <v>博士研究生</v>
          </cell>
          <cell r="N61" t="str">
            <v>200606</v>
          </cell>
          <cell r="O61" t="str">
            <v>200606</v>
          </cell>
          <cell r="P61" t="str">
            <v>专任教师</v>
          </cell>
          <cell r="Q61" t="str">
            <v>科研为主型</v>
          </cell>
          <cell r="R61" t="str">
            <v>专业技术三级</v>
          </cell>
          <cell r="S61" t="str">
            <v>博士</v>
          </cell>
          <cell r="T61" t="str">
            <v>2006-06</v>
          </cell>
          <cell r="U61" t="str">
            <v>浙江大学</v>
          </cell>
          <cell r="V61" t="str">
            <v>200606</v>
          </cell>
          <cell r="W61" t="str">
            <v>信息与通信工程</v>
          </cell>
          <cell r="AD61" t="str">
            <v>教授</v>
          </cell>
        </row>
        <row r="62">
          <cell r="C62" t="str">
            <v>杨柳</v>
          </cell>
          <cell r="D62" t="str">
            <v>18805712631</v>
          </cell>
          <cell r="E62" t="str">
            <v>1980-06-06</v>
          </cell>
          <cell r="F62" t="str">
            <v>女</v>
          </cell>
          <cell r="G62" t="str">
            <v>中国</v>
          </cell>
          <cell r="H62" t="str">
            <v>汉族</v>
          </cell>
          <cell r="I62" t="str">
            <v>yangliu@hdu.edu.cn</v>
          </cell>
          <cell r="J62" t="str">
            <v>现代电路与智能信息</v>
          </cell>
          <cell r="K62" t="str">
            <v>电工电子教学示范中心</v>
          </cell>
          <cell r="M62" t="str">
            <v>硕士研究生</v>
          </cell>
          <cell r="N62" t="str">
            <v>200607</v>
          </cell>
          <cell r="O62" t="str">
            <v>200607</v>
          </cell>
          <cell r="P62" t="str">
            <v>实验</v>
          </cell>
          <cell r="R62" t="str">
            <v>专业技术九级</v>
          </cell>
          <cell r="S62" t="str">
            <v>硕士</v>
          </cell>
          <cell r="T62" t="str">
            <v>2006-06</v>
          </cell>
          <cell r="U62" t="str">
            <v>中国矿业大学</v>
          </cell>
          <cell r="V62" t="str">
            <v>200606</v>
          </cell>
          <cell r="W62" t="str">
            <v>理论物理</v>
          </cell>
          <cell r="X62" t="str">
            <v>中国矿业大学</v>
          </cell>
          <cell r="Y62" t="str">
            <v>2006.07</v>
          </cell>
          <cell r="Z62" t="str">
            <v>理论物理</v>
          </cell>
          <cell r="AA62" t="str">
            <v>中国矿业大学</v>
          </cell>
          <cell r="AB62" t="str">
            <v>2003.07</v>
          </cell>
          <cell r="AC62" t="str">
            <v>应用物理</v>
          </cell>
          <cell r="AD62" t="str">
            <v>实验师</v>
          </cell>
        </row>
        <row r="63">
          <cell r="C63" t="str">
            <v>郭凌伟</v>
          </cell>
          <cell r="D63">
            <v>17767271671</v>
          </cell>
          <cell r="E63" t="str">
            <v>1976-04-08</v>
          </cell>
          <cell r="F63" t="str">
            <v>男</v>
          </cell>
          <cell r="G63" t="str">
            <v>中国</v>
          </cell>
          <cell r="H63" t="str">
            <v>汉族</v>
          </cell>
          <cell r="I63" t="str">
            <v>hellokids@hdu.edu.cn</v>
          </cell>
          <cell r="J63" t="str">
            <v>光电工程与仪器科学</v>
          </cell>
          <cell r="K63" t="str">
            <v>光电工程与仪器科学研究所</v>
          </cell>
          <cell r="M63" t="str">
            <v>博士研究生</v>
          </cell>
          <cell r="N63" t="str">
            <v>199707</v>
          </cell>
          <cell r="O63" t="str">
            <v>200607</v>
          </cell>
          <cell r="P63" t="str">
            <v>专任教师</v>
          </cell>
          <cell r="R63" t="str">
            <v>专业技术八级</v>
          </cell>
          <cell r="S63" t="str">
            <v>博士</v>
          </cell>
          <cell r="T63" t="str">
            <v>2006-07</v>
          </cell>
          <cell r="U63" t="str">
            <v>中国科学院上海光学精密机械研究所</v>
          </cell>
          <cell r="V63" t="str">
            <v>200607</v>
          </cell>
          <cell r="W63" t="str">
            <v>光学工程</v>
          </cell>
          <cell r="AD63" t="str">
            <v>助理研究员（自然科学）</v>
          </cell>
        </row>
        <row r="64">
          <cell r="C64" t="str">
            <v>孔庆鹏</v>
          </cell>
          <cell r="D64" t="str">
            <v>13335713231</v>
          </cell>
          <cell r="E64" t="str">
            <v>1972-01-19</v>
          </cell>
          <cell r="F64" t="str">
            <v>男</v>
          </cell>
          <cell r="G64" t="str">
            <v>中国</v>
          </cell>
          <cell r="H64" t="str">
            <v>汉族</v>
          </cell>
          <cell r="I64" t="str">
            <v>qpkong@hdu.edu.cn</v>
          </cell>
          <cell r="J64" t="str">
            <v>海洋电子</v>
          </cell>
          <cell r="K64" t="str">
            <v>电子系统集成技术研究所</v>
          </cell>
          <cell r="M64" t="str">
            <v>博士研究生</v>
          </cell>
          <cell r="N64" t="str">
            <v>199308</v>
          </cell>
          <cell r="O64" t="str">
            <v>200611</v>
          </cell>
          <cell r="P64" t="str">
            <v>专任教师</v>
          </cell>
          <cell r="R64" t="str">
            <v>专业技术八级</v>
          </cell>
          <cell r="S64" t="str">
            <v>博士</v>
          </cell>
          <cell r="T64" t="str">
            <v>2006-12</v>
          </cell>
          <cell r="U64" t="str">
            <v>浙江大学</v>
          </cell>
          <cell r="V64" t="str">
            <v>200612</v>
          </cell>
          <cell r="W64" t="str">
            <v>机械电子工程</v>
          </cell>
          <cell r="X64" t="str">
            <v>浙江工业大学</v>
          </cell>
          <cell r="Y64" t="str">
            <v>2001.06</v>
          </cell>
          <cell r="Z64" t="str">
            <v>机械电子工程专业</v>
          </cell>
          <cell r="AA64" t="str">
            <v>辽宁工学院</v>
          </cell>
          <cell r="AB64" t="str">
            <v>1993.07</v>
          </cell>
          <cell r="AC64" t="str">
            <v>锻压工艺及设备</v>
          </cell>
          <cell r="AD64" t="str">
            <v>讲师（高校）</v>
          </cell>
        </row>
        <row r="65">
          <cell r="C65" t="str">
            <v>秦兴</v>
          </cell>
          <cell r="D65" t="str">
            <v>13186989660</v>
          </cell>
          <cell r="E65" t="str">
            <v>1975-05-29</v>
          </cell>
          <cell r="F65" t="str">
            <v>男</v>
          </cell>
          <cell r="G65" t="str">
            <v>中国</v>
          </cell>
          <cell r="H65" t="str">
            <v>汉族</v>
          </cell>
          <cell r="I65" t="str">
            <v>qinx@hdu.edu.cn</v>
          </cell>
          <cell r="J65" t="str">
            <v>集成电路与系统</v>
          </cell>
          <cell r="K65" t="str">
            <v>微电子CAD研究所</v>
          </cell>
          <cell r="M65" t="str">
            <v>博士研究生</v>
          </cell>
          <cell r="N65" t="str">
            <v>200604</v>
          </cell>
          <cell r="O65" t="str">
            <v>200612</v>
          </cell>
          <cell r="P65" t="str">
            <v>专任教师</v>
          </cell>
          <cell r="Q65" t="str">
            <v>社会服务与推广型</v>
          </cell>
          <cell r="R65" t="str">
            <v>专业技术六级</v>
          </cell>
          <cell r="S65" t="str">
            <v>博士</v>
          </cell>
          <cell r="T65" t="str">
            <v>2006-03</v>
          </cell>
          <cell r="U65" t="str">
            <v>浙江大学</v>
          </cell>
          <cell r="V65" t="str">
            <v>200603</v>
          </cell>
          <cell r="W65" t="str">
            <v>电路与系统</v>
          </cell>
          <cell r="AD65" t="str">
            <v>副教授</v>
          </cell>
        </row>
        <row r="66">
          <cell r="C66" t="str">
            <v>罗国清</v>
          </cell>
          <cell r="D66" t="str">
            <v>13819135676</v>
          </cell>
          <cell r="E66" t="str">
            <v>1979-04-03</v>
          </cell>
          <cell r="F66" t="str">
            <v>男</v>
          </cell>
          <cell r="G66" t="str">
            <v>中国</v>
          </cell>
          <cell r="H66" t="str">
            <v>汉族</v>
          </cell>
          <cell r="I66" t="str">
            <v>luoguoqing@hdu.edu.cn</v>
          </cell>
          <cell r="J66" t="str">
            <v>无线技术与应用</v>
          </cell>
          <cell r="K66" t="str">
            <v>天线与微波技术研究所</v>
          </cell>
          <cell r="M66" t="str">
            <v>博士研究生</v>
          </cell>
          <cell r="N66" t="str">
            <v>200704</v>
          </cell>
          <cell r="O66" t="str">
            <v>200704</v>
          </cell>
          <cell r="P66" t="str">
            <v>专任教师</v>
          </cell>
          <cell r="Q66" t="str">
            <v>科研为主型</v>
          </cell>
          <cell r="R66" t="str">
            <v>专业技术三级</v>
          </cell>
          <cell r="S66" t="str">
            <v>博士</v>
          </cell>
          <cell r="T66" t="str">
            <v>2007-06</v>
          </cell>
          <cell r="U66" t="str">
            <v>东南大学</v>
          </cell>
          <cell r="V66" t="str">
            <v>200703</v>
          </cell>
          <cell r="W66" t="str">
            <v>电磁场与微波技术</v>
          </cell>
          <cell r="X66" t="str">
            <v>西北工业大学</v>
          </cell>
          <cell r="Y66" t="str">
            <v>2003.03</v>
          </cell>
          <cell r="Z66" t="str">
            <v>材料科学与工程专业</v>
          </cell>
          <cell r="AA66" t="str">
            <v>中国地质大学</v>
          </cell>
          <cell r="AB66" t="str">
            <v>2000.07</v>
          </cell>
          <cell r="AC66" t="str">
            <v>材料科学与工程</v>
          </cell>
          <cell r="AD66" t="str">
            <v>研究员（自然科学）</v>
          </cell>
        </row>
        <row r="67">
          <cell r="C67" t="str">
            <v>胡炜薇</v>
          </cell>
          <cell r="D67" t="str">
            <v>13185060390</v>
          </cell>
          <cell r="E67" t="str">
            <v>1981-07-05</v>
          </cell>
          <cell r="F67" t="str">
            <v>女</v>
          </cell>
          <cell r="G67" t="str">
            <v>中国</v>
          </cell>
          <cell r="H67" t="str">
            <v>汉族</v>
          </cell>
          <cell r="I67" t="str">
            <v>huww@hdu.edu.cn</v>
          </cell>
          <cell r="J67" t="str">
            <v>应用电子系统</v>
          </cell>
          <cell r="K67" t="str">
            <v>新型电子器件与系统研究所</v>
          </cell>
          <cell r="M67" t="str">
            <v>博士研究生</v>
          </cell>
          <cell r="N67" t="str">
            <v>200707</v>
          </cell>
          <cell r="O67" t="str">
            <v>200707</v>
          </cell>
          <cell r="P67" t="str">
            <v>专任教师</v>
          </cell>
          <cell r="Q67" t="str">
            <v>教学科研并重型</v>
          </cell>
          <cell r="R67" t="str">
            <v>专业技术七级</v>
          </cell>
          <cell r="S67" t="str">
            <v>博士</v>
          </cell>
          <cell r="T67" t="str">
            <v>2007-07</v>
          </cell>
          <cell r="U67" t="str">
            <v>哈尔滨工程大学</v>
          </cell>
          <cell r="V67" t="str">
            <v>200707</v>
          </cell>
          <cell r="W67" t="str">
            <v>通信与信息系统</v>
          </cell>
          <cell r="X67" t="str">
            <v>哈尔滨工程大学（硕博）</v>
          </cell>
          <cell r="AA67" t="str">
            <v>哈尔滨工程大学</v>
          </cell>
          <cell r="AB67" t="str">
            <v>2002.07</v>
          </cell>
          <cell r="AC67" t="str">
            <v>信息工程</v>
          </cell>
          <cell r="AD67" t="str">
            <v>副教授</v>
          </cell>
        </row>
        <row r="68">
          <cell r="C68" t="str">
            <v>王永进</v>
          </cell>
          <cell r="D68" t="str">
            <v>13588006826</v>
          </cell>
          <cell r="E68" t="str">
            <v>1973-09-17</v>
          </cell>
          <cell r="F68" t="str">
            <v>男</v>
          </cell>
          <cell r="G68" t="str">
            <v>中国</v>
          </cell>
          <cell r="H68" t="str">
            <v>汉族</v>
          </cell>
          <cell r="I68" t="str">
            <v>wyj0212@hdu.edu.cn</v>
          </cell>
          <cell r="J68" t="str">
            <v>学工办</v>
          </cell>
          <cell r="K68" t="str">
            <v>学院办公室</v>
          </cell>
          <cell r="M68" t="str">
            <v>博士研究生</v>
          </cell>
          <cell r="N68" t="str">
            <v>199509</v>
          </cell>
          <cell r="O68" t="str">
            <v>200707</v>
          </cell>
          <cell r="P68" t="str">
            <v>辅导员</v>
          </cell>
          <cell r="R68" t="str">
            <v>专技七级/管理七级</v>
          </cell>
          <cell r="S68" t="str">
            <v>博士</v>
          </cell>
          <cell r="T68" t="str">
            <v>2007-07</v>
          </cell>
          <cell r="U68" t="str">
            <v>复旦大学</v>
          </cell>
          <cell r="V68" t="str">
            <v>200707</v>
          </cell>
          <cell r="W68" t="str">
            <v>中国近现代史</v>
          </cell>
          <cell r="AD68" t="str">
            <v>副教授</v>
          </cell>
        </row>
        <row r="69">
          <cell r="C69" t="str">
            <v>陈科明</v>
          </cell>
          <cell r="D69" t="str">
            <v>13116788170</v>
          </cell>
          <cell r="E69" t="str">
            <v>1978-11-06</v>
          </cell>
          <cell r="F69" t="str">
            <v>男</v>
          </cell>
          <cell r="G69" t="str">
            <v>中国</v>
          </cell>
          <cell r="H69" t="str">
            <v>汉族</v>
          </cell>
          <cell r="I69" t="str">
            <v>keming@hdu.edu.cn</v>
          </cell>
          <cell r="J69" t="str">
            <v>无线技术与应用</v>
          </cell>
          <cell r="K69" t="str">
            <v>微电子CAD研究所</v>
          </cell>
          <cell r="M69" t="str">
            <v>博士研究生</v>
          </cell>
          <cell r="N69" t="str">
            <v>200707</v>
          </cell>
          <cell r="O69" t="str">
            <v>200707</v>
          </cell>
          <cell r="P69" t="str">
            <v>专任教师</v>
          </cell>
          <cell r="Q69" t="str">
            <v>社会服务与推广型</v>
          </cell>
          <cell r="R69" t="str">
            <v>专业技术五级</v>
          </cell>
          <cell r="S69" t="str">
            <v>博士</v>
          </cell>
          <cell r="T69" t="str">
            <v>2007-09</v>
          </cell>
          <cell r="U69" t="str">
            <v>浙江大学</v>
          </cell>
          <cell r="V69" t="str">
            <v>200709</v>
          </cell>
          <cell r="W69" t="str">
            <v>信息与通信工程</v>
          </cell>
          <cell r="X69" t="str">
            <v>浙江大学（硕博）</v>
          </cell>
          <cell r="AA69" t="str">
            <v>大庆石油大学</v>
          </cell>
          <cell r="AB69" t="str">
            <v>2002.07</v>
          </cell>
          <cell r="AC69" t="str">
            <v>应用电子技术</v>
          </cell>
          <cell r="AD69" t="str">
            <v>副教授</v>
          </cell>
        </row>
        <row r="70">
          <cell r="C70" t="str">
            <v>蔡文郁</v>
          </cell>
          <cell r="D70" t="str">
            <v>13858001682</v>
          </cell>
          <cell r="E70" t="str">
            <v>1979-12-06</v>
          </cell>
          <cell r="F70" t="str">
            <v>男</v>
          </cell>
          <cell r="G70" t="str">
            <v>中国</v>
          </cell>
          <cell r="H70" t="str">
            <v>汉族</v>
          </cell>
          <cell r="I70" t="str">
            <v>caiwy@hdu.edu.cn</v>
          </cell>
          <cell r="J70" t="str">
            <v>海洋电子</v>
          </cell>
          <cell r="K70" t="str">
            <v>电子系统集成技术研究所</v>
          </cell>
          <cell r="M70" t="str">
            <v>博士研究生</v>
          </cell>
          <cell r="N70" t="str">
            <v>200707</v>
          </cell>
          <cell r="O70" t="str">
            <v>200707</v>
          </cell>
          <cell r="P70" t="str">
            <v>专任教师</v>
          </cell>
          <cell r="Q70" t="str">
            <v>科研为主型</v>
          </cell>
          <cell r="R70" t="str">
            <v>专业技术四级</v>
          </cell>
          <cell r="S70" t="str">
            <v>博士</v>
          </cell>
          <cell r="T70" t="str">
            <v>2007-09</v>
          </cell>
          <cell r="U70" t="str">
            <v>浙江大学</v>
          </cell>
          <cell r="V70" t="str">
            <v>200709</v>
          </cell>
          <cell r="W70" t="str">
            <v>电子科学与技术</v>
          </cell>
          <cell r="X70" t="str">
            <v>浙江大学（硕博）</v>
          </cell>
          <cell r="AA70" t="str">
            <v>浙江大学</v>
          </cell>
          <cell r="AB70" t="str">
            <v>2002.07</v>
          </cell>
          <cell r="AC70" t="str">
            <v>电气工程与自动化</v>
          </cell>
          <cell r="AD70" t="str">
            <v>教授</v>
          </cell>
        </row>
        <row r="71">
          <cell r="C71" t="str">
            <v>于海滨</v>
          </cell>
          <cell r="D71" t="str">
            <v>18969137528</v>
          </cell>
          <cell r="E71" t="str">
            <v>1979-03-18</v>
          </cell>
          <cell r="F71" t="str">
            <v>男</v>
          </cell>
          <cell r="G71" t="str">
            <v>中国</v>
          </cell>
          <cell r="H71" t="str">
            <v>汉族</v>
          </cell>
          <cell r="I71" t="str">
            <v>shoreyhb@hdu.edu.cn</v>
          </cell>
          <cell r="J71" t="str">
            <v>海洋电子</v>
          </cell>
          <cell r="K71" t="str">
            <v>电子系统集成技术研究所</v>
          </cell>
          <cell r="M71" t="str">
            <v>博士研究生</v>
          </cell>
          <cell r="N71" t="str">
            <v>200709</v>
          </cell>
          <cell r="O71" t="str">
            <v>200709</v>
          </cell>
          <cell r="P71" t="str">
            <v>专任教师</v>
          </cell>
          <cell r="Q71" t="str">
            <v>教学科研并重型</v>
          </cell>
          <cell r="R71" t="str">
            <v>专业技术五级</v>
          </cell>
          <cell r="S71" t="str">
            <v>博士</v>
          </cell>
          <cell r="T71" t="str">
            <v>2007-09</v>
          </cell>
          <cell r="U71" t="str">
            <v>浙江大学</v>
          </cell>
          <cell r="V71" t="str">
            <v>200709</v>
          </cell>
          <cell r="W71" t="str">
            <v>信息与通信工程</v>
          </cell>
          <cell r="X71" t="str">
            <v>浙江大学（硕博）</v>
          </cell>
          <cell r="AA71" t="str">
            <v>中国计量大学</v>
          </cell>
          <cell r="AB71" t="str">
            <v>2002.06</v>
          </cell>
          <cell r="AC71" t="str">
            <v>电子信息工程</v>
          </cell>
          <cell r="AD71" t="str">
            <v>副教授</v>
          </cell>
        </row>
        <row r="72">
          <cell r="C72" t="str">
            <v>洪慧</v>
          </cell>
          <cell r="D72" t="str">
            <v>18667117881</v>
          </cell>
          <cell r="E72" t="str">
            <v>1979-10-21</v>
          </cell>
          <cell r="F72" t="str">
            <v>男</v>
          </cell>
          <cell r="G72" t="str">
            <v>中国</v>
          </cell>
          <cell r="H72" t="str">
            <v>汉族</v>
          </cell>
          <cell r="I72" t="str">
            <v>hongh@hdu.edu.cn</v>
          </cell>
          <cell r="J72" t="str">
            <v>无线技术与应用</v>
          </cell>
          <cell r="K72" t="str">
            <v>微电子CAD研究所</v>
          </cell>
          <cell r="M72" t="str">
            <v>博士研究生</v>
          </cell>
          <cell r="N72" t="str">
            <v>200709</v>
          </cell>
          <cell r="O72" t="str">
            <v>200709</v>
          </cell>
          <cell r="P72" t="str">
            <v>专任教师</v>
          </cell>
          <cell r="Q72" t="str">
            <v>国防军工型</v>
          </cell>
          <cell r="R72" t="str">
            <v>专业技术五级</v>
          </cell>
          <cell r="S72" t="str">
            <v>博士</v>
          </cell>
          <cell r="T72" t="str">
            <v>2007-09</v>
          </cell>
          <cell r="U72" t="str">
            <v>浙江大学</v>
          </cell>
          <cell r="V72" t="str">
            <v>200709</v>
          </cell>
          <cell r="W72" t="str">
            <v>电子科学与技术</v>
          </cell>
          <cell r="X72" t="str">
            <v>浙江大学（硕博）</v>
          </cell>
          <cell r="AA72" t="str">
            <v>浙江大学</v>
          </cell>
          <cell r="AB72" t="str">
            <v>2002.06</v>
          </cell>
          <cell r="AC72" t="str">
            <v>微电子</v>
          </cell>
          <cell r="AD72" t="str">
            <v>副教授</v>
          </cell>
        </row>
        <row r="73">
          <cell r="C73" t="str">
            <v>宋开新</v>
          </cell>
          <cell r="D73" t="str">
            <v>13588198089</v>
          </cell>
          <cell r="E73" t="str">
            <v>1977-09-02</v>
          </cell>
          <cell r="F73" t="str">
            <v>男</v>
          </cell>
          <cell r="G73" t="str">
            <v>中国</v>
          </cell>
          <cell r="H73" t="str">
            <v>汉族</v>
          </cell>
          <cell r="I73" t="str">
            <v>kxsong@hdu.edu.cn</v>
          </cell>
          <cell r="J73" t="str">
            <v>电子能量转换和应用</v>
          </cell>
          <cell r="K73" t="str">
            <v>新型电子器件与系统研究所</v>
          </cell>
          <cell r="M73" t="str">
            <v>博士研究生</v>
          </cell>
          <cell r="N73" t="str">
            <v>200306</v>
          </cell>
          <cell r="O73" t="str">
            <v>200709</v>
          </cell>
          <cell r="P73" t="str">
            <v>专任教师</v>
          </cell>
          <cell r="Q73" t="str">
            <v>科研为主型</v>
          </cell>
          <cell r="R73" t="str">
            <v>专业技术三级</v>
          </cell>
          <cell r="S73" t="str">
            <v>博士</v>
          </cell>
          <cell r="T73" t="str">
            <v>2007-03</v>
          </cell>
          <cell r="U73" t="str">
            <v>浙江大学</v>
          </cell>
          <cell r="V73" t="str">
            <v>200703</v>
          </cell>
          <cell r="W73" t="str">
            <v>材料科学与工程</v>
          </cell>
          <cell r="X73" t="str">
            <v>福州大学</v>
          </cell>
          <cell r="Y73" t="str">
            <v>2003.03</v>
          </cell>
          <cell r="Z73" t="str">
            <v>材料科学与工程</v>
          </cell>
          <cell r="AA73" t="str">
            <v>福州大学</v>
          </cell>
          <cell r="AB73" t="str">
            <v>2000.07</v>
          </cell>
          <cell r="AC73" t="str">
            <v>材料科学与工程</v>
          </cell>
          <cell r="AD73" t="str">
            <v>教授</v>
          </cell>
        </row>
        <row r="74">
          <cell r="C74" t="str">
            <v>张斌</v>
          </cell>
          <cell r="D74" t="str">
            <v>13958193578</v>
          </cell>
          <cell r="E74" t="str">
            <v>1982-04-02</v>
          </cell>
          <cell r="F74" t="str">
            <v>女</v>
          </cell>
          <cell r="G74" t="str">
            <v>中国</v>
          </cell>
          <cell r="H74" t="str">
            <v>汉族</v>
          </cell>
          <cell r="I74" t="str">
            <v>zhangbin@hdu.edu.cn</v>
          </cell>
          <cell r="J74" t="str">
            <v>教科办</v>
          </cell>
          <cell r="K74" t="str">
            <v>学院办公室</v>
          </cell>
          <cell r="M74" t="str">
            <v>硕士研究生</v>
          </cell>
          <cell r="N74" t="str">
            <v>200709</v>
          </cell>
          <cell r="O74" t="str">
            <v>200709</v>
          </cell>
          <cell r="P74" t="str">
            <v>管理</v>
          </cell>
          <cell r="R74" t="str">
            <v>管理七级</v>
          </cell>
          <cell r="S74" t="str">
            <v>硕士</v>
          </cell>
          <cell r="T74" t="str">
            <v>2006-07</v>
          </cell>
          <cell r="U74" t="str">
            <v>美国马赫西管理大学</v>
          </cell>
          <cell r="V74" t="str">
            <v>200607</v>
          </cell>
          <cell r="W74" t="str">
            <v>工商管理</v>
          </cell>
          <cell r="X74" t="str">
            <v>美国马赫西管理大学</v>
          </cell>
          <cell r="Y74" t="str">
            <v>2006</v>
          </cell>
          <cell r="Z74" t="str">
            <v>工商管理硕士</v>
          </cell>
          <cell r="AA74" t="str">
            <v>北京首都经济贸易大学</v>
          </cell>
          <cell r="AB74" t="str">
            <v>2005.07</v>
          </cell>
          <cell r="AC74" t="str">
            <v>供货商管理学士</v>
          </cell>
          <cell r="AD74" t="str">
            <v>助理研究员（社会科学）</v>
          </cell>
        </row>
        <row r="75">
          <cell r="C75" t="str">
            <v>胡体玲</v>
          </cell>
          <cell r="D75" t="str">
            <v>15869019798</v>
          </cell>
          <cell r="E75" t="str">
            <v>1977-05-22</v>
          </cell>
          <cell r="F75" t="str">
            <v>女</v>
          </cell>
          <cell r="G75" t="str">
            <v>中国</v>
          </cell>
          <cell r="H75" t="str">
            <v>汉族</v>
          </cell>
          <cell r="I75" t="str">
            <v>htl@hdu.edu.cn</v>
          </cell>
          <cell r="J75" t="str">
            <v>现代电路与智能信息</v>
          </cell>
          <cell r="K75" t="str">
            <v>电工电子教学示范中心</v>
          </cell>
          <cell r="M75" t="str">
            <v>博士研究生</v>
          </cell>
          <cell r="N75" t="str">
            <v>199808</v>
          </cell>
          <cell r="O75" t="str">
            <v>200709</v>
          </cell>
          <cell r="P75" t="str">
            <v>专任教师</v>
          </cell>
          <cell r="Q75" t="str">
            <v>教学为主型</v>
          </cell>
          <cell r="R75" t="str">
            <v>专业技术七级</v>
          </cell>
          <cell r="S75" t="str">
            <v>博士</v>
          </cell>
          <cell r="T75" t="str">
            <v>2007-07</v>
          </cell>
          <cell r="U75" t="str">
            <v>南京理工大学</v>
          </cell>
          <cell r="V75" t="str">
            <v>200707</v>
          </cell>
          <cell r="W75" t="str">
            <v>信息与通信工程</v>
          </cell>
          <cell r="X75" t="str">
            <v>南京理工大学</v>
          </cell>
          <cell r="Y75" t="str">
            <v>2004.07</v>
          </cell>
          <cell r="Z75" t="str">
            <v>通信与信息系统</v>
          </cell>
          <cell r="AA75" t="str">
            <v>信阳师范学院（专科）</v>
          </cell>
          <cell r="AB75" t="str">
            <v>1998.7</v>
          </cell>
          <cell r="AC75" t="str">
            <v>应用电子技术</v>
          </cell>
          <cell r="AD75" t="str">
            <v>高级实验师</v>
          </cell>
        </row>
        <row r="76">
          <cell r="C76" t="str">
            <v>钱志华</v>
          </cell>
          <cell r="D76" t="str">
            <v>13666627848</v>
          </cell>
          <cell r="E76" t="str">
            <v>1975-04-21</v>
          </cell>
          <cell r="F76" t="str">
            <v>男</v>
          </cell>
          <cell r="G76" t="str">
            <v>中国</v>
          </cell>
          <cell r="H76" t="str">
            <v>汉族</v>
          </cell>
          <cell r="I76" t="str">
            <v>zhqian@hdu.edu.cn</v>
          </cell>
          <cell r="J76" t="str">
            <v>天线与微波技术</v>
          </cell>
          <cell r="K76" t="str">
            <v>天线与微波技术研究所</v>
          </cell>
          <cell r="M76" t="str">
            <v>博士研究生</v>
          </cell>
          <cell r="N76" t="str">
            <v>200710</v>
          </cell>
          <cell r="O76" t="str">
            <v>200710</v>
          </cell>
          <cell r="P76" t="str">
            <v>专任教师</v>
          </cell>
          <cell r="R76" t="str">
            <v>专业技术九级</v>
          </cell>
          <cell r="S76" t="str">
            <v>博士</v>
          </cell>
          <cell r="T76" t="str">
            <v>2006-09</v>
          </cell>
          <cell r="U76" t="str">
            <v>南京理工大学</v>
          </cell>
          <cell r="V76" t="str">
            <v>200609</v>
          </cell>
          <cell r="W76" t="str">
            <v>电磁场与微波技术</v>
          </cell>
          <cell r="X76" t="str">
            <v>南京理工大学</v>
          </cell>
          <cell r="Y76" t="str">
            <v>2002.03</v>
          </cell>
          <cell r="Z76" t="str">
            <v>通信与信息系统</v>
          </cell>
          <cell r="AA76" t="str">
            <v>杭州电子科技大学</v>
          </cell>
          <cell r="AB76" t="str">
            <v>1999.07</v>
          </cell>
          <cell r="AC76" t="str">
            <v>电子工程</v>
          </cell>
          <cell r="AD76" t="str">
            <v>讲师（高校）</v>
          </cell>
        </row>
        <row r="77">
          <cell r="C77" t="str">
            <v>邵李焕</v>
          </cell>
          <cell r="D77" t="str">
            <v>18069786688</v>
          </cell>
          <cell r="E77" t="str">
            <v>1981-10-17</v>
          </cell>
          <cell r="F77" t="str">
            <v>男</v>
          </cell>
          <cell r="G77" t="str">
            <v>中国</v>
          </cell>
          <cell r="H77" t="str">
            <v>汉族</v>
          </cell>
          <cell r="I77" t="str">
            <v>slh@hdu.edu.cn</v>
          </cell>
          <cell r="J77" t="str">
            <v>应用电子系统</v>
          </cell>
          <cell r="K77" t="str">
            <v>新型电子器件与系统研究所</v>
          </cell>
          <cell r="M77" t="str">
            <v>硕士研究生</v>
          </cell>
          <cell r="N77" t="str">
            <v>200803</v>
          </cell>
          <cell r="O77" t="str">
            <v>200803</v>
          </cell>
          <cell r="P77" t="str">
            <v>专任教师</v>
          </cell>
          <cell r="Q77" t="str">
            <v>教学科研并重型</v>
          </cell>
          <cell r="R77" t="str">
            <v>专业技术六级</v>
          </cell>
          <cell r="S77" t="str">
            <v>硕士</v>
          </cell>
          <cell r="T77" t="str">
            <v>2008-01</v>
          </cell>
          <cell r="U77" t="str">
            <v>杭州电子科技大学</v>
          </cell>
          <cell r="V77" t="str">
            <v>200803</v>
          </cell>
          <cell r="W77" t="str">
            <v>电路系统</v>
          </cell>
          <cell r="X77" t="str">
            <v>杭州电子科技大学</v>
          </cell>
          <cell r="Y77" t="str">
            <v>2008.03</v>
          </cell>
          <cell r="Z77" t="str">
            <v>电路与系统</v>
          </cell>
          <cell r="AA77" t="str">
            <v>杭州电子科技大学</v>
          </cell>
          <cell r="AB77" t="str">
            <v>2004.06</v>
          </cell>
          <cell r="AC77" t="str">
            <v>电路与系统</v>
          </cell>
          <cell r="AD77" t="str">
            <v>副教授</v>
          </cell>
        </row>
        <row r="78">
          <cell r="C78" t="str">
            <v>应智花</v>
          </cell>
          <cell r="D78" t="str">
            <v>13858109274</v>
          </cell>
          <cell r="E78" t="str">
            <v>1981-09-27</v>
          </cell>
          <cell r="F78" t="str">
            <v>女</v>
          </cell>
          <cell r="G78" t="str">
            <v>中国</v>
          </cell>
          <cell r="H78" t="str">
            <v>汉族</v>
          </cell>
          <cell r="I78" t="str">
            <v>yingzh@hdu.edu.cn</v>
          </cell>
          <cell r="J78" t="str">
            <v>先进电子材料与器件</v>
          </cell>
          <cell r="K78" t="str">
            <v>新型电子器件与系统研究所</v>
          </cell>
          <cell r="M78" t="str">
            <v>博士研究生</v>
          </cell>
          <cell r="N78" t="str">
            <v>200807</v>
          </cell>
          <cell r="O78" t="str">
            <v>200807</v>
          </cell>
          <cell r="P78" t="str">
            <v>专任教师</v>
          </cell>
          <cell r="Q78" t="str">
            <v>教学科研并重型</v>
          </cell>
          <cell r="R78" t="str">
            <v>专业技术七级</v>
          </cell>
          <cell r="S78" t="str">
            <v>博士</v>
          </cell>
          <cell r="T78" t="str">
            <v>2008-06</v>
          </cell>
          <cell r="U78" t="str">
            <v>电子科技大学</v>
          </cell>
          <cell r="V78" t="str">
            <v>200806</v>
          </cell>
          <cell r="W78" t="str">
            <v>光学工程</v>
          </cell>
          <cell r="X78" t="str">
            <v>电子科技大学</v>
          </cell>
          <cell r="Y78" t="str">
            <v>2004.07</v>
          </cell>
          <cell r="Z78" t="str">
            <v>固体电子学</v>
          </cell>
          <cell r="AA78" t="str">
            <v>电子科技大学</v>
          </cell>
          <cell r="AB78" t="str">
            <v>2002.07</v>
          </cell>
          <cell r="AC78" t="str">
            <v>固体电子学</v>
          </cell>
          <cell r="AD78" t="str">
            <v>副教授</v>
          </cell>
        </row>
        <row r="79">
          <cell r="C79" t="str">
            <v>白茹</v>
          </cell>
          <cell r="D79" t="str">
            <v>13634188483</v>
          </cell>
          <cell r="E79" t="str">
            <v>1981-04-24</v>
          </cell>
          <cell r="F79" t="str">
            <v>女</v>
          </cell>
          <cell r="G79" t="str">
            <v>中国</v>
          </cell>
          <cell r="H79" t="str">
            <v>汉族</v>
          </cell>
          <cell r="I79" t="str">
            <v>bairu@hdu.edu.cn</v>
          </cell>
          <cell r="J79" t="str">
            <v>磁电子器件与应用系统</v>
          </cell>
          <cell r="K79" t="str">
            <v>磁电子中心</v>
          </cell>
          <cell r="M79" t="str">
            <v>博士研究生</v>
          </cell>
          <cell r="N79" t="str">
            <v>200808</v>
          </cell>
          <cell r="O79" t="str">
            <v>200808</v>
          </cell>
          <cell r="P79" t="str">
            <v>专任教师</v>
          </cell>
          <cell r="Q79" t="str">
            <v>教学科研并重型</v>
          </cell>
          <cell r="R79" t="str">
            <v>专业技术六级</v>
          </cell>
          <cell r="S79" t="str">
            <v>博士</v>
          </cell>
          <cell r="T79" t="str">
            <v>2008-06</v>
          </cell>
          <cell r="U79" t="str">
            <v>浙江大学</v>
          </cell>
          <cell r="V79" t="str">
            <v>200806</v>
          </cell>
          <cell r="W79" t="str">
            <v>材料科学与工程</v>
          </cell>
          <cell r="X79" t="str">
            <v>浙江大学（硕博）</v>
          </cell>
          <cell r="AA79" t="str">
            <v>河南大学</v>
          </cell>
          <cell r="AB79" t="str">
            <v>2003.06</v>
          </cell>
          <cell r="AC79" t="str">
            <v>高分子化工</v>
          </cell>
          <cell r="AD79" t="str">
            <v>副研究员（自然科学）</v>
          </cell>
        </row>
        <row r="80">
          <cell r="C80" t="str">
            <v>武军</v>
          </cell>
          <cell r="D80" t="str">
            <v>13588204576</v>
          </cell>
          <cell r="E80" t="str">
            <v>1973-04-10</v>
          </cell>
          <cell r="F80" t="str">
            <v>男</v>
          </cell>
          <cell r="G80" t="str">
            <v>中国</v>
          </cell>
          <cell r="H80" t="str">
            <v>汉族</v>
          </cell>
          <cell r="I80" t="str">
            <v>wujun@hdu.edu.cn</v>
          </cell>
          <cell r="J80" t="str">
            <v>电子能量转换和应用</v>
          </cell>
          <cell r="K80" t="str">
            <v>新型电子器件与系统研究所</v>
          </cell>
          <cell r="M80" t="str">
            <v>博士研究生</v>
          </cell>
          <cell r="N80" t="str">
            <v>199804</v>
          </cell>
          <cell r="O80" t="str">
            <v>200807</v>
          </cell>
          <cell r="P80" t="str">
            <v>专任教师</v>
          </cell>
          <cell r="Q80" t="str">
            <v>科研为主型</v>
          </cell>
          <cell r="R80" t="str">
            <v>专业技术六级</v>
          </cell>
          <cell r="S80" t="str">
            <v>博士</v>
          </cell>
          <cell r="T80" t="str">
            <v>2008-06</v>
          </cell>
          <cell r="U80" t="str">
            <v>西安电子科技大学</v>
          </cell>
          <cell r="V80" t="str">
            <v>200806</v>
          </cell>
          <cell r="W80" t="str">
            <v>电子科学与技术</v>
          </cell>
          <cell r="X80" t="str">
            <v>东北大学</v>
          </cell>
          <cell r="Y80" t="str">
            <v>1998.03</v>
          </cell>
          <cell r="Z80" t="str">
            <v>材料与冶金</v>
          </cell>
          <cell r="AA80" t="str">
            <v>东北大学</v>
          </cell>
          <cell r="AB80" t="str">
            <v>1995.07</v>
          </cell>
          <cell r="AC80" t="str">
            <v>轻金属冶金</v>
          </cell>
          <cell r="AD80" t="str">
            <v>副教授</v>
          </cell>
        </row>
        <row r="81">
          <cell r="C81" t="str">
            <v>冯涛</v>
          </cell>
          <cell r="D81">
            <v>18668160167</v>
          </cell>
          <cell r="E81" t="str">
            <v>1976-07-01</v>
          </cell>
          <cell r="F81" t="str">
            <v>男</v>
          </cell>
          <cell r="G81" t="str">
            <v>中国</v>
          </cell>
          <cell r="H81" t="str">
            <v>汉族</v>
          </cell>
          <cell r="I81" t="str">
            <v>fengt@hdu.edu.cn</v>
          </cell>
          <cell r="J81" t="str">
            <v>集成电路与系统</v>
          </cell>
          <cell r="K81" t="str">
            <v>微电子CAD研究所</v>
          </cell>
          <cell r="M81" t="str">
            <v>博士研究生</v>
          </cell>
          <cell r="N81" t="str">
            <v>200808</v>
          </cell>
          <cell r="O81" t="str">
            <v>200808</v>
          </cell>
          <cell r="P81" t="str">
            <v>专任教师</v>
          </cell>
          <cell r="R81" t="str">
            <v>专业技术八级</v>
          </cell>
          <cell r="S81" t="str">
            <v>博士</v>
          </cell>
          <cell r="T81" t="str">
            <v>2008-06</v>
          </cell>
          <cell r="U81" t="str">
            <v>加拿大麦克马斯特大学</v>
          </cell>
          <cell r="V81" t="str">
            <v>200806</v>
          </cell>
          <cell r="W81" t="str">
            <v>电子工程</v>
          </cell>
          <cell r="X81" t="str">
            <v>加拿大McMaster大学（硕博）</v>
          </cell>
          <cell r="AA81" t="str">
            <v>中国科技大学</v>
          </cell>
          <cell r="AB81" t="str">
            <v>1999.07</v>
          </cell>
          <cell r="AC81" t="str">
            <v>电子工程</v>
          </cell>
          <cell r="AD81" t="str">
            <v>副研究员（自然科学）</v>
          </cell>
        </row>
        <row r="82">
          <cell r="C82" t="str">
            <v>郑晓隆</v>
          </cell>
          <cell r="D82" t="str">
            <v>13296717129</v>
          </cell>
          <cell r="E82" t="str">
            <v>1980-07-11</v>
          </cell>
          <cell r="F82" t="str">
            <v>男</v>
          </cell>
          <cell r="G82" t="str">
            <v>中国</v>
          </cell>
          <cell r="H82" t="str">
            <v>汉族</v>
          </cell>
          <cell r="I82" t="str">
            <v>xlzheng@hdu.edu.cn</v>
          </cell>
          <cell r="J82" t="str">
            <v>先进电子材料与器件</v>
          </cell>
          <cell r="K82" t="str">
            <v>新型电子器件与系统研究所</v>
          </cell>
          <cell r="M82" t="str">
            <v>博士研究生</v>
          </cell>
          <cell r="N82" t="str">
            <v>200811</v>
          </cell>
          <cell r="O82" t="str">
            <v>200811</v>
          </cell>
          <cell r="P82" t="str">
            <v>专任教师</v>
          </cell>
          <cell r="R82" t="str">
            <v>专业技术九级</v>
          </cell>
          <cell r="S82" t="str">
            <v>博士</v>
          </cell>
          <cell r="T82" t="str">
            <v>2008-07</v>
          </cell>
          <cell r="U82" t="str">
            <v>中科院自动化所</v>
          </cell>
          <cell r="V82" t="str">
            <v>200807</v>
          </cell>
          <cell r="W82" t="str">
            <v>模式识别与智能系统</v>
          </cell>
          <cell r="X82" t="str">
            <v>电子科技大学</v>
          </cell>
          <cell r="Y82" t="str">
            <v>2005.06</v>
          </cell>
          <cell r="Z82" t="str">
            <v>电路与系统</v>
          </cell>
          <cell r="AA82" t="str">
            <v>杭州电子科技大学</v>
          </cell>
          <cell r="AB82" t="str">
            <v>2002.06</v>
          </cell>
          <cell r="AC82" t="str">
            <v>电子工程</v>
          </cell>
          <cell r="AD82" t="str">
            <v>讲师（高校）</v>
          </cell>
        </row>
        <row r="83">
          <cell r="C83" t="str">
            <v>钱正洪</v>
          </cell>
          <cell r="D83" t="str">
            <v>18157128705</v>
          </cell>
          <cell r="E83" t="str">
            <v>1967-01-01</v>
          </cell>
          <cell r="F83" t="str">
            <v>男</v>
          </cell>
          <cell r="G83" t="str">
            <v>美国</v>
          </cell>
          <cell r="H83" t="str">
            <v>汉族</v>
          </cell>
          <cell r="I83" t="str">
            <v>zqian@hdu.edu.cn</v>
          </cell>
          <cell r="J83" t="str">
            <v>磁电子器件与应用系统</v>
          </cell>
          <cell r="K83" t="str">
            <v>磁电子中心</v>
          </cell>
          <cell r="M83" t="str">
            <v>博士研究生</v>
          </cell>
          <cell r="N83" t="str">
            <v>199207</v>
          </cell>
          <cell r="O83" t="str">
            <v>200902</v>
          </cell>
          <cell r="P83" t="str">
            <v>专任教师</v>
          </cell>
          <cell r="Q83" t="str">
            <v>科研为主型</v>
          </cell>
          <cell r="R83" t="str">
            <v>专业技术二级</v>
          </cell>
          <cell r="S83" t="str">
            <v>博士</v>
          </cell>
          <cell r="T83" t="str">
            <v>1999-12</v>
          </cell>
          <cell r="U83" t="str">
            <v>明尼苏达大学</v>
          </cell>
          <cell r="V83" t="str">
            <v>199906</v>
          </cell>
          <cell r="W83" t="str">
            <v>磁电子器件</v>
          </cell>
          <cell r="X83" t="str">
            <v>四川大学</v>
          </cell>
          <cell r="Y83" t="str">
            <v>1992.07</v>
          </cell>
          <cell r="Z83" t="str">
            <v>材料科学与工程</v>
          </cell>
          <cell r="AA83" t="str">
            <v>四川大学</v>
          </cell>
          <cell r="AB83" t="str">
            <v>1989.07</v>
          </cell>
          <cell r="AC83" t="str">
            <v>材料科学与工程</v>
          </cell>
          <cell r="AD83" t="str">
            <v>教授</v>
          </cell>
        </row>
        <row r="84">
          <cell r="C84" t="str">
            <v>周明珠</v>
          </cell>
          <cell r="D84" t="str">
            <v>15088691800</v>
          </cell>
          <cell r="E84" t="str">
            <v>1981-06-18</v>
          </cell>
          <cell r="F84" t="str">
            <v>女</v>
          </cell>
          <cell r="G84" t="str">
            <v>中国</v>
          </cell>
          <cell r="H84" t="str">
            <v>汉族</v>
          </cell>
          <cell r="I84" t="str">
            <v>zhoumingzhu@hdu.edu.cn</v>
          </cell>
          <cell r="J84" t="str">
            <v>集成电路与系统</v>
          </cell>
          <cell r="K84" t="str">
            <v>微电子CAD研究所</v>
          </cell>
          <cell r="M84" t="str">
            <v>博士研究生</v>
          </cell>
          <cell r="N84" t="str">
            <v>200906</v>
          </cell>
          <cell r="O84" t="str">
            <v>200906</v>
          </cell>
          <cell r="P84" t="str">
            <v>专任教师</v>
          </cell>
          <cell r="R84" t="str">
            <v>专业技术十一级</v>
          </cell>
          <cell r="S84" t="str">
            <v>博士</v>
          </cell>
          <cell r="T84" t="str">
            <v>2010-03</v>
          </cell>
          <cell r="U84" t="str">
            <v>东南大学</v>
          </cell>
          <cell r="V84" t="str">
            <v>200906</v>
          </cell>
          <cell r="W84" t="str">
            <v>电路与系统</v>
          </cell>
          <cell r="X84" t="str">
            <v>郑州大学</v>
          </cell>
          <cell r="Y84" t="str">
            <v>2005.06</v>
          </cell>
          <cell r="Z84" t="str">
            <v>电路与系统</v>
          </cell>
          <cell r="AA84" t="str">
            <v>郑州大学</v>
          </cell>
          <cell r="AB84" t="str">
            <v>2001.06</v>
          </cell>
          <cell r="AC84" t="str">
            <v>电子</v>
          </cell>
          <cell r="AD84" t="str">
            <v>副教授</v>
          </cell>
        </row>
        <row r="85">
          <cell r="C85" t="str">
            <v>骆新江</v>
          </cell>
          <cell r="D85" t="str">
            <v>15268126191</v>
          </cell>
          <cell r="E85" t="str">
            <v>1976-07-18</v>
          </cell>
          <cell r="F85" t="str">
            <v>男</v>
          </cell>
          <cell r="G85" t="str">
            <v>中国</v>
          </cell>
          <cell r="H85" t="str">
            <v>汉族</v>
          </cell>
          <cell r="I85" t="str">
            <v>luoxj@hdu.edu.cn</v>
          </cell>
          <cell r="J85" t="str">
            <v>天线与微波技术</v>
          </cell>
          <cell r="K85" t="str">
            <v>天线与微波技术研究所</v>
          </cell>
          <cell r="M85" t="str">
            <v>博士研究生</v>
          </cell>
          <cell r="N85" t="str">
            <v>200907</v>
          </cell>
          <cell r="O85" t="str">
            <v>200907</v>
          </cell>
          <cell r="P85" t="str">
            <v>专任教师</v>
          </cell>
          <cell r="R85" t="str">
            <v>专业技术八级</v>
          </cell>
          <cell r="S85" t="str">
            <v>博士</v>
          </cell>
          <cell r="T85" t="str">
            <v>2009-06</v>
          </cell>
          <cell r="U85" t="str">
            <v>河北工业大学</v>
          </cell>
          <cell r="V85" t="str">
            <v>200906</v>
          </cell>
          <cell r="W85" t="str">
            <v>微电子学与固体电子学</v>
          </cell>
          <cell r="X85" t="str">
            <v>西安建筑科技大学</v>
          </cell>
          <cell r="Y85" t="str">
            <v>2005.07</v>
          </cell>
          <cell r="Z85" t="str">
            <v>材料学</v>
          </cell>
          <cell r="AA85" t="str">
            <v>西安科技大学</v>
          </cell>
          <cell r="AB85" t="str">
            <v>2002.07</v>
          </cell>
          <cell r="AC85" t="str">
            <v>电子科学与技术</v>
          </cell>
          <cell r="AD85" t="str">
            <v>讲师（高校）</v>
          </cell>
        </row>
        <row r="86">
          <cell r="C86" t="str">
            <v>张钰</v>
          </cell>
          <cell r="D86" t="str">
            <v>15824482396</v>
          </cell>
          <cell r="E86" t="str">
            <v>1978-03-14</v>
          </cell>
          <cell r="F86" t="str">
            <v>女</v>
          </cell>
          <cell r="G86" t="str">
            <v>中国</v>
          </cell>
          <cell r="H86" t="str">
            <v>汉族</v>
          </cell>
          <cell r="I86" t="str">
            <v>zy2009@hdu.edu.cn</v>
          </cell>
          <cell r="J86" t="str">
            <v>现代电路与智能信息</v>
          </cell>
          <cell r="K86" t="str">
            <v>电工电子教学示范中心</v>
          </cell>
          <cell r="M86" t="str">
            <v>博士研究生</v>
          </cell>
          <cell r="N86" t="str">
            <v>200007</v>
          </cell>
          <cell r="O86" t="str">
            <v>200907</v>
          </cell>
          <cell r="P86" t="str">
            <v>专任教师</v>
          </cell>
          <cell r="Q86" t="str">
            <v>科研为主型</v>
          </cell>
          <cell r="R86" t="str">
            <v>专业技术四级</v>
          </cell>
          <cell r="S86" t="str">
            <v>博士</v>
          </cell>
          <cell r="T86" t="str">
            <v>2009-06</v>
          </cell>
          <cell r="U86" t="str">
            <v>天津大学</v>
          </cell>
          <cell r="V86" t="str">
            <v>200906</v>
          </cell>
          <cell r="W86" t="str">
            <v>微电子与固体电子学</v>
          </cell>
          <cell r="X86" t="str">
            <v>天津大学</v>
          </cell>
          <cell r="Y86" t="str">
            <v>2006.03</v>
          </cell>
          <cell r="Z86" t="str">
            <v>电路与系统</v>
          </cell>
          <cell r="AA86" t="str">
            <v>天津理工大学</v>
          </cell>
          <cell r="AB86" t="str">
            <v>2000.07</v>
          </cell>
          <cell r="AC86" t="str">
            <v>电子工程</v>
          </cell>
          <cell r="AD86" t="str">
            <v>教授</v>
          </cell>
        </row>
        <row r="87">
          <cell r="C87" t="str">
            <v>高海军</v>
          </cell>
          <cell r="D87" t="str">
            <v>15068726897</v>
          </cell>
          <cell r="E87" t="str">
            <v>1981-07-08</v>
          </cell>
          <cell r="F87" t="str">
            <v>男</v>
          </cell>
          <cell r="G87" t="str">
            <v>中国</v>
          </cell>
          <cell r="H87" t="str">
            <v>汉族</v>
          </cell>
          <cell r="I87" t="str">
            <v>gaohaijun@hdu.edu.cn</v>
          </cell>
          <cell r="J87" t="str">
            <v>集成电路与系统</v>
          </cell>
          <cell r="K87" t="str">
            <v>微电子CAD研究所</v>
          </cell>
          <cell r="M87" t="str">
            <v>博士研究生</v>
          </cell>
          <cell r="N87" t="str">
            <v>200907</v>
          </cell>
          <cell r="O87" t="str">
            <v>200907</v>
          </cell>
          <cell r="P87" t="str">
            <v>专任教师</v>
          </cell>
          <cell r="Q87" t="str">
            <v>科研为主型</v>
          </cell>
          <cell r="R87" t="str">
            <v>专业技术四级</v>
          </cell>
          <cell r="S87" t="str">
            <v>博士</v>
          </cell>
          <cell r="T87" t="str">
            <v>2009-07</v>
          </cell>
          <cell r="U87" t="str">
            <v>中国科学院微电子研究所</v>
          </cell>
          <cell r="V87" t="str">
            <v>200907</v>
          </cell>
          <cell r="W87" t="str">
            <v>微电子学与固体电子学</v>
          </cell>
          <cell r="X87" t="str">
            <v>中科院微电子研究所（硕博）</v>
          </cell>
          <cell r="AA87" t="str">
            <v>西安交通大学</v>
          </cell>
          <cell r="AB87" t="str">
            <v>2004.07</v>
          </cell>
          <cell r="AC87" t="str">
            <v>微电子学与固体电子学</v>
          </cell>
          <cell r="AD87" t="str">
            <v>教授</v>
          </cell>
        </row>
        <row r="88">
          <cell r="C88" t="str">
            <v>辛青</v>
          </cell>
          <cell r="D88" t="str">
            <v>13777420353</v>
          </cell>
          <cell r="E88" t="str">
            <v>1981-05-23</v>
          </cell>
          <cell r="F88" t="str">
            <v>女</v>
          </cell>
          <cell r="G88" t="str">
            <v>中国</v>
          </cell>
          <cell r="H88" t="str">
            <v>汉族</v>
          </cell>
          <cell r="I88" t="str">
            <v>xinqing1919@126.com</v>
          </cell>
          <cell r="J88" t="str">
            <v>光电工程与仪器科学</v>
          </cell>
          <cell r="K88" t="str">
            <v>光电工程与仪器科学研究所</v>
          </cell>
          <cell r="M88" t="str">
            <v>博士研究生</v>
          </cell>
          <cell r="N88" t="str">
            <v>200909</v>
          </cell>
          <cell r="O88" t="str">
            <v>200909</v>
          </cell>
          <cell r="P88" t="str">
            <v>专任教师</v>
          </cell>
          <cell r="Q88" t="str">
            <v>教学科研并重型</v>
          </cell>
          <cell r="R88" t="str">
            <v>专业技术六级</v>
          </cell>
          <cell r="S88" t="str">
            <v>博士</v>
          </cell>
          <cell r="T88" t="str">
            <v>2009-06</v>
          </cell>
          <cell r="U88" t="str">
            <v>浙江大学</v>
          </cell>
          <cell r="V88" t="str">
            <v>200906</v>
          </cell>
          <cell r="W88" t="str">
            <v>环境工程</v>
          </cell>
          <cell r="X88" t="str">
            <v>武汉大学</v>
          </cell>
          <cell r="Y88" t="str">
            <v>2005.06</v>
          </cell>
          <cell r="Z88" t="str">
            <v>环境工程</v>
          </cell>
          <cell r="AA88" t="str">
            <v>武汉大学</v>
          </cell>
          <cell r="AB88" t="str">
            <v>2003.06</v>
          </cell>
          <cell r="AC88" t="str">
            <v>环境工程</v>
          </cell>
          <cell r="AD88" t="str">
            <v>副教授</v>
          </cell>
        </row>
        <row r="89">
          <cell r="C89" t="str">
            <v>张阳</v>
          </cell>
          <cell r="D89" t="str">
            <v>15258816627</v>
          </cell>
          <cell r="E89" t="str">
            <v>1966-07-15</v>
          </cell>
          <cell r="F89" t="str">
            <v>男</v>
          </cell>
          <cell r="G89" t="str">
            <v>中国</v>
          </cell>
          <cell r="H89" t="str">
            <v>汉族</v>
          </cell>
          <cell r="I89" t="str">
            <v>yzhang09@hdu.edu.cn</v>
          </cell>
          <cell r="J89" t="str">
            <v>先进电子材料与器件</v>
          </cell>
          <cell r="K89" t="str">
            <v>新型电子器件与系统研究所</v>
          </cell>
          <cell r="M89" t="str">
            <v>博士研究生</v>
          </cell>
          <cell r="N89" t="str">
            <v>198607</v>
          </cell>
          <cell r="O89" t="str">
            <v>200909</v>
          </cell>
          <cell r="P89" t="str">
            <v>专职研究</v>
          </cell>
          <cell r="Q89" t="str">
            <v>国防军工型</v>
          </cell>
          <cell r="R89" t="str">
            <v>专业技术四级</v>
          </cell>
          <cell r="S89" t="str">
            <v>博士</v>
          </cell>
          <cell r="T89" t="str">
            <v>1999-07</v>
          </cell>
          <cell r="U89" t="str">
            <v>北京工业大学</v>
          </cell>
          <cell r="V89" t="str">
            <v>199907</v>
          </cell>
          <cell r="W89" t="str">
            <v>光学</v>
          </cell>
          <cell r="X89" t="str">
            <v>北京工业大学（硕博）</v>
          </cell>
          <cell r="AA89" t="str">
            <v>北京化工学院</v>
          </cell>
          <cell r="AB89" t="str">
            <v>1993.07</v>
          </cell>
          <cell r="AC89" t="str">
            <v>材料科学与工程</v>
          </cell>
          <cell r="AD89" t="str">
            <v>研究员（自然科学）</v>
          </cell>
        </row>
        <row r="90">
          <cell r="C90" t="str">
            <v>吴占雄</v>
          </cell>
          <cell r="D90" t="str">
            <v>15657129696</v>
          </cell>
          <cell r="E90" t="str">
            <v>1979-02-28</v>
          </cell>
          <cell r="F90" t="str">
            <v>男</v>
          </cell>
          <cell r="G90" t="str">
            <v>中国</v>
          </cell>
          <cell r="H90" t="str">
            <v>汉族</v>
          </cell>
          <cell r="I90" t="str">
            <v>wzx@hdu.edu.cn</v>
          </cell>
          <cell r="J90" t="str">
            <v>装备电子</v>
          </cell>
          <cell r="K90" t="str">
            <v>电子系统集成技术研究所</v>
          </cell>
          <cell r="M90" t="str">
            <v>博士研究生</v>
          </cell>
          <cell r="N90" t="str">
            <v>200912</v>
          </cell>
          <cell r="O90" t="str">
            <v>200912</v>
          </cell>
          <cell r="P90" t="str">
            <v>专任教师</v>
          </cell>
          <cell r="Q90" t="str">
            <v>教学科研并重型</v>
          </cell>
          <cell r="R90" t="str">
            <v>专业技术六级</v>
          </cell>
          <cell r="S90" t="str">
            <v>博士</v>
          </cell>
          <cell r="T90" t="str">
            <v>2009-12</v>
          </cell>
          <cell r="U90" t="str">
            <v>浙江大学</v>
          </cell>
          <cell r="V90" t="str">
            <v>200912</v>
          </cell>
          <cell r="W90" t="str">
            <v>控制理论与控制工程</v>
          </cell>
          <cell r="X90" t="str">
            <v>浙江大学</v>
          </cell>
          <cell r="Y90" t="str">
            <v>2006.02</v>
          </cell>
          <cell r="Z90" t="str">
            <v>电子信息技术及仪器专业</v>
          </cell>
          <cell r="AA90" t="str">
            <v>杭州电子科技大学</v>
          </cell>
          <cell r="AB90" t="str">
            <v>2003.07</v>
          </cell>
          <cell r="AC90" t="str">
            <v>测试计量技术及仪器专业</v>
          </cell>
          <cell r="AD90" t="str">
            <v>副教授</v>
          </cell>
        </row>
        <row r="91">
          <cell r="C91" t="str">
            <v>邝小飞</v>
          </cell>
          <cell r="D91" t="str">
            <v>18658158650</v>
          </cell>
          <cell r="E91" t="str">
            <v>1971-08-26</v>
          </cell>
          <cell r="F91" t="str">
            <v>男</v>
          </cell>
          <cell r="G91" t="str">
            <v>中国</v>
          </cell>
          <cell r="H91" t="str">
            <v>汉族</v>
          </cell>
          <cell r="I91" t="str">
            <v>kuangxiaofei@hdu.edu.cn</v>
          </cell>
          <cell r="J91" t="str">
            <v>集成电路与系统</v>
          </cell>
          <cell r="K91" t="str">
            <v>微电子CAD研究所</v>
          </cell>
          <cell r="M91" t="str">
            <v>博士研究生</v>
          </cell>
          <cell r="N91" t="str">
            <v>199207</v>
          </cell>
          <cell r="O91" t="str">
            <v>201003</v>
          </cell>
          <cell r="P91" t="str">
            <v>专任教师</v>
          </cell>
          <cell r="Q91" t="str">
            <v>教学科研并重型</v>
          </cell>
          <cell r="R91" t="str">
            <v>专业技术七级</v>
          </cell>
          <cell r="S91" t="str">
            <v>博士</v>
          </cell>
          <cell r="T91" t="str">
            <v>2006-07</v>
          </cell>
          <cell r="U91" t="str">
            <v>中国科学院</v>
          </cell>
          <cell r="V91" t="str">
            <v>200607</v>
          </cell>
          <cell r="W91" t="str">
            <v>微电子学与固体电子学</v>
          </cell>
          <cell r="X91" t="str">
            <v>湖南大学</v>
          </cell>
          <cell r="Y91" t="str">
            <v>2002.07</v>
          </cell>
          <cell r="Z91" t="str">
            <v>微电子IC设计</v>
          </cell>
          <cell r="AA91" t="str">
            <v>湖南科技大学</v>
          </cell>
          <cell r="AB91" t="str">
            <v>1992.07</v>
          </cell>
          <cell r="AC91" t="str">
            <v>湖南科技大学</v>
          </cell>
          <cell r="AD91" t="str">
            <v>副教授</v>
          </cell>
        </row>
        <row r="92">
          <cell r="C92" t="str">
            <v>朱礼尧</v>
          </cell>
          <cell r="D92" t="str">
            <v>18758198006</v>
          </cell>
          <cell r="E92" t="str">
            <v>1978-04-07</v>
          </cell>
          <cell r="F92" t="str">
            <v>男</v>
          </cell>
          <cell r="G92" t="str">
            <v>中国</v>
          </cell>
          <cell r="H92" t="str">
            <v>汉族</v>
          </cell>
          <cell r="I92" t="str">
            <v>zly@hdu.edu.cn</v>
          </cell>
          <cell r="J92" t="str">
            <v>磁电子器件与应用系统</v>
          </cell>
          <cell r="K92" t="str">
            <v>磁电子中心</v>
          </cell>
          <cell r="M92" t="str">
            <v>博士研究生</v>
          </cell>
          <cell r="N92" t="str">
            <v>200112</v>
          </cell>
          <cell r="O92" t="str">
            <v>201004</v>
          </cell>
          <cell r="P92" t="str">
            <v>专任教师</v>
          </cell>
          <cell r="R92" t="str">
            <v>专业技术九级</v>
          </cell>
          <cell r="S92" t="str">
            <v>博士</v>
          </cell>
          <cell r="T92" t="str">
            <v>2010-01</v>
          </cell>
          <cell r="U92" t="str">
            <v>北京理工大学</v>
          </cell>
          <cell r="V92" t="str">
            <v>201001</v>
          </cell>
          <cell r="W92" t="str">
            <v>火炮、自动武器与弹药工程</v>
          </cell>
          <cell r="X92" t="str">
            <v>北京理工大学（硕博）</v>
          </cell>
          <cell r="AA92" t="str">
            <v>山东建筑大学</v>
          </cell>
          <cell r="AB92" t="str">
            <v>2001.07</v>
          </cell>
          <cell r="AC92" t="str">
            <v>机械电子工程</v>
          </cell>
          <cell r="AD92" t="str">
            <v>讲师（高校）</v>
          </cell>
        </row>
        <row r="93">
          <cell r="C93" t="str">
            <v>公晓丽</v>
          </cell>
          <cell r="D93" t="str">
            <v>15168330909</v>
          </cell>
          <cell r="E93" t="str">
            <v>1978-11-26</v>
          </cell>
          <cell r="F93" t="str">
            <v>女</v>
          </cell>
          <cell r="G93" t="str">
            <v>中国</v>
          </cell>
          <cell r="H93" t="str">
            <v>汉族</v>
          </cell>
          <cell r="I93" t="str">
            <v>gxl@hdu.edu.cn</v>
          </cell>
          <cell r="J93" t="str">
            <v>光电工程与仪器科学</v>
          </cell>
          <cell r="K93" t="str">
            <v>光电工程与仪器科学研究所</v>
          </cell>
          <cell r="M93" t="str">
            <v>博士研究生</v>
          </cell>
          <cell r="N93" t="str">
            <v>200507</v>
          </cell>
          <cell r="O93" t="str">
            <v>201004</v>
          </cell>
          <cell r="P93" t="str">
            <v>专任教师</v>
          </cell>
          <cell r="R93" t="str">
            <v>专业技术八级</v>
          </cell>
          <cell r="S93" t="str">
            <v>博士</v>
          </cell>
          <cell r="T93" t="str">
            <v>2010-07</v>
          </cell>
          <cell r="U93" t="str">
            <v>北京理工大学</v>
          </cell>
          <cell r="V93" t="str">
            <v>201001</v>
          </cell>
          <cell r="W93" t="str">
            <v>物理化学</v>
          </cell>
          <cell r="X93" t="str">
            <v>曲阜师范大学</v>
          </cell>
          <cell r="Y93" t="str">
            <v>2005.07</v>
          </cell>
          <cell r="Z93" t="str">
            <v>物理化学</v>
          </cell>
          <cell r="AA93" t="str">
            <v>曲阜师范大学</v>
          </cell>
          <cell r="AB93" t="str">
            <v>2002.07</v>
          </cell>
          <cell r="AC93" t="str">
            <v>化学工程与工艺</v>
          </cell>
          <cell r="AD93" t="str">
            <v>讲师（高校）</v>
          </cell>
        </row>
        <row r="94">
          <cell r="C94" t="str">
            <v>任坤</v>
          </cell>
          <cell r="D94" t="str">
            <v>15067188599</v>
          </cell>
          <cell r="E94" t="str">
            <v>1979-12-18</v>
          </cell>
          <cell r="F94" t="str">
            <v>男</v>
          </cell>
          <cell r="G94" t="str">
            <v>中国</v>
          </cell>
          <cell r="H94" t="str">
            <v>回族</v>
          </cell>
          <cell r="I94" t="str">
            <v>renkun@hdu.edu.cn</v>
          </cell>
          <cell r="J94" t="str">
            <v>集成电路与系统</v>
          </cell>
          <cell r="K94" t="str">
            <v>微电子CAD研究所</v>
          </cell>
          <cell r="M94" t="str">
            <v>博士研究生</v>
          </cell>
          <cell r="N94" t="str">
            <v>200304</v>
          </cell>
          <cell r="O94" t="str">
            <v>201006</v>
          </cell>
          <cell r="P94" t="str">
            <v>专任教师</v>
          </cell>
          <cell r="Q94" t="str">
            <v>专职研究军工型</v>
          </cell>
          <cell r="R94" t="str">
            <v>专业技术八级</v>
          </cell>
          <cell r="S94" t="str">
            <v>博士</v>
          </cell>
          <cell r="T94" t="str">
            <v>2007-09</v>
          </cell>
          <cell r="U94" t="str">
            <v>浙江大学</v>
          </cell>
          <cell r="V94" t="str">
            <v>200709</v>
          </cell>
          <cell r="W94" t="str">
            <v>电路与系统</v>
          </cell>
          <cell r="X94" t="str">
            <v>浙江大学</v>
          </cell>
          <cell r="Y94" t="str">
            <v>2003.05</v>
          </cell>
          <cell r="Z94" t="str">
            <v>工业工程</v>
          </cell>
          <cell r="AA94" t="str">
            <v>浙江大学</v>
          </cell>
          <cell r="AB94" t="str">
            <v>2000.6</v>
          </cell>
          <cell r="AC94" t="str">
            <v>机制专业</v>
          </cell>
          <cell r="AD94" t="str">
            <v>讲师（高校）</v>
          </cell>
        </row>
        <row r="95">
          <cell r="C95" t="str">
            <v>郑鹏</v>
          </cell>
          <cell r="D95" t="str">
            <v>15657130667</v>
          </cell>
          <cell r="E95" t="str">
            <v>1983-10-14</v>
          </cell>
          <cell r="F95" t="str">
            <v>男</v>
          </cell>
          <cell r="G95" t="str">
            <v>中国</v>
          </cell>
          <cell r="H95" t="str">
            <v>汉族</v>
          </cell>
          <cell r="I95" t="str">
            <v>zhengpeng@hdu.edu.cn</v>
          </cell>
          <cell r="J95" t="str">
            <v>先进电子材料与器件</v>
          </cell>
          <cell r="K95" t="str">
            <v>新型电子器件与系统研究所</v>
          </cell>
          <cell r="M95" t="str">
            <v>博士研究生</v>
          </cell>
          <cell r="N95" t="str">
            <v>201007</v>
          </cell>
          <cell r="O95" t="str">
            <v>201007</v>
          </cell>
          <cell r="P95" t="str">
            <v>专任教师</v>
          </cell>
          <cell r="Q95" t="str">
            <v>教学科研并重型</v>
          </cell>
          <cell r="R95" t="str">
            <v>专业技术六级</v>
          </cell>
          <cell r="S95" t="str">
            <v>博士</v>
          </cell>
          <cell r="T95" t="str">
            <v>2010-06</v>
          </cell>
          <cell r="U95" t="str">
            <v>山东大学</v>
          </cell>
          <cell r="V95" t="str">
            <v>201006</v>
          </cell>
          <cell r="W95" t="str">
            <v>凝聚态物理</v>
          </cell>
          <cell r="X95" t="str">
            <v>山东大学（硕博）</v>
          </cell>
          <cell r="AA95" t="str">
            <v>山东大学</v>
          </cell>
          <cell r="AB95" t="str">
            <v>2005.07</v>
          </cell>
          <cell r="AC95" t="str">
            <v>应用物理学</v>
          </cell>
          <cell r="AD95" t="str">
            <v>副教授</v>
          </cell>
        </row>
        <row r="96">
          <cell r="C96" t="str">
            <v>程瑜华</v>
          </cell>
          <cell r="D96" t="str">
            <v>13600537179</v>
          </cell>
          <cell r="E96" t="str">
            <v>1983-11-11</v>
          </cell>
          <cell r="F96" t="str">
            <v>男</v>
          </cell>
          <cell r="G96" t="str">
            <v>中国</v>
          </cell>
          <cell r="H96" t="str">
            <v>汉族</v>
          </cell>
          <cell r="I96" t="str">
            <v>chengyh@hdu.edu.cn</v>
          </cell>
          <cell r="J96" t="str">
            <v>微纳器件与微系统</v>
          </cell>
          <cell r="K96" t="str">
            <v>微电子CAD研究所</v>
          </cell>
          <cell r="M96" t="str">
            <v>博士研究生</v>
          </cell>
          <cell r="N96" t="str">
            <v>201106</v>
          </cell>
          <cell r="O96" t="str">
            <v>201106</v>
          </cell>
          <cell r="P96" t="str">
            <v>专任教师</v>
          </cell>
          <cell r="Q96" t="str">
            <v>教学科研并重型</v>
          </cell>
          <cell r="R96" t="str">
            <v>专业技术六级</v>
          </cell>
          <cell r="S96" t="str">
            <v>博士</v>
          </cell>
          <cell r="T96" t="str">
            <v>2011-06</v>
          </cell>
          <cell r="U96" t="str">
            <v>浙江大学</v>
          </cell>
          <cell r="V96" t="str">
            <v>201106</v>
          </cell>
          <cell r="W96" t="str">
            <v>电路与系统</v>
          </cell>
          <cell r="X96" t="str">
            <v>浙江大学（硕博）</v>
          </cell>
          <cell r="AA96" t="str">
            <v>浙江大学</v>
          </cell>
          <cell r="AB96" t="str">
            <v>2005.07</v>
          </cell>
          <cell r="AC96" t="str">
            <v>电子信息工程</v>
          </cell>
          <cell r="AD96" t="str">
            <v>副教授</v>
          </cell>
        </row>
        <row r="97">
          <cell r="C97" t="str">
            <v>谷帅</v>
          </cell>
          <cell r="D97" t="str">
            <v>18814875989</v>
          </cell>
          <cell r="E97" t="str">
            <v>1984-03-18</v>
          </cell>
          <cell r="F97" t="str">
            <v>女</v>
          </cell>
          <cell r="G97" t="str">
            <v>中国</v>
          </cell>
          <cell r="H97" t="str">
            <v>汉族</v>
          </cell>
          <cell r="I97" t="str">
            <v>gs318@hdu.edu.cn</v>
          </cell>
          <cell r="J97" t="str">
            <v>学工办</v>
          </cell>
          <cell r="K97" t="str">
            <v>学院办公室</v>
          </cell>
          <cell r="M97" t="str">
            <v>硕士研究生</v>
          </cell>
          <cell r="N97" t="str">
            <v>201107</v>
          </cell>
          <cell r="O97" t="str">
            <v>201107</v>
          </cell>
          <cell r="P97" t="str">
            <v>辅导员</v>
          </cell>
          <cell r="R97" t="str">
            <v>专业技术十级/管理七级</v>
          </cell>
          <cell r="S97" t="str">
            <v>硕士</v>
          </cell>
          <cell r="T97" t="str">
            <v>2010-06</v>
          </cell>
          <cell r="U97" t="str">
            <v>上海师范大学</v>
          </cell>
          <cell r="V97" t="str">
            <v>201006</v>
          </cell>
          <cell r="W97" t="str">
            <v>语言学及应用语言学</v>
          </cell>
          <cell r="AD97" t="str">
            <v>讲师（高校）</v>
          </cell>
        </row>
        <row r="98">
          <cell r="C98" t="str">
            <v>王康泰</v>
          </cell>
          <cell r="D98" t="str">
            <v>13516810425</v>
          </cell>
          <cell r="E98" t="str">
            <v>1980-03-18</v>
          </cell>
          <cell r="F98" t="str">
            <v>男</v>
          </cell>
          <cell r="G98" t="str">
            <v>中国</v>
          </cell>
          <cell r="H98" t="str">
            <v>汉族</v>
          </cell>
          <cell r="I98" t="str">
            <v>ktwang@hdu.edu.cn</v>
          </cell>
          <cell r="J98" t="str">
            <v>现代电路与智能信息</v>
          </cell>
          <cell r="K98" t="str">
            <v>电工电子教学示范中心</v>
          </cell>
          <cell r="M98" t="str">
            <v>博士研究生</v>
          </cell>
          <cell r="N98" t="str">
            <v>201109</v>
          </cell>
          <cell r="O98" t="str">
            <v>201109</v>
          </cell>
          <cell r="P98" t="str">
            <v>专任教师</v>
          </cell>
          <cell r="R98" t="str">
            <v>专业技术九级</v>
          </cell>
          <cell r="S98" t="str">
            <v>博士</v>
          </cell>
          <cell r="T98" t="str">
            <v>2011-09</v>
          </cell>
          <cell r="U98" t="str">
            <v>浙江大学</v>
          </cell>
          <cell r="V98" t="str">
            <v>201109</v>
          </cell>
          <cell r="W98" t="str">
            <v>控制科学与工程</v>
          </cell>
          <cell r="X98" t="str">
            <v>浙江工商大学</v>
          </cell>
          <cell r="Y98" t="str">
            <v>2007.03</v>
          </cell>
          <cell r="Z98" t="str">
            <v>信号与信息处理</v>
          </cell>
          <cell r="AA98" t="str">
            <v>吉林大学</v>
          </cell>
          <cell r="AB98" t="str">
            <v>2002.07</v>
          </cell>
          <cell r="AC98" t="str">
            <v>电子信息工程专业</v>
          </cell>
          <cell r="AD98" t="str">
            <v>讲师（高校）</v>
          </cell>
        </row>
        <row r="99">
          <cell r="C99" t="str">
            <v>彭亮</v>
          </cell>
          <cell r="D99" t="str">
            <v>18958063001</v>
          </cell>
          <cell r="E99" t="str">
            <v>1981-09-15</v>
          </cell>
          <cell r="F99" t="str">
            <v>男</v>
          </cell>
          <cell r="G99" t="str">
            <v>中国</v>
          </cell>
          <cell r="H99" t="str">
            <v>汉族</v>
          </cell>
          <cell r="I99" t="str">
            <v>pengl@hdu.edu.cn</v>
          </cell>
          <cell r="J99" t="str">
            <v>微纳器件与微系统</v>
          </cell>
          <cell r="K99" t="str">
            <v>天线与微波技术研究所</v>
          </cell>
          <cell r="M99" t="str">
            <v>博士研究生</v>
          </cell>
          <cell r="N99" t="str">
            <v>200809</v>
          </cell>
          <cell r="O99" t="str">
            <v>201111</v>
          </cell>
          <cell r="P99" t="str">
            <v>专任教师</v>
          </cell>
          <cell r="Q99" t="str">
            <v>科研为主型</v>
          </cell>
          <cell r="R99" t="str">
            <v>专业技术六级</v>
          </cell>
          <cell r="S99" t="str">
            <v>博士</v>
          </cell>
          <cell r="T99" t="str">
            <v>2008-09</v>
          </cell>
          <cell r="U99" t="str">
            <v>浙江大学</v>
          </cell>
          <cell r="V99" t="str">
            <v>200809</v>
          </cell>
          <cell r="W99" t="str">
            <v>电子科学与技术</v>
          </cell>
          <cell r="X99" t="str">
            <v>浙江大学（硕博）</v>
          </cell>
          <cell r="AA99" t="str">
            <v>浙江大学</v>
          </cell>
          <cell r="AB99" t="str">
            <v>2003.07</v>
          </cell>
          <cell r="AC99" t="str">
            <v>信电系</v>
          </cell>
          <cell r="AD99" t="str">
            <v>副教授</v>
          </cell>
        </row>
        <row r="100">
          <cell r="C100" t="str">
            <v>郑兴</v>
          </cell>
          <cell r="D100" t="str">
            <v>18668080926</v>
          </cell>
          <cell r="E100" t="str">
            <v>1983-07-17</v>
          </cell>
          <cell r="F100" t="str">
            <v>男</v>
          </cell>
          <cell r="G100" t="str">
            <v>中国</v>
          </cell>
          <cell r="H100" t="str">
            <v>汉族</v>
          </cell>
          <cell r="I100" t="str">
            <v>zhengxing@hdu.edu.cn</v>
          </cell>
          <cell r="J100" t="str">
            <v>集成电路与系统</v>
          </cell>
          <cell r="K100" t="str">
            <v>微电子CAD研究所</v>
          </cell>
          <cell r="M100" t="str">
            <v>博士研究生</v>
          </cell>
          <cell r="N100" t="str">
            <v>201112</v>
          </cell>
          <cell r="O100" t="str">
            <v>201112</v>
          </cell>
          <cell r="P100" t="str">
            <v>专任教师</v>
          </cell>
          <cell r="Q100" t="str">
            <v>教学科研并重型</v>
          </cell>
          <cell r="R100" t="str">
            <v>专业技术七级</v>
          </cell>
          <cell r="S100" t="str">
            <v>博士</v>
          </cell>
          <cell r="T100" t="str">
            <v>2011-07</v>
          </cell>
          <cell r="U100" t="str">
            <v>英国班戈大学</v>
          </cell>
          <cell r="V100" t="str">
            <v>201107</v>
          </cell>
          <cell r="W100" t="str">
            <v>电子工程</v>
          </cell>
          <cell r="X100" t="str">
            <v>英国班戈大学（硕博）</v>
          </cell>
          <cell r="AA100" t="str">
            <v>电子科技大学</v>
          </cell>
          <cell r="AB100" t="str">
            <v>2006.6</v>
          </cell>
          <cell r="AC100" t="str">
            <v>通信工程</v>
          </cell>
          <cell r="AD100" t="str">
            <v>副教授</v>
          </cell>
        </row>
        <row r="101">
          <cell r="C101" t="str">
            <v>李付鹏</v>
          </cell>
          <cell r="D101" t="str">
            <v>15088621965</v>
          </cell>
          <cell r="E101" t="str">
            <v>1986-03-15</v>
          </cell>
          <cell r="F101" t="str">
            <v>男</v>
          </cell>
          <cell r="G101" t="str">
            <v>中国</v>
          </cell>
          <cell r="H101" t="str">
            <v>汉族</v>
          </cell>
          <cell r="I101" t="str">
            <v>lfp1986@163.com</v>
          </cell>
          <cell r="J101" t="str">
            <v>现代电路与智能信息</v>
          </cell>
          <cell r="K101" t="str">
            <v>电工电子教学示范中心</v>
          </cell>
          <cell r="M101" t="str">
            <v>硕士研究生</v>
          </cell>
          <cell r="N101" t="str">
            <v>201207</v>
          </cell>
          <cell r="O101" t="str">
            <v>201207</v>
          </cell>
          <cell r="P101" t="str">
            <v>实验</v>
          </cell>
          <cell r="R101" t="str">
            <v>专业技术十一级</v>
          </cell>
          <cell r="S101" t="str">
            <v>硕士</v>
          </cell>
          <cell r="T101" t="str">
            <v>2012-06</v>
          </cell>
          <cell r="U101" t="str">
            <v>浙江师范大学</v>
          </cell>
          <cell r="V101" t="str">
            <v>201206</v>
          </cell>
          <cell r="W101" t="str">
            <v>物理电子学</v>
          </cell>
          <cell r="AD101" t="str">
            <v>助理实验师</v>
          </cell>
        </row>
        <row r="102">
          <cell r="C102" t="str">
            <v>王翔</v>
          </cell>
          <cell r="D102" t="str">
            <v>13777845206</v>
          </cell>
          <cell r="E102" t="str">
            <v>1984-07-28</v>
          </cell>
          <cell r="F102" t="str">
            <v>男</v>
          </cell>
          <cell r="G102" t="str">
            <v>中国</v>
          </cell>
          <cell r="H102" t="str">
            <v>汉族</v>
          </cell>
          <cell r="I102" t="str">
            <v>wangxiang@hdu.edu.cn</v>
          </cell>
          <cell r="J102" t="str">
            <v>集成电路与系统</v>
          </cell>
          <cell r="K102" t="str">
            <v>微电子CAD研究所</v>
          </cell>
          <cell r="M102" t="str">
            <v>博士研究生</v>
          </cell>
          <cell r="N102" t="str">
            <v>201206</v>
          </cell>
          <cell r="O102" t="str">
            <v>201206</v>
          </cell>
          <cell r="P102" t="str">
            <v>专任教师</v>
          </cell>
          <cell r="Q102" t="str">
            <v>国防军工型</v>
          </cell>
          <cell r="R102" t="str">
            <v>专业技术七级</v>
          </cell>
          <cell r="S102" t="str">
            <v>博士</v>
          </cell>
          <cell r="T102" t="str">
            <v>2012-06</v>
          </cell>
          <cell r="U102" t="str">
            <v>浙江大学</v>
          </cell>
          <cell r="V102" t="str">
            <v>201206</v>
          </cell>
          <cell r="W102" t="str">
            <v>电路与系统</v>
          </cell>
          <cell r="X102" t="str">
            <v>浙江大学</v>
          </cell>
          <cell r="Y102" t="str">
            <v>（硕博）</v>
          </cell>
          <cell r="AA102" t="str">
            <v>浙江大学</v>
          </cell>
          <cell r="AB102" t="str">
            <v>2007.06</v>
          </cell>
          <cell r="AC102" t="str">
            <v>电子科学与技术</v>
          </cell>
          <cell r="AD102" t="str">
            <v>副教授</v>
          </cell>
        </row>
        <row r="103">
          <cell r="C103" t="str">
            <v>蒋洁</v>
          </cell>
          <cell r="D103" t="str">
            <v>15267431028</v>
          </cell>
          <cell r="E103" t="str">
            <v>1983-10-07</v>
          </cell>
          <cell r="F103" t="str">
            <v>女</v>
          </cell>
          <cell r="G103" t="str">
            <v>中国</v>
          </cell>
          <cell r="H103" t="str">
            <v>汉族</v>
          </cell>
          <cell r="I103" t="str">
            <v>jjgirl2008@126.com</v>
          </cell>
          <cell r="J103" t="str">
            <v>海洋电子</v>
          </cell>
          <cell r="K103" t="str">
            <v>电子系统集成技术研究所</v>
          </cell>
          <cell r="M103" t="str">
            <v>博士研究生</v>
          </cell>
          <cell r="N103" t="str">
            <v>201207</v>
          </cell>
          <cell r="O103" t="str">
            <v>201207</v>
          </cell>
          <cell r="P103" t="str">
            <v>专任教师</v>
          </cell>
          <cell r="R103" t="str">
            <v>专业技术十一级</v>
          </cell>
          <cell r="S103" t="str">
            <v>博士</v>
          </cell>
          <cell r="T103" t="str">
            <v>2012-06</v>
          </cell>
          <cell r="U103" t="str">
            <v>西安电子科技大学</v>
          </cell>
          <cell r="V103" t="str">
            <v>201206</v>
          </cell>
          <cell r="W103" t="str">
            <v>测试计量技术与仪器</v>
          </cell>
          <cell r="X103" t="str">
            <v>西安电子科技大学</v>
          </cell>
          <cell r="Y103" t="str">
            <v>2008.03</v>
          </cell>
          <cell r="Z103" t="str">
            <v>光电检测与图像处理</v>
          </cell>
          <cell r="AA103" t="str">
            <v>西安电子科技大学</v>
          </cell>
          <cell r="AB103" t="str">
            <v>2005.07</v>
          </cell>
          <cell r="AC103" t="str">
            <v>测控技术与仪器专业</v>
          </cell>
          <cell r="AD103" t="str">
            <v>讲师（高校）</v>
          </cell>
        </row>
        <row r="104">
          <cell r="C104" t="str">
            <v>李竹</v>
          </cell>
          <cell r="D104" t="str">
            <v>15158880028</v>
          </cell>
          <cell r="E104" t="str">
            <v>1981-11-26</v>
          </cell>
          <cell r="F104" t="str">
            <v>男</v>
          </cell>
          <cell r="G104" t="str">
            <v>中国</v>
          </cell>
          <cell r="H104" t="str">
            <v>汉族</v>
          </cell>
          <cell r="I104" t="str">
            <v>lz1126@hdu.edu.cn</v>
          </cell>
          <cell r="J104" t="str">
            <v>海洋电子</v>
          </cell>
          <cell r="K104" t="str">
            <v>电子系统集成技术研究所</v>
          </cell>
          <cell r="M104" t="str">
            <v>博士研究生</v>
          </cell>
          <cell r="N104" t="str">
            <v>201208</v>
          </cell>
          <cell r="O104" t="str">
            <v>201208</v>
          </cell>
          <cell r="P104" t="str">
            <v>专任教师</v>
          </cell>
          <cell r="Q104" t="str">
            <v>教学科研并重型</v>
          </cell>
          <cell r="R104" t="str">
            <v>专业技术七级</v>
          </cell>
          <cell r="S104" t="str">
            <v>博士</v>
          </cell>
          <cell r="T104" t="str">
            <v>2012-06</v>
          </cell>
          <cell r="U104" t="str">
            <v>东京农工大学</v>
          </cell>
          <cell r="V104" t="str">
            <v>201206</v>
          </cell>
          <cell r="W104" t="str">
            <v>电子信息</v>
          </cell>
          <cell r="X104" t="str">
            <v>东京农工大学</v>
          </cell>
          <cell r="Y104" t="str">
            <v>2009.3</v>
          </cell>
          <cell r="Z104" t="str">
            <v>电气电子</v>
          </cell>
          <cell r="AA104" t="str">
            <v>浙江工业大学</v>
          </cell>
          <cell r="AB104" t="str">
            <v>2005.06</v>
          </cell>
          <cell r="AC104" t="str">
            <v>电子信息工程</v>
          </cell>
          <cell r="AD104" t="str">
            <v>副教授</v>
          </cell>
        </row>
        <row r="105">
          <cell r="C105" t="str">
            <v>逯鑫淼</v>
          </cell>
          <cell r="D105" t="str">
            <v>15088622562</v>
          </cell>
          <cell r="E105" t="str">
            <v>1983-06-25</v>
          </cell>
          <cell r="F105" t="str">
            <v>男</v>
          </cell>
          <cell r="G105" t="str">
            <v>中国</v>
          </cell>
          <cell r="H105" t="str">
            <v>汉族</v>
          </cell>
          <cell r="I105" t="str">
            <v>xmlu@hdu.edu.cn</v>
          </cell>
          <cell r="J105" t="str">
            <v>光电工程与仪器科学</v>
          </cell>
          <cell r="K105" t="str">
            <v>光电工程与仪器科学研究所</v>
          </cell>
          <cell r="M105" t="str">
            <v>博士研究生</v>
          </cell>
          <cell r="N105" t="str">
            <v>201208</v>
          </cell>
          <cell r="O105" t="str">
            <v>201208</v>
          </cell>
          <cell r="P105" t="str">
            <v>专任教师</v>
          </cell>
          <cell r="Q105" t="str">
            <v>教学科研并重型</v>
          </cell>
          <cell r="R105" t="str">
            <v>专业技术七级</v>
          </cell>
          <cell r="S105" t="str">
            <v>博士</v>
          </cell>
          <cell r="T105" t="str">
            <v>2013-01</v>
          </cell>
          <cell r="U105" t="str">
            <v>中国科学院上海光学精密机械研究所</v>
          </cell>
          <cell r="V105" t="str">
            <v>201207</v>
          </cell>
          <cell r="W105" t="str">
            <v>材料学</v>
          </cell>
          <cell r="X105" t="str">
            <v>武汉理工大学</v>
          </cell>
          <cell r="Y105" t="str">
            <v>2008.07</v>
          </cell>
          <cell r="Z105" t="str">
            <v>材料科学与工程学院</v>
          </cell>
          <cell r="AA105" t="str">
            <v>聊城大学</v>
          </cell>
          <cell r="AB105" t="str">
            <v>2005.07</v>
          </cell>
          <cell r="AC105" t="str">
            <v>材料科学与工程学院</v>
          </cell>
          <cell r="AD105" t="str">
            <v>副教授</v>
          </cell>
        </row>
        <row r="106">
          <cell r="C106" t="str">
            <v>张忠海</v>
          </cell>
          <cell r="D106" t="str">
            <v>13868027202</v>
          </cell>
          <cell r="E106" t="str">
            <v>1979-09-06</v>
          </cell>
          <cell r="F106" t="str">
            <v>男</v>
          </cell>
          <cell r="G106" t="str">
            <v>中国</v>
          </cell>
          <cell r="H106" t="str">
            <v>汉族</v>
          </cell>
          <cell r="I106" t="str">
            <v>zhanghaidong6388@163.com</v>
          </cell>
          <cell r="J106" t="str">
            <v>天线与微波技术</v>
          </cell>
          <cell r="K106" t="str">
            <v>天线与微波技术研究所</v>
          </cell>
          <cell r="M106" t="str">
            <v>博士研究生</v>
          </cell>
          <cell r="N106" t="str">
            <v>201209</v>
          </cell>
          <cell r="O106" t="str">
            <v>201209</v>
          </cell>
          <cell r="P106" t="str">
            <v>专任教师</v>
          </cell>
          <cell r="Q106" t="str">
            <v>国防军工型</v>
          </cell>
          <cell r="R106" t="str">
            <v>专业技术六级</v>
          </cell>
          <cell r="S106" t="str">
            <v>博士</v>
          </cell>
          <cell r="T106" t="str">
            <v>2012-06</v>
          </cell>
          <cell r="U106" t="str">
            <v>西安电子科技大学</v>
          </cell>
          <cell r="V106" t="str">
            <v>201206</v>
          </cell>
          <cell r="W106" t="str">
            <v>电磁场与微波技术</v>
          </cell>
          <cell r="X106" t="str">
            <v>西安电子科技大学（硕博）</v>
          </cell>
          <cell r="AA106" t="str">
            <v>西安电子科技大学</v>
          </cell>
          <cell r="AB106" t="str">
            <v>2001.7</v>
          </cell>
          <cell r="AC106" t="str">
            <v>电磁场</v>
          </cell>
          <cell r="AD106" t="str">
            <v>讲师（高校）</v>
          </cell>
        </row>
        <row r="107">
          <cell r="C107" t="str">
            <v>沈怡然</v>
          </cell>
          <cell r="D107" t="str">
            <v>13857168487</v>
          </cell>
          <cell r="E107" t="str">
            <v>1979-05-31</v>
          </cell>
          <cell r="F107" t="str">
            <v>男</v>
          </cell>
          <cell r="G107" t="str">
            <v>中国</v>
          </cell>
          <cell r="H107" t="str">
            <v>汉族</v>
          </cell>
          <cell r="I107" t="str">
            <v>yrshen@hdu.edu.cn</v>
          </cell>
          <cell r="J107" t="str">
            <v>现代电路与智能信息</v>
          </cell>
          <cell r="K107" t="str">
            <v>电工电子教学示范中心</v>
          </cell>
          <cell r="M107" t="str">
            <v>硕士研究生</v>
          </cell>
          <cell r="N107" t="str">
            <v>201212</v>
          </cell>
          <cell r="O107" t="str">
            <v>201212</v>
          </cell>
          <cell r="P107" t="str">
            <v>实验</v>
          </cell>
          <cell r="R107" t="str">
            <v>专业技术九级</v>
          </cell>
          <cell r="S107" t="str">
            <v>硕士</v>
          </cell>
          <cell r="T107" t="str">
            <v>2005-03</v>
          </cell>
          <cell r="U107" t="str">
            <v>上海交通大学</v>
          </cell>
          <cell r="V107" t="str">
            <v>200501</v>
          </cell>
          <cell r="W107" t="str">
            <v>通信与信息系统</v>
          </cell>
          <cell r="AD107" t="str">
            <v>实验师</v>
          </cell>
        </row>
        <row r="108">
          <cell r="C108" t="str">
            <v>袁博</v>
          </cell>
          <cell r="D108" t="str">
            <v>18057166129</v>
          </cell>
          <cell r="E108" t="str">
            <v>1983-08-18</v>
          </cell>
          <cell r="F108" t="str">
            <v>男</v>
          </cell>
          <cell r="G108" t="str">
            <v>中国</v>
          </cell>
          <cell r="H108" t="str">
            <v>汉族</v>
          </cell>
          <cell r="I108" t="str">
            <v>yuanbo18@gmail.com</v>
          </cell>
          <cell r="J108" t="str">
            <v>微纳器件与微系统</v>
          </cell>
          <cell r="K108" t="str">
            <v>天线与微波技术研究所</v>
          </cell>
          <cell r="M108" t="str">
            <v>博士研究生</v>
          </cell>
          <cell r="N108" t="str">
            <v>201301</v>
          </cell>
          <cell r="O108" t="str">
            <v>201301</v>
          </cell>
          <cell r="P108" t="str">
            <v>专任教师</v>
          </cell>
          <cell r="R108" t="str">
            <v>专业技术八级</v>
          </cell>
          <cell r="S108" t="str">
            <v>博士</v>
          </cell>
          <cell r="T108" t="str">
            <v>2012-12</v>
          </cell>
          <cell r="U108" t="str">
            <v>武汉大学</v>
          </cell>
          <cell r="V108" t="str">
            <v>201212</v>
          </cell>
          <cell r="W108" t="str">
            <v>微电子学与固体电子学</v>
          </cell>
          <cell r="X108" t="str">
            <v>武汉大学（硕博）</v>
          </cell>
          <cell r="AA108" t="str">
            <v>武汉大学</v>
          </cell>
          <cell r="AB108" t="str">
            <v>2005.6</v>
          </cell>
          <cell r="AC108" t="str">
            <v>电子科学与技术</v>
          </cell>
          <cell r="AD108" t="str">
            <v>讲师（高校）</v>
          </cell>
        </row>
        <row r="109">
          <cell r="C109" t="str">
            <v>马学条</v>
          </cell>
          <cell r="D109" t="str">
            <v>13989897425</v>
          </cell>
          <cell r="E109" t="str">
            <v>1984-12-04</v>
          </cell>
          <cell r="F109" t="str">
            <v>男</v>
          </cell>
          <cell r="G109" t="str">
            <v>中国</v>
          </cell>
          <cell r="H109" t="str">
            <v>汉族</v>
          </cell>
          <cell r="I109" t="str">
            <v>mxt@hdu.edu.cn</v>
          </cell>
          <cell r="J109" t="str">
            <v>新型半导体器件与电路</v>
          </cell>
          <cell r="K109" t="str">
            <v>电工电子教学示范中心</v>
          </cell>
          <cell r="M109" t="str">
            <v>硕士研究生</v>
          </cell>
          <cell r="N109" t="str">
            <v>201104</v>
          </cell>
          <cell r="O109" t="str">
            <v>201302</v>
          </cell>
          <cell r="P109" t="str">
            <v>实验</v>
          </cell>
          <cell r="R109" t="str">
            <v>专业技术九级</v>
          </cell>
          <cell r="S109" t="str">
            <v>硕士</v>
          </cell>
          <cell r="T109" t="str">
            <v>2011-03</v>
          </cell>
          <cell r="U109" t="str">
            <v>中国计量学院</v>
          </cell>
          <cell r="V109" t="str">
            <v>201103</v>
          </cell>
          <cell r="W109" t="str">
            <v>物理电子学</v>
          </cell>
          <cell r="AD109" t="str">
            <v>实验师</v>
          </cell>
        </row>
        <row r="110">
          <cell r="C110" t="str">
            <v>王晓媛</v>
          </cell>
          <cell r="D110" t="str">
            <v>18258852697</v>
          </cell>
          <cell r="E110" t="str">
            <v>1981-02-13</v>
          </cell>
          <cell r="F110" t="str">
            <v>女</v>
          </cell>
          <cell r="G110" t="str">
            <v>中国</v>
          </cell>
          <cell r="H110" t="str">
            <v>汉族</v>
          </cell>
          <cell r="I110" t="str">
            <v>youyuan-0213@163.com</v>
          </cell>
          <cell r="J110" t="str">
            <v>现代电路与智能信息</v>
          </cell>
          <cell r="K110" t="str">
            <v>电工电子教学示范中心</v>
          </cell>
          <cell r="M110" t="str">
            <v>博士研究生</v>
          </cell>
          <cell r="N110" t="str">
            <v>200503</v>
          </cell>
          <cell r="O110" t="str">
            <v>201303</v>
          </cell>
          <cell r="P110" t="str">
            <v>专任教师</v>
          </cell>
          <cell r="Q110" t="str">
            <v>教学科研并重型</v>
          </cell>
          <cell r="R110" t="str">
            <v>专业技术六级</v>
          </cell>
          <cell r="S110" t="str">
            <v>博士</v>
          </cell>
          <cell r="T110" t="str">
            <v>2013-01</v>
          </cell>
          <cell r="U110" t="str">
            <v>哈尔滨工业大学</v>
          </cell>
          <cell r="V110" t="str">
            <v>201210</v>
          </cell>
          <cell r="W110" t="str">
            <v>电力电子与电力传动</v>
          </cell>
          <cell r="AD110" t="str">
            <v>副教授</v>
          </cell>
        </row>
        <row r="111">
          <cell r="C111" t="str">
            <v>杨宇翔</v>
          </cell>
          <cell r="D111" t="str">
            <v>13958010336</v>
          </cell>
          <cell r="E111" t="str">
            <v>1987-02-14</v>
          </cell>
          <cell r="F111" t="str">
            <v>男</v>
          </cell>
          <cell r="G111" t="str">
            <v>中国</v>
          </cell>
          <cell r="H111" t="str">
            <v>汉族</v>
          </cell>
          <cell r="I111" t="str">
            <v>yyx@hdu.edu.cn</v>
          </cell>
          <cell r="J111" t="str">
            <v>装备电子</v>
          </cell>
          <cell r="K111" t="str">
            <v>电子系统集成技术研究所</v>
          </cell>
          <cell r="M111" t="str">
            <v>博士研究生</v>
          </cell>
          <cell r="N111" t="str">
            <v>201306</v>
          </cell>
          <cell r="O111" t="str">
            <v>201306</v>
          </cell>
          <cell r="P111" t="str">
            <v>专任教师</v>
          </cell>
          <cell r="Q111" t="str">
            <v>教学科研并重型</v>
          </cell>
          <cell r="R111" t="str">
            <v>专业技术六级</v>
          </cell>
          <cell r="S111" t="str">
            <v>博士</v>
          </cell>
          <cell r="T111" t="str">
            <v>2013-05</v>
          </cell>
          <cell r="U111" t="str">
            <v>中国科学技术大学</v>
          </cell>
          <cell r="V111" t="str">
            <v>201305</v>
          </cell>
          <cell r="W111" t="str">
            <v>模式识别与智能系统</v>
          </cell>
          <cell r="X111" t="str">
            <v>中国科学技术大学（硕博）</v>
          </cell>
          <cell r="AA111" t="str">
            <v>中国科学技术大学</v>
          </cell>
          <cell r="AB111" t="str">
            <v>2008.07</v>
          </cell>
          <cell r="AC111" t="str">
            <v>自动化</v>
          </cell>
          <cell r="AD111" t="str">
            <v>副教授</v>
          </cell>
        </row>
        <row r="112">
          <cell r="C112" t="str">
            <v>赵巨峰</v>
          </cell>
          <cell r="D112" t="str">
            <v>17706418194</v>
          </cell>
          <cell r="E112" t="str">
            <v>1985-04-27</v>
          </cell>
          <cell r="F112" t="str">
            <v>男</v>
          </cell>
          <cell r="G112" t="str">
            <v>中国</v>
          </cell>
          <cell r="H112" t="str">
            <v>汉族</v>
          </cell>
          <cell r="I112" t="str">
            <v>dabaozjf@hdu.edu.cn</v>
          </cell>
          <cell r="J112" t="str">
            <v>光电工程与仪器科学</v>
          </cell>
          <cell r="K112" t="str">
            <v>光电工程与仪器科学研究所</v>
          </cell>
          <cell r="M112" t="str">
            <v>博士研究生</v>
          </cell>
          <cell r="N112" t="str">
            <v>201306</v>
          </cell>
          <cell r="O112" t="str">
            <v>201306</v>
          </cell>
          <cell r="P112" t="str">
            <v>专任教师</v>
          </cell>
          <cell r="Q112" t="str">
            <v>教学科研并重型</v>
          </cell>
          <cell r="R112" t="str">
            <v>专业技术六级</v>
          </cell>
          <cell r="S112" t="str">
            <v>博士</v>
          </cell>
          <cell r="T112" t="str">
            <v>2013-06</v>
          </cell>
          <cell r="U112" t="str">
            <v>浙江大学</v>
          </cell>
          <cell r="V112" t="str">
            <v>201306</v>
          </cell>
          <cell r="W112" t="str">
            <v>光学工程</v>
          </cell>
          <cell r="X112" t="str">
            <v>浙江大学</v>
          </cell>
          <cell r="Y112" t="str">
            <v>（硕博）</v>
          </cell>
          <cell r="AA112" t="str">
            <v>浙江大学</v>
          </cell>
          <cell r="AB112" t="str">
            <v>2008.06</v>
          </cell>
          <cell r="AC112" t="str">
            <v>光电信息工程学</v>
          </cell>
          <cell r="AD112" t="str">
            <v>副教授</v>
          </cell>
        </row>
        <row r="113">
          <cell r="C113" t="str">
            <v>艾雪峰</v>
          </cell>
          <cell r="D113" t="str">
            <v>13588481221</v>
          </cell>
          <cell r="E113" t="str">
            <v>1986-12-21</v>
          </cell>
          <cell r="F113" t="str">
            <v>女</v>
          </cell>
          <cell r="G113" t="str">
            <v>中国</v>
          </cell>
          <cell r="H113" t="str">
            <v>汉族</v>
          </cell>
          <cell r="I113" t="str">
            <v>aixf@hdu.edu.cn</v>
          </cell>
          <cell r="J113" t="str">
            <v>学工办</v>
          </cell>
          <cell r="K113" t="str">
            <v>学院办公室</v>
          </cell>
          <cell r="M113" t="str">
            <v>硕士研究生</v>
          </cell>
          <cell r="N113" t="str">
            <v>201307</v>
          </cell>
          <cell r="O113" t="str">
            <v>201307</v>
          </cell>
          <cell r="P113" t="str">
            <v>辅导员</v>
          </cell>
          <cell r="R113" t="str">
            <v>专业技术十一级/管理八级</v>
          </cell>
          <cell r="S113" t="str">
            <v>硕士</v>
          </cell>
          <cell r="T113" t="str">
            <v>2013-06</v>
          </cell>
          <cell r="U113" t="str">
            <v>北京化工大学</v>
          </cell>
          <cell r="V113" t="str">
            <v>201307</v>
          </cell>
          <cell r="W113" t="str">
            <v>化学工程与技术</v>
          </cell>
          <cell r="AD113" t="str">
            <v>助教（高校）</v>
          </cell>
        </row>
        <row r="114">
          <cell r="C114" t="str">
            <v>潘勉</v>
          </cell>
          <cell r="D114" t="str">
            <v>18658882163</v>
          </cell>
          <cell r="E114" t="str">
            <v>1985-10-22</v>
          </cell>
          <cell r="F114" t="str">
            <v>男</v>
          </cell>
          <cell r="G114" t="str">
            <v>中国</v>
          </cell>
          <cell r="H114" t="str">
            <v>汉族</v>
          </cell>
          <cell r="I114" t="str">
            <v>roy1022@foxmail.com</v>
          </cell>
          <cell r="J114" t="str">
            <v>海洋电子</v>
          </cell>
          <cell r="K114" t="str">
            <v>电子系统集成技术研究所</v>
          </cell>
          <cell r="M114" t="str">
            <v>博士研究生</v>
          </cell>
          <cell r="N114" t="str">
            <v>201307</v>
          </cell>
          <cell r="O114" t="str">
            <v>201307</v>
          </cell>
          <cell r="P114" t="str">
            <v>专任教师</v>
          </cell>
          <cell r="R114" t="str">
            <v>专业技术八级</v>
          </cell>
          <cell r="S114" t="str">
            <v>博士</v>
          </cell>
          <cell r="T114" t="str">
            <v>2013-06</v>
          </cell>
          <cell r="U114" t="str">
            <v>西安电子科技大学</v>
          </cell>
          <cell r="V114" t="str">
            <v>201306</v>
          </cell>
          <cell r="W114" t="str">
            <v>信号与信息处理</v>
          </cell>
          <cell r="X114" t="str">
            <v>西安电子科技大学（硕博）</v>
          </cell>
          <cell r="AA114" t="str">
            <v>西安电子科技大学</v>
          </cell>
          <cell r="AB114" t="str">
            <v>2007.06</v>
          </cell>
          <cell r="AC114" t="str">
            <v>电子工程专业</v>
          </cell>
          <cell r="AD114" t="str">
            <v>讲师（高校）</v>
          </cell>
        </row>
        <row r="115">
          <cell r="C115" t="str">
            <v>赵文生</v>
          </cell>
          <cell r="D115" t="str">
            <v>15088687701</v>
          </cell>
          <cell r="E115" t="str">
            <v>1986-11-21</v>
          </cell>
          <cell r="F115" t="str">
            <v>男</v>
          </cell>
          <cell r="G115" t="str">
            <v>中国</v>
          </cell>
          <cell r="H115" t="str">
            <v>汉族</v>
          </cell>
          <cell r="I115" t="str">
            <v>wshzhao@hdu.edu.cn</v>
          </cell>
          <cell r="J115" t="str">
            <v>微纳器件与微系统</v>
          </cell>
          <cell r="K115" t="str">
            <v>微电子CAD研究所</v>
          </cell>
          <cell r="M115" t="str">
            <v>博士研究生</v>
          </cell>
          <cell r="N115" t="str">
            <v>201308</v>
          </cell>
          <cell r="O115" t="str">
            <v>201308</v>
          </cell>
          <cell r="P115" t="str">
            <v>专任教师</v>
          </cell>
          <cell r="Q115" t="str">
            <v>科研为主型</v>
          </cell>
          <cell r="R115" t="str">
            <v>专业技术五级</v>
          </cell>
          <cell r="S115" t="str">
            <v>博士</v>
          </cell>
          <cell r="T115" t="str">
            <v>2013-06</v>
          </cell>
          <cell r="U115" t="str">
            <v>浙江大学</v>
          </cell>
          <cell r="V115" t="str">
            <v>201306</v>
          </cell>
          <cell r="W115" t="str">
            <v>电磁场与微波技术</v>
          </cell>
          <cell r="X115" t="str">
            <v>浙江大学（硕博）</v>
          </cell>
          <cell r="AA115" t="str">
            <v>哈尔滨工业大学</v>
          </cell>
          <cell r="AB115" t="str">
            <v>2008.06</v>
          </cell>
          <cell r="AC115" t="str">
            <v>电子科学与技术</v>
          </cell>
          <cell r="AD115" t="str">
            <v>副教授</v>
          </cell>
        </row>
        <row r="116">
          <cell r="C116" t="str">
            <v>周涛</v>
          </cell>
          <cell r="D116" t="str">
            <v>18257166516</v>
          </cell>
          <cell r="E116" t="str">
            <v>1983-10-26</v>
          </cell>
          <cell r="F116" t="str">
            <v>男</v>
          </cell>
          <cell r="G116" t="str">
            <v>中国</v>
          </cell>
          <cell r="H116" t="str">
            <v>汉族</v>
          </cell>
          <cell r="I116" t="str">
            <v>antena@163.com</v>
          </cell>
          <cell r="J116" t="str">
            <v>新型半导体器件与电路</v>
          </cell>
          <cell r="K116" t="str">
            <v>微电子CAD研究所</v>
          </cell>
          <cell r="M116" t="str">
            <v>博士研究生</v>
          </cell>
          <cell r="N116" t="str">
            <v>201309</v>
          </cell>
          <cell r="O116" t="str">
            <v>201309</v>
          </cell>
          <cell r="P116" t="str">
            <v>专任教师</v>
          </cell>
          <cell r="R116" t="str">
            <v>专业技术九级</v>
          </cell>
          <cell r="S116" t="str">
            <v>博士</v>
          </cell>
          <cell r="T116" t="str">
            <v>2013-07</v>
          </cell>
          <cell r="U116" t="str">
            <v>法国里昂国立应用科学院</v>
          </cell>
          <cell r="V116" t="str">
            <v>201307</v>
          </cell>
          <cell r="W116" t="str">
            <v>微纳米科技</v>
          </cell>
          <cell r="X116" t="str">
            <v>西安电子科技大学</v>
          </cell>
          <cell r="Y116" t="str">
            <v>2008.03</v>
          </cell>
          <cell r="Z116" t="str">
            <v>电磁场与微波技术</v>
          </cell>
          <cell r="AA116" t="str">
            <v>西安电子科技大学</v>
          </cell>
          <cell r="AB116" t="str">
            <v>2005.07</v>
          </cell>
          <cell r="AC116" t="str">
            <v>电子信息工程专业</v>
          </cell>
          <cell r="AD116" t="str">
            <v>讲师（高校）</v>
          </cell>
        </row>
        <row r="117">
          <cell r="C117" t="str">
            <v>王高峰</v>
          </cell>
          <cell r="D117" t="str">
            <v>15257126679</v>
          </cell>
          <cell r="E117" t="str">
            <v>1965-12-24</v>
          </cell>
          <cell r="F117" t="str">
            <v>男</v>
          </cell>
          <cell r="G117" t="str">
            <v>美国</v>
          </cell>
          <cell r="H117" t="str">
            <v>汉族</v>
          </cell>
          <cell r="I117" t="str">
            <v>gaofeng@hdu.edu.cn</v>
          </cell>
          <cell r="J117" t="str">
            <v>微纳器件与微系统</v>
          </cell>
          <cell r="K117" t="str">
            <v>微电子CAD研究所</v>
          </cell>
          <cell r="M117" t="str">
            <v>博士研究生</v>
          </cell>
          <cell r="N117" t="str">
            <v>198307</v>
          </cell>
          <cell r="O117" t="str">
            <v>201311</v>
          </cell>
          <cell r="P117" t="str">
            <v>专任教师</v>
          </cell>
          <cell r="Q117" t="str">
            <v>科研为主型</v>
          </cell>
          <cell r="R117" t="str">
            <v>专业技术二级</v>
          </cell>
          <cell r="S117" t="str">
            <v>博士</v>
          </cell>
          <cell r="T117" t="str">
            <v>1993-12</v>
          </cell>
          <cell r="U117" t="str">
            <v>美国威斯康星大学</v>
          </cell>
          <cell r="V117" t="str">
            <v>199312</v>
          </cell>
          <cell r="W117" t="str">
            <v>工程学</v>
          </cell>
          <cell r="AD117" t="str">
            <v>教授</v>
          </cell>
        </row>
        <row r="118">
          <cell r="C118" t="str">
            <v>胡月</v>
          </cell>
          <cell r="D118" t="str">
            <v>13735583649</v>
          </cell>
          <cell r="E118" t="str">
            <v>1984-03-18</v>
          </cell>
          <cell r="F118" t="str">
            <v>男</v>
          </cell>
          <cell r="G118" t="str">
            <v>中国</v>
          </cell>
          <cell r="H118" t="str">
            <v>汉族</v>
          </cell>
          <cell r="I118" t="str">
            <v>mocoshu@qq.com</v>
          </cell>
          <cell r="J118" t="str">
            <v>微纳器件与微系统</v>
          </cell>
          <cell r="K118" t="str">
            <v>微电子CAD研究所</v>
          </cell>
          <cell r="M118" t="str">
            <v>博士研究生</v>
          </cell>
          <cell r="N118" t="str">
            <v>201312</v>
          </cell>
          <cell r="O118" t="str">
            <v>201312</v>
          </cell>
          <cell r="P118" t="str">
            <v>专任教师</v>
          </cell>
          <cell r="R118" t="str">
            <v>专业技术八级</v>
          </cell>
          <cell r="S118" t="str">
            <v>博士</v>
          </cell>
          <cell r="T118" t="str">
            <v>2012-12</v>
          </cell>
          <cell r="U118" t="str">
            <v>武汉大学</v>
          </cell>
          <cell r="V118" t="str">
            <v>201212</v>
          </cell>
          <cell r="W118" t="str">
            <v>微电子学与固体电子学</v>
          </cell>
          <cell r="X118" t="str">
            <v>武汉大学（硕博）</v>
          </cell>
          <cell r="AA118" t="str">
            <v>武汉大学</v>
          </cell>
          <cell r="AB118" t="str">
            <v>2005.07</v>
          </cell>
          <cell r="AC118" t="str">
            <v>电子科学与技术</v>
          </cell>
          <cell r="AD118" t="str">
            <v>讲师（高校）</v>
          </cell>
        </row>
        <row r="119">
          <cell r="C119" t="str">
            <v>林君</v>
          </cell>
          <cell r="D119" t="str">
            <v>17681820725</v>
          </cell>
          <cell r="E119" t="str">
            <v>1984-12-12</v>
          </cell>
          <cell r="F119" t="str">
            <v>男</v>
          </cell>
          <cell r="G119" t="str">
            <v>中国</v>
          </cell>
          <cell r="H119" t="str">
            <v>汉族</v>
          </cell>
          <cell r="I119" t="str">
            <v>junlin@hdu.edu.cn</v>
          </cell>
          <cell r="J119" t="str">
            <v>光电工程与仪器科学</v>
          </cell>
          <cell r="K119" t="str">
            <v>光电工程与仪器科学研究所</v>
          </cell>
          <cell r="M119" t="str">
            <v>博士研究生</v>
          </cell>
          <cell r="N119" t="str">
            <v>201307</v>
          </cell>
          <cell r="O119" t="str">
            <v>201401</v>
          </cell>
          <cell r="P119" t="str">
            <v>专任教师</v>
          </cell>
          <cell r="R119" t="str">
            <v>专业技术八级</v>
          </cell>
          <cell r="S119" t="str">
            <v>博士</v>
          </cell>
          <cell r="T119" t="str">
            <v>2013-09</v>
          </cell>
          <cell r="U119" t="str">
            <v>浙江大学</v>
          </cell>
          <cell r="V119" t="str">
            <v>201309</v>
          </cell>
          <cell r="W119" t="str">
            <v>环境工程</v>
          </cell>
          <cell r="X119" t="str">
            <v>浙江大学（硕博）</v>
          </cell>
          <cell r="AA119" t="str">
            <v>浙江大学</v>
          </cell>
          <cell r="AB119" t="str">
            <v>2007.06</v>
          </cell>
          <cell r="AC119" t="str">
            <v>环境科学</v>
          </cell>
          <cell r="AD119" t="str">
            <v>讲师（高校）</v>
          </cell>
        </row>
        <row r="120">
          <cell r="C120" t="str">
            <v>张辉朝</v>
          </cell>
          <cell r="D120" t="str">
            <v>15088702704</v>
          </cell>
          <cell r="E120" t="str">
            <v>1986-05-14</v>
          </cell>
          <cell r="F120" t="str">
            <v>男</v>
          </cell>
          <cell r="G120" t="str">
            <v>中国</v>
          </cell>
          <cell r="H120" t="str">
            <v>汉族</v>
          </cell>
          <cell r="I120" t="str">
            <v>renda36@163.com</v>
          </cell>
          <cell r="J120" t="str">
            <v>光电工程与仪器科学</v>
          </cell>
          <cell r="K120" t="str">
            <v>光电工程与仪器科学研究所</v>
          </cell>
          <cell r="M120" t="str">
            <v>博士研究生</v>
          </cell>
          <cell r="N120" t="str">
            <v>201403</v>
          </cell>
          <cell r="O120" t="str">
            <v>201403</v>
          </cell>
          <cell r="P120" t="str">
            <v>专任教师</v>
          </cell>
          <cell r="R120" t="str">
            <v>专业技术八级</v>
          </cell>
          <cell r="S120" t="str">
            <v>博士</v>
          </cell>
          <cell r="T120" t="str">
            <v>2014-03</v>
          </cell>
          <cell r="U120" t="str">
            <v>浙江大学</v>
          </cell>
          <cell r="V120" t="str">
            <v>201403</v>
          </cell>
          <cell r="W120" t="str">
            <v>物理电子学</v>
          </cell>
          <cell r="X120" t="str">
            <v>东南大学</v>
          </cell>
          <cell r="Y120" t="str">
            <v>2010.02</v>
          </cell>
          <cell r="Z120" t="str">
            <v>光学工程</v>
          </cell>
          <cell r="AA120" t="str">
            <v>燕山大学</v>
          </cell>
          <cell r="AB120" t="str">
            <v>2007.07</v>
          </cell>
          <cell r="AC120" t="str">
            <v>电子科学与技术</v>
          </cell>
          <cell r="AD120" t="str">
            <v>讲师（高校）</v>
          </cell>
        </row>
        <row r="121">
          <cell r="C121" t="str">
            <v>孙宜琴</v>
          </cell>
          <cell r="D121" t="str">
            <v>13386527217</v>
          </cell>
          <cell r="E121" t="str">
            <v>1981-08-31</v>
          </cell>
          <cell r="F121" t="str">
            <v>女</v>
          </cell>
          <cell r="G121" t="str">
            <v>中国</v>
          </cell>
          <cell r="H121" t="str">
            <v>汉族</v>
          </cell>
          <cell r="I121" t="str">
            <v>sunyq@hdu.edu.cn</v>
          </cell>
          <cell r="J121" t="str">
            <v>集成电路与系统</v>
          </cell>
          <cell r="K121" t="str">
            <v>微电子CAD研究所</v>
          </cell>
          <cell r="M121" t="str">
            <v>硕士研究生</v>
          </cell>
          <cell r="N121" t="str">
            <v>200408</v>
          </cell>
          <cell r="O121" t="str">
            <v>201404</v>
          </cell>
          <cell r="P121" t="str">
            <v>实验</v>
          </cell>
          <cell r="R121" t="str">
            <v>专业技术十一级</v>
          </cell>
          <cell r="S121" t="str">
            <v>硕士</v>
          </cell>
          <cell r="T121" t="str">
            <v>2009-06</v>
          </cell>
          <cell r="U121" t="str">
            <v>电子科技大学</v>
          </cell>
          <cell r="V121" t="str">
            <v>200906</v>
          </cell>
          <cell r="W121" t="str">
            <v>无线电物理</v>
          </cell>
          <cell r="AD121" t="str">
            <v>工程师</v>
          </cell>
        </row>
        <row r="122">
          <cell r="C122" t="str">
            <v>王路文</v>
          </cell>
          <cell r="D122" t="str">
            <v>13936444970</v>
          </cell>
          <cell r="E122" t="str">
            <v>1983-09-17</v>
          </cell>
          <cell r="F122" t="str">
            <v>男</v>
          </cell>
          <cell r="G122" t="str">
            <v>中国</v>
          </cell>
          <cell r="H122" t="str">
            <v>汉族</v>
          </cell>
          <cell r="I122" t="str">
            <v>wluwen@163.com</v>
          </cell>
          <cell r="J122" t="str">
            <v>微纳器件与微系统</v>
          </cell>
          <cell r="K122" t="str">
            <v>微电子CAD研究所</v>
          </cell>
          <cell r="M122" t="str">
            <v>博士研究生</v>
          </cell>
          <cell r="N122" t="str">
            <v>201405</v>
          </cell>
          <cell r="O122" t="str">
            <v>201405</v>
          </cell>
          <cell r="P122" t="str">
            <v>专任教师</v>
          </cell>
          <cell r="R122" t="str">
            <v>专业技术八级</v>
          </cell>
          <cell r="S122" t="str">
            <v>博士</v>
          </cell>
          <cell r="T122" t="str">
            <v>2014-04</v>
          </cell>
          <cell r="U122" t="str">
            <v>哈尔滨工业大学</v>
          </cell>
          <cell r="V122" t="str">
            <v>201404</v>
          </cell>
          <cell r="W122" t="str">
            <v>微电子学与固体电子学</v>
          </cell>
          <cell r="X122" t="str">
            <v>哈尔滨工业大学</v>
          </cell>
          <cell r="Y122" t="str">
            <v>2008.07</v>
          </cell>
          <cell r="Z122" t="str">
            <v>微电子与固体电子学</v>
          </cell>
          <cell r="AA122" t="str">
            <v>哈尔滨工业大学</v>
          </cell>
          <cell r="AB122" t="str">
            <v>2006.07</v>
          </cell>
          <cell r="AC122" t="str">
            <v>复合材料与工程</v>
          </cell>
          <cell r="AD122" t="str">
            <v>讲师（高校）</v>
          </cell>
        </row>
        <row r="123">
          <cell r="C123" t="str">
            <v>江源</v>
          </cell>
          <cell r="D123" t="str">
            <v>18757178464</v>
          </cell>
          <cell r="E123" t="str">
            <v>1986-02-27</v>
          </cell>
          <cell r="F123" t="str">
            <v>女</v>
          </cell>
          <cell r="G123" t="str">
            <v>中国</v>
          </cell>
          <cell r="H123" t="str">
            <v>汉族</v>
          </cell>
          <cell r="I123" t="str">
            <v>jiangyuan@hdu.edu.cn</v>
          </cell>
          <cell r="J123" t="str">
            <v>先进电子材料与器件</v>
          </cell>
          <cell r="K123" t="str">
            <v>新型电子器件与系统研究所</v>
          </cell>
          <cell r="M123" t="str">
            <v>博士研究生</v>
          </cell>
          <cell r="N123" t="str">
            <v>201405</v>
          </cell>
          <cell r="O123" t="str">
            <v>201405</v>
          </cell>
          <cell r="P123" t="str">
            <v>专任教师</v>
          </cell>
          <cell r="R123" t="str">
            <v>专业技术九级</v>
          </cell>
          <cell r="S123" t="str">
            <v>博士</v>
          </cell>
          <cell r="T123" t="str">
            <v>2014-06</v>
          </cell>
          <cell r="U123" t="str">
            <v>东南大学</v>
          </cell>
          <cell r="V123" t="str">
            <v>201404</v>
          </cell>
          <cell r="W123" t="str">
            <v>光学工程</v>
          </cell>
          <cell r="X123" t="str">
            <v>东南大学（硕博）</v>
          </cell>
          <cell r="AA123" t="str">
            <v>东南大学</v>
          </cell>
          <cell r="AB123" t="str">
            <v>2008.06</v>
          </cell>
          <cell r="AC123" t="str">
            <v>信息工程</v>
          </cell>
          <cell r="AD123" t="str">
            <v>讲师（高校）</v>
          </cell>
        </row>
        <row r="124">
          <cell r="C124" t="str">
            <v>柯华杰</v>
          </cell>
          <cell r="D124" t="str">
            <v>15267079088</v>
          </cell>
          <cell r="E124" t="str">
            <v>1983-10-14</v>
          </cell>
          <cell r="F124" t="str">
            <v>女</v>
          </cell>
          <cell r="G124" t="str">
            <v>中国</v>
          </cell>
          <cell r="H124" t="str">
            <v>汉族</v>
          </cell>
          <cell r="I124" t="str">
            <v>khj@hdu.edu.cn</v>
          </cell>
          <cell r="J124" t="str">
            <v>新型半导体器件与电路</v>
          </cell>
          <cell r="K124" t="str">
            <v>电工电子教学示范中心</v>
          </cell>
          <cell r="M124" t="str">
            <v>博士研究生</v>
          </cell>
          <cell r="N124" t="str">
            <v>201405</v>
          </cell>
          <cell r="O124" t="str">
            <v>201405</v>
          </cell>
          <cell r="P124" t="str">
            <v>专任教师</v>
          </cell>
          <cell r="R124" t="str">
            <v>专业技术九级</v>
          </cell>
          <cell r="S124" t="str">
            <v>博士</v>
          </cell>
          <cell r="T124" t="str">
            <v>2013-09</v>
          </cell>
          <cell r="U124" t="str">
            <v>美国马萨诸塞大学</v>
          </cell>
          <cell r="V124" t="str">
            <v>201309</v>
          </cell>
          <cell r="W124" t="str">
            <v>纳米磁性材料的射频应用</v>
          </cell>
          <cell r="X124" t="str">
            <v>美国马萨诸塞大学（硕博）</v>
          </cell>
          <cell r="AA124" t="str">
            <v>南京大学</v>
          </cell>
          <cell r="AB124" t="str">
            <v>2006.06</v>
          </cell>
          <cell r="AC124" t="str">
            <v>微电子学</v>
          </cell>
        </row>
        <row r="125">
          <cell r="C125" t="str">
            <v>董志华</v>
          </cell>
          <cell r="D125" t="str">
            <v>18257169980</v>
          </cell>
          <cell r="E125" t="str">
            <v>1978-08-22</v>
          </cell>
          <cell r="F125" t="str">
            <v>男</v>
          </cell>
          <cell r="G125" t="str">
            <v>中国</v>
          </cell>
          <cell r="H125" t="str">
            <v>汉族</v>
          </cell>
          <cell r="I125" t="str">
            <v>dongzhihua@hdu.edu.cn</v>
          </cell>
          <cell r="J125" t="str">
            <v>新型半导体器件与电路</v>
          </cell>
          <cell r="K125" t="str">
            <v>电工电子教学示范中心</v>
          </cell>
          <cell r="M125" t="str">
            <v>博士研究生</v>
          </cell>
          <cell r="N125" t="str">
            <v>200007</v>
          </cell>
          <cell r="O125" t="str">
            <v>201406</v>
          </cell>
          <cell r="P125" t="str">
            <v>专职研究</v>
          </cell>
          <cell r="Q125" t="str">
            <v>非国防军工型</v>
          </cell>
          <cell r="R125" t="str">
            <v>专业技术六级</v>
          </cell>
          <cell r="S125" t="str">
            <v>博士</v>
          </cell>
          <cell r="T125" t="str">
            <v>2011-01</v>
          </cell>
          <cell r="U125" t="str">
            <v>北京大学</v>
          </cell>
          <cell r="V125" t="str">
            <v>201101</v>
          </cell>
          <cell r="W125" t="str">
            <v>微电子学与固体电子学</v>
          </cell>
          <cell r="X125" t="str">
            <v>山东师范大学</v>
          </cell>
          <cell r="Y125" t="str">
            <v>2005.07</v>
          </cell>
          <cell r="Z125" t="str">
            <v>微电子与固体电子学</v>
          </cell>
          <cell r="AA125" t="str">
            <v>山东大学</v>
          </cell>
          <cell r="AB125" t="str">
            <v>2000.07</v>
          </cell>
          <cell r="AC125" t="str">
            <v>微电子学</v>
          </cell>
          <cell r="AD125" t="str">
            <v>高级工程师</v>
          </cell>
        </row>
        <row r="126">
          <cell r="C126" t="str">
            <v>王晶</v>
          </cell>
          <cell r="D126" t="str">
            <v>15067101312</v>
          </cell>
          <cell r="E126" t="str">
            <v>1986-12-17</v>
          </cell>
          <cell r="F126" t="str">
            <v>女</v>
          </cell>
          <cell r="G126" t="str">
            <v>中国</v>
          </cell>
          <cell r="H126" t="str">
            <v>汉族</v>
          </cell>
          <cell r="I126" t="str">
            <v>wangjing@hdu.edu.cn</v>
          </cell>
          <cell r="J126" t="str">
            <v>微纳器件与微系统</v>
          </cell>
          <cell r="K126" t="str">
            <v>微电子CAD研究所</v>
          </cell>
          <cell r="M126" t="str">
            <v>博士研究生</v>
          </cell>
          <cell r="N126" t="str">
            <v>201406</v>
          </cell>
          <cell r="O126" t="str">
            <v>201406</v>
          </cell>
          <cell r="P126" t="str">
            <v>专任教师</v>
          </cell>
          <cell r="Q126" t="str">
            <v xml:space="preserve"> </v>
          </cell>
          <cell r="R126" t="str">
            <v>专业技术九级</v>
          </cell>
          <cell r="S126" t="str">
            <v>博士</v>
          </cell>
          <cell r="T126" t="str">
            <v>2014-06</v>
          </cell>
          <cell r="U126" t="str">
            <v>中国科学技术大学</v>
          </cell>
          <cell r="V126" t="str">
            <v>201405</v>
          </cell>
          <cell r="W126" t="str">
            <v>物理学</v>
          </cell>
          <cell r="X126" t="str">
            <v>中国科学技术大学（硕博）</v>
          </cell>
          <cell r="AA126" t="str">
            <v>河南师范大学</v>
          </cell>
          <cell r="AB126" t="str">
            <v>2009.07</v>
          </cell>
          <cell r="AC126" t="str">
            <v>物理</v>
          </cell>
          <cell r="AD126" t="str">
            <v>讲师（高校）</v>
          </cell>
        </row>
        <row r="127">
          <cell r="C127" t="str">
            <v>陈世昌</v>
          </cell>
          <cell r="D127" t="str">
            <v>18868402233</v>
          </cell>
          <cell r="E127" t="str">
            <v>1987-07-23</v>
          </cell>
          <cell r="F127" t="str">
            <v>男</v>
          </cell>
          <cell r="G127" t="str">
            <v>中国</v>
          </cell>
          <cell r="H127" t="str">
            <v>汉族</v>
          </cell>
          <cell r="I127" t="str">
            <v>leochensc@163.com</v>
          </cell>
          <cell r="J127" t="str">
            <v>微纳器件与微系统</v>
          </cell>
          <cell r="K127" t="str">
            <v>微电子CAD研究所</v>
          </cell>
          <cell r="M127" t="str">
            <v>博士研究生</v>
          </cell>
          <cell r="N127" t="str">
            <v>201408</v>
          </cell>
          <cell r="O127" t="str">
            <v>201408</v>
          </cell>
          <cell r="P127" t="str">
            <v>专任教师</v>
          </cell>
          <cell r="Q127" t="str">
            <v>科研为主型</v>
          </cell>
          <cell r="R127" t="str">
            <v>专业技术六级</v>
          </cell>
          <cell r="S127" t="str">
            <v>博士</v>
          </cell>
          <cell r="T127" t="str">
            <v>2013-10</v>
          </cell>
          <cell r="U127" t="str">
            <v>香港城市大学</v>
          </cell>
          <cell r="V127" t="str">
            <v>201310</v>
          </cell>
          <cell r="W127" t="str">
            <v>电磁场与微波技术</v>
          </cell>
          <cell r="X127" t="str">
            <v>香港城市大学（硕博）</v>
          </cell>
          <cell r="AA127" t="str">
            <v>南京理工大学</v>
          </cell>
          <cell r="AB127" t="str">
            <v>2009.06</v>
          </cell>
          <cell r="AC127" t="str">
            <v>电子测量</v>
          </cell>
          <cell r="AD127" t="str">
            <v>副教授</v>
          </cell>
        </row>
        <row r="128">
          <cell r="C128" t="str">
            <v>史剑光</v>
          </cell>
          <cell r="D128" t="str">
            <v>13567112680</v>
          </cell>
          <cell r="E128" t="str">
            <v>1986-06-18</v>
          </cell>
          <cell r="F128" t="str">
            <v>男</v>
          </cell>
          <cell r="G128" t="str">
            <v>中国</v>
          </cell>
          <cell r="H128" t="str">
            <v>汉族</v>
          </cell>
          <cell r="I128" t="str">
            <v>sjg305@zju.edu.cn</v>
          </cell>
          <cell r="J128" t="str">
            <v>海洋电子</v>
          </cell>
          <cell r="K128" t="str">
            <v>电子系统集成技术研究所</v>
          </cell>
          <cell r="M128" t="str">
            <v>博士研究生</v>
          </cell>
          <cell r="N128" t="str">
            <v>201409</v>
          </cell>
          <cell r="O128" t="str">
            <v>201409</v>
          </cell>
          <cell r="P128" t="str">
            <v>专任教师</v>
          </cell>
          <cell r="R128" t="str">
            <v>专业技术九级</v>
          </cell>
          <cell r="S128" t="str">
            <v>博士</v>
          </cell>
          <cell r="T128" t="str">
            <v>2014-09</v>
          </cell>
          <cell r="U128" t="str">
            <v>浙江大学</v>
          </cell>
          <cell r="V128" t="str">
            <v>201409</v>
          </cell>
          <cell r="W128" t="str">
            <v>机械电子工程</v>
          </cell>
          <cell r="X128" t="str">
            <v>浙江大学（硕博）</v>
          </cell>
          <cell r="AA128" t="str">
            <v>四川大学</v>
          </cell>
          <cell r="AB128" t="str">
            <v>2009.07</v>
          </cell>
          <cell r="AC128" t="str">
            <v>机械设计制造及其自动化</v>
          </cell>
          <cell r="AD128" t="str">
            <v>讲师（高校）</v>
          </cell>
        </row>
        <row r="129">
          <cell r="C129" t="str">
            <v>岳克强</v>
          </cell>
          <cell r="D129" t="str">
            <v>15858121606</v>
          </cell>
          <cell r="E129" t="str">
            <v>1984-02-14</v>
          </cell>
          <cell r="F129" t="str">
            <v>男</v>
          </cell>
          <cell r="G129" t="str">
            <v>中国</v>
          </cell>
          <cell r="H129" t="str">
            <v>汉族</v>
          </cell>
          <cell r="I129" t="str">
            <v>yuekeqiang@163.com</v>
          </cell>
          <cell r="J129" t="str">
            <v>集成电路与系统</v>
          </cell>
          <cell r="K129" t="str">
            <v>微电子CAD研究所</v>
          </cell>
          <cell r="M129" t="str">
            <v>博士研究生</v>
          </cell>
          <cell r="N129" t="str">
            <v>201410</v>
          </cell>
          <cell r="O129" t="str">
            <v>201410</v>
          </cell>
          <cell r="P129" t="str">
            <v>专任教师</v>
          </cell>
          <cell r="R129" t="str">
            <v>专业技术八级</v>
          </cell>
          <cell r="S129" t="str">
            <v>博士</v>
          </cell>
          <cell r="T129" t="str">
            <v>2014-09</v>
          </cell>
          <cell r="U129" t="str">
            <v>浙江大学</v>
          </cell>
          <cell r="V129" t="str">
            <v>201409</v>
          </cell>
          <cell r="W129" t="str">
            <v>电路与系统</v>
          </cell>
          <cell r="X129" t="str">
            <v>杭州电子科技大学</v>
          </cell>
          <cell r="Y129" t="str">
            <v>2010.03</v>
          </cell>
          <cell r="AA129" t="str">
            <v>安阳师范学院</v>
          </cell>
          <cell r="AB129" t="str">
            <v>2007.06</v>
          </cell>
          <cell r="AD129" t="str">
            <v>讲师（高校）</v>
          </cell>
        </row>
        <row r="130">
          <cell r="C130" t="str">
            <v>赵鹏</v>
          </cell>
          <cell r="D130" t="str">
            <v>13567161617</v>
          </cell>
          <cell r="E130" t="str">
            <v>1983-11-09</v>
          </cell>
          <cell r="F130" t="str">
            <v>男</v>
          </cell>
          <cell r="G130" t="str">
            <v>中国</v>
          </cell>
          <cell r="H130" t="str">
            <v>汉族</v>
          </cell>
          <cell r="I130" t="str">
            <v>pengzhao@hdu.edu.cn</v>
          </cell>
          <cell r="J130" t="str">
            <v>微纳器件与微系统</v>
          </cell>
          <cell r="K130" t="str">
            <v>微电子CAD研究所</v>
          </cell>
          <cell r="M130" t="str">
            <v>博士研究生</v>
          </cell>
          <cell r="N130" t="str">
            <v>201411</v>
          </cell>
          <cell r="O130" t="str">
            <v>201411</v>
          </cell>
          <cell r="P130" t="str">
            <v>专任教师</v>
          </cell>
          <cell r="Q130" t="str">
            <v>教学科研并重型</v>
          </cell>
          <cell r="R130" t="str">
            <v>专业技术六级</v>
          </cell>
          <cell r="S130" t="str">
            <v>博士</v>
          </cell>
          <cell r="T130" t="str">
            <v>2014-02</v>
          </cell>
          <cell r="U130" t="str">
            <v>香港城市大学</v>
          </cell>
          <cell r="V130" t="str">
            <v>201402</v>
          </cell>
          <cell r="W130" t="str">
            <v>电子工程学系</v>
          </cell>
          <cell r="X130" t="str">
            <v>浙江大学</v>
          </cell>
          <cell r="Y130" t="str">
            <v>2008.07</v>
          </cell>
          <cell r="Z130" t="str">
            <v>电磁场与微波技术</v>
          </cell>
          <cell r="AA130" t="str">
            <v>浙江大学</v>
          </cell>
          <cell r="AB130" t="str">
            <v>2006.07</v>
          </cell>
          <cell r="AC130" t="str">
            <v>电子信息工程</v>
          </cell>
          <cell r="AD130" t="str">
            <v>副教授</v>
          </cell>
        </row>
        <row r="131">
          <cell r="C131" t="str">
            <v>代喜望</v>
          </cell>
          <cell r="D131" t="str">
            <v>18268862148</v>
          </cell>
          <cell r="E131" t="str">
            <v>1983-01-04</v>
          </cell>
          <cell r="F131" t="str">
            <v>男</v>
          </cell>
          <cell r="G131" t="str">
            <v>中国</v>
          </cell>
          <cell r="H131" t="str">
            <v>汉族</v>
          </cell>
          <cell r="I131" t="str">
            <v>xwdai@163.com</v>
          </cell>
          <cell r="J131" t="str">
            <v>无线技术与应用</v>
          </cell>
          <cell r="K131" t="str">
            <v>天线与微波技术研究所</v>
          </cell>
          <cell r="M131" t="str">
            <v>博士研究生</v>
          </cell>
          <cell r="N131" t="str">
            <v>200803</v>
          </cell>
          <cell r="O131" t="str">
            <v>201412</v>
          </cell>
          <cell r="P131" t="str">
            <v>专任教师</v>
          </cell>
          <cell r="R131" t="str">
            <v>专业技术八级</v>
          </cell>
          <cell r="S131" t="str">
            <v>博士</v>
          </cell>
          <cell r="T131" t="str">
            <v>2014-09</v>
          </cell>
          <cell r="U131" t="str">
            <v>西安电子科技大学</v>
          </cell>
          <cell r="V131" t="str">
            <v>201409</v>
          </cell>
          <cell r="W131" t="str">
            <v>电磁场与微波技术</v>
          </cell>
          <cell r="X131" t="str">
            <v>西安电子科技大学</v>
          </cell>
          <cell r="Y131" t="str">
            <v>2008.03</v>
          </cell>
          <cell r="Z131" t="str">
            <v>电子信息工程</v>
          </cell>
          <cell r="AA131" t="str">
            <v>西安电子科技大学</v>
          </cell>
          <cell r="AB131" t="str">
            <v>2005.07</v>
          </cell>
          <cell r="AC131" t="str">
            <v>电子科学与技术</v>
          </cell>
          <cell r="AD131" t="str">
            <v>讲师（高校）</v>
          </cell>
        </row>
        <row r="132">
          <cell r="C132" t="str">
            <v>臧月</v>
          </cell>
          <cell r="D132" t="str">
            <v>18506810113</v>
          </cell>
          <cell r="E132" t="str">
            <v>1986-08-14</v>
          </cell>
          <cell r="F132" t="str">
            <v>女</v>
          </cell>
          <cell r="G132" t="str">
            <v>中国</v>
          </cell>
          <cell r="H132" t="str">
            <v>汉族</v>
          </cell>
          <cell r="I132" t="str">
            <v>zangyue0814@163.com</v>
          </cell>
          <cell r="J132" t="str">
            <v>光电工程与仪器科学</v>
          </cell>
          <cell r="K132" t="str">
            <v>光电工程与仪器科学研究所</v>
          </cell>
          <cell r="M132" t="str">
            <v>博士研究生</v>
          </cell>
          <cell r="N132" t="str">
            <v>201503</v>
          </cell>
          <cell r="O132" t="str">
            <v>201503</v>
          </cell>
          <cell r="P132" t="str">
            <v>专任教师</v>
          </cell>
          <cell r="Q132" t="str">
            <v>教学科研并重型</v>
          </cell>
          <cell r="R132" t="str">
            <v>专业技术六级</v>
          </cell>
          <cell r="S132" t="str">
            <v>博士</v>
          </cell>
          <cell r="T132" t="str">
            <v>2014-12</v>
          </cell>
          <cell r="U132" t="str">
            <v>电子科技大学</v>
          </cell>
          <cell r="V132" t="str">
            <v>201412</v>
          </cell>
          <cell r="W132" t="str">
            <v>光学工程</v>
          </cell>
          <cell r="X132" t="str">
            <v>电子科技大学</v>
          </cell>
          <cell r="Y132" t="str">
            <v>2011.07</v>
          </cell>
          <cell r="Z132" t="str">
            <v>光学工程</v>
          </cell>
          <cell r="AA132" t="str">
            <v>电子科技大学</v>
          </cell>
          <cell r="AB132" t="str">
            <v>2009.07</v>
          </cell>
          <cell r="AC132" t="str">
            <v>电子科学与技术</v>
          </cell>
          <cell r="AD132" t="str">
            <v>副教授</v>
          </cell>
        </row>
        <row r="133">
          <cell r="C133" t="str">
            <v>吴薇</v>
          </cell>
          <cell r="D133" t="str">
            <v>18625176988</v>
          </cell>
          <cell r="E133" t="str">
            <v>1963-02-17</v>
          </cell>
          <cell r="F133" t="str">
            <v>男</v>
          </cell>
          <cell r="G133" t="str">
            <v>美国</v>
          </cell>
          <cell r="H133" t="str">
            <v>汉族</v>
          </cell>
          <cell r="I133" t="str">
            <v>bwu@cynoware.com</v>
          </cell>
          <cell r="J133" t="str">
            <v>微纳器件与微系统</v>
          </cell>
          <cell r="K133" t="str">
            <v>微电子CAD研究所</v>
          </cell>
          <cell r="M133" t="str">
            <v>博士研究生</v>
          </cell>
          <cell r="N133" t="str">
            <v>201503</v>
          </cell>
          <cell r="O133" t="str">
            <v>201503</v>
          </cell>
          <cell r="P133" t="str">
            <v>专任教师</v>
          </cell>
          <cell r="Q133" t="str">
            <v>科研为主型</v>
          </cell>
          <cell r="R133" t="str">
            <v>专业技术三级</v>
          </cell>
          <cell r="S133" t="str">
            <v>博士</v>
          </cell>
          <cell r="T133" t="str">
            <v>1998-12</v>
          </cell>
          <cell r="U133" t="str">
            <v>法国里尔一大</v>
          </cell>
          <cell r="V133" t="str">
            <v>199812</v>
          </cell>
          <cell r="W133" t="str">
            <v>电子信息</v>
          </cell>
          <cell r="AD133" t="str">
            <v>教授</v>
          </cell>
        </row>
        <row r="134">
          <cell r="C134" t="str">
            <v>黄汐威</v>
          </cell>
          <cell r="D134" t="str">
            <v>15700161616</v>
          </cell>
          <cell r="E134" t="str">
            <v>1987-10-10</v>
          </cell>
          <cell r="F134" t="str">
            <v>男</v>
          </cell>
          <cell r="G134" t="str">
            <v>中国</v>
          </cell>
          <cell r="H134" t="str">
            <v>汉族</v>
          </cell>
          <cell r="I134" t="str">
            <v>huangxiwei@hdu.edu.cn</v>
          </cell>
          <cell r="J134" t="str">
            <v>集成电路与系统</v>
          </cell>
          <cell r="K134" t="str">
            <v>微电子CAD研究所</v>
          </cell>
          <cell r="M134" t="str">
            <v>博士研究生</v>
          </cell>
          <cell r="N134" t="str">
            <v>201504</v>
          </cell>
          <cell r="O134" t="str">
            <v>201504</v>
          </cell>
          <cell r="P134" t="str">
            <v>专任教师</v>
          </cell>
          <cell r="Q134" t="str">
            <v>科研为主型</v>
          </cell>
          <cell r="R134" t="str">
            <v>专业技术六级</v>
          </cell>
          <cell r="S134" t="str">
            <v>博士</v>
          </cell>
          <cell r="T134" t="str">
            <v>2015-03</v>
          </cell>
          <cell r="U134" t="str">
            <v>新加坡南洋理工大学</v>
          </cell>
          <cell r="V134" t="str">
            <v>201503</v>
          </cell>
          <cell r="W134" t="str">
            <v>电路与系统</v>
          </cell>
          <cell r="X134" t="str">
            <v>新加坡南洋理工（硕博）</v>
          </cell>
          <cell r="AA134" t="str">
            <v>北京理工大学</v>
          </cell>
          <cell r="AB134" t="str">
            <v>2009.06</v>
          </cell>
          <cell r="AC134" t="str">
            <v>信息工程</v>
          </cell>
          <cell r="AD134" t="str">
            <v>副教授</v>
          </cell>
        </row>
        <row r="135">
          <cell r="C135" t="str">
            <v>汶飞</v>
          </cell>
          <cell r="D135" t="str">
            <v>18050079536</v>
          </cell>
          <cell r="E135" t="str">
            <v>1983-11-02</v>
          </cell>
          <cell r="F135" t="str">
            <v>男</v>
          </cell>
          <cell r="G135" t="str">
            <v>中国</v>
          </cell>
          <cell r="H135" t="str">
            <v>汉族</v>
          </cell>
          <cell r="I135" t="str">
            <v>wenfei@hdu.edu.cn</v>
          </cell>
          <cell r="J135" t="str">
            <v>微纳器件与微系统</v>
          </cell>
          <cell r="K135" t="str">
            <v>微电子CAD研究所</v>
          </cell>
          <cell r="M135" t="str">
            <v>博士研究生</v>
          </cell>
          <cell r="N135" t="str">
            <v>201505</v>
          </cell>
          <cell r="O135" t="str">
            <v>201505</v>
          </cell>
          <cell r="P135" t="str">
            <v>专任教师</v>
          </cell>
          <cell r="R135" t="str">
            <v>专业技术九级</v>
          </cell>
          <cell r="S135" t="str">
            <v>博士</v>
          </cell>
          <cell r="T135" t="str">
            <v>2013-12</v>
          </cell>
          <cell r="U135" t="str">
            <v>西安交通大学</v>
          </cell>
          <cell r="V135" t="str">
            <v>201311</v>
          </cell>
          <cell r="W135" t="str">
            <v>电子科学与技术</v>
          </cell>
          <cell r="X135" t="str">
            <v>西北大学</v>
          </cell>
          <cell r="Y135" t="str">
            <v>2009.07</v>
          </cell>
          <cell r="Z135" t="str">
            <v>无机化学</v>
          </cell>
          <cell r="AA135" t="str">
            <v>西北大学</v>
          </cell>
          <cell r="AB135" t="str">
            <v>2006.07</v>
          </cell>
          <cell r="AC135" t="str">
            <v>化学专业</v>
          </cell>
          <cell r="AD135" t="str">
            <v>讲师（高校）</v>
          </cell>
        </row>
        <row r="136">
          <cell r="C136" t="str">
            <v>杨国卿</v>
          </cell>
          <cell r="D136" t="str">
            <v>15906621094</v>
          </cell>
          <cell r="E136" t="str">
            <v>1981-06-08</v>
          </cell>
          <cell r="F136" t="str">
            <v>男</v>
          </cell>
          <cell r="G136" t="str">
            <v>中国</v>
          </cell>
          <cell r="H136" t="str">
            <v>汉族</v>
          </cell>
          <cell r="I136" t="str">
            <v>gqyang2015@163.com</v>
          </cell>
          <cell r="J136" t="str">
            <v>光电工程与仪器科学</v>
          </cell>
          <cell r="K136" t="str">
            <v>光电工程与仪器科学研究所</v>
          </cell>
          <cell r="M136" t="str">
            <v>博士研究生</v>
          </cell>
          <cell r="N136" t="str">
            <v>201009</v>
          </cell>
          <cell r="O136" t="str">
            <v>201506</v>
          </cell>
          <cell r="P136" t="str">
            <v>专职研究</v>
          </cell>
          <cell r="Q136" t="str">
            <v>非国防军工型</v>
          </cell>
          <cell r="R136" t="str">
            <v>专业技术七级</v>
          </cell>
          <cell r="S136" t="str">
            <v>博士</v>
          </cell>
          <cell r="T136" t="str">
            <v>2010-07</v>
          </cell>
          <cell r="U136" t="str">
            <v>中国科学院武汉物理与数学研究所</v>
          </cell>
          <cell r="V136" t="str">
            <v>201007</v>
          </cell>
          <cell r="W136" t="str">
            <v>原子与分子物理</v>
          </cell>
          <cell r="X136" t="str">
            <v>中科院武汉物理与数学研究所（硕博）</v>
          </cell>
          <cell r="AA136" t="str">
            <v>西安电子科技大学</v>
          </cell>
          <cell r="AB136" t="str">
            <v>2004.07</v>
          </cell>
          <cell r="AC136" t="str">
            <v>电子科学与技术</v>
          </cell>
          <cell r="AD136" t="str">
            <v>助理研究员</v>
          </cell>
        </row>
        <row r="137">
          <cell r="C137" t="str">
            <v>袁振珲</v>
          </cell>
          <cell r="D137" t="str">
            <v>15068803279</v>
          </cell>
          <cell r="E137" t="str">
            <v>1986-06-12</v>
          </cell>
          <cell r="F137" t="str">
            <v>男</v>
          </cell>
          <cell r="G137" t="str">
            <v>中国</v>
          </cell>
          <cell r="H137" t="str">
            <v>汉族</v>
          </cell>
          <cell r="I137" t="str">
            <v>yuanzhenhui@hdu.edu.cn</v>
          </cell>
          <cell r="J137" t="str">
            <v>集成电路与系统</v>
          </cell>
          <cell r="K137" t="str">
            <v>微电子CAD研究所</v>
          </cell>
          <cell r="M137" t="str">
            <v>博士研究生</v>
          </cell>
          <cell r="N137" t="str">
            <v>201506</v>
          </cell>
          <cell r="O137" t="str">
            <v>201506</v>
          </cell>
          <cell r="P137" t="str">
            <v>专任教师</v>
          </cell>
          <cell r="R137" t="str">
            <v>专业技术八级</v>
          </cell>
          <cell r="S137" t="str">
            <v>博士</v>
          </cell>
          <cell r="T137" t="str">
            <v>2012-11</v>
          </cell>
          <cell r="U137" t="str">
            <v>爱尔兰都柏林城市大学</v>
          </cell>
          <cell r="V137" t="str">
            <v>201211</v>
          </cell>
          <cell r="W137" t="str">
            <v>移动通信</v>
          </cell>
          <cell r="X137" t="str">
            <v>都柏林城市大学（硕博）</v>
          </cell>
          <cell r="AA137" t="str">
            <v>武汉大学</v>
          </cell>
          <cell r="AB137" t="str">
            <v>2008.07</v>
          </cell>
          <cell r="AC137" t="str">
            <v>软件工程</v>
          </cell>
          <cell r="AD137" t="str">
            <v>讲师（高校）</v>
          </cell>
        </row>
        <row r="138">
          <cell r="C138" t="str">
            <v>骆泳铭</v>
          </cell>
          <cell r="D138" t="str">
            <v>17788586238</v>
          </cell>
          <cell r="E138" t="str">
            <v>1986-07-15</v>
          </cell>
          <cell r="F138" t="str">
            <v>男</v>
          </cell>
          <cell r="G138" t="str">
            <v>中国</v>
          </cell>
          <cell r="H138" t="str">
            <v>汉族</v>
          </cell>
          <cell r="I138" t="str">
            <v>ymluo@hdu.edu.cn</v>
          </cell>
          <cell r="J138" t="str">
            <v>磁电子器件与应用系统</v>
          </cell>
          <cell r="K138" t="str">
            <v>磁电子中心</v>
          </cell>
          <cell r="M138" t="str">
            <v>博士研究生</v>
          </cell>
          <cell r="N138" t="str">
            <v>201506</v>
          </cell>
          <cell r="O138" t="str">
            <v>201506</v>
          </cell>
          <cell r="P138" t="str">
            <v>专任教师</v>
          </cell>
          <cell r="R138" t="str">
            <v>专业技术九级</v>
          </cell>
          <cell r="S138" t="str">
            <v>博士</v>
          </cell>
          <cell r="T138" t="str">
            <v>2015-06</v>
          </cell>
          <cell r="U138" t="str">
            <v>复旦大学</v>
          </cell>
          <cell r="V138" t="str">
            <v>201506</v>
          </cell>
          <cell r="W138" t="str">
            <v>凝聚态物理</v>
          </cell>
          <cell r="X138" t="str">
            <v>复旦大学（硕博）</v>
          </cell>
          <cell r="AA138" t="str">
            <v>浙江师范大学</v>
          </cell>
          <cell r="AB138" t="str">
            <v>2010.06</v>
          </cell>
          <cell r="AC138" t="str">
            <v>物理学</v>
          </cell>
          <cell r="AD138" t="str">
            <v>讲师（高校）</v>
          </cell>
        </row>
        <row r="139">
          <cell r="C139" t="str">
            <v>盛卫琴</v>
          </cell>
          <cell r="D139" t="str">
            <v>15700190169</v>
          </cell>
          <cell r="E139" t="str">
            <v>1984-10-25</v>
          </cell>
          <cell r="F139" t="str">
            <v>女</v>
          </cell>
          <cell r="G139" t="str">
            <v>中国</v>
          </cell>
          <cell r="H139" t="str">
            <v>汉族</v>
          </cell>
          <cell r="I139" t="str">
            <v>shengwq@hdu.edu.cn</v>
          </cell>
          <cell r="J139" t="str">
            <v>自由团队</v>
          </cell>
          <cell r="K139" t="str">
            <v>新型电子器件与系统研究所</v>
          </cell>
          <cell r="M139" t="str">
            <v>博士研究生</v>
          </cell>
          <cell r="N139" t="str">
            <v>201009</v>
          </cell>
          <cell r="O139" t="str">
            <v>201506</v>
          </cell>
          <cell r="P139" t="str">
            <v>专任教师</v>
          </cell>
          <cell r="R139" t="str">
            <v>专业技术九级</v>
          </cell>
          <cell r="S139" t="str">
            <v>博士</v>
          </cell>
          <cell r="T139" t="str">
            <v>2015-06</v>
          </cell>
          <cell r="U139" t="str">
            <v>苏州大学</v>
          </cell>
          <cell r="V139" t="str">
            <v>201506</v>
          </cell>
          <cell r="W139" t="str">
            <v>纺织工程</v>
          </cell>
          <cell r="X139" t="str">
            <v>厦门大学</v>
          </cell>
          <cell r="Y139" t="str">
            <v>2010.7</v>
          </cell>
          <cell r="Z139" t="str">
            <v>材料学</v>
          </cell>
          <cell r="AA139" t="str">
            <v>南京师范大学</v>
          </cell>
          <cell r="AB139" t="str">
            <v>2007.07</v>
          </cell>
          <cell r="AC139" t="str">
            <v>化学与环境学院</v>
          </cell>
          <cell r="AD139" t="str">
            <v>讲师（高校）</v>
          </cell>
        </row>
        <row r="140">
          <cell r="C140" t="str">
            <v>彭时林</v>
          </cell>
          <cell r="D140" t="str">
            <v>15906697876</v>
          </cell>
          <cell r="E140" t="str">
            <v>1981-12-11</v>
          </cell>
          <cell r="F140" t="str">
            <v>男</v>
          </cell>
          <cell r="G140" t="str">
            <v>中国</v>
          </cell>
          <cell r="H140" t="str">
            <v>汉族</v>
          </cell>
          <cell r="I140" t="str">
            <v>psl@hdu.edu.cn</v>
          </cell>
          <cell r="J140" t="str">
            <v>海洋电子</v>
          </cell>
          <cell r="K140" t="str">
            <v>电子系统集成技术研究所</v>
          </cell>
          <cell r="M140" t="str">
            <v>博士研究生</v>
          </cell>
          <cell r="N140" t="str">
            <v>200706</v>
          </cell>
          <cell r="O140" t="str">
            <v>201506</v>
          </cell>
          <cell r="P140" t="str">
            <v>专任教师</v>
          </cell>
          <cell r="R140" t="str">
            <v>专业技术九级</v>
          </cell>
          <cell r="S140" t="str">
            <v>博士</v>
          </cell>
          <cell r="T140" t="str">
            <v>2015-06</v>
          </cell>
          <cell r="U140" t="str">
            <v>浙江大学</v>
          </cell>
          <cell r="V140" t="str">
            <v>201506</v>
          </cell>
          <cell r="W140" t="str">
            <v>机械电子工程</v>
          </cell>
          <cell r="X140" t="str">
            <v>东南大学</v>
          </cell>
          <cell r="Y140" t="str">
            <v>2007.7</v>
          </cell>
          <cell r="Z140" t="str">
            <v>机械电子工程专业</v>
          </cell>
          <cell r="AA140" t="str">
            <v>东南大学</v>
          </cell>
          <cell r="AB140" t="str">
            <v>2004.7</v>
          </cell>
          <cell r="AC140" t="str">
            <v>机械制造及其自动化</v>
          </cell>
          <cell r="AD140" t="str">
            <v>讲师（高校）</v>
          </cell>
        </row>
        <row r="141">
          <cell r="C141" t="str">
            <v>侯昌伦</v>
          </cell>
          <cell r="D141" t="str">
            <v>13957102115</v>
          </cell>
          <cell r="E141" t="str">
            <v>1976-03-28</v>
          </cell>
          <cell r="F141" t="str">
            <v>男</v>
          </cell>
          <cell r="G141" t="str">
            <v>中国</v>
          </cell>
          <cell r="H141" t="str">
            <v>汉族</v>
          </cell>
          <cell r="I141" t="str">
            <v>hou_cl@hotmail.com</v>
          </cell>
          <cell r="J141" t="str">
            <v>光电工程与仪器科学</v>
          </cell>
          <cell r="K141" t="str">
            <v>光电工程与仪器科学研究所</v>
          </cell>
          <cell r="M141" t="str">
            <v>博士研究生</v>
          </cell>
          <cell r="N141" t="str">
            <v>199808</v>
          </cell>
          <cell r="O141" t="str">
            <v>201506</v>
          </cell>
          <cell r="P141" t="str">
            <v>专任教师</v>
          </cell>
          <cell r="Q141" t="str">
            <v>科研为主型</v>
          </cell>
          <cell r="R141" t="str">
            <v>专业技术七级</v>
          </cell>
          <cell r="S141" t="str">
            <v>博士</v>
          </cell>
          <cell r="T141" t="str">
            <v>2005-06</v>
          </cell>
          <cell r="U141" t="str">
            <v>浙江大学</v>
          </cell>
          <cell r="V141" t="str">
            <v>200506</v>
          </cell>
          <cell r="W141" t="str">
            <v>测试计量技术及仪器</v>
          </cell>
          <cell r="X141" t="str">
            <v>浙江大学（硕博）</v>
          </cell>
          <cell r="AA141" t="str">
            <v>浙江大学</v>
          </cell>
          <cell r="AB141" t="str">
            <v>1998.7</v>
          </cell>
          <cell r="AC141" t="str">
            <v>机械制造及工艺</v>
          </cell>
          <cell r="AD141" t="str">
            <v>副研究员（自然科学）</v>
          </cell>
        </row>
        <row r="142">
          <cell r="C142" t="str">
            <v>徐魁文</v>
          </cell>
          <cell r="D142" t="str">
            <v>13732264988</v>
          </cell>
          <cell r="E142" t="str">
            <v>1987-09-30</v>
          </cell>
          <cell r="F142" t="str">
            <v>男</v>
          </cell>
          <cell r="G142" t="str">
            <v>中国</v>
          </cell>
          <cell r="H142" t="str">
            <v>汉族</v>
          </cell>
          <cell r="I142" t="str">
            <v>kuiwenxu@hdu.edu.cn</v>
          </cell>
          <cell r="J142" t="str">
            <v>微纳器件与微系统</v>
          </cell>
          <cell r="K142" t="str">
            <v>微电子CAD研究所</v>
          </cell>
          <cell r="M142" t="str">
            <v>博士研究生</v>
          </cell>
          <cell r="N142" t="str">
            <v>201407</v>
          </cell>
          <cell r="O142" t="str">
            <v>201508</v>
          </cell>
          <cell r="P142" t="str">
            <v>专任教师</v>
          </cell>
          <cell r="Q142" t="str">
            <v>科研为主型</v>
          </cell>
          <cell r="R142" t="str">
            <v>专业技术六级</v>
          </cell>
          <cell r="S142" t="str">
            <v>博士</v>
          </cell>
          <cell r="T142" t="str">
            <v>2014-06</v>
          </cell>
          <cell r="U142" t="str">
            <v>浙江大学</v>
          </cell>
          <cell r="V142" t="str">
            <v>201406</v>
          </cell>
          <cell r="W142" t="str">
            <v>电磁场与微波技术</v>
          </cell>
          <cell r="X142" t="str">
            <v>浙江大学（硕博）</v>
          </cell>
          <cell r="AA142" t="str">
            <v>杭州电子科技大学</v>
          </cell>
          <cell r="AB142" t="str">
            <v>2009.06</v>
          </cell>
          <cell r="AC142" t="str">
            <v>电子信息工程</v>
          </cell>
          <cell r="AD142" t="str">
            <v>副教授</v>
          </cell>
        </row>
        <row r="143">
          <cell r="C143" t="str">
            <v>姜煜</v>
          </cell>
          <cell r="D143" t="str">
            <v>13486355897</v>
          </cell>
          <cell r="E143" t="str">
            <v>1975-07-06</v>
          </cell>
          <cell r="F143" t="str">
            <v>女</v>
          </cell>
          <cell r="G143" t="str">
            <v>中国</v>
          </cell>
          <cell r="H143" t="str">
            <v>汉族</v>
          </cell>
          <cell r="I143" t="str">
            <v>jiangyubxy@aliyun.com</v>
          </cell>
          <cell r="J143" t="str">
            <v>海洋电子</v>
          </cell>
          <cell r="K143" t="str">
            <v>电子系统集成技术研究所</v>
          </cell>
          <cell r="M143" t="str">
            <v>博士研究生</v>
          </cell>
          <cell r="N143" t="str">
            <v>199707</v>
          </cell>
          <cell r="O143" t="str">
            <v>201509</v>
          </cell>
          <cell r="P143" t="str">
            <v>专任教师</v>
          </cell>
          <cell r="R143" t="str">
            <v>专业技术八级</v>
          </cell>
          <cell r="S143" t="str">
            <v>博士</v>
          </cell>
          <cell r="T143" t="str">
            <v>2006-06</v>
          </cell>
          <cell r="U143" t="str">
            <v>哈尔滨工程大学</v>
          </cell>
          <cell r="V143" t="str">
            <v>200606</v>
          </cell>
          <cell r="W143" t="str">
            <v>通信与信息系统</v>
          </cell>
          <cell r="X143" t="str">
            <v>哈尔滨工程大学</v>
          </cell>
          <cell r="Y143" t="str">
            <v>2002.07</v>
          </cell>
          <cell r="Z143" t="str">
            <v>通信与信息系统</v>
          </cell>
          <cell r="AA143" t="str">
            <v>大连理工大学</v>
          </cell>
          <cell r="AB143" t="str">
            <v>1997.07</v>
          </cell>
          <cell r="AC143" t="str">
            <v>自动控制专业</v>
          </cell>
          <cell r="AD143" t="str">
            <v>高级工程师</v>
          </cell>
        </row>
        <row r="144">
          <cell r="C144" t="str">
            <v>白兴宇</v>
          </cell>
          <cell r="D144" t="str">
            <v>18867512318</v>
          </cell>
          <cell r="E144" t="str">
            <v>1972-12-24</v>
          </cell>
          <cell r="F144" t="str">
            <v>男</v>
          </cell>
          <cell r="G144" t="str">
            <v>中国</v>
          </cell>
          <cell r="H144" t="str">
            <v>汉族</v>
          </cell>
          <cell r="I144" t="str">
            <v>baixingyu@aliyun.com</v>
          </cell>
          <cell r="J144" t="str">
            <v>海洋电子</v>
          </cell>
          <cell r="K144" t="str">
            <v>电子系统集成技术研究所</v>
          </cell>
          <cell r="M144" t="str">
            <v>博士研究生</v>
          </cell>
          <cell r="N144" t="str">
            <v>199607</v>
          </cell>
          <cell r="O144" t="str">
            <v>201509</v>
          </cell>
          <cell r="P144" t="str">
            <v>专职研究</v>
          </cell>
          <cell r="Q144" t="str">
            <v>国防军工型</v>
          </cell>
          <cell r="R144" t="str">
            <v>专业技术七级</v>
          </cell>
          <cell r="S144" t="str">
            <v>博士</v>
          </cell>
          <cell r="T144" t="str">
            <v>2006-06</v>
          </cell>
          <cell r="U144" t="str">
            <v>哈尔滨工程大学</v>
          </cell>
          <cell r="V144" t="str">
            <v>200606</v>
          </cell>
          <cell r="W144" t="str">
            <v>信号与信息处理</v>
          </cell>
          <cell r="X144" t="str">
            <v>哈尔滨工程大学（硕博）</v>
          </cell>
          <cell r="AA144" t="str">
            <v>大连理工大学</v>
          </cell>
          <cell r="AB144" t="str">
            <v>1996.7</v>
          </cell>
          <cell r="AC144" t="str">
            <v>自动化</v>
          </cell>
          <cell r="AD144" t="str">
            <v>高级工程师</v>
          </cell>
        </row>
        <row r="145">
          <cell r="C145" t="str">
            <v>苏江涛</v>
          </cell>
          <cell r="D145" t="str">
            <v>13388422057</v>
          </cell>
          <cell r="E145" t="str">
            <v>1981-09-28</v>
          </cell>
          <cell r="F145" t="str">
            <v>男</v>
          </cell>
          <cell r="G145" t="str">
            <v>中国</v>
          </cell>
          <cell r="H145" t="str">
            <v>汉族</v>
          </cell>
          <cell r="I145" t="str">
            <v>jtsu@hdu.edu.cn</v>
          </cell>
          <cell r="J145" t="str">
            <v>集成电路与系统</v>
          </cell>
          <cell r="K145" t="str">
            <v>微电子CAD研究所</v>
          </cell>
          <cell r="M145" t="str">
            <v>博士研究生</v>
          </cell>
          <cell r="N145" t="str">
            <v>201601</v>
          </cell>
          <cell r="O145" t="str">
            <v>201601</v>
          </cell>
          <cell r="P145" t="str">
            <v>专任教师</v>
          </cell>
          <cell r="R145" t="str">
            <v>专业技术八级</v>
          </cell>
          <cell r="S145" t="str">
            <v>博士</v>
          </cell>
          <cell r="T145" t="str">
            <v>2012-02</v>
          </cell>
          <cell r="U145" t="str">
            <v>英国卡迪夫大学</v>
          </cell>
          <cell r="V145" t="str">
            <v>201202</v>
          </cell>
          <cell r="W145" t="str">
            <v>电气与电子工程</v>
          </cell>
          <cell r="X145" t="str">
            <v>中国海洋大学</v>
          </cell>
          <cell r="Y145" t="str">
            <v>2005.06</v>
          </cell>
          <cell r="Z145" t="str">
            <v>信号与信息处理</v>
          </cell>
          <cell r="AA145" t="str">
            <v>中国海洋大学</v>
          </cell>
          <cell r="AB145" t="str">
            <v>2002.06</v>
          </cell>
          <cell r="AC145" t="str">
            <v>电子学与信息系统</v>
          </cell>
        </row>
        <row r="146">
          <cell r="C146" t="str">
            <v>曹菲</v>
          </cell>
          <cell r="D146" t="str">
            <v>13216179607</v>
          </cell>
          <cell r="E146" t="str">
            <v>1982-12-31</v>
          </cell>
          <cell r="F146" t="str">
            <v>女</v>
          </cell>
          <cell r="G146" t="str">
            <v>中国</v>
          </cell>
          <cell r="H146" t="str">
            <v>汉族</v>
          </cell>
          <cell r="I146" t="str">
            <v>caofei@hdu.edu.cn</v>
          </cell>
          <cell r="J146" t="str">
            <v>集成电路与系统</v>
          </cell>
          <cell r="K146" t="str">
            <v>微电子CAD研究所</v>
          </cell>
          <cell r="M146" t="str">
            <v>博士研究生</v>
          </cell>
          <cell r="N146" t="str">
            <v>200407</v>
          </cell>
          <cell r="O146" t="str">
            <v>201601</v>
          </cell>
          <cell r="P146" t="str">
            <v>专任教师</v>
          </cell>
          <cell r="R146" t="str">
            <v>专业技术九级</v>
          </cell>
          <cell r="S146" t="str">
            <v>博士</v>
          </cell>
          <cell r="T146" t="str">
            <v>2016-10</v>
          </cell>
          <cell r="U146" t="str">
            <v>哈尔滨工程大学</v>
          </cell>
          <cell r="V146" t="str">
            <v>201607</v>
          </cell>
          <cell r="W146" t="str">
            <v>材料学</v>
          </cell>
          <cell r="X146" t="str">
            <v>辽宁大学</v>
          </cell>
          <cell r="Y146" t="str">
            <v>2009.07</v>
          </cell>
          <cell r="Z146" t="str">
            <v>微电子学与固体电子学</v>
          </cell>
          <cell r="AA146" t="str">
            <v>辽宁大学</v>
          </cell>
          <cell r="AB146" t="str">
            <v>2004.07</v>
          </cell>
          <cell r="AC146" t="str">
            <v>电子科学与技术</v>
          </cell>
          <cell r="AD146" t="str">
            <v>讲师（高校）</v>
          </cell>
        </row>
        <row r="147">
          <cell r="C147" t="str">
            <v>王颖</v>
          </cell>
          <cell r="D147" t="str">
            <v>13216179597</v>
          </cell>
          <cell r="E147" t="str">
            <v>1977-11-19</v>
          </cell>
          <cell r="F147" t="str">
            <v>男</v>
          </cell>
          <cell r="G147" t="str">
            <v>中国</v>
          </cell>
          <cell r="H147" t="str">
            <v>满族</v>
          </cell>
          <cell r="I147" t="str">
            <v>wangying01@hdu.edu.cn</v>
          </cell>
          <cell r="J147" t="str">
            <v>集成电路与系统</v>
          </cell>
          <cell r="K147" t="str">
            <v>微电子CAD研究所</v>
          </cell>
          <cell r="L147" t="str">
            <v>三层次/特聘教授</v>
          </cell>
          <cell r="M147" t="str">
            <v>博士研究生</v>
          </cell>
          <cell r="N147" t="str">
            <v>200512</v>
          </cell>
          <cell r="O147" t="str">
            <v>201601</v>
          </cell>
          <cell r="P147" t="str">
            <v>专任教师</v>
          </cell>
          <cell r="Q147" t="str">
            <v>科研为主型</v>
          </cell>
          <cell r="R147" t="str">
            <v>专业技术三级</v>
          </cell>
          <cell r="S147" t="str">
            <v>博士</v>
          </cell>
          <cell r="T147" t="str">
            <v>2005-12</v>
          </cell>
          <cell r="U147" t="str">
            <v>西安交通大学</v>
          </cell>
          <cell r="V147" t="str">
            <v>200511</v>
          </cell>
          <cell r="W147" t="str">
            <v>电子科学与技术</v>
          </cell>
          <cell r="X147" t="str">
            <v>辽宁大学</v>
          </cell>
          <cell r="Y147" t="str">
            <v>2002.07</v>
          </cell>
          <cell r="Z147" t="str">
            <v>微电子学与固体电子学</v>
          </cell>
          <cell r="AA147" t="str">
            <v>辽宁大学</v>
          </cell>
          <cell r="AB147" t="str">
            <v>1999.07</v>
          </cell>
          <cell r="AC147" t="str">
            <v>电子工程系</v>
          </cell>
          <cell r="AD147" t="str">
            <v>教授</v>
          </cell>
        </row>
        <row r="148">
          <cell r="C148" t="str">
            <v>崔光茫</v>
          </cell>
          <cell r="D148" t="str">
            <v>13656718849</v>
          </cell>
          <cell r="E148" t="str">
            <v>1989-10-05</v>
          </cell>
          <cell r="F148" t="str">
            <v>男</v>
          </cell>
          <cell r="G148" t="str">
            <v>中国</v>
          </cell>
          <cell r="H148" t="str">
            <v>汉族</v>
          </cell>
          <cell r="I148" t="str">
            <v>nycgm@163.com</v>
          </cell>
          <cell r="J148" t="str">
            <v>光电工程与仪器科学</v>
          </cell>
          <cell r="K148" t="str">
            <v>光电工程与仪器科学研究所</v>
          </cell>
          <cell r="M148" t="str">
            <v>博士研究生</v>
          </cell>
          <cell r="N148" t="str">
            <v>201606</v>
          </cell>
          <cell r="O148" t="str">
            <v>201606</v>
          </cell>
          <cell r="P148" t="str">
            <v>专任教师</v>
          </cell>
          <cell r="R148" t="str">
            <v>专业技术八级</v>
          </cell>
          <cell r="S148" t="str">
            <v>博士</v>
          </cell>
          <cell r="T148" t="str">
            <v>2016-06</v>
          </cell>
          <cell r="U148" t="str">
            <v>浙江大学</v>
          </cell>
          <cell r="V148" t="str">
            <v>201606</v>
          </cell>
          <cell r="W148" t="str">
            <v>光学工程</v>
          </cell>
          <cell r="X148" t="str">
            <v>浙江大学（硕博）</v>
          </cell>
          <cell r="AA148" t="str">
            <v>浙江大学</v>
          </cell>
          <cell r="AB148" t="str">
            <v>2011.06</v>
          </cell>
          <cell r="AC148" t="str">
            <v>光电信息工程</v>
          </cell>
          <cell r="AD148" t="str">
            <v>讲师（高校）</v>
          </cell>
        </row>
        <row r="149">
          <cell r="C149" t="str">
            <v>于成浩</v>
          </cell>
          <cell r="D149" t="str">
            <v>13836030955</v>
          </cell>
          <cell r="E149" t="str">
            <v>1988-01-18</v>
          </cell>
          <cell r="F149" t="str">
            <v>男</v>
          </cell>
          <cell r="G149" t="str">
            <v>中国</v>
          </cell>
          <cell r="H149" t="str">
            <v>汉族</v>
          </cell>
          <cell r="I149" t="str">
            <v>yuchenghao@hdu.edu.cn</v>
          </cell>
          <cell r="J149" t="str">
            <v>集成电路与系统</v>
          </cell>
          <cell r="K149" t="str">
            <v>微电子CAD研究所</v>
          </cell>
          <cell r="M149" t="str">
            <v>博士研究生</v>
          </cell>
          <cell r="N149" t="str">
            <v>201607</v>
          </cell>
          <cell r="O149" t="str">
            <v>201607</v>
          </cell>
          <cell r="P149" t="str">
            <v>专任教师</v>
          </cell>
          <cell r="R149" t="str">
            <v>专业技术九级</v>
          </cell>
          <cell r="S149" t="str">
            <v>博士</v>
          </cell>
          <cell r="T149" t="str">
            <v>2016-06</v>
          </cell>
          <cell r="U149" t="str">
            <v>哈尔滨工程大学</v>
          </cell>
          <cell r="V149" t="str">
            <v>201606</v>
          </cell>
          <cell r="W149" t="str">
            <v>信息与通信工程</v>
          </cell>
          <cell r="X149" t="str">
            <v>哈尔滨工程大学</v>
          </cell>
          <cell r="Y149" t="str">
            <v>2012.07</v>
          </cell>
          <cell r="Z149" t="str">
            <v>电路与系统</v>
          </cell>
          <cell r="AA149" t="str">
            <v>哈尔滨工程大学</v>
          </cell>
          <cell r="AB149" t="str">
            <v>2011.07</v>
          </cell>
          <cell r="AC149" t="str">
            <v>微电子学</v>
          </cell>
          <cell r="AD149" t="str">
            <v>讲师（高校）</v>
          </cell>
        </row>
        <row r="150">
          <cell r="C150" t="str">
            <v>于长秋</v>
          </cell>
          <cell r="D150" t="str">
            <v>13516814637</v>
          </cell>
          <cell r="E150" t="str">
            <v>1984-10-06</v>
          </cell>
          <cell r="F150" t="str">
            <v>女</v>
          </cell>
          <cell r="G150" t="str">
            <v>中国</v>
          </cell>
          <cell r="H150" t="str">
            <v>汉族</v>
          </cell>
          <cell r="I150" t="str">
            <v>cqyu@hdu.edu.cn</v>
          </cell>
          <cell r="J150" t="str">
            <v>磁电子器件与应用系统</v>
          </cell>
          <cell r="K150" t="str">
            <v>磁电子中心</v>
          </cell>
          <cell r="M150" t="str">
            <v>博士研究生</v>
          </cell>
          <cell r="N150" t="str">
            <v>200907</v>
          </cell>
          <cell r="O150" t="str">
            <v>201608</v>
          </cell>
          <cell r="P150" t="str">
            <v>专任教师</v>
          </cell>
          <cell r="R150" t="str">
            <v>专业技术八级</v>
          </cell>
          <cell r="S150" t="str">
            <v>博士</v>
          </cell>
          <cell r="T150" t="str">
            <v>2016-07</v>
          </cell>
          <cell r="U150" t="str">
            <v>哈尔滨工业大学</v>
          </cell>
          <cell r="V150" t="str">
            <v>201606</v>
          </cell>
          <cell r="W150" t="str">
            <v>物理电子学</v>
          </cell>
          <cell r="X150" t="str">
            <v>哈尔滨工业大学</v>
          </cell>
          <cell r="Y150" t="str">
            <v>2009.07</v>
          </cell>
          <cell r="Z150" t="str">
            <v>光学</v>
          </cell>
          <cell r="AA150" t="str">
            <v>哈尔滨师范大学</v>
          </cell>
          <cell r="AB150" t="str">
            <v>2007.07</v>
          </cell>
          <cell r="AC150" t="str">
            <v>物理学</v>
          </cell>
          <cell r="AD150" t="str">
            <v>讲师（高校）</v>
          </cell>
        </row>
        <row r="151">
          <cell r="C151" t="str">
            <v>吕帅帅</v>
          </cell>
          <cell r="D151" t="str">
            <v>15167138774</v>
          </cell>
          <cell r="E151" t="str">
            <v>1986-11-22</v>
          </cell>
          <cell r="F151" t="str">
            <v>男</v>
          </cell>
          <cell r="G151" t="str">
            <v>中国</v>
          </cell>
          <cell r="H151" t="str">
            <v>汉族</v>
          </cell>
          <cell r="I151" t="str">
            <v>lvshuai@hdu.edu.cn</v>
          </cell>
          <cell r="J151" t="str">
            <v>海洋电子</v>
          </cell>
          <cell r="K151" t="str">
            <v>电子系统集成技术研究所</v>
          </cell>
          <cell r="M151" t="str">
            <v>博士研究生</v>
          </cell>
          <cell r="N151" t="str">
            <v>201610</v>
          </cell>
          <cell r="O151" t="str">
            <v>201610</v>
          </cell>
          <cell r="P151" t="str">
            <v>专任教师</v>
          </cell>
          <cell r="R151" t="str">
            <v>专业技术九级</v>
          </cell>
          <cell r="S151" t="str">
            <v>博士</v>
          </cell>
          <cell r="T151" t="str">
            <v>2016-12</v>
          </cell>
          <cell r="U151" t="str">
            <v>西北工业大学</v>
          </cell>
          <cell r="V151" t="str">
            <v>201609</v>
          </cell>
          <cell r="W151" t="str">
            <v>电机与电器</v>
          </cell>
          <cell r="X151" t="str">
            <v>西北工业大学（硕博）</v>
          </cell>
          <cell r="AA151" t="str">
            <v>西北工业大学</v>
          </cell>
          <cell r="AB151" t="str">
            <v>电气工程及自动化</v>
          </cell>
          <cell r="AD151" t="str">
            <v>讲师（高校）</v>
          </cell>
        </row>
        <row r="152">
          <cell r="C152" t="str">
            <v>骆季奎</v>
          </cell>
          <cell r="D152" t="str">
            <v>15867138322</v>
          </cell>
          <cell r="E152" t="str">
            <v>1957-08-24</v>
          </cell>
          <cell r="F152" t="str">
            <v>男</v>
          </cell>
          <cell r="G152" t="str">
            <v>英国</v>
          </cell>
          <cell r="H152" t="str">
            <v>汉族</v>
          </cell>
          <cell r="I152" t="str">
            <v>jackluo@hdu.edu.cn</v>
          </cell>
          <cell r="J152" t="str">
            <v>集成电路与系统</v>
          </cell>
          <cell r="K152" t="str">
            <v>微电子CAD研究所</v>
          </cell>
          <cell r="L152" t="str">
            <v>二层次</v>
          </cell>
          <cell r="M152" t="str">
            <v>博士研究生</v>
          </cell>
          <cell r="N152" t="str">
            <v>201610</v>
          </cell>
          <cell r="O152" t="str">
            <v>201610</v>
          </cell>
          <cell r="P152" t="str">
            <v>专任教师</v>
          </cell>
          <cell r="Q152" t="str">
            <v>科研为主型</v>
          </cell>
          <cell r="R152" t="str">
            <v>专业技术四级</v>
          </cell>
          <cell r="S152" t="str">
            <v>博士</v>
          </cell>
          <cell r="T152" t="str">
            <v>1989-03</v>
          </cell>
          <cell r="U152" t="str">
            <v>北海道大学</v>
          </cell>
          <cell r="V152" t="str">
            <v>198903</v>
          </cell>
          <cell r="W152" t="str">
            <v>电气工程</v>
          </cell>
          <cell r="AD152" t="str">
            <v>教授</v>
          </cell>
        </row>
        <row r="153">
          <cell r="C153" t="str">
            <v>张健</v>
          </cell>
          <cell r="D153" t="str">
            <v>18621935866</v>
          </cell>
          <cell r="E153" t="str">
            <v>1978-11-06</v>
          </cell>
          <cell r="F153" t="str">
            <v>男</v>
          </cell>
          <cell r="G153" t="str">
            <v>中国</v>
          </cell>
          <cell r="H153" t="str">
            <v>汉族</v>
          </cell>
          <cell r="I153" t="str">
            <v>zhangjian@hdu.edu.cn</v>
          </cell>
          <cell r="J153" t="str">
            <v>新型半导体器件与电路</v>
          </cell>
          <cell r="K153" t="str">
            <v>微电子CAD研究所</v>
          </cell>
          <cell r="L153" t="str">
            <v>三层次</v>
          </cell>
          <cell r="M153" t="str">
            <v>博士研究生</v>
          </cell>
          <cell r="N153" t="str">
            <v>199907</v>
          </cell>
          <cell r="O153" t="str">
            <v>201612</v>
          </cell>
          <cell r="P153" t="str">
            <v>专职研究</v>
          </cell>
          <cell r="Q153" t="str">
            <v>非国防军工型</v>
          </cell>
          <cell r="R153" t="str">
            <v>专业技术四级</v>
          </cell>
          <cell r="S153" t="str">
            <v>博士</v>
          </cell>
          <cell r="T153" t="str">
            <v>2008-07</v>
          </cell>
          <cell r="U153" t="str">
            <v>中国科学院大学</v>
          </cell>
          <cell r="V153" t="str">
            <v>200807</v>
          </cell>
          <cell r="W153" t="str">
            <v>微电子学与固体电子学</v>
          </cell>
          <cell r="AD153" t="str">
            <v>研究员（自然科学）</v>
          </cell>
        </row>
        <row r="154">
          <cell r="C154" t="str">
            <v>吴丽翔</v>
          </cell>
          <cell r="D154" t="str">
            <v>16462016214</v>
          </cell>
          <cell r="E154" t="str">
            <v>1988-11-29</v>
          </cell>
          <cell r="F154" t="str">
            <v>男</v>
          </cell>
          <cell r="G154" t="str">
            <v>中国</v>
          </cell>
          <cell r="H154" t="str">
            <v>汉族</v>
          </cell>
          <cell r="I154" t="str">
            <v>wulx@hdu.edu.cn</v>
          </cell>
          <cell r="J154" t="str">
            <v>微纳器件与微系统</v>
          </cell>
          <cell r="K154" t="str">
            <v>微电子CAD研究所</v>
          </cell>
          <cell r="M154" t="str">
            <v>博士研究生</v>
          </cell>
          <cell r="N154" t="str">
            <v>201605</v>
          </cell>
          <cell r="O154" t="str">
            <v>201612</v>
          </cell>
          <cell r="P154" t="str">
            <v>专任教师</v>
          </cell>
          <cell r="R154" t="str">
            <v>专业技术九级</v>
          </cell>
          <cell r="S154" t="str">
            <v>博士</v>
          </cell>
          <cell r="T154" t="str">
            <v>2015-11</v>
          </cell>
          <cell r="U154" t="str">
            <v>中国科学技术大学</v>
          </cell>
          <cell r="V154" t="str">
            <v>201511</v>
          </cell>
          <cell r="W154" t="str">
            <v>核科学与技术</v>
          </cell>
          <cell r="X154" t="str">
            <v>中国科学技术大学（硕博）</v>
          </cell>
          <cell r="AA154" t="str">
            <v>哈尔滨工程大学</v>
          </cell>
          <cell r="AB154" t="str">
            <v>2011.06</v>
          </cell>
          <cell r="AC154" t="str">
            <v>核工程与核技术</v>
          </cell>
        </row>
        <row r="155">
          <cell r="C155" t="str">
            <v>潘玉剑</v>
          </cell>
          <cell r="D155" t="str">
            <v>15058199459</v>
          </cell>
          <cell r="E155" t="str">
            <v>1987-11-28</v>
          </cell>
          <cell r="F155" t="str">
            <v>男</v>
          </cell>
          <cell r="G155" t="str">
            <v>中国</v>
          </cell>
          <cell r="H155" t="str">
            <v>汉族</v>
          </cell>
          <cell r="I155" t="str">
            <v>pyj@hdu.edu.cn</v>
          </cell>
          <cell r="J155" t="str">
            <v>无线技术与应用</v>
          </cell>
          <cell r="K155" t="str">
            <v>天线与微波技术研究所</v>
          </cell>
          <cell r="M155" t="str">
            <v>博士研究生</v>
          </cell>
          <cell r="N155" t="str">
            <v>201009</v>
          </cell>
          <cell r="O155" t="str">
            <v>201612</v>
          </cell>
          <cell r="P155" t="str">
            <v>专任教师</v>
          </cell>
          <cell r="R155" t="str">
            <v>专业技术八级</v>
          </cell>
          <cell r="S155" t="str">
            <v>博士</v>
          </cell>
          <cell r="T155" t="str">
            <v>2015-12</v>
          </cell>
          <cell r="U155" t="str">
            <v>国防科学技术大学</v>
          </cell>
          <cell r="V155" t="str">
            <v>201512</v>
          </cell>
          <cell r="W155" t="str">
            <v>电子科学与技术</v>
          </cell>
          <cell r="X155" t="str">
            <v>国防科技大学</v>
          </cell>
          <cell r="Y155" t="str">
            <v>2012.12</v>
          </cell>
          <cell r="Z155" t="str">
            <v>电磁场与微波技术</v>
          </cell>
          <cell r="AA155" t="str">
            <v>电子科技大学</v>
          </cell>
          <cell r="AB155" t="str">
            <v>2010.06</v>
          </cell>
          <cell r="AC155" t="str">
            <v>真空电子技术</v>
          </cell>
          <cell r="AD155" t="str">
            <v>讲师（高校）</v>
          </cell>
        </row>
        <row r="156">
          <cell r="C156" t="str">
            <v>杨晓丹</v>
          </cell>
          <cell r="D156" t="str">
            <v>15158889843</v>
          </cell>
          <cell r="E156" t="str">
            <v>1986-12-27</v>
          </cell>
          <cell r="F156" t="str">
            <v>女</v>
          </cell>
          <cell r="G156" t="str">
            <v>中国</v>
          </cell>
          <cell r="H156" t="str">
            <v>汉族</v>
          </cell>
          <cell r="I156" t="str">
            <v>yangxd@hdu.edu.cn</v>
          </cell>
          <cell r="J156" t="str">
            <v>学工办</v>
          </cell>
          <cell r="K156" t="str">
            <v>学院办公室</v>
          </cell>
          <cell r="M156" t="str">
            <v>硕士研究生</v>
          </cell>
          <cell r="N156" t="str">
            <v>201211</v>
          </cell>
          <cell r="O156" t="str">
            <v>201612</v>
          </cell>
          <cell r="P156" t="str">
            <v>辅导员</v>
          </cell>
          <cell r="R156" t="str">
            <v>专业技术十级/管理八级</v>
          </cell>
          <cell r="S156" t="str">
            <v>硕士</v>
          </cell>
          <cell r="T156" t="str">
            <v>2011-06</v>
          </cell>
          <cell r="U156" t="str">
            <v>武汉大学</v>
          </cell>
          <cell r="V156" t="str">
            <v>201106</v>
          </cell>
          <cell r="W156" t="str">
            <v>政治与公共管理</v>
          </cell>
          <cell r="AD156" t="str">
            <v>讲师（高校）</v>
          </cell>
        </row>
        <row r="157">
          <cell r="C157" t="str">
            <v>郑辉</v>
          </cell>
          <cell r="D157" t="str">
            <v>18658875832</v>
          </cell>
          <cell r="E157" t="str">
            <v>1987-12-02</v>
          </cell>
          <cell r="F157" t="str">
            <v>男</v>
          </cell>
          <cell r="G157" t="str">
            <v>中国</v>
          </cell>
          <cell r="H157" t="str">
            <v>汉族</v>
          </cell>
          <cell r="I157" t="str">
            <v>zhenghui0551@hdu.edu.cn</v>
          </cell>
          <cell r="J157" t="str">
            <v>先进电子材料与器件</v>
          </cell>
          <cell r="K157" t="str">
            <v>新型电子器件与系统研究所</v>
          </cell>
          <cell r="M157" t="str">
            <v>博士研究生</v>
          </cell>
          <cell r="N157" t="str">
            <v>201612</v>
          </cell>
          <cell r="O157" t="str">
            <v>201612</v>
          </cell>
          <cell r="P157" t="str">
            <v>专任教师</v>
          </cell>
          <cell r="R157" t="str">
            <v>专业技术八级</v>
          </cell>
          <cell r="S157" t="str">
            <v>博士</v>
          </cell>
          <cell r="T157" t="str">
            <v>2016-12</v>
          </cell>
          <cell r="U157" t="str">
            <v>电子科技大学</v>
          </cell>
          <cell r="V157" t="str">
            <v>201612</v>
          </cell>
          <cell r="W157" t="str">
            <v>电子科学与技术</v>
          </cell>
          <cell r="X157" t="str">
            <v>杭州电子科技大学</v>
          </cell>
          <cell r="Y157" t="str">
            <v>2012.07</v>
          </cell>
          <cell r="Z157" t="str">
            <v>微电子学与固体电子学</v>
          </cell>
          <cell r="AA157" t="str">
            <v>安庆师范学院</v>
          </cell>
          <cell r="AB157" t="str">
            <v>2009.07</v>
          </cell>
          <cell r="AC157" t="str">
            <v>电子信息科学与技术</v>
          </cell>
          <cell r="AD157" t="str">
            <v>讲师（高校）</v>
          </cell>
        </row>
        <row r="158">
          <cell r="C158" t="str">
            <v>尹川</v>
          </cell>
          <cell r="D158" t="str">
            <v>18757120040</v>
          </cell>
          <cell r="E158" t="str">
            <v>1987-07-17</v>
          </cell>
          <cell r="F158" t="str">
            <v>男</v>
          </cell>
          <cell r="G158" t="str">
            <v>中国</v>
          </cell>
          <cell r="H158" t="str">
            <v>汉族</v>
          </cell>
          <cell r="I158" t="str">
            <v>yinc@hdu.edu.cn</v>
          </cell>
          <cell r="J158" t="str">
            <v>天线与微波技术</v>
          </cell>
          <cell r="K158" t="str">
            <v>天线与微波技术研究所</v>
          </cell>
          <cell r="M158" t="str">
            <v>博士研究生</v>
          </cell>
          <cell r="N158" t="str">
            <v>201701</v>
          </cell>
          <cell r="O158" t="str">
            <v>201701</v>
          </cell>
          <cell r="P158" t="str">
            <v>专任教师</v>
          </cell>
          <cell r="R158" t="str">
            <v>专业技术八级</v>
          </cell>
          <cell r="S158" t="str">
            <v>博士</v>
          </cell>
          <cell r="T158" t="str">
            <v>2016-12</v>
          </cell>
          <cell r="U158" t="str">
            <v>南京邮电大学</v>
          </cell>
          <cell r="V158" t="str">
            <v>201612</v>
          </cell>
          <cell r="W158" t="str">
            <v>电磁场与微波技术</v>
          </cell>
          <cell r="X158" t="str">
            <v>四川理工大学</v>
          </cell>
          <cell r="Y158" t="str">
            <v>2011.07</v>
          </cell>
          <cell r="Z158" t="str">
            <v>电磁场与微波技术</v>
          </cell>
          <cell r="AA158" t="str">
            <v>常州大学</v>
          </cell>
          <cell r="AB158" t="str">
            <v>2007.07</v>
          </cell>
          <cell r="AC158" t="str">
            <v>通信工程</v>
          </cell>
          <cell r="AD158" t="str">
            <v>讲师（高校）</v>
          </cell>
        </row>
        <row r="159">
          <cell r="C159" t="str">
            <v>杨潇怡</v>
          </cell>
          <cell r="D159" t="str">
            <v>15869105752</v>
          </cell>
          <cell r="E159" t="str">
            <v>1991-05-20</v>
          </cell>
          <cell r="F159" t="str">
            <v>女</v>
          </cell>
          <cell r="G159" t="str">
            <v>中国</v>
          </cell>
          <cell r="H159" t="str">
            <v>汉族</v>
          </cell>
          <cell r="I159" t="str">
            <v>759931521@qq.com</v>
          </cell>
          <cell r="J159" t="str">
            <v>学工办</v>
          </cell>
          <cell r="K159" t="str">
            <v>学院办公室</v>
          </cell>
          <cell r="M159" t="str">
            <v>硕士研究生</v>
          </cell>
          <cell r="N159" t="str">
            <v>201702</v>
          </cell>
          <cell r="O159" t="str">
            <v>201702</v>
          </cell>
          <cell r="P159" t="str">
            <v>辅导员</v>
          </cell>
          <cell r="R159" t="str">
            <v>专业技术十二级/管理九级</v>
          </cell>
          <cell r="S159" t="str">
            <v>硕士</v>
          </cell>
          <cell r="T159" t="str">
            <v>2017-01</v>
          </cell>
          <cell r="U159" t="str">
            <v>北京科技大学</v>
          </cell>
          <cell r="V159" t="str">
            <v>201701</v>
          </cell>
          <cell r="W159" t="str">
            <v>机械工程</v>
          </cell>
        </row>
        <row r="160">
          <cell r="C160" t="str">
            <v>孙朋飞</v>
          </cell>
          <cell r="D160" t="str">
            <v>15555118560</v>
          </cell>
          <cell r="E160" t="str">
            <v>1988-05-17</v>
          </cell>
          <cell r="F160" t="str">
            <v>男</v>
          </cell>
          <cell r="G160" t="str">
            <v>中国</v>
          </cell>
          <cell r="H160" t="str">
            <v>汉族</v>
          </cell>
          <cell r="I160" t="str">
            <v>shensan23@163.com</v>
          </cell>
          <cell r="J160" t="str">
            <v>新型半导体器件与电路</v>
          </cell>
          <cell r="K160" t="str">
            <v>微电子CAD研究所</v>
          </cell>
          <cell r="M160" t="str">
            <v>博士研究生</v>
          </cell>
          <cell r="N160" t="str">
            <v>201703</v>
          </cell>
          <cell r="O160" t="str">
            <v>201703</v>
          </cell>
          <cell r="P160" t="str">
            <v>专任教师</v>
          </cell>
          <cell r="R160" t="str">
            <v>专业技术九级</v>
          </cell>
          <cell r="S160" t="str">
            <v>博士</v>
          </cell>
          <cell r="T160" t="str">
            <v>2017-01</v>
          </cell>
          <cell r="U160" t="str">
            <v>中国科学院大学</v>
          </cell>
          <cell r="V160" t="str">
            <v>201701</v>
          </cell>
          <cell r="W160" t="str">
            <v>微电子学与固体电子学</v>
          </cell>
          <cell r="X160" t="str">
            <v>中国科学院大学（硕博）</v>
          </cell>
          <cell r="AA160" t="str">
            <v>中国科学技术大学</v>
          </cell>
          <cell r="AB160" t="str">
            <v>2011.07</v>
          </cell>
          <cell r="AC160" t="str">
            <v>电子科学与技术</v>
          </cell>
          <cell r="AD160" t="str">
            <v>讲师（高校）</v>
          </cell>
        </row>
        <row r="161">
          <cell r="C161" t="str">
            <v>周前</v>
          </cell>
          <cell r="D161" t="str">
            <v>13675858546</v>
          </cell>
          <cell r="E161" t="str">
            <v>1988-05-08</v>
          </cell>
          <cell r="F161" t="str">
            <v>男</v>
          </cell>
          <cell r="G161" t="str">
            <v>中国</v>
          </cell>
          <cell r="H161" t="str">
            <v>汉族</v>
          </cell>
          <cell r="I161" t="str">
            <v>zhouqian@hdu.edu.cn</v>
          </cell>
          <cell r="J161" t="str">
            <v>光电工程与仪器科学</v>
          </cell>
          <cell r="K161" t="str">
            <v>光电工程与仪器科学研究所</v>
          </cell>
          <cell r="M161" t="str">
            <v>博士研究生</v>
          </cell>
          <cell r="N161" t="str">
            <v>201704</v>
          </cell>
          <cell r="O161" t="str">
            <v>201704</v>
          </cell>
          <cell r="P161" t="str">
            <v>专任教师</v>
          </cell>
          <cell r="R161" t="str">
            <v>专业技术十级</v>
          </cell>
          <cell r="S161" t="str">
            <v>博士</v>
          </cell>
          <cell r="T161" t="str">
            <v>2016-06</v>
          </cell>
          <cell r="U161" t="str">
            <v>四川大学</v>
          </cell>
          <cell r="V161" t="str">
            <v>201606</v>
          </cell>
          <cell r="W161" t="str">
            <v>光学</v>
          </cell>
          <cell r="X161" t="str">
            <v>四川大学（硕博）</v>
          </cell>
          <cell r="AA161" t="str">
            <v>四川大学</v>
          </cell>
          <cell r="AB161" t="str">
            <v>2011.07</v>
          </cell>
          <cell r="AC161" t="str">
            <v>物理学</v>
          </cell>
          <cell r="AD161" t="str">
            <v>讲师（高校）</v>
          </cell>
        </row>
        <row r="162">
          <cell r="C162" t="str">
            <v>廖臻</v>
          </cell>
          <cell r="D162" t="str">
            <v>18551851336</v>
          </cell>
          <cell r="E162" t="str">
            <v>1988-11-28</v>
          </cell>
          <cell r="F162" t="str">
            <v>男</v>
          </cell>
          <cell r="G162" t="str">
            <v>中国</v>
          </cell>
          <cell r="H162" t="str">
            <v>汉族</v>
          </cell>
          <cell r="I162" t="str">
            <v>zhenliao.cn@gmail.com</v>
          </cell>
          <cell r="J162" t="str">
            <v>无线技术与应用</v>
          </cell>
          <cell r="K162" t="str">
            <v>天线与微波技术研究所</v>
          </cell>
          <cell r="L162" t="str">
            <v>六层次</v>
          </cell>
          <cell r="M162" t="str">
            <v>博士研究生</v>
          </cell>
          <cell r="N162" t="str">
            <v>201704</v>
          </cell>
          <cell r="O162" t="str">
            <v>201704</v>
          </cell>
          <cell r="P162" t="str">
            <v>专任教师</v>
          </cell>
          <cell r="R162" t="str">
            <v>专业技术九级</v>
          </cell>
          <cell r="S162" t="str">
            <v>博士</v>
          </cell>
          <cell r="T162" t="str">
            <v>2017-03</v>
          </cell>
          <cell r="U162" t="str">
            <v>东南大学</v>
          </cell>
          <cell r="V162" t="str">
            <v>201701</v>
          </cell>
          <cell r="W162" t="str">
            <v>电磁场与微波技术</v>
          </cell>
          <cell r="X162" t="str">
            <v>南京理工大学</v>
          </cell>
          <cell r="Y162" t="str">
            <v>2012.07</v>
          </cell>
          <cell r="Z162" t="str">
            <v>电子与通信工程</v>
          </cell>
          <cell r="AA162" t="str">
            <v>南昌航空大学</v>
          </cell>
          <cell r="AB162" t="str">
            <v>2009.07</v>
          </cell>
          <cell r="AC162" t="str">
            <v>电子信息工程</v>
          </cell>
          <cell r="AD162" t="str">
            <v>讲师（高校）</v>
          </cell>
        </row>
        <row r="163">
          <cell r="C163" t="str">
            <v>杨伟煌</v>
          </cell>
          <cell r="D163" t="str">
            <v>18259576776</v>
          </cell>
          <cell r="E163" t="str">
            <v>1983-06-16</v>
          </cell>
          <cell r="F163" t="str">
            <v>男</v>
          </cell>
          <cell r="G163" t="str">
            <v>中国</v>
          </cell>
          <cell r="H163" t="str">
            <v>汉族</v>
          </cell>
          <cell r="I163" t="str">
            <v>yangwh@hdu.edu.cn</v>
          </cell>
          <cell r="J163" t="str">
            <v>微纳器件与微系统</v>
          </cell>
          <cell r="K163" t="str">
            <v>微电子CAD研究所</v>
          </cell>
          <cell r="L163" t="str">
            <v>六层次</v>
          </cell>
          <cell r="M163" t="str">
            <v>博士研究生</v>
          </cell>
          <cell r="N163" t="str">
            <v>201705</v>
          </cell>
          <cell r="O163" t="str">
            <v>201705</v>
          </cell>
          <cell r="P163" t="str">
            <v>专任教师</v>
          </cell>
          <cell r="Q163" t="str">
            <v>科研为主型</v>
          </cell>
          <cell r="R163" t="str">
            <v>专业技术七级</v>
          </cell>
          <cell r="S163" t="str">
            <v>博士</v>
          </cell>
          <cell r="T163" t="str">
            <v>2013-06</v>
          </cell>
          <cell r="U163" t="str">
            <v>厦门大学</v>
          </cell>
          <cell r="V163" t="str">
            <v>201306</v>
          </cell>
          <cell r="W163" t="str">
            <v>凝聚态物理</v>
          </cell>
          <cell r="X163" t="str">
            <v>厦门大学（硕博）</v>
          </cell>
          <cell r="AA163" t="str">
            <v>厦门大学</v>
          </cell>
          <cell r="AB163" t="str">
            <v>2006.07</v>
          </cell>
          <cell r="AC163" t="str">
            <v>物理学</v>
          </cell>
          <cell r="AD163" t="str">
            <v>副研究员（自然科学）</v>
          </cell>
        </row>
        <row r="164">
          <cell r="C164" t="str">
            <v>蔡佳林</v>
          </cell>
          <cell r="D164" t="str">
            <v>13738049825</v>
          </cell>
          <cell r="E164" t="str">
            <v>1984-10-11</v>
          </cell>
          <cell r="F164" t="str">
            <v>男</v>
          </cell>
          <cell r="G164" t="str">
            <v>中国</v>
          </cell>
          <cell r="H164" t="str">
            <v>汉族</v>
          </cell>
          <cell r="I164" t="str">
            <v>cai.1011@163.com</v>
          </cell>
          <cell r="J164" t="str">
            <v>集成电路与系统</v>
          </cell>
          <cell r="K164" t="str">
            <v>微电子CAD研究所</v>
          </cell>
          <cell r="L164" t="str">
            <v>六层次</v>
          </cell>
          <cell r="M164" t="str">
            <v>博士研究生</v>
          </cell>
          <cell r="N164" t="str">
            <v>201705</v>
          </cell>
          <cell r="O164" t="str">
            <v>201705</v>
          </cell>
          <cell r="P164" t="str">
            <v>专任教师</v>
          </cell>
          <cell r="Q164" t="str">
            <v>科研为主型</v>
          </cell>
          <cell r="R164" t="str">
            <v>专业技术七级</v>
          </cell>
          <cell r="S164" t="str">
            <v>博士</v>
          </cell>
          <cell r="T164" t="str">
            <v>2015-07</v>
          </cell>
          <cell r="U164" t="str">
            <v>爱尔兰都柏林大学</v>
          </cell>
          <cell r="V164" t="str">
            <v>201507</v>
          </cell>
          <cell r="W164" t="str">
            <v>电子电器工程</v>
          </cell>
          <cell r="X164" t="str">
            <v>东南大学</v>
          </cell>
          <cell r="Y164" t="str">
            <v>2010.06</v>
          </cell>
          <cell r="Z164" t="str">
            <v>电磁场与微波技术</v>
          </cell>
          <cell r="AA164" t="str">
            <v>浙江大学</v>
          </cell>
          <cell r="AB164" t="str">
            <v>2007.07</v>
          </cell>
          <cell r="AC164" t="str">
            <v>信息工程</v>
          </cell>
          <cell r="AD164" t="str">
            <v>副研究员（自然科学）</v>
          </cell>
        </row>
        <row r="165">
          <cell r="C165" t="str">
            <v>金华燕</v>
          </cell>
          <cell r="D165" t="str">
            <v>17816864270</v>
          </cell>
          <cell r="E165" t="str">
            <v>1989-04-01</v>
          </cell>
          <cell r="F165" t="str">
            <v>女</v>
          </cell>
          <cell r="G165" t="str">
            <v>中国</v>
          </cell>
          <cell r="H165" t="str">
            <v>汉族</v>
          </cell>
          <cell r="I165" t="str">
            <v>huayan_jin@163.com</v>
          </cell>
          <cell r="J165" t="str">
            <v>无线技术与应用</v>
          </cell>
          <cell r="K165" t="str">
            <v>天线与微波技术研究所</v>
          </cell>
          <cell r="M165" t="str">
            <v>博士研究生</v>
          </cell>
          <cell r="N165" t="str">
            <v>201705</v>
          </cell>
          <cell r="O165" t="str">
            <v>201705</v>
          </cell>
          <cell r="P165" t="str">
            <v>专任教师</v>
          </cell>
          <cell r="R165" t="str">
            <v>专业技术九级</v>
          </cell>
          <cell r="S165" t="str">
            <v>博士</v>
          </cell>
          <cell r="T165" t="str">
            <v>2017-06</v>
          </cell>
          <cell r="U165" t="str">
            <v>南京理工大学</v>
          </cell>
          <cell r="V165" t="str">
            <v>201704</v>
          </cell>
          <cell r="W165" t="str">
            <v>电子科学与技术</v>
          </cell>
          <cell r="X165" t="str">
            <v>南京理工大学（硕博）</v>
          </cell>
          <cell r="AA165" t="str">
            <v>南京理工大学</v>
          </cell>
          <cell r="AB165" t="str">
            <v>2011.06</v>
          </cell>
          <cell r="AC165" t="str">
            <v>电子信息工程</v>
          </cell>
          <cell r="AD165" t="str">
            <v>讲师（高校）</v>
          </cell>
        </row>
        <row r="166">
          <cell r="C166" t="str">
            <v>李丽丽</v>
          </cell>
          <cell r="D166" t="str">
            <v>18357124617</v>
          </cell>
          <cell r="E166" t="str">
            <v>1984-09-18</v>
          </cell>
          <cell r="F166" t="str">
            <v>女</v>
          </cell>
          <cell r="G166" t="str">
            <v>中国</v>
          </cell>
          <cell r="H166" t="str">
            <v>汉族</v>
          </cell>
          <cell r="I166" t="str">
            <v>lilili@hdu.edu.cn</v>
          </cell>
          <cell r="J166" t="str">
            <v>微纳器件与微系统</v>
          </cell>
          <cell r="K166" t="str">
            <v>微电子CAD研究所</v>
          </cell>
          <cell r="L166" t="str">
            <v>六层次</v>
          </cell>
          <cell r="M166" t="str">
            <v>博士研究生</v>
          </cell>
          <cell r="N166" t="str">
            <v>201402</v>
          </cell>
          <cell r="O166" t="str">
            <v>201706</v>
          </cell>
          <cell r="P166" t="str">
            <v>专任教师</v>
          </cell>
          <cell r="R166" t="str">
            <v>专业技术九级</v>
          </cell>
          <cell r="S166" t="str">
            <v>博士</v>
          </cell>
          <cell r="T166" t="str">
            <v>2013-12</v>
          </cell>
          <cell r="U166" t="str">
            <v>西安交通大学</v>
          </cell>
          <cell r="V166" t="str">
            <v>201311</v>
          </cell>
          <cell r="W166" t="str">
            <v>电子科学与技术</v>
          </cell>
          <cell r="X166" t="str">
            <v>西北大学</v>
          </cell>
          <cell r="Y166" t="str">
            <v>2009.07</v>
          </cell>
          <cell r="Z166" t="str">
            <v>物理化学</v>
          </cell>
          <cell r="AA166" t="str">
            <v>西北大学</v>
          </cell>
          <cell r="AB166" t="str">
            <v>2006.07</v>
          </cell>
          <cell r="AC166" t="str">
            <v>化学</v>
          </cell>
          <cell r="AD166" t="str">
            <v>讲师（高校）</v>
          </cell>
        </row>
        <row r="167">
          <cell r="C167" t="str">
            <v>谢强强</v>
          </cell>
          <cell r="D167" t="str">
            <v>15057158536</v>
          </cell>
          <cell r="E167" t="str">
            <v>1987-03-24</v>
          </cell>
          <cell r="F167" t="str">
            <v>男</v>
          </cell>
          <cell r="G167" t="str">
            <v>中国</v>
          </cell>
          <cell r="H167" t="str">
            <v>汉族</v>
          </cell>
          <cell r="I167" t="str">
            <v>xqq@hdu.edu.cn</v>
          </cell>
          <cell r="J167" t="str">
            <v>应用电子系统</v>
          </cell>
          <cell r="K167" t="str">
            <v>新型电子器件与系统研究所</v>
          </cell>
          <cell r="M167" t="str">
            <v>博士研究生</v>
          </cell>
          <cell r="N167" t="str">
            <v>201706</v>
          </cell>
          <cell r="O167" t="str">
            <v>201706</v>
          </cell>
          <cell r="P167" t="str">
            <v>专任教师</v>
          </cell>
          <cell r="R167" t="str">
            <v>专业技术九级</v>
          </cell>
          <cell r="S167" t="str">
            <v>博士</v>
          </cell>
          <cell r="T167" t="str">
            <v>2017-03</v>
          </cell>
          <cell r="U167" t="str">
            <v>北海道大学</v>
          </cell>
          <cell r="V167" t="str">
            <v>201703</v>
          </cell>
          <cell r="W167" t="str">
            <v>电力系统</v>
          </cell>
          <cell r="X167" t="str">
            <v>电子科技大学</v>
          </cell>
          <cell r="Y167" t="str">
            <v>2012.06</v>
          </cell>
          <cell r="Z167" t="str">
            <v>检测技术与自动化装置</v>
          </cell>
          <cell r="AA167" t="str">
            <v>电子科技大学</v>
          </cell>
          <cell r="AB167" t="str">
            <v>2009.06</v>
          </cell>
          <cell r="AC167" t="str">
            <v>测控技术与仪器专业</v>
          </cell>
          <cell r="AD167" t="str">
            <v>讲师（高校）</v>
          </cell>
        </row>
        <row r="168">
          <cell r="C168" t="str">
            <v>梁燕</v>
          </cell>
          <cell r="D168" t="str">
            <v>17816611573</v>
          </cell>
          <cell r="E168" t="str">
            <v>1988-09-09</v>
          </cell>
          <cell r="F168" t="str">
            <v>女</v>
          </cell>
          <cell r="G168" t="str">
            <v>中国</v>
          </cell>
          <cell r="H168" t="str">
            <v>汉族</v>
          </cell>
          <cell r="I168" t="str">
            <v>liangyan@hdu.edu.cn</v>
          </cell>
          <cell r="J168" t="str">
            <v>现代电路与智能信息</v>
          </cell>
          <cell r="K168" t="str">
            <v>电工电子教学示范中心</v>
          </cell>
          <cell r="M168" t="str">
            <v>博士研究生</v>
          </cell>
          <cell r="N168" t="str">
            <v>201706</v>
          </cell>
          <cell r="O168" t="str">
            <v>201706</v>
          </cell>
          <cell r="P168" t="str">
            <v>专任教师</v>
          </cell>
          <cell r="R168" t="str">
            <v>专业技术九级</v>
          </cell>
          <cell r="S168" t="str">
            <v>博士</v>
          </cell>
          <cell r="T168" t="str">
            <v>2017-06</v>
          </cell>
          <cell r="U168" t="str">
            <v>中国矿业大学</v>
          </cell>
          <cell r="V168" t="str">
            <v>201706</v>
          </cell>
          <cell r="W168" t="str">
            <v>电气工程</v>
          </cell>
          <cell r="X168" t="str">
            <v>中国矿业大学（硕博）</v>
          </cell>
          <cell r="AA168" t="str">
            <v>中国矿业大学</v>
          </cell>
          <cell r="AB168" t="str">
            <v>2011.06</v>
          </cell>
          <cell r="AC168" t="str">
            <v>电气工程与自动化</v>
          </cell>
        </row>
        <row r="169">
          <cell r="C169" t="str">
            <v>轩伟鹏</v>
          </cell>
          <cell r="D169" t="str">
            <v>18329166001</v>
          </cell>
          <cell r="E169" t="str">
            <v>1990-05-27</v>
          </cell>
          <cell r="F169" t="str">
            <v>男</v>
          </cell>
          <cell r="G169" t="str">
            <v>中国</v>
          </cell>
          <cell r="H169" t="str">
            <v>汉族</v>
          </cell>
          <cell r="I169" t="str">
            <v>xuanweipeng@hdu.edu.cn</v>
          </cell>
          <cell r="J169" t="str">
            <v>集成电路与系统</v>
          </cell>
          <cell r="K169" t="str">
            <v>微电子CAD研究所</v>
          </cell>
          <cell r="L169" t="str">
            <v>六层次</v>
          </cell>
          <cell r="M169" t="str">
            <v>博士研究生</v>
          </cell>
          <cell r="N169" t="str">
            <v>201706</v>
          </cell>
          <cell r="O169" t="str">
            <v>201706</v>
          </cell>
          <cell r="P169" t="str">
            <v>专任教师</v>
          </cell>
          <cell r="R169" t="str">
            <v>专业技术八级</v>
          </cell>
          <cell r="S169" t="str">
            <v>博士</v>
          </cell>
          <cell r="T169" t="str">
            <v>2017-06</v>
          </cell>
          <cell r="U169" t="str">
            <v>浙江大学</v>
          </cell>
          <cell r="V169" t="str">
            <v>201706</v>
          </cell>
          <cell r="W169" t="str">
            <v>微电子与固体电子</v>
          </cell>
          <cell r="X169" t="str">
            <v>浙江大学（硕博）</v>
          </cell>
          <cell r="AA169" t="str">
            <v>湖南大学</v>
          </cell>
          <cell r="AB169" t="str">
            <v>2012.07</v>
          </cell>
          <cell r="AC169" t="str">
            <v>电子科学与技术</v>
          </cell>
          <cell r="AD169" t="str">
            <v>讲师（高校）</v>
          </cell>
        </row>
        <row r="170">
          <cell r="C170" t="str">
            <v>刘杰</v>
          </cell>
          <cell r="D170" t="str">
            <v>18201138661</v>
          </cell>
          <cell r="E170" t="str">
            <v>1986-10-11</v>
          </cell>
          <cell r="F170" t="str">
            <v>男</v>
          </cell>
          <cell r="G170" t="str">
            <v>中国</v>
          </cell>
          <cell r="H170" t="str">
            <v>汉族</v>
          </cell>
          <cell r="I170" t="str">
            <v>ljpy000@126.com</v>
          </cell>
          <cell r="J170" t="str">
            <v>新型半导体器件与电路</v>
          </cell>
          <cell r="K170" t="str">
            <v>电工电子教学示范中心</v>
          </cell>
          <cell r="M170" t="str">
            <v>博士研究生</v>
          </cell>
          <cell r="N170" t="str">
            <v>201406</v>
          </cell>
          <cell r="O170" t="str">
            <v>201706</v>
          </cell>
          <cell r="P170" t="str">
            <v>专任教师</v>
          </cell>
          <cell r="R170" t="str">
            <v>专业技术八级</v>
          </cell>
          <cell r="S170" t="str">
            <v>博士</v>
          </cell>
          <cell r="T170" t="str">
            <v>2014-06</v>
          </cell>
          <cell r="U170" t="str">
            <v>北京科技大学</v>
          </cell>
          <cell r="V170" t="str">
            <v>201406</v>
          </cell>
          <cell r="W170" t="str">
            <v>材料科学与工程</v>
          </cell>
          <cell r="X170" t="str">
            <v>北京科技大学（硕博）</v>
          </cell>
          <cell r="AA170" t="str">
            <v>武汉科技大学</v>
          </cell>
          <cell r="AB170" t="str">
            <v>2008.07</v>
          </cell>
          <cell r="AC170" t="str">
            <v>材料科学与工程</v>
          </cell>
        </row>
        <row r="171">
          <cell r="C171" t="str">
            <v>梁尚清</v>
          </cell>
          <cell r="D171" t="str">
            <v>13645712743</v>
          </cell>
          <cell r="E171" t="str">
            <v>1990-04-19</v>
          </cell>
          <cell r="F171" t="str">
            <v>男</v>
          </cell>
          <cell r="G171" t="str">
            <v>中国</v>
          </cell>
          <cell r="H171" t="str">
            <v>汉族</v>
          </cell>
          <cell r="I171" t="str">
            <v>liangshangqing@hdu.edu.cn</v>
          </cell>
          <cell r="J171" t="str">
            <v>光电工程与仪器科学</v>
          </cell>
          <cell r="K171" t="str">
            <v>光电工程与仪器科学研究所</v>
          </cell>
          <cell r="M171" t="str">
            <v>博士研究生</v>
          </cell>
          <cell r="N171" t="str">
            <v>201706</v>
          </cell>
          <cell r="O171" t="str">
            <v>201706</v>
          </cell>
          <cell r="P171" t="str">
            <v>专任教师</v>
          </cell>
          <cell r="R171" t="str">
            <v>专业技术十级</v>
          </cell>
          <cell r="S171" t="str">
            <v>博士</v>
          </cell>
          <cell r="T171" t="str">
            <v>2017-06</v>
          </cell>
          <cell r="U171" t="str">
            <v>浙江大学</v>
          </cell>
          <cell r="V171" t="str">
            <v>201706</v>
          </cell>
          <cell r="W171" t="str">
            <v>光学</v>
          </cell>
          <cell r="X171" t="str">
            <v>浙江大学（硕博）</v>
          </cell>
          <cell r="AA171" t="str">
            <v>浙江大学</v>
          </cell>
          <cell r="AB171" t="str">
            <v>2012.06</v>
          </cell>
          <cell r="AC171" t="str">
            <v>物理学</v>
          </cell>
          <cell r="AD171" t="str">
            <v>讲师（高校）</v>
          </cell>
        </row>
        <row r="172">
          <cell r="C172" t="str">
            <v>刘兵</v>
          </cell>
          <cell r="D172" t="str">
            <v>13738061945</v>
          </cell>
          <cell r="E172" t="str">
            <v>1991-08-18</v>
          </cell>
          <cell r="F172" t="str">
            <v>男</v>
          </cell>
          <cell r="G172" t="str">
            <v>中国</v>
          </cell>
          <cell r="H172" t="str">
            <v>汉族</v>
          </cell>
          <cell r="I172" t="str">
            <v>liubing@hdu.edu.cn</v>
          </cell>
          <cell r="J172" t="str">
            <v>电子能量转换和应用</v>
          </cell>
          <cell r="K172" t="str">
            <v>新型电子器件与系统研究所</v>
          </cell>
          <cell r="L172" t="str">
            <v>六层次</v>
          </cell>
          <cell r="M172" t="str">
            <v>博士研究生</v>
          </cell>
          <cell r="N172" t="str">
            <v>201706</v>
          </cell>
          <cell r="O172" t="str">
            <v>201706</v>
          </cell>
          <cell r="P172" t="str">
            <v>专任教师</v>
          </cell>
          <cell r="Q172" t="str">
            <v>教学科研并重型</v>
          </cell>
          <cell r="R172" t="str">
            <v>专业技术六级</v>
          </cell>
          <cell r="S172" t="str">
            <v>博士</v>
          </cell>
          <cell r="T172" t="str">
            <v>2017-06</v>
          </cell>
          <cell r="U172" t="str">
            <v>浙江大学</v>
          </cell>
          <cell r="V172" t="str">
            <v>201706</v>
          </cell>
          <cell r="W172" t="str">
            <v>材料学</v>
          </cell>
          <cell r="X172" t="str">
            <v>浙江大学（硕博）</v>
          </cell>
          <cell r="AA172" t="str">
            <v>中南大学</v>
          </cell>
          <cell r="AB172" t="str">
            <v>2012.06</v>
          </cell>
          <cell r="AC172" t="str">
            <v>材料与工程</v>
          </cell>
          <cell r="AD172" t="str">
            <v>副研究员（自然科学）</v>
          </cell>
        </row>
        <row r="173">
          <cell r="C173" t="str">
            <v>钱雅惠</v>
          </cell>
          <cell r="D173" t="str">
            <v>17857313976</v>
          </cell>
          <cell r="E173" t="str">
            <v>1989-10-09</v>
          </cell>
          <cell r="F173" t="str">
            <v>女</v>
          </cell>
          <cell r="G173" t="str">
            <v>中国</v>
          </cell>
          <cell r="H173" t="str">
            <v>汉族</v>
          </cell>
          <cell r="I173" t="str">
            <v>525911790@qq.com</v>
          </cell>
          <cell r="J173" t="str">
            <v>无线技术与应用</v>
          </cell>
          <cell r="K173" t="str">
            <v>天线与微波技术研究所</v>
          </cell>
          <cell r="M173" t="str">
            <v>博士研究生</v>
          </cell>
          <cell r="N173" t="str">
            <v>201707</v>
          </cell>
          <cell r="O173" t="str">
            <v>201707</v>
          </cell>
          <cell r="P173" t="str">
            <v>专任教师</v>
          </cell>
          <cell r="R173" t="str">
            <v>专业技术九级</v>
          </cell>
          <cell r="S173" t="str">
            <v>博士</v>
          </cell>
          <cell r="T173" t="str">
            <v>2017-06</v>
          </cell>
          <cell r="U173" t="str">
            <v>华南理工大学</v>
          </cell>
          <cell r="V173" t="str">
            <v>201706</v>
          </cell>
          <cell r="W173" t="str">
            <v>电磁场与微波技术</v>
          </cell>
          <cell r="X173" t="str">
            <v>华南理工大学</v>
          </cell>
          <cell r="Y173" t="str">
            <v>2014.07</v>
          </cell>
          <cell r="Z173" t="str">
            <v>电磁场与微波技术</v>
          </cell>
          <cell r="AA173" t="str">
            <v>安徽大学</v>
          </cell>
          <cell r="AB173" t="str">
            <v>2012.07</v>
          </cell>
          <cell r="AC173" t="str">
            <v>通信工程</v>
          </cell>
          <cell r="AD173" t="str">
            <v>讲师（高校）</v>
          </cell>
        </row>
        <row r="174">
          <cell r="C174" t="str">
            <v>李海</v>
          </cell>
          <cell r="D174" t="str">
            <v>15858180347</v>
          </cell>
          <cell r="E174" t="str">
            <v>1988-04-11</v>
          </cell>
          <cell r="F174" t="str">
            <v>男</v>
          </cell>
          <cell r="G174" t="str">
            <v>中国</v>
          </cell>
          <cell r="H174" t="str">
            <v>汉族</v>
          </cell>
          <cell r="I174" t="str">
            <v>lihai@hdu.edu.cn</v>
          </cell>
          <cell r="J174" t="str">
            <v>磁电子器件与应用系统</v>
          </cell>
          <cell r="K174" t="str">
            <v>磁电子中心</v>
          </cell>
          <cell r="M174" t="str">
            <v>博士研究生</v>
          </cell>
          <cell r="N174" t="str">
            <v>201708</v>
          </cell>
          <cell r="O174" t="str">
            <v>201708</v>
          </cell>
          <cell r="P174" t="str">
            <v>专任教师</v>
          </cell>
          <cell r="R174" t="str">
            <v>专业技术十级</v>
          </cell>
          <cell r="S174" t="str">
            <v>博士</v>
          </cell>
          <cell r="T174" t="str">
            <v>2017-07</v>
          </cell>
          <cell r="U174" t="str">
            <v>哈尔滨工业大学</v>
          </cell>
          <cell r="V174" t="str">
            <v>201706</v>
          </cell>
          <cell r="W174" t="str">
            <v>微电子与固体电子学</v>
          </cell>
          <cell r="X174" t="str">
            <v>哈尔滨工业大学</v>
          </cell>
          <cell r="Y174" t="str">
            <v>2012.07</v>
          </cell>
          <cell r="Z174" t="str">
            <v>微电子学与固体电子学</v>
          </cell>
          <cell r="AA174" t="str">
            <v>哈尔滨工业大学</v>
          </cell>
          <cell r="AB174" t="str">
            <v>2010.07</v>
          </cell>
          <cell r="AC174" t="str">
            <v>电子信息科学与技术</v>
          </cell>
          <cell r="AD174" t="str">
            <v>讲师（高校）</v>
          </cell>
        </row>
        <row r="175">
          <cell r="C175" t="str">
            <v>卢振洲</v>
          </cell>
          <cell r="D175" t="str">
            <v>15068860408</v>
          </cell>
          <cell r="E175" t="str">
            <v>1993-11-08</v>
          </cell>
          <cell r="F175" t="str">
            <v>男</v>
          </cell>
          <cell r="G175" t="str">
            <v>中国</v>
          </cell>
          <cell r="H175" t="str">
            <v>汉族</v>
          </cell>
          <cell r="I175" t="str">
            <v>luzhz@hdu.edu.cn</v>
          </cell>
          <cell r="J175" t="str">
            <v>现代电路与智能信息</v>
          </cell>
          <cell r="K175" t="str">
            <v>电工电子教学示范中心</v>
          </cell>
          <cell r="M175" t="str">
            <v>硕士研究生</v>
          </cell>
          <cell r="N175" t="str">
            <v>201407</v>
          </cell>
          <cell r="O175" t="str">
            <v>201708</v>
          </cell>
          <cell r="P175" t="str">
            <v>实验</v>
          </cell>
          <cell r="R175" t="str">
            <v>专业技术十级</v>
          </cell>
          <cell r="S175" t="str">
            <v>硕士</v>
          </cell>
          <cell r="T175" t="str">
            <v>2014-06</v>
          </cell>
          <cell r="U175" t="str">
            <v>中国矿业大学</v>
          </cell>
          <cell r="V175" t="str">
            <v>201406</v>
          </cell>
          <cell r="W175" t="str">
            <v>电力电子</v>
          </cell>
          <cell r="AD175" t="str">
            <v>工程师</v>
          </cell>
        </row>
        <row r="176">
          <cell r="C176" t="str">
            <v>赵晓梅</v>
          </cell>
          <cell r="D176" t="str">
            <v>15258851722</v>
          </cell>
          <cell r="E176" t="str">
            <v>1988-09-18</v>
          </cell>
          <cell r="F176" t="str">
            <v>女</v>
          </cell>
          <cell r="G176" t="str">
            <v>中国</v>
          </cell>
          <cell r="H176" t="str">
            <v>汉族</v>
          </cell>
          <cell r="I176" t="str">
            <v>zhaoxiaomei0918@163.com</v>
          </cell>
          <cell r="J176" t="str">
            <v>新型半导体器件与电路</v>
          </cell>
          <cell r="K176" t="str">
            <v>电工电子教学示范中心</v>
          </cell>
          <cell r="M176" t="str">
            <v>硕士研究生</v>
          </cell>
          <cell r="N176" t="str">
            <v>201407</v>
          </cell>
          <cell r="O176" t="str">
            <v>201708</v>
          </cell>
          <cell r="P176" t="str">
            <v>实验</v>
          </cell>
          <cell r="R176" t="str">
            <v>专业技术十级</v>
          </cell>
          <cell r="S176" t="str">
            <v>硕士</v>
          </cell>
          <cell r="T176" t="str">
            <v>2014-06</v>
          </cell>
          <cell r="U176" t="str">
            <v>云南科技大学</v>
          </cell>
          <cell r="V176" t="str">
            <v>201406</v>
          </cell>
          <cell r="W176" t="str">
            <v>应用化学</v>
          </cell>
          <cell r="AD176" t="str">
            <v>工程师</v>
          </cell>
        </row>
        <row r="177">
          <cell r="C177" t="str">
            <v>王永慧</v>
          </cell>
          <cell r="D177" t="str">
            <v>15067189434</v>
          </cell>
          <cell r="E177" t="str">
            <v>1987-02-02</v>
          </cell>
          <cell r="F177" t="str">
            <v>女</v>
          </cell>
          <cell r="G177" t="str">
            <v>中国</v>
          </cell>
          <cell r="H177" t="str">
            <v>汉族</v>
          </cell>
          <cell r="I177" t="str">
            <v>wyh@hdu.edu.cn</v>
          </cell>
          <cell r="J177" t="str">
            <v>新型半导体器件与电路</v>
          </cell>
          <cell r="K177" t="str">
            <v>电工电子教学示范中心</v>
          </cell>
          <cell r="M177" t="str">
            <v>硕士研究生</v>
          </cell>
          <cell r="N177" t="str">
            <v>201404</v>
          </cell>
          <cell r="O177" t="str">
            <v>201708</v>
          </cell>
          <cell r="P177" t="str">
            <v>实验</v>
          </cell>
          <cell r="R177" t="str">
            <v>专业技术十一级</v>
          </cell>
          <cell r="S177" t="str">
            <v>硕士</v>
          </cell>
          <cell r="T177" t="str">
            <v>2014-03</v>
          </cell>
          <cell r="U177" t="str">
            <v>杭州电子科技大学</v>
          </cell>
          <cell r="V177" t="str">
            <v>201403</v>
          </cell>
          <cell r="W177" t="str">
            <v>电子与通信工程</v>
          </cell>
          <cell r="AD177" t="str">
            <v>助教（高校）</v>
          </cell>
        </row>
        <row r="178">
          <cell r="C178" t="str">
            <v>严丽平</v>
          </cell>
          <cell r="D178" t="str">
            <v>13699190661</v>
          </cell>
          <cell r="E178" t="str">
            <v>1986-11-25</v>
          </cell>
          <cell r="F178" t="str">
            <v>女</v>
          </cell>
          <cell r="G178" t="str">
            <v>中国</v>
          </cell>
          <cell r="H178" t="str">
            <v>汉族</v>
          </cell>
          <cell r="I178" t="str">
            <v>yanlp661@126.com</v>
          </cell>
          <cell r="J178" t="str">
            <v>光电工程与仪器科学</v>
          </cell>
          <cell r="K178" t="str">
            <v>光电工程与仪器科学研究所</v>
          </cell>
          <cell r="M178" t="str">
            <v>博士研究生</v>
          </cell>
          <cell r="N178" t="str">
            <v>201507</v>
          </cell>
          <cell r="O178" t="str">
            <v>201708</v>
          </cell>
          <cell r="P178" t="str">
            <v>专任教师</v>
          </cell>
          <cell r="R178" t="str">
            <v>专业技术十级</v>
          </cell>
          <cell r="S178" t="str">
            <v>博士</v>
          </cell>
          <cell r="T178" t="str">
            <v>2015-03</v>
          </cell>
          <cell r="U178" t="str">
            <v>北海道大学</v>
          </cell>
          <cell r="V178" t="str">
            <v>201503</v>
          </cell>
          <cell r="W178" t="str">
            <v>物理学专业</v>
          </cell>
          <cell r="X178" t="str">
            <v>北京科技大学</v>
          </cell>
          <cell r="Y178" t="str">
            <v>2011.01</v>
          </cell>
          <cell r="Z178" t="str">
            <v>材料学</v>
          </cell>
          <cell r="AA178" t="str">
            <v>济南大学</v>
          </cell>
          <cell r="AB178" t="str">
            <v>2008.07</v>
          </cell>
          <cell r="AC178" t="str">
            <v>复合材料学</v>
          </cell>
          <cell r="AD178" t="str">
            <v>讲师（高校）</v>
          </cell>
        </row>
        <row r="179">
          <cell r="C179" t="str">
            <v>俞钰峰</v>
          </cell>
          <cell r="D179" t="str">
            <v>15088785869</v>
          </cell>
          <cell r="E179" t="str">
            <v>1985-11-12</v>
          </cell>
          <cell r="F179" t="str">
            <v>男</v>
          </cell>
          <cell r="G179" t="str">
            <v>中国</v>
          </cell>
          <cell r="H179" t="str">
            <v>汉族</v>
          </cell>
          <cell r="I179" t="str">
            <v>yuyufeng@hdu.edu.cn</v>
          </cell>
          <cell r="J179" t="str">
            <v>无线技术与应用</v>
          </cell>
          <cell r="K179" t="str">
            <v>天线与微波技术研究所</v>
          </cell>
          <cell r="L179" t="str">
            <v>六层次</v>
          </cell>
          <cell r="M179" t="str">
            <v>博士研究生</v>
          </cell>
          <cell r="N179" t="str">
            <v>201307</v>
          </cell>
          <cell r="O179" t="str">
            <v>201708</v>
          </cell>
          <cell r="P179" t="str">
            <v>专任教师</v>
          </cell>
          <cell r="Q179" t="str">
            <v>教学科研并重型</v>
          </cell>
          <cell r="R179" t="str">
            <v>专业技术六级</v>
          </cell>
          <cell r="S179" t="str">
            <v>博士</v>
          </cell>
          <cell r="T179" t="str">
            <v>2013-06</v>
          </cell>
          <cell r="U179" t="str">
            <v>浙江大学</v>
          </cell>
          <cell r="V179" t="str">
            <v>201306</v>
          </cell>
          <cell r="W179" t="str">
            <v>电磁场与微波技术</v>
          </cell>
          <cell r="X179" t="str">
            <v>浙江大学（硕博）</v>
          </cell>
          <cell r="AA179" t="str">
            <v>电子科技大学</v>
          </cell>
          <cell r="AB179" t="str">
            <v>2008.06</v>
          </cell>
          <cell r="AC179" t="str">
            <v>应用物理学</v>
          </cell>
          <cell r="AD179" t="str">
            <v>高级工程师</v>
          </cell>
        </row>
        <row r="180">
          <cell r="C180" t="str">
            <v>刘超然</v>
          </cell>
          <cell r="D180" t="str">
            <v>15821903214</v>
          </cell>
          <cell r="E180" t="str">
            <v>1987-09-27</v>
          </cell>
          <cell r="F180" t="str">
            <v>男</v>
          </cell>
          <cell r="G180" t="str">
            <v>中国</v>
          </cell>
          <cell r="H180" t="str">
            <v>汉族</v>
          </cell>
          <cell r="I180" t="str">
            <v>liucr@hdu.edu.cn</v>
          </cell>
          <cell r="J180" t="str">
            <v>微纳器件与微系统</v>
          </cell>
          <cell r="K180" t="str">
            <v>微电子CAD研究所</v>
          </cell>
          <cell r="M180" t="str">
            <v>博士研究生</v>
          </cell>
          <cell r="N180" t="str">
            <v>201709</v>
          </cell>
          <cell r="O180" t="str">
            <v>201709</v>
          </cell>
          <cell r="P180" t="str">
            <v>专任教师</v>
          </cell>
          <cell r="R180" t="str">
            <v>专业技术八级</v>
          </cell>
          <cell r="S180" t="str">
            <v>博士</v>
          </cell>
          <cell r="T180" t="str">
            <v>2018-01</v>
          </cell>
          <cell r="U180" t="str">
            <v>中国科学院大学</v>
          </cell>
          <cell r="V180" t="str">
            <v>201709</v>
          </cell>
          <cell r="W180" t="str">
            <v>微电子学与固体电子学</v>
          </cell>
          <cell r="X180" t="str">
            <v>郑州大学</v>
          </cell>
          <cell r="Y180" t="str">
            <v>2014.07</v>
          </cell>
          <cell r="Z180" t="str">
            <v>物理电子学</v>
          </cell>
          <cell r="AA180" t="str">
            <v>郑州大学</v>
          </cell>
          <cell r="AB180" t="str">
            <v>2011.07</v>
          </cell>
          <cell r="AC180" t="str">
            <v>电子科学与技术</v>
          </cell>
          <cell r="AD180" t="str">
            <v>讲师（高校）</v>
          </cell>
        </row>
        <row r="181">
          <cell r="C181" t="str">
            <v>蔡本庚</v>
          </cell>
          <cell r="D181" t="str">
            <v>18324477460</v>
          </cell>
          <cell r="E181" t="str">
            <v>1980-08-08</v>
          </cell>
          <cell r="F181" t="str">
            <v>男</v>
          </cell>
          <cell r="G181" t="str">
            <v>中国</v>
          </cell>
          <cell r="H181" t="str">
            <v>汉族</v>
          </cell>
          <cell r="I181" t="str">
            <v>cbg@hdu.edu.cn</v>
          </cell>
          <cell r="J181" t="str">
            <v>无线技术与应用</v>
          </cell>
          <cell r="K181" t="str">
            <v>天线与微波技术研究所</v>
          </cell>
          <cell r="M181" t="str">
            <v>博士研究生</v>
          </cell>
          <cell r="N181" t="str">
            <v>200509</v>
          </cell>
          <cell r="O181" t="str">
            <v>201709</v>
          </cell>
          <cell r="P181" t="str">
            <v>专任教师</v>
          </cell>
          <cell r="R181" t="str">
            <v>专业技术九级</v>
          </cell>
          <cell r="S181" t="str">
            <v>博士</v>
          </cell>
          <cell r="T181" t="str">
            <v>2017-12</v>
          </cell>
          <cell r="U181" t="str">
            <v>东南大学</v>
          </cell>
          <cell r="V181" t="str">
            <v>201710</v>
          </cell>
          <cell r="W181" t="str">
            <v>电磁场与微波技术</v>
          </cell>
          <cell r="X181" t="str">
            <v>浙江大学</v>
          </cell>
          <cell r="Y181" t="str">
            <v>2005.06</v>
          </cell>
          <cell r="Z181" t="str">
            <v>物理学</v>
          </cell>
          <cell r="AA181" t="str">
            <v>浙江大学</v>
          </cell>
          <cell r="AB181" t="str">
            <v>2002.06</v>
          </cell>
          <cell r="AC181" t="str">
            <v>物理学</v>
          </cell>
          <cell r="AD181" t="str">
            <v>讲师（高校）</v>
          </cell>
        </row>
        <row r="182">
          <cell r="C182" t="str">
            <v>朱贺</v>
          </cell>
          <cell r="D182" t="str">
            <v>13735851837</v>
          </cell>
          <cell r="E182" t="str">
            <v>1990-06-03</v>
          </cell>
          <cell r="F182" t="str">
            <v>男</v>
          </cell>
          <cell r="G182" t="str">
            <v>中国</v>
          </cell>
          <cell r="H182" t="str">
            <v>汉族</v>
          </cell>
          <cell r="I182" t="str">
            <v>xiaozhu_1990@163.com</v>
          </cell>
          <cell r="J182" t="str">
            <v>集成电路与系统</v>
          </cell>
          <cell r="K182" t="str">
            <v>微电子CAD研究所</v>
          </cell>
          <cell r="L182" t="str">
            <v>六层次</v>
          </cell>
          <cell r="M182" t="str">
            <v>博士研究生</v>
          </cell>
          <cell r="N182" t="str">
            <v>201709</v>
          </cell>
          <cell r="O182" t="str">
            <v>201709</v>
          </cell>
          <cell r="P182" t="str">
            <v>专任教师</v>
          </cell>
          <cell r="R182" t="str">
            <v>专业技术九级</v>
          </cell>
          <cell r="S182" t="str">
            <v>博士</v>
          </cell>
          <cell r="T182" t="str">
            <v>2017-06</v>
          </cell>
          <cell r="U182" t="str">
            <v>浙江大学</v>
          </cell>
          <cell r="V182" t="str">
            <v>201706</v>
          </cell>
          <cell r="W182" t="str">
            <v>应用物理</v>
          </cell>
          <cell r="X182" t="str">
            <v>浙江大学（硕博）</v>
          </cell>
          <cell r="AA182" t="str">
            <v>陕西师范大学</v>
          </cell>
          <cell r="AB182" t="str">
            <v>2012.06</v>
          </cell>
          <cell r="AC182" t="str">
            <v>物理学</v>
          </cell>
          <cell r="AD182" t="str">
            <v>讲师（高校）</v>
          </cell>
        </row>
        <row r="183">
          <cell r="C183" t="str">
            <v>郭英杰</v>
          </cell>
          <cell r="D183" t="str">
            <v>13326138649</v>
          </cell>
          <cell r="E183" t="str">
            <v>1958-07-19</v>
          </cell>
          <cell r="F183" t="str">
            <v>男</v>
          </cell>
          <cell r="G183" t="str">
            <v>澳大利亚</v>
          </cell>
          <cell r="H183" t="str">
            <v>汉族</v>
          </cell>
          <cell r="I183" t="str">
            <v>jay.guo@uts.edu.au</v>
          </cell>
          <cell r="J183" t="str">
            <v>新型半导体器件与电路</v>
          </cell>
          <cell r="K183" t="str">
            <v>微电子CAD研究所</v>
          </cell>
          <cell r="L183" t="str">
            <v>院士</v>
          </cell>
          <cell r="M183" t="str">
            <v>博士研究生</v>
          </cell>
          <cell r="N183" t="str">
            <v>198809</v>
          </cell>
          <cell r="O183" t="str">
            <v>201710</v>
          </cell>
          <cell r="P183" t="str">
            <v>专职研究</v>
          </cell>
          <cell r="Q183" t="str">
            <v>非国防军工型</v>
          </cell>
          <cell r="R183" t="str">
            <v>专业技术四级</v>
          </cell>
          <cell r="S183" t="str">
            <v>博士</v>
          </cell>
          <cell r="T183" t="str">
            <v>1987-10</v>
          </cell>
          <cell r="U183" t="str">
            <v>西安交通大学</v>
          </cell>
          <cell r="V183" t="str">
            <v>198710</v>
          </cell>
          <cell r="W183" t="str">
            <v>天线与电波传输</v>
          </cell>
          <cell r="AD183" t="str">
            <v>教授</v>
          </cell>
        </row>
        <row r="184">
          <cell r="C184" t="str">
            <v>刘艳</v>
          </cell>
          <cell r="D184" t="str">
            <v>17816712085</v>
          </cell>
          <cell r="E184" t="str">
            <v>1985-01-09</v>
          </cell>
          <cell r="F184" t="str">
            <v>女</v>
          </cell>
          <cell r="G184" t="str">
            <v>中国</v>
          </cell>
          <cell r="H184" t="str">
            <v>汉族</v>
          </cell>
          <cell r="I184" t="str">
            <v>xuanleibb@aliyun.com</v>
          </cell>
          <cell r="J184" t="str">
            <v>新型半导体器件与电路</v>
          </cell>
          <cell r="K184" t="str">
            <v>微电子CAD研究所</v>
          </cell>
          <cell r="M184" t="str">
            <v>博士研究生</v>
          </cell>
          <cell r="N184" t="str">
            <v>201106</v>
          </cell>
          <cell r="O184" t="str">
            <v>201711</v>
          </cell>
          <cell r="P184" t="str">
            <v>专任教师</v>
          </cell>
          <cell r="R184" t="str">
            <v>专业技术八级</v>
          </cell>
          <cell r="S184" t="str">
            <v>博士</v>
          </cell>
          <cell r="T184" t="str">
            <v>2017-06</v>
          </cell>
          <cell r="U184" t="str">
            <v>山东大学</v>
          </cell>
          <cell r="V184" t="str">
            <v>201706</v>
          </cell>
          <cell r="W184" t="str">
            <v>微电子学与固体电子学</v>
          </cell>
          <cell r="X184" t="str">
            <v>河北工业大学</v>
          </cell>
          <cell r="Y184" t="str">
            <v>2011.03</v>
          </cell>
          <cell r="Z184" t="str">
            <v>理论物理</v>
          </cell>
          <cell r="AA184" t="str">
            <v>长春理工大学光电信息学院</v>
          </cell>
          <cell r="AB184" t="str">
            <v>2008.06</v>
          </cell>
          <cell r="AC184" t="str">
            <v>电子科学与技术</v>
          </cell>
        </row>
        <row r="185">
          <cell r="C185" t="str">
            <v>王涛</v>
          </cell>
          <cell r="D185" t="str">
            <v>13732107518</v>
          </cell>
          <cell r="E185" t="str">
            <v>1984-10-14</v>
          </cell>
          <cell r="F185" t="str">
            <v>男</v>
          </cell>
          <cell r="G185" t="str">
            <v>中国</v>
          </cell>
          <cell r="H185" t="str">
            <v>汉族</v>
          </cell>
          <cell r="I185" t="str">
            <v>wangtao@hdu.edu.cn</v>
          </cell>
          <cell r="J185" t="str">
            <v>微纳器件与微系统</v>
          </cell>
          <cell r="K185" t="str">
            <v>微电子CAD研究所</v>
          </cell>
          <cell r="L185" t="str">
            <v>六层次</v>
          </cell>
          <cell r="M185" t="str">
            <v>博士研究生</v>
          </cell>
          <cell r="N185" t="str">
            <v>201607</v>
          </cell>
          <cell r="O185" t="str">
            <v>201711</v>
          </cell>
          <cell r="P185" t="str">
            <v>专任教师</v>
          </cell>
          <cell r="Q185" t="str">
            <v>科研为主型</v>
          </cell>
          <cell r="R185" t="str">
            <v>专业技术七级</v>
          </cell>
          <cell r="S185" t="str">
            <v>博士</v>
          </cell>
          <cell r="T185" t="str">
            <v>2016-05</v>
          </cell>
          <cell r="U185" t="str">
            <v>法国尼斯大学</v>
          </cell>
          <cell r="V185" t="str">
            <v>201605</v>
          </cell>
          <cell r="W185" t="str">
            <v>物理</v>
          </cell>
          <cell r="X185" t="str">
            <v>安徽大学</v>
          </cell>
          <cell r="Y185" t="str">
            <v>2012.06</v>
          </cell>
          <cell r="Z185" t="str">
            <v>材料学</v>
          </cell>
          <cell r="AA185" t="str">
            <v>河北衡水学院</v>
          </cell>
          <cell r="AB185" t="str">
            <v>2009.06</v>
          </cell>
          <cell r="AC185" t="str">
            <v>物理学</v>
          </cell>
          <cell r="AD185" t="str">
            <v>副研究员（自然科学）</v>
          </cell>
        </row>
        <row r="186">
          <cell r="C186" t="str">
            <v>潘柏操</v>
          </cell>
          <cell r="D186" t="str">
            <v>15150513116</v>
          </cell>
          <cell r="E186" t="str">
            <v>1989-05-26</v>
          </cell>
          <cell r="F186" t="str">
            <v>男</v>
          </cell>
          <cell r="G186" t="str">
            <v>中国</v>
          </cell>
          <cell r="H186" t="str">
            <v>汉族</v>
          </cell>
          <cell r="I186" t="str">
            <v>panbaicaofly@163.com</v>
          </cell>
          <cell r="J186" t="str">
            <v>无线技术与应用</v>
          </cell>
          <cell r="K186" t="str">
            <v>天线与微波技术研究所</v>
          </cell>
          <cell r="L186" t="str">
            <v>六层次</v>
          </cell>
          <cell r="M186" t="str">
            <v>博士研究生</v>
          </cell>
          <cell r="N186" t="str">
            <v>201712</v>
          </cell>
          <cell r="O186" t="str">
            <v>201712</v>
          </cell>
          <cell r="P186" t="str">
            <v>专任教师</v>
          </cell>
          <cell r="Q186" t="str">
            <v>教学科研并重型</v>
          </cell>
          <cell r="R186" t="str">
            <v>专业技术七级</v>
          </cell>
          <cell r="S186" t="str">
            <v>博士</v>
          </cell>
          <cell r="T186" t="str">
            <v>2018-03</v>
          </cell>
          <cell r="U186" t="str">
            <v>东南大学</v>
          </cell>
          <cell r="W186" t="str">
            <v>电磁场与微波技术</v>
          </cell>
          <cell r="X186" t="str">
            <v>东南大学（硕博）</v>
          </cell>
          <cell r="AA186" t="str">
            <v>电子科技大学</v>
          </cell>
          <cell r="AB186" t="str">
            <v>2011.07</v>
          </cell>
          <cell r="AC186" t="str">
            <v>电磁场与微波技术</v>
          </cell>
          <cell r="AD186" t="str">
            <v>副研究员</v>
          </cell>
        </row>
        <row r="187">
          <cell r="C187" t="str">
            <v>李仕琦</v>
          </cell>
          <cell r="D187" t="str">
            <v>13996300892</v>
          </cell>
          <cell r="E187" t="str">
            <v>1982-07-28</v>
          </cell>
          <cell r="F187" t="str">
            <v>男</v>
          </cell>
          <cell r="G187" t="str">
            <v>中国</v>
          </cell>
          <cell r="H187" t="str">
            <v>汉族</v>
          </cell>
          <cell r="I187" t="str">
            <v>sqli@pku.edu.cn</v>
          </cell>
          <cell r="J187" t="str">
            <v>新型半导体器件与电路</v>
          </cell>
          <cell r="K187" t="str">
            <v>微电子CAD研究所</v>
          </cell>
          <cell r="L187" t="str">
            <v>六层次</v>
          </cell>
          <cell r="M187" t="str">
            <v>博士研究生</v>
          </cell>
          <cell r="N187" t="str">
            <v>201007</v>
          </cell>
          <cell r="O187" t="str">
            <v>201712</v>
          </cell>
          <cell r="P187" t="str">
            <v>专职研究</v>
          </cell>
          <cell r="Q187" t="str">
            <v>非国防军工型</v>
          </cell>
          <cell r="R187" t="str">
            <v>专业技术七级</v>
          </cell>
          <cell r="S187" t="str">
            <v>博士</v>
          </cell>
          <cell r="T187" t="str">
            <v>2010-07</v>
          </cell>
          <cell r="U187" t="str">
            <v>北京大学</v>
          </cell>
          <cell r="V187" t="str">
            <v>201007</v>
          </cell>
          <cell r="W187" t="str">
            <v>物理电子学</v>
          </cell>
          <cell r="X187" t="str">
            <v>北京大学（硕博）</v>
          </cell>
          <cell r="AA187" t="str">
            <v>武汉大学</v>
          </cell>
          <cell r="AB187" t="str">
            <v>2005.07</v>
          </cell>
          <cell r="AC187" t="str">
            <v>物理学、经济学双</v>
          </cell>
          <cell r="AD187" t="str">
            <v>高级工程师</v>
          </cell>
        </row>
        <row r="188">
          <cell r="C188" t="str">
            <v>王琳</v>
          </cell>
          <cell r="D188" t="str">
            <v>15058119619</v>
          </cell>
          <cell r="E188" t="str">
            <v>1989-07-01</v>
          </cell>
          <cell r="F188" t="str">
            <v>女</v>
          </cell>
          <cell r="G188" t="str">
            <v>中国</v>
          </cell>
          <cell r="H188" t="str">
            <v>汉族</v>
          </cell>
          <cell r="I188" t="str">
            <v>wanglin0701@hdu.edu.cn</v>
          </cell>
          <cell r="J188" t="str">
            <v>光电工程与仪器科学</v>
          </cell>
          <cell r="K188" t="str">
            <v>光电工程与仪器科学研究所</v>
          </cell>
          <cell r="L188" t="str">
            <v>六层次</v>
          </cell>
          <cell r="M188" t="str">
            <v>博士研究生</v>
          </cell>
          <cell r="N188" t="str">
            <v>201801</v>
          </cell>
          <cell r="O188" t="str">
            <v>201801</v>
          </cell>
          <cell r="P188" t="str">
            <v>专任教师</v>
          </cell>
          <cell r="Q188" t="str">
            <v>教学科研并重型</v>
          </cell>
          <cell r="R188" t="str">
            <v>专业技术七级</v>
          </cell>
          <cell r="S188" t="str">
            <v>博士</v>
          </cell>
          <cell r="T188" t="str">
            <v>2017-12</v>
          </cell>
          <cell r="U188" t="str">
            <v>浙江大学</v>
          </cell>
          <cell r="V188" t="str">
            <v>201712</v>
          </cell>
          <cell r="W188" t="str">
            <v>光学</v>
          </cell>
          <cell r="AA188" t="str">
            <v>衡阳师范学院</v>
          </cell>
          <cell r="AC188" t="str">
            <v>物理学</v>
          </cell>
          <cell r="AD188" t="str">
            <v>副研究员</v>
          </cell>
        </row>
        <row r="189">
          <cell r="C189" t="str">
            <v>Zhou Tiejun（周铁军）</v>
          </cell>
          <cell r="D189" t="str">
            <v>13732214326</v>
          </cell>
          <cell r="E189" t="str">
            <v>1969-09-15</v>
          </cell>
          <cell r="F189" t="str">
            <v>男</v>
          </cell>
          <cell r="G189" t="str">
            <v>新加坡</v>
          </cell>
          <cell r="H189" t="str">
            <v>汉族</v>
          </cell>
          <cell r="I189" t="str">
            <v>tjzhou@hdu.edu.cn</v>
          </cell>
          <cell r="J189" t="str">
            <v>磁电子器件与应用系统</v>
          </cell>
          <cell r="K189" t="str">
            <v xml:space="preserve"> 磁电子中心</v>
          </cell>
          <cell r="L189" t="str">
            <v>三层次</v>
          </cell>
          <cell r="M189" t="str">
            <v>博士研究生</v>
          </cell>
          <cell r="N189" t="str">
            <v>201801</v>
          </cell>
          <cell r="O189" t="str">
            <v>201801</v>
          </cell>
          <cell r="P189" t="str">
            <v>专任教师</v>
          </cell>
          <cell r="Q189" t="str">
            <v>科研为主型</v>
          </cell>
          <cell r="R189" t="str">
            <v>专业技术三级</v>
          </cell>
          <cell r="S189" t="str">
            <v>博士</v>
          </cell>
          <cell r="T189" t="str">
            <v>1997-07</v>
          </cell>
          <cell r="U189" t="str">
            <v>南京大学</v>
          </cell>
          <cell r="V189" t="str">
            <v>199707</v>
          </cell>
          <cell r="W189" t="str">
            <v>物理系</v>
          </cell>
          <cell r="AD189" t="str">
            <v>教授</v>
          </cell>
        </row>
        <row r="190">
          <cell r="C190" t="str">
            <v>吴章婷</v>
          </cell>
          <cell r="D190" t="str">
            <v>18795895729</v>
          </cell>
          <cell r="E190" t="str">
            <v>1989-10-10</v>
          </cell>
          <cell r="F190" t="str">
            <v>女</v>
          </cell>
          <cell r="G190" t="str">
            <v>中国</v>
          </cell>
          <cell r="H190" t="str">
            <v>汉族</v>
          </cell>
          <cell r="I190" t="str">
            <v>wuzhangting@hdu.edu.cn</v>
          </cell>
          <cell r="J190" t="str">
            <v>先进电子材料与器件</v>
          </cell>
          <cell r="K190" t="str">
            <v>新型电子器件与系统研究所</v>
          </cell>
          <cell r="L190" t="str">
            <v>六层次</v>
          </cell>
          <cell r="M190" t="str">
            <v>博士研究生</v>
          </cell>
          <cell r="N190" t="str">
            <v>201801</v>
          </cell>
          <cell r="O190" t="str">
            <v>201801</v>
          </cell>
          <cell r="P190" t="str">
            <v>专任教师</v>
          </cell>
          <cell r="Q190" t="str">
            <v>教学科研并重型</v>
          </cell>
          <cell r="R190" t="str">
            <v>专业技术七级</v>
          </cell>
          <cell r="S190" t="str">
            <v>博士</v>
          </cell>
          <cell r="T190" t="str">
            <v>2017-12</v>
          </cell>
          <cell r="U190" t="str">
            <v>东南大学</v>
          </cell>
          <cell r="V190" t="str">
            <v>201711</v>
          </cell>
          <cell r="W190" t="str">
            <v>物理学</v>
          </cell>
          <cell r="X190" t="str">
            <v>东南大学（硕博）</v>
          </cell>
          <cell r="AA190" t="str">
            <v>周口师范学院</v>
          </cell>
          <cell r="AC190" t="str">
            <v>物理学</v>
          </cell>
          <cell r="AD190" t="str">
            <v>副研究员</v>
          </cell>
        </row>
        <row r="191">
          <cell r="C191" t="str">
            <v>WANGNINGNING（王宁宁）</v>
          </cell>
          <cell r="D191" t="str">
            <v>19941403060</v>
          </cell>
          <cell r="E191" t="str">
            <v>1973-12-07</v>
          </cell>
          <cell r="F191" t="str">
            <v>男</v>
          </cell>
          <cell r="G191" t="str">
            <v>爱尔兰</v>
          </cell>
          <cell r="H191" t="str">
            <v>汉族</v>
          </cell>
          <cell r="I191" t="str">
            <v>ning.wang@hdu.edu.cn</v>
          </cell>
          <cell r="J191" t="str">
            <v>集成电路与系统</v>
          </cell>
          <cell r="K191" t="str">
            <v>微电子CAD研究所</v>
          </cell>
          <cell r="L191" t="str">
            <v>国千</v>
          </cell>
          <cell r="M191" t="str">
            <v>博士研究生</v>
          </cell>
          <cell r="N191" t="str">
            <v>199808</v>
          </cell>
          <cell r="O191" t="str">
            <v>201804</v>
          </cell>
          <cell r="P191" t="str">
            <v>专任教师</v>
          </cell>
          <cell r="Q191" t="str">
            <v>科研为主型</v>
          </cell>
          <cell r="R191" t="str">
            <v>专业技术四级</v>
          </cell>
          <cell r="S191" t="str">
            <v>博士</v>
          </cell>
          <cell r="T191" t="str">
            <v>2005-10</v>
          </cell>
          <cell r="U191" t="str">
            <v>爱尔兰国立科克大学</v>
          </cell>
          <cell r="V191" t="str">
            <v>200510</v>
          </cell>
          <cell r="W191" t="str">
            <v>微电子</v>
          </cell>
          <cell r="AD191" t="str">
            <v>教授</v>
          </cell>
        </row>
        <row r="192">
          <cell r="C192" t="str">
            <v>苏国东</v>
          </cell>
          <cell r="D192" t="str">
            <v>15658020165</v>
          </cell>
          <cell r="E192" t="str">
            <v>1984-04-15</v>
          </cell>
          <cell r="F192" t="str">
            <v>男</v>
          </cell>
          <cell r="G192" t="str">
            <v>中国</v>
          </cell>
          <cell r="H192" t="str">
            <v>汉族</v>
          </cell>
          <cell r="I192" t="str">
            <v>guodong@hdu.edu.cn</v>
          </cell>
          <cell r="J192" t="str">
            <v>集成电路与系统</v>
          </cell>
          <cell r="K192" t="str">
            <v>微电子CAD研究所</v>
          </cell>
          <cell r="M192" t="str">
            <v>博士研究生</v>
          </cell>
          <cell r="N192" t="str">
            <v>200803</v>
          </cell>
          <cell r="O192" t="str">
            <v>201806</v>
          </cell>
          <cell r="P192" t="str">
            <v>专任教师</v>
          </cell>
          <cell r="R192" t="str">
            <v>专业技术十级</v>
          </cell>
          <cell r="S192" t="str">
            <v>博士</v>
          </cell>
          <cell r="T192" t="str">
            <v>2018-06</v>
          </cell>
          <cell r="U192" t="str">
            <v>浙江大学</v>
          </cell>
          <cell r="V192" t="str">
            <v>201806</v>
          </cell>
          <cell r="W192" t="str">
            <v>电路与系统</v>
          </cell>
          <cell r="X192" t="str">
            <v>杭州电子科技大学</v>
          </cell>
          <cell r="Z192" t="str">
            <v>微电子与固体电子学</v>
          </cell>
          <cell r="AA192" t="str">
            <v>杭州电子科技大学</v>
          </cell>
          <cell r="AC192" t="str">
            <v>电子信息工程</v>
          </cell>
        </row>
        <row r="193">
          <cell r="C193" t="str">
            <v>温嘉红</v>
          </cell>
          <cell r="D193" t="str">
            <v>13656643526</v>
          </cell>
          <cell r="E193" t="str">
            <v>1989-11-16</v>
          </cell>
          <cell r="F193" t="str">
            <v>女</v>
          </cell>
          <cell r="G193" t="str">
            <v>中国</v>
          </cell>
          <cell r="H193" t="str">
            <v>汉族</v>
          </cell>
          <cell r="I193" t="str">
            <v>42180@hdu.edu.cn</v>
          </cell>
          <cell r="J193" t="str">
            <v>磁电子器件与应用系统</v>
          </cell>
          <cell r="K193" t="str">
            <v>磁电子中心</v>
          </cell>
          <cell r="M193" t="str">
            <v>博士研究生</v>
          </cell>
          <cell r="N193" t="str">
            <v>201807</v>
          </cell>
          <cell r="O193" t="str">
            <v>201807</v>
          </cell>
          <cell r="P193" t="str">
            <v>专任教师</v>
          </cell>
          <cell r="R193" t="str">
            <v>专业技术十级</v>
          </cell>
          <cell r="S193" t="str">
            <v>博士</v>
          </cell>
          <cell r="T193" t="str">
            <v>2018-06</v>
          </cell>
          <cell r="U193" t="str">
            <v>南京大学</v>
          </cell>
          <cell r="V193" t="str">
            <v>201806</v>
          </cell>
          <cell r="W193" t="str">
            <v>物理学</v>
          </cell>
          <cell r="X193" t="str">
            <v>哈尔滨工业大学</v>
          </cell>
          <cell r="Z193" t="str">
            <v>凝聚态物理</v>
          </cell>
          <cell r="AA193" t="str">
            <v>吉林师范大学</v>
          </cell>
          <cell r="AC193" t="str">
            <v>应用物理</v>
          </cell>
        </row>
        <row r="194">
          <cell r="C194" t="str">
            <v>陈金凯</v>
          </cell>
          <cell r="D194" t="str">
            <v>18069864717</v>
          </cell>
          <cell r="E194" t="str">
            <v>1991-08-06</v>
          </cell>
          <cell r="F194" t="str">
            <v>男</v>
          </cell>
          <cell r="G194" t="str">
            <v>中国</v>
          </cell>
          <cell r="H194" t="str">
            <v>汉族</v>
          </cell>
          <cell r="I194" t="str">
            <v>chenjk09@hdu.edu.cn</v>
          </cell>
          <cell r="J194" t="str">
            <v>集成电路与系统</v>
          </cell>
          <cell r="K194" t="str">
            <v>微电子CAD研究所</v>
          </cell>
          <cell r="L194" t="str">
            <v>特聘副教授</v>
          </cell>
          <cell r="M194" t="str">
            <v>博士研究生</v>
          </cell>
          <cell r="N194" t="str">
            <v>201806</v>
          </cell>
          <cell r="O194" t="str">
            <v>201806</v>
          </cell>
          <cell r="P194" t="str">
            <v>专任教师</v>
          </cell>
          <cell r="Q194" t="str">
            <v>教学科研并重型</v>
          </cell>
          <cell r="R194" t="str">
            <v>专业技术七级</v>
          </cell>
          <cell r="S194" t="str">
            <v>博士</v>
          </cell>
          <cell r="T194" t="str">
            <v>2018-06</v>
          </cell>
          <cell r="U194" t="str">
            <v>浙江大学</v>
          </cell>
          <cell r="V194" t="str">
            <v>201806</v>
          </cell>
          <cell r="W194" t="str">
            <v>电子科学与技术</v>
          </cell>
          <cell r="X194" t="str">
            <v>浙江大学（硕博）</v>
          </cell>
          <cell r="AA194" t="str">
            <v>浙江大学</v>
          </cell>
          <cell r="AC194" t="str">
            <v>电子科学与技术</v>
          </cell>
          <cell r="AD194" t="str">
            <v>副研究员</v>
          </cell>
        </row>
        <row r="195">
          <cell r="C195" t="str">
            <v>王骏超</v>
          </cell>
          <cell r="D195" t="str">
            <v>18668108295</v>
          </cell>
          <cell r="E195" t="str">
            <v>1990-11-02</v>
          </cell>
          <cell r="F195" t="str">
            <v>男</v>
          </cell>
          <cell r="G195" t="str">
            <v>中国</v>
          </cell>
          <cell r="H195" t="str">
            <v>汉族</v>
          </cell>
          <cell r="I195" t="str">
            <v>junchao@hdu.edu.cn</v>
          </cell>
          <cell r="J195" t="str">
            <v>集成电路与系统</v>
          </cell>
          <cell r="K195" t="str">
            <v>微电子CAD研究所</v>
          </cell>
          <cell r="L195" t="str">
            <v>六层次</v>
          </cell>
          <cell r="M195" t="str">
            <v>博士研究生</v>
          </cell>
          <cell r="N195" t="str">
            <v>201801</v>
          </cell>
          <cell r="O195" t="str">
            <v>201801</v>
          </cell>
          <cell r="P195" t="str">
            <v>专任教师</v>
          </cell>
          <cell r="Q195" t="str">
            <v>教学科研并重型</v>
          </cell>
          <cell r="R195" t="str">
            <v>专业技术七级</v>
          </cell>
          <cell r="S195" t="str">
            <v>博士</v>
          </cell>
          <cell r="T195" t="str">
            <v>2017-09</v>
          </cell>
          <cell r="U195" t="str">
            <v>加利福尼亚大学河滨分校</v>
          </cell>
          <cell r="V195" t="str">
            <v>201709</v>
          </cell>
          <cell r="W195" t="str">
            <v>生物工程</v>
          </cell>
          <cell r="AA195" t="str">
            <v>江南大学</v>
          </cell>
          <cell r="AC195" t="str">
            <v>生物工程</v>
          </cell>
          <cell r="AD195" t="str">
            <v>副研究员</v>
          </cell>
        </row>
        <row r="196">
          <cell r="C196" t="str">
            <v>曹文慧</v>
          </cell>
          <cell r="D196" t="str">
            <v>15906690397</v>
          </cell>
          <cell r="E196" t="str">
            <v>1990-01-23</v>
          </cell>
          <cell r="F196" t="str">
            <v>女</v>
          </cell>
          <cell r="G196" t="str">
            <v>中国</v>
          </cell>
          <cell r="H196" t="str">
            <v>汉族</v>
          </cell>
          <cell r="I196" t="str">
            <v>cao.wenhui@hdu.edu.cn</v>
          </cell>
          <cell r="J196" t="str">
            <v>无线技术与应用</v>
          </cell>
          <cell r="K196" t="str">
            <v>天线与微波技术研究所</v>
          </cell>
          <cell r="L196" t="str">
            <v>六层次</v>
          </cell>
          <cell r="M196" t="str">
            <v>博士研究生</v>
          </cell>
          <cell r="N196" t="str">
            <v>201801</v>
          </cell>
          <cell r="O196" t="str">
            <v>201801</v>
          </cell>
          <cell r="P196" t="str">
            <v>专任教师</v>
          </cell>
          <cell r="Q196" t="str">
            <v>教学科研并重型</v>
          </cell>
          <cell r="R196" t="str">
            <v>专业技术七级</v>
          </cell>
          <cell r="S196" t="str">
            <v>博士</v>
          </cell>
          <cell r="T196" t="str">
            <v>2017-12</v>
          </cell>
          <cell r="U196" t="str">
            <v>爱尔兰都柏林大学学院</v>
          </cell>
          <cell r="V196" t="str">
            <v>201712</v>
          </cell>
          <cell r="W196" t="str">
            <v>电子工程</v>
          </cell>
          <cell r="AA196" t="str">
            <v>北京化工大学</v>
          </cell>
          <cell r="AC196" t="str">
            <v>自动化</v>
          </cell>
          <cell r="AD196" t="str">
            <v>副研究员</v>
          </cell>
        </row>
        <row r="197">
          <cell r="C197" t="str">
            <v>申东升</v>
          </cell>
          <cell r="D197" t="str">
            <v>13656643403</v>
          </cell>
          <cell r="E197" t="str">
            <v>1989-01-23</v>
          </cell>
          <cell r="F197" t="str">
            <v>男</v>
          </cell>
          <cell r="G197" t="str">
            <v>中国</v>
          </cell>
          <cell r="H197" t="str">
            <v>汉族</v>
          </cell>
          <cell r="I197" t="str">
            <v>shendongsheng@hdu.edu.cn</v>
          </cell>
          <cell r="J197" t="str">
            <v>学工办</v>
          </cell>
          <cell r="K197" t="str">
            <v>学院办公室</v>
          </cell>
          <cell r="M197" t="str">
            <v>硕士研究生</v>
          </cell>
          <cell r="N197" t="str">
            <v>201609</v>
          </cell>
          <cell r="O197" t="str">
            <v>201809</v>
          </cell>
          <cell r="P197" t="str">
            <v>辅导员</v>
          </cell>
          <cell r="R197" t="str">
            <v>专业技术十二级/管理九级</v>
          </cell>
          <cell r="S197" t="str">
            <v>硕士</v>
          </cell>
          <cell r="T197" t="str">
            <v>2016-06</v>
          </cell>
          <cell r="U197" t="str">
            <v>云南大学</v>
          </cell>
          <cell r="V197" t="str">
            <v>201606</v>
          </cell>
          <cell r="W197" t="str">
            <v>法律</v>
          </cell>
        </row>
        <row r="198">
          <cell r="C198" t="str">
            <v>Hadi Barzegar Bafrooei</v>
          </cell>
          <cell r="D198" t="str">
            <v>15988436757</v>
          </cell>
          <cell r="E198" t="str">
            <v>1983-08-23</v>
          </cell>
          <cell r="F198" t="str">
            <v>男</v>
          </cell>
          <cell r="G198" t="str">
            <v>伊朗</v>
          </cell>
          <cell r="I198" t="str">
            <v>hadi@hdu.edu.cn</v>
          </cell>
          <cell r="J198" t="str">
            <v>电子能量转换和应用</v>
          </cell>
          <cell r="K198" t="str">
            <v>新型电子器件与系统研究所</v>
          </cell>
          <cell r="L198" t="str">
            <v>助理研究员</v>
          </cell>
          <cell r="M198" t="str">
            <v>博士研究生</v>
          </cell>
          <cell r="N198" t="str">
            <v>201809</v>
          </cell>
          <cell r="O198" t="str">
            <v>201809</v>
          </cell>
          <cell r="P198" t="str">
            <v>专任教师</v>
          </cell>
          <cell r="R198" t="str">
            <v>专业技术十级</v>
          </cell>
          <cell r="S198" t="str">
            <v>博士</v>
          </cell>
          <cell r="T198" t="str">
            <v>2015-09</v>
          </cell>
          <cell r="U198" t="str">
            <v>塔比阿特莫达勒斯大学</v>
          </cell>
          <cell r="V198" t="str">
            <v>201509</v>
          </cell>
          <cell r="W198" t="str">
            <v>材料学</v>
          </cell>
          <cell r="AD198" t="str">
            <v>助理研究员</v>
          </cell>
        </row>
        <row r="199">
          <cell r="C199" t="str">
            <v>王敦辉</v>
          </cell>
          <cell r="D199" t="str">
            <v>13451900102</v>
          </cell>
          <cell r="E199" t="str">
            <v>1973-08-14</v>
          </cell>
          <cell r="F199" t="str">
            <v>男</v>
          </cell>
          <cell r="G199" t="str">
            <v>中国</v>
          </cell>
          <cell r="H199" t="str">
            <v>汉族</v>
          </cell>
          <cell r="I199" t="str">
            <v>wangdh@nju.edu.cn</v>
          </cell>
          <cell r="J199" t="str">
            <v>磁电子器件与应用系统</v>
          </cell>
          <cell r="K199" t="str">
            <v>磁电子中心</v>
          </cell>
          <cell r="L199" t="str">
            <v>二层次</v>
          </cell>
          <cell r="M199" t="str">
            <v>博士研究生</v>
          </cell>
          <cell r="N199" t="str">
            <v>199408</v>
          </cell>
          <cell r="O199" t="str">
            <v>201809</v>
          </cell>
          <cell r="S199" t="str">
            <v>博士</v>
          </cell>
          <cell r="T199" t="str">
            <v>2004-12</v>
          </cell>
          <cell r="U199" t="str">
            <v>南京大学</v>
          </cell>
          <cell r="V199" t="str">
            <v>200412</v>
          </cell>
          <cell r="W199" t="str">
            <v>磁学</v>
          </cell>
          <cell r="AD199" t="str">
            <v>教授</v>
          </cell>
        </row>
        <row r="200">
          <cell r="C200" t="str">
            <v>黄博</v>
          </cell>
          <cell r="D200" t="str">
            <v>17794588981</v>
          </cell>
          <cell r="E200" t="str">
            <v>1989-03-25</v>
          </cell>
          <cell r="F200" t="str">
            <v>女</v>
          </cell>
          <cell r="G200" t="str">
            <v>中国</v>
          </cell>
          <cell r="H200" t="str">
            <v>汉族</v>
          </cell>
          <cell r="I200" t="str">
            <v>hb@hdu.edu.cn</v>
          </cell>
          <cell r="J200" t="str">
            <v>先进电子材料与器件</v>
          </cell>
          <cell r="K200" t="str">
            <v>新型电子器件与系统研究所</v>
          </cell>
          <cell r="M200" t="str">
            <v>博士研究生</v>
          </cell>
          <cell r="N200" t="str">
            <v>201809</v>
          </cell>
          <cell r="O200" t="str">
            <v>201809</v>
          </cell>
          <cell r="P200" t="str">
            <v>专任教师</v>
          </cell>
          <cell r="R200" t="str">
            <v>专业技术十级</v>
          </cell>
          <cell r="S200" t="str">
            <v>博士</v>
          </cell>
          <cell r="T200" t="str">
            <v>2018-06</v>
          </cell>
          <cell r="U200" t="str">
            <v>东南大学</v>
          </cell>
          <cell r="V200" t="str">
            <v>201806</v>
          </cell>
          <cell r="W200" t="str">
            <v>光学工程</v>
          </cell>
          <cell r="X200" t="str">
            <v>东南大学（硕博）</v>
          </cell>
          <cell r="AA200" t="str">
            <v>中国计量大学</v>
          </cell>
          <cell r="AC200" t="str">
            <v>光信息科学与技术</v>
          </cell>
        </row>
        <row r="201">
          <cell r="C201" t="str">
            <v>范奎奎</v>
          </cell>
          <cell r="D201" t="str">
            <v>15851858583</v>
          </cell>
          <cell r="E201" t="str">
            <v>1987-02-18</v>
          </cell>
          <cell r="F201" t="str">
            <v>男</v>
          </cell>
          <cell r="G201" t="str">
            <v>中国</v>
          </cell>
          <cell r="H201" t="str">
            <v>汉族</v>
          </cell>
          <cell r="I201" t="str">
            <v>kkfan@hdu.edu.cn</v>
          </cell>
          <cell r="J201" t="str">
            <v>无线技术与应用</v>
          </cell>
          <cell r="K201" t="str">
            <v>天线与微波技术研究所</v>
          </cell>
          <cell r="L201" t="str">
            <v>六层次</v>
          </cell>
          <cell r="M201" t="str">
            <v>博士研究生</v>
          </cell>
          <cell r="N201" t="str">
            <v>201809</v>
          </cell>
          <cell r="O201" t="str">
            <v>201809</v>
          </cell>
          <cell r="P201" t="str">
            <v>专任教师</v>
          </cell>
          <cell r="Q201" t="str">
            <v>教学科研并重型</v>
          </cell>
          <cell r="R201" t="str">
            <v>专业技术七级</v>
          </cell>
          <cell r="S201" t="str">
            <v>博士</v>
          </cell>
          <cell r="T201" t="str">
            <v>2018-12</v>
          </cell>
          <cell r="U201" t="str">
            <v>东南大学</v>
          </cell>
          <cell r="V201" t="str">
            <v>201809</v>
          </cell>
          <cell r="W201" t="str">
            <v>电磁场与微波技术</v>
          </cell>
          <cell r="X201" t="str">
            <v>上海海事大学</v>
          </cell>
          <cell r="Z201" t="str">
            <v>电磁场与微波技术</v>
          </cell>
          <cell r="AA201" t="str">
            <v>安徽建筑工业学院</v>
          </cell>
          <cell r="AC201" t="str">
            <v>电子信息工程</v>
          </cell>
          <cell r="AD201" t="str">
            <v>副研究员</v>
          </cell>
        </row>
        <row r="202">
          <cell r="C202" t="str">
            <v>石振</v>
          </cell>
          <cell r="D202" t="str">
            <v>13588083246</v>
          </cell>
          <cell r="E202" t="str">
            <v>1984-07-18</v>
          </cell>
          <cell r="F202" t="str">
            <v>男</v>
          </cell>
          <cell r="G202" t="str">
            <v>中国</v>
          </cell>
          <cell r="H202" t="str">
            <v>汉族</v>
          </cell>
          <cell r="I202" t="str">
            <v>shizhen@hdu.edu.cn</v>
          </cell>
          <cell r="J202" t="str">
            <v>光电工程与仪器科学</v>
          </cell>
          <cell r="K202" t="str">
            <v>光电工程与仪器科学研究所</v>
          </cell>
          <cell r="M202" t="str">
            <v>博士研究生</v>
          </cell>
          <cell r="N202" t="str">
            <v>201810</v>
          </cell>
          <cell r="O202" t="str">
            <v>201810</v>
          </cell>
          <cell r="P202" t="str">
            <v>专任教师</v>
          </cell>
          <cell r="R202" t="str">
            <v>专业技术十级</v>
          </cell>
          <cell r="S202" t="str">
            <v>博士</v>
          </cell>
          <cell r="T202" t="str">
            <v>2018-04</v>
          </cell>
          <cell r="U202" t="str">
            <v>哈尔滨工业大学</v>
          </cell>
          <cell r="V202" t="str">
            <v>201804</v>
          </cell>
          <cell r="W202" t="str">
            <v>光电工程与仪器科学</v>
          </cell>
          <cell r="X202" t="str">
            <v>哈尔滨工业大学</v>
          </cell>
          <cell r="Z202" t="str">
            <v>仪器科学与技术专业</v>
          </cell>
          <cell r="AA202" t="str">
            <v>吉林大学</v>
          </cell>
          <cell r="AC202" t="str">
            <v>测控技术与仪器专业</v>
          </cell>
        </row>
        <row r="203">
          <cell r="C203" t="str">
            <v>王健华</v>
          </cell>
          <cell r="D203" t="str">
            <v>13758200141</v>
          </cell>
          <cell r="E203" t="str">
            <v>1992-05-13</v>
          </cell>
          <cell r="F203" t="str">
            <v>男</v>
          </cell>
          <cell r="G203" t="str">
            <v>中国</v>
          </cell>
          <cell r="H203" t="str">
            <v>汉族</v>
          </cell>
          <cell r="I203" t="str">
            <v>jhwang@hdu.edu.cn</v>
          </cell>
          <cell r="J203" t="str">
            <v>集成电路与系统</v>
          </cell>
          <cell r="K203" t="str">
            <v>微电子CAD研究所</v>
          </cell>
          <cell r="M203" t="str">
            <v>博士研究生</v>
          </cell>
          <cell r="N203" t="str">
            <v>201812</v>
          </cell>
          <cell r="O203" t="str">
            <v>201812</v>
          </cell>
          <cell r="P203" t="str">
            <v>专任教师</v>
          </cell>
          <cell r="R203" t="str">
            <v>专业技术十级</v>
          </cell>
          <cell r="S203" t="str">
            <v>博士</v>
          </cell>
          <cell r="T203" t="str">
            <v>2018-06</v>
          </cell>
          <cell r="U203" t="str">
            <v>中国科学技术大学</v>
          </cell>
          <cell r="V203" t="str">
            <v>201806</v>
          </cell>
          <cell r="W203" t="str">
            <v>核能科学与工程专业：电磁场与微波技术方向</v>
          </cell>
          <cell r="X203" t="str">
            <v>中国科学技术大学（硕博）</v>
          </cell>
          <cell r="AA203" t="str">
            <v>浙江师范大学</v>
          </cell>
          <cell r="AC203" t="str">
            <v>物理学</v>
          </cell>
        </row>
        <row r="204">
          <cell r="C204" t="str">
            <v>颜士明</v>
          </cell>
          <cell r="D204" t="str">
            <v>18623718132</v>
          </cell>
          <cell r="E204" t="str">
            <v>1983-09-14</v>
          </cell>
          <cell r="F204" t="str">
            <v>男</v>
          </cell>
          <cell r="G204" t="str">
            <v>中国</v>
          </cell>
          <cell r="H204" t="str">
            <v>汉族</v>
          </cell>
          <cell r="I204" t="str">
            <v>shimingsam@163.com/shimingyan@hdu.edu.cn</v>
          </cell>
          <cell r="J204" t="str">
            <v>磁电子器件与应用系统</v>
          </cell>
          <cell r="K204" t="str">
            <v>磁电子中心</v>
          </cell>
          <cell r="L204" t="str">
            <v>特聘副教授</v>
          </cell>
          <cell r="M204" t="str">
            <v>博士研究生</v>
          </cell>
          <cell r="N204" t="str">
            <v>201007</v>
          </cell>
          <cell r="O204" t="str">
            <v>201903</v>
          </cell>
          <cell r="P204" t="str">
            <v>专任教师</v>
          </cell>
          <cell r="Q204" t="str">
            <v>科研为主型</v>
          </cell>
          <cell r="R204" t="str">
            <v>专业技术七级</v>
          </cell>
          <cell r="S204" t="str">
            <v>博士</v>
          </cell>
          <cell r="T204" t="str">
            <v>2010-06</v>
          </cell>
          <cell r="U204" t="str">
            <v>兰州大学</v>
          </cell>
          <cell r="V204" t="str">
            <v>201006</v>
          </cell>
          <cell r="W204" t="str">
            <v>凝聚态物理</v>
          </cell>
          <cell r="X204" t="str">
            <v>兰州大学（硕博）</v>
          </cell>
          <cell r="AA204" t="str">
            <v>江苏师范大学</v>
          </cell>
          <cell r="AB204" t="str">
            <v>200506</v>
          </cell>
          <cell r="AC204" t="str">
            <v>物理学</v>
          </cell>
          <cell r="AD204" t="str">
            <v>副研究员</v>
          </cell>
        </row>
        <row r="205">
          <cell r="C205" t="str">
            <v>乔文</v>
          </cell>
          <cell r="D205" t="str">
            <v>18623715652</v>
          </cell>
          <cell r="E205" t="str">
            <v>1983-10-17</v>
          </cell>
          <cell r="F205" t="str">
            <v>女</v>
          </cell>
          <cell r="G205" t="str">
            <v>中国</v>
          </cell>
          <cell r="H205" t="str">
            <v>汉族</v>
          </cell>
          <cell r="I205" t="str">
            <v>k_qiao@163.com/wqiao@hdu.edu.cn</v>
          </cell>
          <cell r="J205" t="str">
            <v>磁电子器件与应用系统</v>
          </cell>
          <cell r="K205" t="str">
            <v>磁电子中心</v>
          </cell>
          <cell r="M205" t="str">
            <v>博士研究生</v>
          </cell>
          <cell r="N205" t="str">
            <v>200908</v>
          </cell>
          <cell r="O205" t="str">
            <v>201903</v>
          </cell>
          <cell r="P205" t="str">
            <v>专任教师</v>
          </cell>
          <cell r="R205" t="str">
            <v>专业技术十级</v>
          </cell>
          <cell r="S205" t="str">
            <v>博士</v>
          </cell>
          <cell r="T205" t="str">
            <v>2016-06</v>
          </cell>
          <cell r="U205" t="str">
            <v>南京大学</v>
          </cell>
          <cell r="V205" t="str">
            <v>201606</v>
          </cell>
          <cell r="W205" t="str">
            <v>凝聚态物理</v>
          </cell>
          <cell r="X205" t="str">
            <v>兰州大学</v>
          </cell>
          <cell r="Y205" t="str">
            <v>200906</v>
          </cell>
          <cell r="Z205" t="str">
            <v>凝聚态物理</v>
          </cell>
          <cell r="AA205" t="str">
            <v>江苏师范大学</v>
          </cell>
          <cell r="AB205" t="str">
            <v>200606</v>
          </cell>
          <cell r="AC205" t="str">
            <v>物理学</v>
          </cell>
          <cell r="AD205" t="str">
            <v>讲师（高校）</v>
          </cell>
        </row>
        <row r="206">
          <cell r="C206" t="str">
            <v>包梦恬</v>
          </cell>
          <cell r="D206" t="str">
            <v>13633631810</v>
          </cell>
          <cell r="E206" t="str">
            <v>1989-11-07</v>
          </cell>
          <cell r="F206" t="str">
            <v>女</v>
          </cell>
          <cell r="G206" t="str">
            <v>中国</v>
          </cell>
          <cell r="H206" t="str">
            <v>蒙古族</v>
          </cell>
          <cell r="I206" t="str">
            <v>baomengtian@163.com</v>
          </cell>
          <cell r="J206" t="str">
            <v>集成电路与系统</v>
          </cell>
          <cell r="K206" t="str">
            <v>微电子CAD研究所</v>
          </cell>
          <cell r="M206" t="str">
            <v>博士研究生</v>
          </cell>
          <cell r="N206" t="str">
            <v>201904</v>
          </cell>
          <cell r="O206" t="str">
            <v>201904</v>
          </cell>
          <cell r="P206" t="str">
            <v>专任教师</v>
          </cell>
          <cell r="R206" t="str">
            <v>专业技术十级</v>
          </cell>
          <cell r="S206" t="str">
            <v>博士</v>
          </cell>
          <cell r="T206" t="str">
            <v>2019-03</v>
          </cell>
          <cell r="U206" t="str">
            <v>哈尔滨工程大学</v>
          </cell>
          <cell r="V206" t="str">
            <v>201903</v>
          </cell>
          <cell r="W206" t="str">
            <v>信息与通信工程</v>
          </cell>
          <cell r="X206" t="str">
            <v>哈尔滨工程大学</v>
          </cell>
          <cell r="Y206" t="str">
            <v>201406</v>
          </cell>
          <cell r="Z206" t="str">
            <v>电子与通信工程</v>
          </cell>
          <cell r="AA206" t="str">
            <v>哈尔滨工程大学</v>
          </cell>
          <cell r="AB206" t="str">
            <v>201207</v>
          </cell>
          <cell r="AC206" t="str">
            <v>微电子学</v>
          </cell>
        </row>
        <row r="207">
          <cell r="C207" t="str">
            <v>朱舫</v>
          </cell>
          <cell r="D207" t="str">
            <v>13429200436</v>
          </cell>
          <cell r="E207" t="str">
            <v>1987-04-05</v>
          </cell>
          <cell r="F207" t="str">
            <v>男</v>
          </cell>
          <cell r="G207" t="str">
            <v>中国</v>
          </cell>
          <cell r="H207" t="str">
            <v>汉族</v>
          </cell>
          <cell r="I207" t="str">
            <v>fangzhu@hdu.edu.cn/fangzhuemfield@163.com</v>
          </cell>
          <cell r="J207" t="str">
            <v>无线技术与应用</v>
          </cell>
          <cell r="K207" t="str">
            <v>天线与微波技术研究所</v>
          </cell>
          <cell r="L207" t="str">
            <v>特聘教授</v>
          </cell>
          <cell r="M207" t="str">
            <v>博士研究生</v>
          </cell>
          <cell r="N207" t="str">
            <v>201407</v>
          </cell>
          <cell r="O207" t="str">
            <v>201904</v>
          </cell>
          <cell r="P207" t="str">
            <v>专任教师</v>
          </cell>
          <cell r="Q207" t="str">
            <v>科研为主型</v>
          </cell>
          <cell r="R207" t="str">
            <v>专业技术四级</v>
          </cell>
          <cell r="S207" t="str">
            <v>博士</v>
          </cell>
          <cell r="T207" t="str">
            <v>2014-06</v>
          </cell>
          <cell r="U207" t="str">
            <v>东南大学</v>
          </cell>
          <cell r="V207" t="str">
            <v>201406</v>
          </cell>
          <cell r="W207" t="str">
            <v>电磁场与微波技术</v>
          </cell>
          <cell r="X207" t="str">
            <v>东南大学</v>
          </cell>
          <cell r="Y207" t="str">
            <v>201102</v>
          </cell>
          <cell r="Z207" t="str">
            <v>电磁场与微波技术</v>
          </cell>
          <cell r="AA207" t="str">
            <v>杭州电子科技大学</v>
          </cell>
          <cell r="AB207" t="str">
            <v>200906</v>
          </cell>
          <cell r="AC207" t="str">
            <v>电子信息工程</v>
          </cell>
          <cell r="AD207" t="str">
            <v>研究员</v>
          </cell>
        </row>
        <row r="208">
          <cell r="C208" t="str">
            <v>张鹏泉</v>
          </cell>
          <cell r="D208" t="str">
            <v>13821117366</v>
          </cell>
          <cell r="E208" t="str">
            <v>1976-11-05</v>
          </cell>
          <cell r="F208" t="str">
            <v>男</v>
          </cell>
          <cell r="G208" t="str">
            <v>中国</v>
          </cell>
          <cell r="H208" t="str">
            <v>汉族</v>
          </cell>
          <cell r="I208" t="str">
            <v>zhpq1999@163.com</v>
          </cell>
          <cell r="J208" t="str">
            <v>天线与微波技术</v>
          </cell>
          <cell r="K208" t="str">
            <v>天线与微波技术研究所</v>
          </cell>
          <cell r="L208" t="str">
            <v>三层次</v>
          </cell>
          <cell r="M208" t="str">
            <v>硕士研究生</v>
          </cell>
          <cell r="N208" t="str">
            <v>199908</v>
          </cell>
          <cell r="O208" t="str">
            <v>201905</v>
          </cell>
          <cell r="P208" t="str">
            <v>专任教师</v>
          </cell>
          <cell r="Q208" t="str">
            <v>教学科研并重型</v>
          </cell>
          <cell r="R208" t="str">
            <v>专业技术四级</v>
          </cell>
          <cell r="S208" t="str">
            <v>硕士</v>
          </cell>
          <cell r="T208" t="str">
            <v>2005-04</v>
          </cell>
          <cell r="U208" t="str">
            <v>天津大学</v>
          </cell>
          <cell r="V208" t="str">
            <v>200504</v>
          </cell>
          <cell r="W208" t="str">
            <v>物理电子学</v>
          </cell>
          <cell r="AA208" t="str">
            <v>天津大学</v>
          </cell>
          <cell r="AB208" t="str">
            <v>199906</v>
          </cell>
          <cell r="AC208" t="str">
            <v>光电子技术</v>
          </cell>
          <cell r="AD208" t="str">
            <v>教授级高级工程师</v>
          </cell>
        </row>
        <row r="209">
          <cell r="C209" t="str">
            <v>Ciaran Feeney</v>
          </cell>
          <cell r="D209" t="str">
            <v>18258414859</v>
          </cell>
          <cell r="E209" t="str">
            <v>1988-10</v>
          </cell>
          <cell r="F209" t="str">
            <v>男</v>
          </cell>
          <cell r="G209" t="str">
            <v>爱尔兰</v>
          </cell>
          <cell r="I209" t="str">
            <v>ciaranfeeney@hdu.edu.cn/ciaranfeeney5@gmail.com</v>
          </cell>
          <cell r="J209" t="str">
            <v>集成电路与系统</v>
          </cell>
          <cell r="K209" t="str">
            <v>微电子CAD研究所</v>
          </cell>
          <cell r="L209" t="str">
            <v>特聘副研究员</v>
          </cell>
          <cell r="M209" t="str">
            <v>博士研究生</v>
          </cell>
          <cell r="N209" t="str">
            <v>201905</v>
          </cell>
          <cell r="O209" t="str">
            <v>201905</v>
          </cell>
          <cell r="P209" t="str">
            <v>专任教师</v>
          </cell>
          <cell r="Q209" t="str">
            <v>科研为主型</v>
          </cell>
          <cell r="R209" t="str">
            <v>专业技术七级</v>
          </cell>
          <cell r="S209" t="str">
            <v>博士</v>
          </cell>
          <cell r="T209" t="str">
            <v>2015-06</v>
          </cell>
          <cell r="U209" t="str">
            <v>爱尔兰国立大学</v>
          </cell>
          <cell r="V209" t="str">
            <v>201506</v>
          </cell>
          <cell r="AD209" t="str">
            <v>副研究员</v>
          </cell>
        </row>
        <row r="210">
          <cell r="C210" t="str">
            <v>王明浩</v>
          </cell>
          <cell r="D210" t="str">
            <v>15921989238</v>
          </cell>
          <cell r="E210" t="str">
            <v>1989-06-19</v>
          </cell>
          <cell r="F210" t="str">
            <v>男</v>
          </cell>
          <cell r="G210" t="str">
            <v>中国</v>
          </cell>
          <cell r="H210" t="str">
            <v>汉族</v>
          </cell>
          <cell r="I210" t="str">
            <v>708969157@qq.com/mhwang/hdu.edu.cn</v>
          </cell>
          <cell r="J210" t="str">
            <v>微纳器件与微系统</v>
          </cell>
          <cell r="K210" t="str">
            <v>微电子CAD研究所</v>
          </cell>
          <cell r="L210" t="str">
            <v>特聘副教授</v>
          </cell>
          <cell r="M210" t="str">
            <v>博士研究生</v>
          </cell>
          <cell r="N210" t="str">
            <v>201905</v>
          </cell>
          <cell r="O210" t="str">
            <v>201905</v>
          </cell>
          <cell r="P210" t="str">
            <v>专任教师</v>
          </cell>
          <cell r="Q210" t="str">
            <v>科研为主型</v>
          </cell>
          <cell r="R210" t="str">
            <v>专业技术七级</v>
          </cell>
          <cell r="S210" t="str">
            <v>博士</v>
          </cell>
          <cell r="T210" t="str">
            <v>2019-03</v>
          </cell>
          <cell r="U210" t="str">
            <v>上海交通大学</v>
          </cell>
          <cell r="V210" t="str">
            <v>201903</v>
          </cell>
          <cell r="W210" t="str">
            <v>电子科学与技术</v>
          </cell>
          <cell r="X210" t="str">
            <v>湘潭大学</v>
          </cell>
          <cell r="Y210" t="str">
            <v>201406</v>
          </cell>
          <cell r="Z210" t="str">
            <v>微电子学与固体电子学</v>
          </cell>
          <cell r="AA210" t="str">
            <v>河南科技大学</v>
          </cell>
          <cell r="AB210" t="str">
            <v>201106</v>
          </cell>
          <cell r="AC210" t="str">
            <v>应用物理学</v>
          </cell>
          <cell r="AD210" t="str">
            <v>副研究员</v>
          </cell>
        </row>
        <row r="211">
          <cell r="C211" t="str">
            <v>邓天松</v>
          </cell>
          <cell r="D211" t="str">
            <v>13810392343</v>
          </cell>
          <cell r="E211" t="str">
            <v>1984-03-01</v>
          </cell>
          <cell r="F211" t="str">
            <v>男</v>
          </cell>
          <cell r="G211" t="str">
            <v>中国</v>
          </cell>
          <cell r="H211" t="str">
            <v>汉族</v>
          </cell>
          <cell r="I211" t="str">
            <v>dengts@pku.edu.cn/dengts@hdu.edu.cn</v>
          </cell>
          <cell r="J211" t="str">
            <v>新型半导体器件与电路</v>
          </cell>
          <cell r="K211" t="str">
            <v>电工电子教学示范中心</v>
          </cell>
          <cell r="L211" t="str">
            <v>特聘教授</v>
          </cell>
          <cell r="M211" t="str">
            <v>博士研究生</v>
          </cell>
          <cell r="N211" t="str">
            <v>201906</v>
          </cell>
          <cell r="O211" t="str">
            <v>201906</v>
          </cell>
          <cell r="P211" t="str">
            <v>专任教师</v>
          </cell>
          <cell r="Q211" t="str">
            <v>科研为主型</v>
          </cell>
          <cell r="R211" t="str">
            <v>专业技术四级</v>
          </cell>
          <cell r="S211" t="str">
            <v>博士</v>
          </cell>
          <cell r="T211" t="str">
            <v>2010-07</v>
          </cell>
          <cell r="U211" t="str">
            <v>北京大学</v>
          </cell>
          <cell r="V211" t="str">
            <v>201007</v>
          </cell>
          <cell r="W211" t="str">
            <v>物理电子学</v>
          </cell>
          <cell r="AA211" t="str">
            <v>北京大学</v>
          </cell>
          <cell r="AB211" t="str">
            <v>200407</v>
          </cell>
          <cell r="AC211" t="str">
            <v>电子信息科学与技术</v>
          </cell>
          <cell r="AD211" t="str">
            <v>研究员</v>
          </cell>
        </row>
        <row r="212">
          <cell r="C212" t="str">
            <v>龙丽媛</v>
          </cell>
          <cell r="D212" t="str">
            <v>18252023268</v>
          </cell>
          <cell r="E212" t="str">
            <v>1994-10-03</v>
          </cell>
          <cell r="F212" t="str">
            <v>女</v>
          </cell>
          <cell r="G212" t="str">
            <v>中国</v>
          </cell>
          <cell r="H212" t="str">
            <v>汉族</v>
          </cell>
          <cell r="I212" t="str">
            <v>njulongly@foxmail.com</v>
          </cell>
          <cell r="J212" t="str">
            <v>磁电子器件与应用系统</v>
          </cell>
          <cell r="K212" t="str">
            <v>磁电子中心</v>
          </cell>
          <cell r="M212" t="str">
            <v>博士研究生</v>
          </cell>
          <cell r="N212" t="str">
            <v>201906</v>
          </cell>
          <cell r="O212" t="str">
            <v>201906</v>
          </cell>
          <cell r="P212" t="str">
            <v>专任教师</v>
          </cell>
          <cell r="R212" t="str">
            <v>专业技术十级</v>
          </cell>
          <cell r="S212" t="str">
            <v>博士</v>
          </cell>
          <cell r="T212" t="str">
            <v>2019-06</v>
          </cell>
          <cell r="U212" t="str">
            <v>南京大学</v>
          </cell>
          <cell r="V212" t="str">
            <v>201906</v>
          </cell>
          <cell r="W212" t="str">
            <v>物理学</v>
          </cell>
          <cell r="AA212" t="str">
            <v>南京大学</v>
          </cell>
          <cell r="AB212" t="str">
            <v>201506</v>
          </cell>
          <cell r="AC212" t="str">
            <v>物理学</v>
          </cell>
        </row>
        <row r="213">
          <cell r="C213" t="str">
            <v>武力乾</v>
          </cell>
          <cell r="D213" t="str">
            <v>15195762638</v>
          </cell>
          <cell r="E213" t="str">
            <v>1989-05-16</v>
          </cell>
          <cell r="F213" t="str">
            <v>男</v>
          </cell>
          <cell r="G213" t="str">
            <v>中国</v>
          </cell>
          <cell r="H213" t="str">
            <v>汉族</v>
          </cell>
          <cell r="I213" t="str">
            <v>qianlin89851@sina.cn</v>
          </cell>
          <cell r="J213" t="str">
            <v>磁电子器件与应用系统</v>
          </cell>
          <cell r="K213" t="str">
            <v>磁电子中心</v>
          </cell>
          <cell r="M213" t="str">
            <v>博士研究生</v>
          </cell>
          <cell r="N213" t="str">
            <v>201906</v>
          </cell>
          <cell r="O213" t="str">
            <v>201906</v>
          </cell>
          <cell r="P213" t="str">
            <v>专任教师</v>
          </cell>
          <cell r="R213" t="str">
            <v>专业技术十级</v>
          </cell>
          <cell r="S213" t="str">
            <v>博士</v>
          </cell>
          <cell r="T213" t="str">
            <v>2019-06</v>
          </cell>
          <cell r="U213" t="str">
            <v>南京大学</v>
          </cell>
          <cell r="V213" t="str">
            <v>201906</v>
          </cell>
          <cell r="W213" t="str">
            <v>物理学</v>
          </cell>
          <cell r="X213" t="str">
            <v>河北师范大学</v>
          </cell>
          <cell r="Y213" t="str">
            <v>201606</v>
          </cell>
          <cell r="Z213" t="str">
            <v>凝聚态物理</v>
          </cell>
          <cell r="AA213" t="str">
            <v>河北师范大学</v>
          </cell>
          <cell r="AB213" t="str">
            <v>201306</v>
          </cell>
          <cell r="AC213" t="str">
            <v>物理学</v>
          </cell>
        </row>
        <row r="214">
          <cell r="C214" t="str">
            <v>董哲康</v>
          </cell>
          <cell r="D214" t="str">
            <v>13757140577</v>
          </cell>
          <cell r="E214" t="str">
            <v>1989-10-19</v>
          </cell>
          <cell r="F214" t="str">
            <v>男</v>
          </cell>
          <cell r="G214" t="str">
            <v>中国</v>
          </cell>
          <cell r="H214" t="str">
            <v>汉族</v>
          </cell>
          <cell r="I214" t="str">
            <v>englishp@126.com</v>
          </cell>
          <cell r="J214" t="str">
            <v>装备电子</v>
          </cell>
          <cell r="K214" t="str">
            <v>电子系统集成技术研究所</v>
          </cell>
          <cell r="L214" t="str">
            <v>特聘副教授</v>
          </cell>
          <cell r="M214" t="str">
            <v>博士研究生</v>
          </cell>
          <cell r="N214" t="str">
            <v>201907</v>
          </cell>
          <cell r="O214" t="str">
            <v>201907</v>
          </cell>
          <cell r="S214" t="str">
            <v>博士</v>
          </cell>
          <cell r="T214" t="str">
            <v>2019-06</v>
          </cell>
          <cell r="U214" t="str">
            <v>浙江大学</v>
          </cell>
          <cell r="V214" t="str">
            <v>201906</v>
          </cell>
          <cell r="W214" t="str">
            <v>控制理论与控制工程</v>
          </cell>
          <cell r="X214" t="str">
            <v>西南大学</v>
          </cell>
          <cell r="Y214" t="str">
            <v>201506</v>
          </cell>
          <cell r="Z214" t="str">
            <v>信号与信息处理</v>
          </cell>
          <cell r="AA214" t="str">
            <v>西南大学</v>
          </cell>
          <cell r="AB214" t="str">
            <v>201206</v>
          </cell>
          <cell r="AC214" t="str">
            <v>通信工程</v>
          </cell>
          <cell r="AD214" t="str">
            <v>副研究员</v>
          </cell>
        </row>
        <row r="215">
          <cell r="C215" t="str">
            <v>张正明</v>
          </cell>
          <cell r="D215" t="str">
            <v>13852285743</v>
          </cell>
          <cell r="E215" t="str">
            <v>1986-12-08</v>
          </cell>
          <cell r="F215" t="str">
            <v>男</v>
          </cell>
          <cell r="G215" t="str">
            <v>中国</v>
          </cell>
          <cell r="H215" t="str">
            <v>汉族</v>
          </cell>
          <cell r="I215" t="str">
            <v>zmzhang@hdu.edu.cn</v>
          </cell>
          <cell r="J215" t="str">
            <v>磁电子器件与应用系统</v>
          </cell>
          <cell r="K215" t="str">
            <v>磁电子中心</v>
          </cell>
          <cell r="M215" t="str">
            <v>博士研究生</v>
          </cell>
          <cell r="N215" t="str">
            <v>201308</v>
          </cell>
          <cell r="O215" t="str">
            <v>201907</v>
          </cell>
          <cell r="S215" t="str">
            <v>博士</v>
          </cell>
          <cell r="T215" t="str">
            <v>2019-06</v>
          </cell>
          <cell r="U215" t="str">
            <v>南京大学</v>
          </cell>
          <cell r="V215" t="str">
            <v>201906</v>
          </cell>
          <cell r="W215" t="str">
            <v>物理学</v>
          </cell>
          <cell r="X215" t="str">
            <v>南京大学</v>
          </cell>
          <cell r="Y215" t="str">
            <v>201306</v>
          </cell>
          <cell r="Z215" t="str">
            <v>凝聚态物理学</v>
          </cell>
          <cell r="AA215" t="str">
            <v>南京师范大学</v>
          </cell>
          <cell r="AB215" t="str">
            <v>201007</v>
          </cell>
          <cell r="AC215" t="str">
            <v>物理学</v>
          </cell>
        </row>
        <row r="216">
          <cell r="C216" t="str">
            <v>金蒙豪</v>
          </cell>
          <cell r="D216" t="str">
            <v>15057535391</v>
          </cell>
          <cell r="E216" t="str">
            <v>1992-07-02</v>
          </cell>
          <cell r="F216" t="str">
            <v>男</v>
          </cell>
          <cell r="G216" t="str">
            <v>中国</v>
          </cell>
          <cell r="H216" t="str">
            <v>汉族</v>
          </cell>
          <cell r="I216" t="str">
            <v>21436010@zju.edu.cn/jinmh@hdu.edu.cn</v>
          </cell>
          <cell r="J216" t="str">
            <v>磁电子器件与应用系统</v>
          </cell>
          <cell r="K216" t="str">
            <v>磁电子中心</v>
          </cell>
          <cell r="M216" t="str">
            <v>博士研究生</v>
          </cell>
          <cell r="N216" t="str">
            <v>201908</v>
          </cell>
          <cell r="O216" t="str">
            <v>201908</v>
          </cell>
          <cell r="S216" t="str">
            <v>博士</v>
          </cell>
          <cell r="T216" t="str">
            <v>2019-06</v>
          </cell>
          <cell r="U216" t="str">
            <v>浙江大学</v>
          </cell>
          <cell r="V216" t="str">
            <v>201906</v>
          </cell>
          <cell r="W216" t="str">
            <v>理论物理</v>
          </cell>
          <cell r="X216" t="str">
            <v>硕博连读</v>
          </cell>
          <cell r="AA216" t="str">
            <v>温州大学</v>
          </cell>
          <cell r="AB216" t="str">
            <v>201406</v>
          </cell>
          <cell r="AC216" t="str">
            <v>物理学</v>
          </cell>
        </row>
        <row r="217">
          <cell r="C217" t="str">
            <v>张伟</v>
          </cell>
          <cell r="D217" t="str">
            <v>15555145150</v>
          </cell>
          <cell r="E217" t="str">
            <v>1989-12-01</v>
          </cell>
          <cell r="F217" t="str">
            <v>女</v>
          </cell>
          <cell r="G217" t="str">
            <v>中国</v>
          </cell>
          <cell r="H217" t="str">
            <v>汉族</v>
          </cell>
          <cell r="I217" t="str">
            <v>hljzwei@163.com</v>
          </cell>
          <cell r="J217" t="str">
            <v>新型半导体器件与电路</v>
          </cell>
          <cell r="K217" t="str">
            <v>电工电子教学示范中心</v>
          </cell>
          <cell r="M217" t="str">
            <v>博士研究生</v>
          </cell>
          <cell r="N217" t="str">
            <v>201807</v>
          </cell>
          <cell r="O217" t="str">
            <v>201908</v>
          </cell>
          <cell r="S217" t="str">
            <v>博士</v>
          </cell>
          <cell r="T217" t="str">
            <v>2018-06</v>
          </cell>
          <cell r="U217" t="str">
            <v>中国科学技术大学</v>
          </cell>
          <cell r="V217" t="str">
            <v>201806</v>
          </cell>
          <cell r="W217" t="str">
            <v>电子科学与技术</v>
          </cell>
          <cell r="X217" t="str">
            <v>硕博连读</v>
          </cell>
          <cell r="AA217" t="str">
            <v>中国科学技术大学</v>
          </cell>
          <cell r="AB217" t="str">
            <v>201306</v>
          </cell>
          <cell r="AC217" t="str">
            <v>物理电子学</v>
          </cell>
        </row>
        <row r="218">
          <cell r="C218" t="str">
            <v>邵子霁</v>
          </cell>
          <cell r="D218" t="str">
            <v>17549639878</v>
          </cell>
          <cell r="E218" t="str">
            <v>1991-05-13</v>
          </cell>
          <cell r="F218" t="str">
            <v>女</v>
          </cell>
          <cell r="G218" t="str">
            <v>中国</v>
          </cell>
          <cell r="H218" t="str">
            <v>汉族</v>
          </cell>
          <cell r="I218" t="str">
            <v>296868627@qq.com/zjshao@hdu.edu.cn</v>
          </cell>
          <cell r="J218" t="str">
            <v>磁电子器件与应用系统</v>
          </cell>
          <cell r="K218" t="str">
            <v>磁电子中心</v>
          </cell>
          <cell r="M218" t="str">
            <v>博士研究生</v>
          </cell>
          <cell r="N218" t="str">
            <v>201908</v>
          </cell>
          <cell r="O218" t="str">
            <v>201908</v>
          </cell>
          <cell r="S218" t="str">
            <v>博士</v>
          </cell>
          <cell r="T218" t="str">
            <v>2019-06</v>
          </cell>
          <cell r="U218" t="str">
            <v>吉林大学</v>
          </cell>
          <cell r="V218" t="str">
            <v>201906</v>
          </cell>
          <cell r="W218" t="str">
            <v>凝聚态物理</v>
          </cell>
          <cell r="X218" t="str">
            <v>硕博连读</v>
          </cell>
          <cell r="AA218" t="str">
            <v>吉林大学</v>
          </cell>
          <cell r="AB218" t="str">
            <v>201406</v>
          </cell>
          <cell r="AC218" t="str">
            <v>物理学</v>
          </cell>
        </row>
        <row r="219">
          <cell r="C219" t="str">
            <v>何若愚</v>
          </cell>
          <cell r="D219" t="str">
            <v>18611763014</v>
          </cell>
          <cell r="E219" t="str">
            <v>1986-05-28</v>
          </cell>
          <cell r="F219" t="str">
            <v>男</v>
          </cell>
          <cell r="G219" t="str">
            <v>中国</v>
          </cell>
          <cell r="H219" t="str">
            <v>汉族</v>
          </cell>
          <cell r="I219" t="str">
            <v>hery@hdu.edu.cn</v>
          </cell>
          <cell r="J219" t="str">
            <v>新型半导体器件与电路</v>
          </cell>
          <cell r="K219" t="str">
            <v>电工电子教学示范中心</v>
          </cell>
          <cell r="M219" t="str">
            <v>博士研究生</v>
          </cell>
          <cell r="N219" t="str">
            <v>200907</v>
          </cell>
          <cell r="O219" t="str">
            <v>201908</v>
          </cell>
          <cell r="S219" t="str">
            <v>博士</v>
          </cell>
          <cell r="T219" t="str">
            <v>2019-01</v>
          </cell>
          <cell r="U219" t="str">
            <v>中国科学院大学</v>
          </cell>
          <cell r="V219" t="str">
            <v>201901</v>
          </cell>
          <cell r="W219" t="str">
            <v>电磁场与微波技术</v>
          </cell>
          <cell r="X219" t="str">
            <v>电子科技大学</v>
          </cell>
          <cell r="Y219" t="str">
            <v>201306</v>
          </cell>
          <cell r="Z219" t="str">
            <v>电磁场与微波技术</v>
          </cell>
          <cell r="AA219" t="str">
            <v>武汉大学</v>
          </cell>
          <cell r="AB219" t="str">
            <v>200906</v>
          </cell>
          <cell r="AC219" t="str">
            <v>电子信息工程</v>
          </cell>
        </row>
        <row r="220">
          <cell r="C220" t="str">
            <v>李航</v>
          </cell>
          <cell r="D220" t="str">
            <v>18906506510</v>
          </cell>
          <cell r="E220" t="str">
            <v>1980-11-25</v>
          </cell>
          <cell r="F220" t="str">
            <v>男</v>
          </cell>
          <cell r="G220" t="str">
            <v>中国</v>
          </cell>
          <cell r="H220" t="str">
            <v>汉族</v>
          </cell>
          <cell r="I220" t="str">
            <v>hanglidsp@hotmail.com/hangli@hdu.edu.cn</v>
          </cell>
          <cell r="J220" t="str">
            <v>新型半导体器件与电路</v>
          </cell>
          <cell r="K220" t="str">
            <v>电工电子教学示范中心</v>
          </cell>
          <cell r="L220" t="str">
            <v>特聘教授</v>
          </cell>
          <cell r="M220" t="str">
            <v>博士研究生</v>
          </cell>
          <cell r="N220" t="str">
            <v>200603</v>
          </cell>
          <cell r="O220" t="str">
            <v>201909</v>
          </cell>
          <cell r="S220" t="str">
            <v>博士</v>
          </cell>
          <cell r="T220" t="str">
            <v>2014-09</v>
          </cell>
          <cell r="U220" t="str">
            <v>西澳大学</v>
          </cell>
          <cell r="V220" t="str">
            <v>201409</v>
          </cell>
          <cell r="W220" t="str">
            <v>电子通信</v>
          </cell>
          <cell r="X220" t="str">
            <v>北京交通大学</v>
          </cell>
          <cell r="Y220" t="str">
            <v>200603</v>
          </cell>
          <cell r="Z220" t="str">
            <v>通信与信息系统</v>
          </cell>
          <cell r="AA220" t="str">
            <v>北京交通大学</v>
          </cell>
          <cell r="AB220" t="str">
            <v>200307</v>
          </cell>
          <cell r="AC220" t="str">
            <v>通信工程</v>
          </cell>
          <cell r="AD220" t="str">
            <v>研究员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子信息学院"/>
      <sheetName val="Sheet2"/>
      <sheetName val="Sheet3"/>
    </sheetNames>
    <sheetDataSet>
      <sheetData sheetId="0">
        <row r="2">
          <cell r="C2" t="str">
            <v>杨翠容</v>
          </cell>
          <cell r="D2" t="str">
            <v>01026</v>
          </cell>
        </row>
        <row r="3">
          <cell r="C3" t="str">
            <v>贾蕾</v>
          </cell>
          <cell r="D3" t="str">
            <v>05007</v>
          </cell>
        </row>
        <row r="4">
          <cell r="C4" t="str">
            <v>王维平</v>
          </cell>
          <cell r="D4" t="str">
            <v>05018</v>
          </cell>
        </row>
        <row r="5">
          <cell r="C5" t="str">
            <v>胡飞跃</v>
          </cell>
          <cell r="D5" t="str">
            <v>05019</v>
          </cell>
        </row>
        <row r="6">
          <cell r="C6" t="str">
            <v>陈瑾</v>
          </cell>
          <cell r="D6" t="str">
            <v>05022</v>
          </cell>
        </row>
        <row r="7">
          <cell r="C7" t="str">
            <v>王勇佳</v>
          </cell>
          <cell r="D7" t="str">
            <v>05023</v>
          </cell>
        </row>
        <row r="8">
          <cell r="C8" t="str">
            <v>张珣</v>
          </cell>
          <cell r="D8" t="str">
            <v>05026</v>
          </cell>
        </row>
        <row r="9">
          <cell r="C9" t="str">
            <v>崔佳冬</v>
          </cell>
          <cell r="D9" t="str">
            <v>05028</v>
          </cell>
        </row>
        <row r="10">
          <cell r="C10" t="str">
            <v>张海峰</v>
          </cell>
          <cell r="D10" t="str">
            <v>05029</v>
          </cell>
        </row>
        <row r="11">
          <cell r="C11" t="str">
            <v>徐敏</v>
          </cell>
          <cell r="D11" t="str">
            <v>05031</v>
          </cell>
        </row>
        <row r="12">
          <cell r="C12" t="str">
            <v>郑雪峰</v>
          </cell>
          <cell r="D12" t="str">
            <v>05042</v>
          </cell>
        </row>
        <row r="13">
          <cell r="C13" t="str">
            <v>周巧娣</v>
          </cell>
          <cell r="D13" t="str">
            <v>05043</v>
          </cell>
        </row>
        <row r="14">
          <cell r="C14" t="str">
            <v>高惠芳</v>
          </cell>
          <cell r="D14" t="str">
            <v>05045</v>
          </cell>
        </row>
        <row r="15">
          <cell r="C15" t="str">
            <v>高明裕</v>
          </cell>
          <cell r="D15" t="str">
            <v>05050</v>
          </cell>
        </row>
        <row r="16">
          <cell r="C16" t="str">
            <v>方志华</v>
          </cell>
          <cell r="D16" t="str">
            <v>05051</v>
          </cell>
        </row>
        <row r="17">
          <cell r="C17" t="str">
            <v>官伯然</v>
          </cell>
          <cell r="D17" t="str">
            <v>05052</v>
          </cell>
        </row>
        <row r="18">
          <cell r="C18" t="str">
            <v>黄继业</v>
          </cell>
          <cell r="D18" t="str">
            <v>05053</v>
          </cell>
        </row>
        <row r="19">
          <cell r="C19" t="str">
            <v>曾毓</v>
          </cell>
          <cell r="D19" t="str">
            <v>05054</v>
          </cell>
        </row>
        <row r="20">
          <cell r="C20" t="str">
            <v>郭红梅</v>
          </cell>
          <cell r="D20" t="str">
            <v>05055</v>
          </cell>
        </row>
        <row r="21">
          <cell r="C21" t="str">
            <v>张海鹏</v>
          </cell>
          <cell r="D21" t="str">
            <v>05058</v>
          </cell>
        </row>
        <row r="22">
          <cell r="C22" t="str">
            <v>顾梅园</v>
          </cell>
          <cell r="D22" t="str">
            <v>05062</v>
          </cell>
        </row>
        <row r="23">
          <cell r="C23" t="str">
            <v>耿友林</v>
          </cell>
          <cell r="D23" t="str">
            <v>05063</v>
          </cell>
        </row>
        <row r="24">
          <cell r="C24" t="str">
            <v>曾昕</v>
          </cell>
          <cell r="D24" t="str">
            <v>05064</v>
          </cell>
        </row>
        <row r="25">
          <cell r="C25" t="str">
            <v>刘顺兰</v>
          </cell>
          <cell r="D25" t="str">
            <v>07008</v>
          </cell>
        </row>
        <row r="26">
          <cell r="C26" t="str">
            <v>刘公致</v>
          </cell>
          <cell r="D26" t="str">
            <v>22003</v>
          </cell>
        </row>
        <row r="27">
          <cell r="C27" t="str">
            <v>郭裕顺</v>
          </cell>
          <cell r="D27" t="str">
            <v>22005</v>
          </cell>
        </row>
        <row r="28">
          <cell r="C28" t="str">
            <v>秦会斌</v>
          </cell>
          <cell r="D28" t="str">
            <v>22008</v>
          </cell>
        </row>
        <row r="29">
          <cell r="C29" t="str">
            <v>章红芳</v>
          </cell>
          <cell r="D29" t="str">
            <v>22010</v>
          </cell>
        </row>
        <row r="30">
          <cell r="C30" t="str">
            <v>马琪</v>
          </cell>
          <cell r="D30" t="str">
            <v>23006</v>
          </cell>
        </row>
        <row r="31">
          <cell r="C31" t="str">
            <v>王卉</v>
          </cell>
          <cell r="D31" t="str">
            <v>23014</v>
          </cell>
        </row>
        <row r="32">
          <cell r="C32" t="str">
            <v>刘军</v>
          </cell>
          <cell r="D32" t="str">
            <v>23015</v>
          </cell>
        </row>
        <row r="33">
          <cell r="C33" t="str">
            <v>张晓红</v>
          </cell>
          <cell r="D33" t="str">
            <v>23018</v>
          </cell>
        </row>
        <row r="34">
          <cell r="C34" t="str">
            <v>马松月</v>
          </cell>
          <cell r="D34" t="str">
            <v>38015</v>
          </cell>
        </row>
        <row r="35">
          <cell r="C35" t="str">
            <v>胡晓轩</v>
          </cell>
          <cell r="D35" t="str">
            <v>38032</v>
          </cell>
        </row>
        <row r="36">
          <cell r="C36" t="str">
            <v>洪明</v>
          </cell>
          <cell r="D36" t="str">
            <v>40003</v>
          </cell>
        </row>
        <row r="37">
          <cell r="C37" t="str">
            <v>周磊</v>
          </cell>
          <cell r="D37" t="str">
            <v>40028</v>
          </cell>
        </row>
        <row r="38">
          <cell r="C38" t="str">
            <v>章雪挺</v>
          </cell>
          <cell r="D38" t="str">
            <v>40030</v>
          </cell>
        </row>
        <row r="39">
          <cell r="C39" t="str">
            <v>顾海涛</v>
          </cell>
          <cell r="D39" t="str">
            <v>40040</v>
          </cell>
        </row>
        <row r="40">
          <cell r="C40" t="str">
            <v>盛庆华</v>
          </cell>
          <cell r="D40" t="str">
            <v>40068</v>
          </cell>
        </row>
        <row r="41">
          <cell r="C41" t="str">
            <v>王光义</v>
          </cell>
          <cell r="D41" t="str">
            <v>40110</v>
          </cell>
        </row>
        <row r="42">
          <cell r="C42" t="str">
            <v>周继军</v>
          </cell>
          <cell r="D42" t="str">
            <v>40113</v>
          </cell>
        </row>
        <row r="43">
          <cell r="C43" t="str">
            <v>徐丽燕</v>
          </cell>
          <cell r="D43" t="str">
            <v>40127</v>
          </cell>
        </row>
        <row r="44">
          <cell r="C44" t="str">
            <v>吕伟锋</v>
          </cell>
          <cell r="D44" t="str">
            <v>40128</v>
          </cell>
        </row>
        <row r="45">
          <cell r="C45" t="str">
            <v>刘圆圆</v>
          </cell>
          <cell r="D45" t="str">
            <v>40136</v>
          </cell>
        </row>
        <row r="46">
          <cell r="C46" t="str">
            <v>林弥</v>
          </cell>
          <cell r="D46" t="str">
            <v>40139</v>
          </cell>
        </row>
        <row r="47">
          <cell r="C47" t="str">
            <v>李芸</v>
          </cell>
          <cell r="D47" t="str">
            <v>40142</v>
          </cell>
        </row>
        <row r="48">
          <cell r="C48" t="str">
            <v>汪洁</v>
          </cell>
          <cell r="D48" t="str">
            <v>40151</v>
          </cell>
        </row>
        <row r="49">
          <cell r="C49" t="str">
            <v>胡冀</v>
          </cell>
          <cell r="D49" t="str">
            <v>40153</v>
          </cell>
        </row>
        <row r="50">
          <cell r="C50" t="str">
            <v>牛小燕</v>
          </cell>
          <cell r="D50" t="str">
            <v>40159</v>
          </cell>
        </row>
        <row r="51">
          <cell r="C51" t="str">
            <v>徐军明</v>
          </cell>
          <cell r="D51" t="str">
            <v>40191</v>
          </cell>
        </row>
        <row r="52">
          <cell r="C52" t="str">
            <v>刘国华</v>
          </cell>
          <cell r="D52" t="str">
            <v>40193</v>
          </cell>
        </row>
        <row r="53">
          <cell r="C53" t="str">
            <v>董林玺</v>
          </cell>
          <cell r="D53" t="str">
            <v>40196</v>
          </cell>
        </row>
        <row r="54">
          <cell r="C54" t="str">
            <v>黄海云</v>
          </cell>
          <cell r="D54" t="str">
            <v>40198</v>
          </cell>
        </row>
        <row r="55">
          <cell r="C55" t="str">
            <v>李文钧</v>
          </cell>
          <cell r="D55" t="str">
            <v>40215</v>
          </cell>
        </row>
        <row r="56">
          <cell r="C56" t="str">
            <v>杜铁钧</v>
          </cell>
          <cell r="D56" t="str">
            <v>40284</v>
          </cell>
        </row>
        <row r="57">
          <cell r="C57" t="str">
            <v>张显飞</v>
          </cell>
          <cell r="D57" t="str">
            <v>40285</v>
          </cell>
        </row>
        <row r="58">
          <cell r="C58" t="str">
            <v>郑梁</v>
          </cell>
          <cell r="D58" t="str">
            <v>40286</v>
          </cell>
        </row>
        <row r="59">
          <cell r="C59" t="str">
            <v>吴爱婷</v>
          </cell>
          <cell r="D59" t="str">
            <v>40287</v>
          </cell>
        </row>
        <row r="60">
          <cell r="C60" t="str">
            <v>项铁铭</v>
          </cell>
          <cell r="D60" t="str">
            <v>40288</v>
          </cell>
        </row>
        <row r="61">
          <cell r="C61" t="str">
            <v>文进才</v>
          </cell>
          <cell r="D61" t="str">
            <v>40289</v>
          </cell>
        </row>
        <row r="62">
          <cell r="C62" t="str">
            <v>李训根</v>
          </cell>
          <cell r="D62" t="str">
            <v>40294</v>
          </cell>
        </row>
        <row r="63">
          <cell r="C63" t="str">
            <v>游彬</v>
          </cell>
          <cell r="D63" t="str">
            <v>40340</v>
          </cell>
        </row>
        <row r="64">
          <cell r="C64" t="str">
            <v>袁碧宇</v>
          </cell>
          <cell r="D64" t="str">
            <v>40449</v>
          </cell>
        </row>
        <row r="65">
          <cell r="C65" t="str">
            <v>程知群</v>
          </cell>
          <cell r="D65" t="str">
            <v>40475</v>
          </cell>
        </row>
        <row r="66">
          <cell r="C66" t="str">
            <v>何志伟</v>
          </cell>
          <cell r="D66" t="str">
            <v>40482</v>
          </cell>
        </row>
        <row r="67">
          <cell r="C67" t="str">
            <v>杨柳</v>
          </cell>
          <cell r="D67" t="str">
            <v>40522</v>
          </cell>
        </row>
        <row r="68">
          <cell r="C68" t="str">
            <v>郭凌伟</v>
          </cell>
          <cell r="D68" t="str">
            <v>40550</v>
          </cell>
        </row>
        <row r="69">
          <cell r="C69" t="str">
            <v>孔庆鹏</v>
          </cell>
          <cell r="D69" t="str">
            <v>40593</v>
          </cell>
        </row>
        <row r="70">
          <cell r="C70" t="str">
            <v>秦兴</v>
          </cell>
          <cell r="D70" t="str">
            <v>40603</v>
          </cell>
        </row>
        <row r="71">
          <cell r="C71" t="str">
            <v>罗国清</v>
          </cell>
          <cell r="D71" t="str">
            <v>40633</v>
          </cell>
        </row>
        <row r="72">
          <cell r="C72" t="str">
            <v>胡炜薇</v>
          </cell>
          <cell r="D72" t="str">
            <v>40747</v>
          </cell>
        </row>
        <row r="73">
          <cell r="C73" t="str">
            <v>王永进</v>
          </cell>
          <cell r="D73" t="str">
            <v>40760</v>
          </cell>
        </row>
        <row r="74">
          <cell r="C74" t="str">
            <v>陈科明</v>
          </cell>
          <cell r="D74" t="str">
            <v>40766</v>
          </cell>
        </row>
        <row r="75">
          <cell r="C75" t="str">
            <v>蔡文郁</v>
          </cell>
          <cell r="D75" t="str">
            <v>40768</v>
          </cell>
        </row>
        <row r="76">
          <cell r="C76" t="str">
            <v>于海滨</v>
          </cell>
          <cell r="D76" t="str">
            <v>40779</v>
          </cell>
        </row>
        <row r="77">
          <cell r="C77" t="str">
            <v>洪慧</v>
          </cell>
          <cell r="D77" t="str">
            <v>40785</v>
          </cell>
        </row>
        <row r="78">
          <cell r="C78" t="str">
            <v>宋开新</v>
          </cell>
          <cell r="D78" t="str">
            <v>40786</v>
          </cell>
        </row>
        <row r="79">
          <cell r="C79" t="str">
            <v>张斌</v>
          </cell>
          <cell r="D79" t="str">
            <v>40798</v>
          </cell>
        </row>
        <row r="80">
          <cell r="C80" t="str">
            <v>胡体玲</v>
          </cell>
          <cell r="D80" t="str">
            <v>40799</v>
          </cell>
        </row>
        <row r="81">
          <cell r="C81" t="str">
            <v>钱志华</v>
          </cell>
          <cell r="D81" t="str">
            <v>40802</v>
          </cell>
        </row>
        <row r="82">
          <cell r="C82" t="str">
            <v>邵李焕</v>
          </cell>
          <cell r="D82" t="str">
            <v>40867</v>
          </cell>
        </row>
        <row r="83">
          <cell r="C83" t="str">
            <v>应智花</v>
          </cell>
          <cell r="D83" t="str">
            <v>40914</v>
          </cell>
        </row>
        <row r="84">
          <cell r="C84" t="str">
            <v>白茹</v>
          </cell>
          <cell r="D84" t="str">
            <v>40919</v>
          </cell>
        </row>
        <row r="85">
          <cell r="C85" t="str">
            <v>武军</v>
          </cell>
          <cell r="D85" t="str">
            <v>40937</v>
          </cell>
        </row>
        <row r="86">
          <cell r="C86" t="str">
            <v>冯涛</v>
          </cell>
          <cell r="D86" t="str">
            <v>40964</v>
          </cell>
        </row>
        <row r="87">
          <cell r="C87" t="str">
            <v>郑晓隆</v>
          </cell>
          <cell r="D87" t="str">
            <v>40985</v>
          </cell>
        </row>
        <row r="88">
          <cell r="C88" t="str">
            <v>钱正洪</v>
          </cell>
          <cell r="D88" t="str">
            <v>41004</v>
          </cell>
        </row>
        <row r="89">
          <cell r="C89" t="str">
            <v>周明珠</v>
          </cell>
          <cell r="D89" t="str">
            <v>41036</v>
          </cell>
        </row>
        <row r="90">
          <cell r="C90" t="str">
            <v>骆新江</v>
          </cell>
          <cell r="D90" t="str">
            <v>41061</v>
          </cell>
        </row>
        <row r="91">
          <cell r="C91" t="str">
            <v>邓江峡</v>
          </cell>
          <cell r="D91" t="str">
            <v>41077</v>
          </cell>
        </row>
        <row r="92">
          <cell r="C92" t="str">
            <v>张钰</v>
          </cell>
          <cell r="D92" t="str">
            <v>41081</v>
          </cell>
        </row>
        <row r="93">
          <cell r="C93" t="str">
            <v>高海军</v>
          </cell>
          <cell r="D93" t="str">
            <v>41090</v>
          </cell>
        </row>
        <row r="94">
          <cell r="C94" t="str">
            <v>辛青</v>
          </cell>
          <cell r="D94" t="str">
            <v>41101</v>
          </cell>
        </row>
        <row r="95">
          <cell r="C95" t="str">
            <v>张阳</v>
          </cell>
          <cell r="D95" t="str">
            <v>41104</v>
          </cell>
        </row>
        <row r="96">
          <cell r="C96" t="str">
            <v>吴占雄</v>
          </cell>
          <cell r="D96" t="str">
            <v>41116</v>
          </cell>
        </row>
        <row r="97">
          <cell r="C97" t="str">
            <v>邝小飞</v>
          </cell>
          <cell r="D97" t="str">
            <v>41130</v>
          </cell>
        </row>
        <row r="98">
          <cell r="C98" t="str">
            <v>朱礼尧</v>
          </cell>
          <cell r="D98" t="str">
            <v>41132</v>
          </cell>
        </row>
        <row r="99">
          <cell r="C99" t="str">
            <v>公晓丽</v>
          </cell>
          <cell r="D99" t="str">
            <v>41133</v>
          </cell>
        </row>
        <row r="100">
          <cell r="C100" t="str">
            <v>任坤</v>
          </cell>
          <cell r="D100" t="str">
            <v>41144</v>
          </cell>
        </row>
        <row r="101">
          <cell r="C101" t="str">
            <v>郑鹏</v>
          </cell>
          <cell r="D101" t="str">
            <v>41167</v>
          </cell>
        </row>
        <row r="102">
          <cell r="C102" t="str">
            <v>程瑜华</v>
          </cell>
          <cell r="D102" t="str">
            <v>41260</v>
          </cell>
        </row>
        <row r="103">
          <cell r="C103" t="str">
            <v>谷帅</v>
          </cell>
          <cell r="D103" t="str">
            <v>41278</v>
          </cell>
        </row>
        <row r="104">
          <cell r="C104" t="str">
            <v>王康泰</v>
          </cell>
          <cell r="D104" t="str">
            <v>41306</v>
          </cell>
        </row>
        <row r="105">
          <cell r="C105" t="str">
            <v>彭亮</v>
          </cell>
          <cell r="D105" t="str">
            <v>41313</v>
          </cell>
        </row>
        <row r="106">
          <cell r="C106" t="str">
            <v>郑兴</v>
          </cell>
          <cell r="D106" t="str">
            <v>41320</v>
          </cell>
        </row>
        <row r="107">
          <cell r="C107" t="str">
            <v>李付鹏</v>
          </cell>
          <cell r="D107" t="str">
            <v>41338</v>
          </cell>
        </row>
        <row r="108">
          <cell r="C108" t="str">
            <v>王翔</v>
          </cell>
          <cell r="D108" t="str">
            <v>41356</v>
          </cell>
        </row>
        <row r="109">
          <cell r="C109" t="str">
            <v>蒋洁</v>
          </cell>
          <cell r="D109" t="str">
            <v>41368</v>
          </cell>
        </row>
        <row r="110">
          <cell r="C110" t="str">
            <v>李竹</v>
          </cell>
          <cell r="D110" t="str">
            <v>41395</v>
          </cell>
        </row>
        <row r="111">
          <cell r="C111" t="str">
            <v>逯鑫淼</v>
          </cell>
          <cell r="D111" t="str">
            <v>41396</v>
          </cell>
        </row>
        <row r="112">
          <cell r="C112" t="str">
            <v>张忠海</v>
          </cell>
          <cell r="D112" t="str">
            <v>41404</v>
          </cell>
        </row>
        <row r="113">
          <cell r="C113" t="str">
            <v>张彦飞</v>
          </cell>
          <cell r="D113" t="str">
            <v>41411</v>
          </cell>
        </row>
        <row r="114">
          <cell r="C114" t="str">
            <v>沈怡然</v>
          </cell>
          <cell r="D114" t="str">
            <v>41423</v>
          </cell>
        </row>
        <row r="115">
          <cell r="C115" t="str">
            <v>袁博</v>
          </cell>
          <cell r="D115" t="str">
            <v>41424</v>
          </cell>
        </row>
        <row r="116">
          <cell r="C116" t="str">
            <v>马学条</v>
          </cell>
          <cell r="D116" t="str">
            <v>41431</v>
          </cell>
        </row>
        <row r="117">
          <cell r="C117" t="str">
            <v>王晓媛</v>
          </cell>
          <cell r="D117" t="str">
            <v>41442</v>
          </cell>
        </row>
        <row r="118">
          <cell r="C118" t="str">
            <v>杨宇翔</v>
          </cell>
          <cell r="D118" t="str">
            <v>41459</v>
          </cell>
        </row>
        <row r="119">
          <cell r="C119" t="str">
            <v>赵巨峰</v>
          </cell>
          <cell r="D119" t="str">
            <v>41468</v>
          </cell>
        </row>
        <row r="120">
          <cell r="C120" t="str">
            <v>马德</v>
          </cell>
          <cell r="D120" t="str">
            <v>41469</v>
          </cell>
        </row>
        <row r="121">
          <cell r="C121" t="str">
            <v>艾雪峰</v>
          </cell>
          <cell r="D121" t="str">
            <v>41483</v>
          </cell>
        </row>
        <row r="122">
          <cell r="C122" t="str">
            <v>潘勉</v>
          </cell>
          <cell r="D122" t="str">
            <v>41501</v>
          </cell>
        </row>
        <row r="123">
          <cell r="C123" t="str">
            <v>赵文生</v>
          </cell>
          <cell r="D123" t="str">
            <v>41505</v>
          </cell>
        </row>
        <row r="124">
          <cell r="C124" t="str">
            <v>周涛</v>
          </cell>
          <cell r="D124" t="str">
            <v>41514</v>
          </cell>
        </row>
        <row r="125">
          <cell r="C125" t="str">
            <v>王高峰</v>
          </cell>
          <cell r="D125" t="str">
            <v>41535</v>
          </cell>
        </row>
        <row r="126">
          <cell r="C126" t="str">
            <v>胡月</v>
          </cell>
          <cell r="D126" t="str">
            <v>41547</v>
          </cell>
        </row>
        <row r="127">
          <cell r="C127" t="str">
            <v>林君</v>
          </cell>
          <cell r="D127" t="str">
            <v>41562</v>
          </cell>
        </row>
        <row r="128">
          <cell r="C128" t="str">
            <v>张辉朝</v>
          </cell>
          <cell r="D128" t="str">
            <v>41578</v>
          </cell>
        </row>
        <row r="129">
          <cell r="C129" t="str">
            <v>孙宜琴</v>
          </cell>
          <cell r="D129" t="str">
            <v>41586</v>
          </cell>
        </row>
        <row r="130">
          <cell r="C130" t="str">
            <v>王路文</v>
          </cell>
          <cell r="D130" t="str">
            <v>41600</v>
          </cell>
        </row>
        <row r="131">
          <cell r="C131" t="str">
            <v>江源</v>
          </cell>
          <cell r="D131" t="str">
            <v>41603</v>
          </cell>
        </row>
        <row r="132">
          <cell r="C132" t="str">
            <v>柯华杰</v>
          </cell>
          <cell r="D132" t="str">
            <v>41608</v>
          </cell>
        </row>
        <row r="133">
          <cell r="C133" t="str">
            <v>董志华</v>
          </cell>
          <cell r="D133" t="str">
            <v>41643</v>
          </cell>
        </row>
        <row r="134">
          <cell r="C134" t="str">
            <v>王晶</v>
          </cell>
          <cell r="D134" t="str">
            <v>41661</v>
          </cell>
        </row>
        <row r="135">
          <cell r="C135" t="str">
            <v>陈世昌</v>
          </cell>
          <cell r="D135" t="str">
            <v>41684</v>
          </cell>
        </row>
        <row r="136">
          <cell r="C136" t="str">
            <v>史剑光</v>
          </cell>
          <cell r="D136" t="str">
            <v>41694</v>
          </cell>
        </row>
        <row r="137">
          <cell r="C137" t="str">
            <v>岳克强</v>
          </cell>
          <cell r="D137" t="str">
            <v>41701</v>
          </cell>
        </row>
        <row r="138">
          <cell r="C138" t="str">
            <v>赵鹏</v>
          </cell>
          <cell r="D138" t="str">
            <v>41703</v>
          </cell>
        </row>
        <row r="139">
          <cell r="C139" t="str">
            <v>代喜望</v>
          </cell>
          <cell r="D139" t="str">
            <v>41706</v>
          </cell>
        </row>
        <row r="140">
          <cell r="C140" t="str">
            <v>臧月</v>
          </cell>
          <cell r="D140" t="str">
            <v>41722</v>
          </cell>
        </row>
        <row r="141">
          <cell r="C141" t="str">
            <v>吴薇</v>
          </cell>
          <cell r="D141" t="str">
            <v>41723</v>
          </cell>
        </row>
        <row r="142">
          <cell r="C142" t="str">
            <v>黄汐威</v>
          </cell>
          <cell r="D142" t="str">
            <v>41731</v>
          </cell>
        </row>
        <row r="143">
          <cell r="C143" t="str">
            <v>汶飞</v>
          </cell>
          <cell r="D143" t="str">
            <v>41735</v>
          </cell>
        </row>
        <row r="144">
          <cell r="C144" t="str">
            <v>杨国卿</v>
          </cell>
          <cell r="D144" t="str">
            <v>41737</v>
          </cell>
        </row>
        <row r="145">
          <cell r="C145" t="str">
            <v>袁振珲</v>
          </cell>
          <cell r="D145" t="str">
            <v>41739</v>
          </cell>
        </row>
        <row r="146">
          <cell r="C146" t="str">
            <v>骆泳铭</v>
          </cell>
          <cell r="D146" t="str">
            <v>41741</v>
          </cell>
        </row>
        <row r="147">
          <cell r="C147" t="str">
            <v>盛卫琴</v>
          </cell>
          <cell r="D147" t="str">
            <v>41748</v>
          </cell>
        </row>
        <row r="148">
          <cell r="C148" t="str">
            <v>彭时林</v>
          </cell>
          <cell r="D148" t="str">
            <v>41752</v>
          </cell>
        </row>
        <row r="149">
          <cell r="C149" t="str">
            <v>侯昌伦</v>
          </cell>
          <cell r="D149" t="str">
            <v>41756</v>
          </cell>
        </row>
        <row r="150">
          <cell r="C150" t="str">
            <v>徐魁文</v>
          </cell>
          <cell r="D150" t="str">
            <v>41780</v>
          </cell>
        </row>
        <row r="151">
          <cell r="C151" t="str">
            <v>姜煜</v>
          </cell>
          <cell r="D151" t="str">
            <v>41784</v>
          </cell>
        </row>
        <row r="152">
          <cell r="C152" t="str">
            <v>白兴宇</v>
          </cell>
          <cell r="D152" t="str">
            <v>41788</v>
          </cell>
        </row>
        <row r="153">
          <cell r="C153" t="str">
            <v>苏江涛</v>
          </cell>
          <cell r="D153" t="str">
            <v>41806</v>
          </cell>
        </row>
        <row r="154">
          <cell r="C154" t="str">
            <v>曹菲</v>
          </cell>
          <cell r="D154" t="str">
            <v>41808</v>
          </cell>
        </row>
        <row r="155">
          <cell r="C155" t="str">
            <v>王颖</v>
          </cell>
          <cell r="D155" t="str">
            <v>41809</v>
          </cell>
        </row>
        <row r="156">
          <cell r="C156" t="str">
            <v>崔光茫</v>
          </cell>
          <cell r="D156" t="str">
            <v>41848</v>
          </cell>
        </row>
        <row r="157">
          <cell r="C157" t="str">
            <v>于成浩</v>
          </cell>
          <cell r="D157" t="str">
            <v>41855</v>
          </cell>
        </row>
        <row r="158">
          <cell r="C158" t="str">
            <v>于长秋</v>
          </cell>
          <cell r="D158" t="str">
            <v>41861</v>
          </cell>
        </row>
        <row r="159">
          <cell r="C159" t="str">
            <v>朱华辰</v>
          </cell>
          <cell r="D159" t="str">
            <v>41876</v>
          </cell>
        </row>
        <row r="160">
          <cell r="C160" t="str">
            <v>吕帅帅</v>
          </cell>
          <cell r="D160" t="str">
            <v>41883</v>
          </cell>
        </row>
        <row r="161">
          <cell r="C161" t="str">
            <v>骆季奎</v>
          </cell>
          <cell r="D161" t="str">
            <v>41885</v>
          </cell>
        </row>
        <row r="162">
          <cell r="C162" t="str">
            <v>张健</v>
          </cell>
          <cell r="D162" t="str">
            <v>41890</v>
          </cell>
        </row>
        <row r="163">
          <cell r="C163" t="str">
            <v>吴丽翔</v>
          </cell>
          <cell r="D163" t="str">
            <v>41908</v>
          </cell>
        </row>
        <row r="164">
          <cell r="C164" t="str">
            <v>潘玉剑</v>
          </cell>
          <cell r="D164" t="str">
            <v>41911</v>
          </cell>
        </row>
        <row r="165">
          <cell r="C165" t="str">
            <v>杨晓丹</v>
          </cell>
          <cell r="D165" t="str">
            <v>41916</v>
          </cell>
        </row>
        <row r="166">
          <cell r="C166" t="str">
            <v>郑辉</v>
          </cell>
          <cell r="D166" t="str">
            <v>41919</v>
          </cell>
        </row>
        <row r="167">
          <cell r="C167" t="str">
            <v>尹川</v>
          </cell>
          <cell r="D167" t="str">
            <v>41930</v>
          </cell>
        </row>
        <row r="168">
          <cell r="C168" t="str">
            <v>杨潇怡</v>
          </cell>
          <cell r="D168" t="str">
            <v>41934</v>
          </cell>
        </row>
        <row r="169">
          <cell r="C169" t="str">
            <v>孙朋飞</v>
          </cell>
          <cell r="D169" t="str">
            <v>41942</v>
          </cell>
        </row>
        <row r="170">
          <cell r="C170" t="str">
            <v>周前</v>
          </cell>
          <cell r="D170" t="str">
            <v>41957</v>
          </cell>
        </row>
        <row r="171">
          <cell r="C171" t="str">
            <v>廖臻</v>
          </cell>
          <cell r="D171" t="str">
            <v>41958</v>
          </cell>
        </row>
        <row r="172">
          <cell r="C172" t="str">
            <v>杨伟煌</v>
          </cell>
          <cell r="D172" t="str">
            <v>41962</v>
          </cell>
        </row>
        <row r="173">
          <cell r="C173" t="str">
            <v>蔡佳林</v>
          </cell>
          <cell r="D173" t="str">
            <v>41964</v>
          </cell>
        </row>
        <row r="174">
          <cell r="C174" t="str">
            <v>金华燕</v>
          </cell>
          <cell r="D174" t="str">
            <v>41968</v>
          </cell>
        </row>
        <row r="175">
          <cell r="C175" t="str">
            <v>李丽丽</v>
          </cell>
          <cell r="D175" t="str">
            <v>41973</v>
          </cell>
        </row>
        <row r="176">
          <cell r="C176" t="str">
            <v>谢强强</v>
          </cell>
          <cell r="D176" t="str">
            <v>41985</v>
          </cell>
        </row>
        <row r="177">
          <cell r="C177" t="str">
            <v>梁燕</v>
          </cell>
          <cell r="D177" t="str">
            <v>41986</v>
          </cell>
        </row>
        <row r="178">
          <cell r="C178" t="str">
            <v>轩伟鹏</v>
          </cell>
          <cell r="D178" t="str">
            <v>42003</v>
          </cell>
        </row>
        <row r="179">
          <cell r="C179" t="str">
            <v>刘杰</v>
          </cell>
          <cell r="D179" t="str">
            <v>42007</v>
          </cell>
        </row>
        <row r="180">
          <cell r="C180" t="str">
            <v>梁尚清</v>
          </cell>
          <cell r="D180" t="str">
            <v>42014</v>
          </cell>
        </row>
        <row r="181">
          <cell r="C181" t="str">
            <v>刘兵</v>
          </cell>
          <cell r="D181" t="str">
            <v>42020</v>
          </cell>
        </row>
        <row r="182">
          <cell r="C182" t="str">
            <v>钱雅惠</v>
          </cell>
          <cell r="D182" t="str">
            <v>42027</v>
          </cell>
        </row>
        <row r="183">
          <cell r="C183" t="str">
            <v>李海</v>
          </cell>
          <cell r="D183" t="str">
            <v>42036</v>
          </cell>
        </row>
        <row r="184">
          <cell r="C184" t="str">
            <v>卢振洲</v>
          </cell>
          <cell r="D184" t="str">
            <v>42040</v>
          </cell>
        </row>
        <row r="185">
          <cell r="C185" t="str">
            <v>赵晓梅</v>
          </cell>
          <cell r="D185" t="str">
            <v>42042</v>
          </cell>
        </row>
        <row r="186">
          <cell r="C186" t="str">
            <v>王永慧</v>
          </cell>
          <cell r="D186" t="str">
            <v>42043</v>
          </cell>
        </row>
        <row r="187">
          <cell r="C187" t="str">
            <v>严丽平</v>
          </cell>
          <cell r="D187" t="str">
            <v>42046</v>
          </cell>
        </row>
        <row r="188">
          <cell r="C188" t="str">
            <v>俞钰峰</v>
          </cell>
          <cell r="D188" t="str">
            <v>42063</v>
          </cell>
        </row>
        <row r="189">
          <cell r="C189" t="str">
            <v>刘超然</v>
          </cell>
          <cell r="D189" t="str">
            <v>42071</v>
          </cell>
        </row>
        <row r="190">
          <cell r="C190" t="str">
            <v>蔡本庚</v>
          </cell>
          <cell r="D190" t="str">
            <v>42073</v>
          </cell>
        </row>
        <row r="191">
          <cell r="C191" t="str">
            <v>朱贺</v>
          </cell>
          <cell r="D191" t="str">
            <v>42074</v>
          </cell>
        </row>
        <row r="192">
          <cell r="C192" t="str">
            <v>郭英杰</v>
          </cell>
          <cell r="D192" t="str">
            <v>42076</v>
          </cell>
        </row>
        <row r="193">
          <cell r="C193" t="str">
            <v>李辉</v>
          </cell>
          <cell r="D193" t="str">
            <v>42079</v>
          </cell>
        </row>
        <row r="194">
          <cell r="C194" t="str">
            <v>刘艳</v>
          </cell>
          <cell r="D194" t="str">
            <v>42087</v>
          </cell>
        </row>
        <row r="195">
          <cell r="C195" t="str">
            <v>王涛</v>
          </cell>
          <cell r="D195" t="str">
            <v>42091</v>
          </cell>
        </row>
        <row r="196">
          <cell r="C196" t="str">
            <v>潘柏操</v>
          </cell>
          <cell r="D196" t="str">
            <v>42103</v>
          </cell>
        </row>
        <row r="197">
          <cell r="C197" t="str">
            <v>李仕琦</v>
          </cell>
          <cell r="D197" t="str">
            <v>42110</v>
          </cell>
        </row>
        <row r="198">
          <cell r="C198" t="str">
            <v>王琳</v>
          </cell>
          <cell r="D198" t="str">
            <v>42116</v>
          </cell>
        </row>
        <row r="199">
          <cell r="C199" t="str">
            <v>周铁军</v>
          </cell>
          <cell r="D199" t="str">
            <v>42119</v>
          </cell>
        </row>
        <row r="200">
          <cell r="C200" t="str">
            <v>吴章婷</v>
          </cell>
          <cell r="D200" t="str">
            <v>42123</v>
          </cell>
        </row>
        <row r="201">
          <cell r="C201" t="str">
            <v>王宁宁</v>
          </cell>
          <cell r="D201" t="str">
            <v>42142</v>
          </cell>
        </row>
        <row r="202">
          <cell r="C202" t="str">
            <v>苏国东</v>
          </cell>
          <cell r="D202" t="str">
            <v>42177</v>
          </cell>
        </row>
        <row r="203">
          <cell r="C203" t="str">
            <v>温嘉红</v>
          </cell>
          <cell r="D203" t="str">
            <v>42180</v>
          </cell>
        </row>
        <row r="204">
          <cell r="C204" t="str">
            <v>陈金凯</v>
          </cell>
          <cell r="D204" t="str">
            <v>42184</v>
          </cell>
        </row>
        <row r="205">
          <cell r="C205" t="str">
            <v>王骏超</v>
          </cell>
          <cell r="D205" t="str">
            <v>42221</v>
          </cell>
        </row>
        <row r="206">
          <cell r="C206" t="str">
            <v>曹文慧</v>
          </cell>
          <cell r="D206" t="str">
            <v>42229</v>
          </cell>
        </row>
        <row r="207">
          <cell r="C207" t="str">
            <v>申东升</v>
          </cell>
          <cell r="D207" t="str">
            <v>42242</v>
          </cell>
        </row>
        <row r="208">
          <cell r="C208" t="str">
            <v>哈迪</v>
          </cell>
          <cell r="D208" t="str">
            <v>42244</v>
          </cell>
        </row>
        <row r="209">
          <cell r="C209" t="str">
            <v>王敦辉</v>
          </cell>
          <cell r="D209" t="str">
            <v>42245</v>
          </cell>
        </row>
        <row r="210">
          <cell r="C210" t="str">
            <v>黄博</v>
          </cell>
          <cell r="D210" t="str">
            <v>42247</v>
          </cell>
        </row>
        <row r="211">
          <cell r="C211" t="str">
            <v>范奎奎</v>
          </cell>
          <cell r="D211" t="str">
            <v>42254</v>
          </cell>
        </row>
        <row r="212">
          <cell r="C212" t="str">
            <v>石振</v>
          </cell>
          <cell r="D212" t="str">
            <v>42262</v>
          </cell>
        </row>
        <row r="213">
          <cell r="C213" t="str">
            <v>王健华</v>
          </cell>
          <cell r="D213" t="str">
            <v>42273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 refreshError="1">
        <row r="2">
          <cell r="C2" t="str">
            <v>白茹</v>
          </cell>
          <cell r="D2">
            <v>160</v>
          </cell>
          <cell r="E2">
            <v>0</v>
          </cell>
          <cell r="F2">
            <v>160</v>
          </cell>
        </row>
        <row r="3">
          <cell r="C3" t="str">
            <v>蔡本庚</v>
          </cell>
          <cell r="D3">
            <v>64</v>
          </cell>
          <cell r="E3">
            <v>0</v>
          </cell>
          <cell r="F3">
            <v>64</v>
          </cell>
        </row>
        <row r="4">
          <cell r="C4" t="str">
            <v>蔡佳林</v>
          </cell>
          <cell r="D4">
            <v>80</v>
          </cell>
          <cell r="E4">
            <v>0</v>
          </cell>
          <cell r="F4">
            <v>80</v>
          </cell>
        </row>
        <row r="5">
          <cell r="C5" t="str">
            <v>蔡文郁</v>
          </cell>
          <cell r="D5">
            <v>16</v>
          </cell>
          <cell r="E5">
            <v>48</v>
          </cell>
          <cell r="F5">
            <v>64</v>
          </cell>
        </row>
        <row r="6">
          <cell r="C6" t="str">
            <v>曹菲</v>
          </cell>
          <cell r="D6">
            <v>128</v>
          </cell>
          <cell r="E6">
            <v>0</v>
          </cell>
          <cell r="F6">
            <v>128</v>
          </cell>
        </row>
        <row r="7">
          <cell r="C7" t="str">
            <v>曾毓</v>
          </cell>
          <cell r="D7">
            <v>192</v>
          </cell>
          <cell r="E7">
            <v>0</v>
          </cell>
          <cell r="F7">
            <v>192</v>
          </cell>
        </row>
        <row r="8">
          <cell r="C8" t="str">
            <v>陈金凯</v>
          </cell>
          <cell r="D8">
            <v>0</v>
          </cell>
          <cell r="E8">
            <v>0</v>
          </cell>
          <cell r="F8">
            <v>0</v>
          </cell>
        </row>
        <row r="9">
          <cell r="C9" t="str">
            <v>陈瑾</v>
          </cell>
          <cell r="D9">
            <v>156</v>
          </cell>
          <cell r="E9">
            <v>16</v>
          </cell>
          <cell r="F9">
            <v>172</v>
          </cell>
        </row>
        <row r="10">
          <cell r="C10" t="str">
            <v>陈科明</v>
          </cell>
          <cell r="D10">
            <v>64</v>
          </cell>
          <cell r="E10">
            <v>64</v>
          </cell>
          <cell r="F10">
            <v>128</v>
          </cell>
        </row>
        <row r="11">
          <cell r="C11" t="str">
            <v>陈龙</v>
          </cell>
          <cell r="D11">
            <v>163</v>
          </cell>
          <cell r="E11">
            <v>0</v>
          </cell>
          <cell r="F11">
            <v>163</v>
          </cell>
        </row>
        <row r="12">
          <cell r="C12" t="str">
            <v>陈世昌</v>
          </cell>
          <cell r="D12">
            <v>36</v>
          </cell>
          <cell r="E12">
            <v>0</v>
          </cell>
          <cell r="F12">
            <v>36</v>
          </cell>
        </row>
        <row r="13">
          <cell r="C13" t="str">
            <v>程瑜华</v>
          </cell>
          <cell r="D13">
            <v>140</v>
          </cell>
          <cell r="E13">
            <v>0</v>
          </cell>
          <cell r="F13">
            <v>140</v>
          </cell>
        </row>
        <row r="14">
          <cell r="C14" t="str">
            <v>程知群</v>
          </cell>
          <cell r="D14">
            <v>80</v>
          </cell>
          <cell r="E14">
            <v>128</v>
          </cell>
          <cell r="F14">
            <v>208</v>
          </cell>
        </row>
        <row r="15">
          <cell r="C15" t="str">
            <v>崔光茫</v>
          </cell>
          <cell r="D15">
            <v>184</v>
          </cell>
          <cell r="E15">
            <v>0</v>
          </cell>
          <cell r="F15">
            <v>184</v>
          </cell>
        </row>
        <row r="16">
          <cell r="C16" t="str">
            <v>崔佳冬</v>
          </cell>
          <cell r="D16">
            <v>0</v>
          </cell>
          <cell r="E16">
            <v>80</v>
          </cell>
          <cell r="F16">
            <v>80</v>
          </cell>
        </row>
        <row r="17">
          <cell r="C17" t="str">
            <v>代喜望</v>
          </cell>
          <cell r="D17">
            <v>35</v>
          </cell>
          <cell r="E17">
            <v>0</v>
          </cell>
          <cell r="F17">
            <v>35</v>
          </cell>
        </row>
        <row r="18">
          <cell r="C18" t="str">
            <v>邓江峡</v>
          </cell>
          <cell r="D18">
            <v>208</v>
          </cell>
          <cell r="E18">
            <v>48</v>
          </cell>
          <cell r="F18">
            <v>256</v>
          </cell>
        </row>
        <row r="19">
          <cell r="C19" t="str">
            <v>董林玺</v>
          </cell>
          <cell r="D19">
            <v>39</v>
          </cell>
          <cell r="E19">
            <v>32</v>
          </cell>
          <cell r="F19">
            <v>71</v>
          </cell>
        </row>
        <row r="20">
          <cell r="C20" t="str">
            <v>杜铁钧</v>
          </cell>
          <cell r="D20">
            <v>208</v>
          </cell>
          <cell r="E20">
            <v>0</v>
          </cell>
          <cell r="F20">
            <v>208</v>
          </cell>
        </row>
        <row r="21">
          <cell r="C21" t="str">
            <v>范奎奎</v>
          </cell>
          <cell r="D21">
            <v>0</v>
          </cell>
          <cell r="E21">
            <v>0</v>
          </cell>
          <cell r="F21">
            <v>0</v>
          </cell>
        </row>
        <row r="22">
          <cell r="C22" t="str">
            <v>方志华</v>
          </cell>
          <cell r="D22">
            <v>160</v>
          </cell>
          <cell r="E22">
            <v>0</v>
          </cell>
          <cell r="F22">
            <v>160</v>
          </cell>
        </row>
        <row r="23">
          <cell r="C23" t="str">
            <v>高海军</v>
          </cell>
          <cell r="D23">
            <v>64</v>
          </cell>
          <cell r="E23">
            <v>24</v>
          </cell>
          <cell r="F23">
            <v>88</v>
          </cell>
        </row>
        <row r="24">
          <cell r="C24" t="str">
            <v>高惠芳</v>
          </cell>
          <cell r="D24">
            <v>304</v>
          </cell>
          <cell r="E24">
            <v>0</v>
          </cell>
          <cell r="F24">
            <v>304</v>
          </cell>
        </row>
        <row r="25">
          <cell r="C25" t="str">
            <v>高明裕</v>
          </cell>
          <cell r="D25">
            <v>160</v>
          </cell>
          <cell r="E25">
            <v>32</v>
          </cell>
          <cell r="F25">
            <v>192</v>
          </cell>
        </row>
        <row r="26">
          <cell r="C26" t="str">
            <v>耿友林</v>
          </cell>
          <cell r="D26">
            <v>64</v>
          </cell>
          <cell r="E26">
            <v>128</v>
          </cell>
          <cell r="F26">
            <v>192</v>
          </cell>
        </row>
        <row r="27">
          <cell r="C27" t="str">
            <v>公晓丽</v>
          </cell>
          <cell r="D27">
            <v>160</v>
          </cell>
          <cell r="E27">
            <v>0</v>
          </cell>
          <cell r="F27">
            <v>160</v>
          </cell>
        </row>
        <row r="28">
          <cell r="C28" t="str">
            <v>顾梅园</v>
          </cell>
          <cell r="D28">
            <v>176</v>
          </cell>
          <cell r="E28">
            <v>0</v>
          </cell>
          <cell r="F28">
            <v>176</v>
          </cell>
        </row>
        <row r="29">
          <cell r="C29" t="str">
            <v>官伯然</v>
          </cell>
          <cell r="D29">
            <v>64</v>
          </cell>
          <cell r="E29">
            <v>80</v>
          </cell>
          <cell r="F29">
            <v>144</v>
          </cell>
        </row>
        <row r="30">
          <cell r="C30" t="str">
            <v>郭凌伟</v>
          </cell>
          <cell r="D30">
            <v>256</v>
          </cell>
          <cell r="E30">
            <v>0</v>
          </cell>
          <cell r="F30">
            <v>256</v>
          </cell>
        </row>
        <row r="31">
          <cell r="C31" t="str">
            <v>郭裕顺</v>
          </cell>
          <cell r="D31">
            <v>96</v>
          </cell>
          <cell r="E31">
            <v>24</v>
          </cell>
          <cell r="F31">
            <v>120</v>
          </cell>
        </row>
        <row r="32">
          <cell r="C32" t="str">
            <v>何志伟</v>
          </cell>
          <cell r="D32">
            <v>80</v>
          </cell>
          <cell r="E32">
            <v>48</v>
          </cell>
          <cell r="F32">
            <v>128</v>
          </cell>
        </row>
        <row r="33">
          <cell r="C33" t="str">
            <v>洪慧</v>
          </cell>
          <cell r="D33">
            <v>96</v>
          </cell>
          <cell r="E33">
            <v>24</v>
          </cell>
          <cell r="F33">
            <v>120</v>
          </cell>
        </row>
        <row r="34">
          <cell r="C34" t="str">
            <v>洪明</v>
          </cell>
          <cell r="D34">
            <v>96</v>
          </cell>
          <cell r="E34">
            <v>0</v>
          </cell>
          <cell r="F34">
            <v>96</v>
          </cell>
        </row>
        <row r="35">
          <cell r="C35" t="str">
            <v>侯昌伦</v>
          </cell>
          <cell r="D35">
            <v>120</v>
          </cell>
          <cell r="E35">
            <v>0</v>
          </cell>
          <cell r="F35">
            <v>120</v>
          </cell>
        </row>
        <row r="36">
          <cell r="C36" t="str">
            <v>胡飞跃</v>
          </cell>
          <cell r="D36">
            <v>128</v>
          </cell>
          <cell r="E36">
            <v>0</v>
          </cell>
          <cell r="F36">
            <v>128</v>
          </cell>
        </row>
        <row r="37">
          <cell r="C37" t="str">
            <v>胡冀</v>
          </cell>
          <cell r="D37">
            <v>160</v>
          </cell>
          <cell r="E37">
            <v>0</v>
          </cell>
          <cell r="F37">
            <v>160</v>
          </cell>
        </row>
        <row r="38">
          <cell r="C38" t="str">
            <v>胡体玲</v>
          </cell>
          <cell r="D38">
            <v>144</v>
          </cell>
          <cell r="E38">
            <v>0</v>
          </cell>
          <cell r="F38">
            <v>144</v>
          </cell>
        </row>
        <row r="39">
          <cell r="C39" t="str">
            <v>胡炜薇</v>
          </cell>
          <cell r="D39">
            <v>192</v>
          </cell>
          <cell r="E39">
            <v>0</v>
          </cell>
          <cell r="F39">
            <v>192</v>
          </cell>
        </row>
        <row r="40">
          <cell r="C40" t="str">
            <v>胡月</v>
          </cell>
          <cell r="D40">
            <v>256</v>
          </cell>
          <cell r="E40">
            <v>0</v>
          </cell>
          <cell r="F40">
            <v>256</v>
          </cell>
        </row>
        <row r="41">
          <cell r="C41" t="str">
            <v>黄博</v>
          </cell>
          <cell r="D41">
            <v>0</v>
          </cell>
          <cell r="E41">
            <v>0</v>
          </cell>
          <cell r="F41">
            <v>0</v>
          </cell>
        </row>
        <row r="42">
          <cell r="C42" t="str">
            <v>黄海云</v>
          </cell>
          <cell r="D42">
            <v>56</v>
          </cell>
          <cell r="E42">
            <v>0</v>
          </cell>
          <cell r="F42">
            <v>56</v>
          </cell>
        </row>
        <row r="43">
          <cell r="C43" t="str">
            <v>黄继业</v>
          </cell>
          <cell r="D43">
            <v>160</v>
          </cell>
          <cell r="E43">
            <v>64</v>
          </cell>
          <cell r="F43">
            <v>224</v>
          </cell>
        </row>
        <row r="44">
          <cell r="C44" t="str">
            <v>黄汐威</v>
          </cell>
          <cell r="D44">
            <v>232</v>
          </cell>
          <cell r="E44">
            <v>0</v>
          </cell>
          <cell r="F44">
            <v>232</v>
          </cell>
        </row>
        <row r="45">
          <cell r="C45" t="str">
            <v>江源</v>
          </cell>
          <cell r="D45">
            <v>192</v>
          </cell>
          <cell r="E45">
            <v>0</v>
          </cell>
          <cell r="F45">
            <v>192</v>
          </cell>
        </row>
        <row r="46">
          <cell r="C46" t="str">
            <v>姜煜</v>
          </cell>
          <cell r="D46">
            <v>144</v>
          </cell>
          <cell r="E46">
            <v>0</v>
          </cell>
          <cell r="F46">
            <v>144</v>
          </cell>
        </row>
        <row r="47">
          <cell r="C47" t="str">
            <v>蒋洁</v>
          </cell>
          <cell r="D47">
            <v>64</v>
          </cell>
          <cell r="E47">
            <v>0</v>
          </cell>
          <cell r="F47">
            <v>64</v>
          </cell>
        </row>
        <row r="48">
          <cell r="C48" t="str">
            <v>金华燕</v>
          </cell>
          <cell r="D48">
            <v>128</v>
          </cell>
          <cell r="E48">
            <v>0</v>
          </cell>
          <cell r="F48">
            <v>128</v>
          </cell>
        </row>
        <row r="49">
          <cell r="C49" t="str">
            <v>柯华杰</v>
          </cell>
          <cell r="D49">
            <v>160</v>
          </cell>
          <cell r="E49">
            <v>16</v>
          </cell>
          <cell r="F49">
            <v>176</v>
          </cell>
        </row>
        <row r="50">
          <cell r="C50" t="str">
            <v>孔庆鹏</v>
          </cell>
          <cell r="D50">
            <v>152</v>
          </cell>
          <cell r="E50">
            <v>0</v>
          </cell>
          <cell r="F50">
            <v>152</v>
          </cell>
        </row>
        <row r="51">
          <cell r="C51" t="str">
            <v>邝小飞</v>
          </cell>
          <cell r="D51">
            <v>240</v>
          </cell>
          <cell r="E51">
            <v>40</v>
          </cell>
          <cell r="F51">
            <v>280</v>
          </cell>
        </row>
        <row r="52">
          <cell r="C52" t="str">
            <v>李付鹏</v>
          </cell>
          <cell r="D52">
            <v>134</v>
          </cell>
          <cell r="E52">
            <v>0</v>
          </cell>
          <cell r="F52">
            <v>134</v>
          </cell>
        </row>
        <row r="53">
          <cell r="C53" t="str">
            <v>李海</v>
          </cell>
          <cell r="D53">
            <v>96</v>
          </cell>
          <cell r="E53">
            <v>0</v>
          </cell>
          <cell r="F53">
            <v>96</v>
          </cell>
        </row>
        <row r="54">
          <cell r="C54" t="str">
            <v>李丽丽</v>
          </cell>
          <cell r="D54">
            <v>80</v>
          </cell>
          <cell r="E54">
            <v>0</v>
          </cell>
          <cell r="F54">
            <v>80</v>
          </cell>
        </row>
        <row r="55">
          <cell r="C55" t="str">
            <v>李仕琦</v>
          </cell>
          <cell r="D55">
            <v>64</v>
          </cell>
          <cell r="E55">
            <v>0</v>
          </cell>
          <cell r="F55">
            <v>64</v>
          </cell>
        </row>
        <row r="56">
          <cell r="C56" t="str">
            <v>李文钧</v>
          </cell>
          <cell r="D56">
            <v>32</v>
          </cell>
          <cell r="E56">
            <v>64</v>
          </cell>
          <cell r="F56">
            <v>96</v>
          </cell>
        </row>
        <row r="57">
          <cell r="C57" t="str">
            <v>李训根</v>
          </cell>
          <cell r="D57">
            <v>0</v>
          </cell>
          <cell r="E57">
            <v>32</v>
          </cell>
          <cell r="F57">
            <v>32</v>
          </cell>
        </row>
        <row r="58">
          <cell r="C58" t="str">
            <v>李芸</v>
          </cell>
          <cell r="D58">
            <v>192</v>
          </cell>
          <cell r="E58">
            <v>0</v>
          </cell>
          <cell r="F58">
            <v>192</v>
          </cell>
        </row>
        <row r="59">
          <cell r="C59" t="str">
            <v>李竹</v>
          </cell>
          <cell r="D59">
            <v>96</v>
          </cell>
          <cell r="E59">
            <v>0</v>
          </cell>
          <cell r="F59">
            <v>96</v>
          </cell>
        </row>
        <row r="60">
          <cell r="C60" t="str">
            <v>梁尚清</v>
          </cell>
          <cell r="D60">
            <v>64</v>
          </cell>
          <cell r="E60">
            <v>0</v>
          </cell>
          <cell r="F60">
            <v>64</v>
          </cell>
        </row>
        <row r="61">
          <cell r="C61" t="str">
            <v>梁燕</v>
          </cell>
          <cell r="D61">
            <v>32</v>
          </cell>
          <cell r="E61">
            <v>0</v>
          </cell>
          <cell r="F61">
            <v>32</v>
          </cell>
        </row>
        <row r="62">
          <cell r="C62" t="str">
            <v>廖臻</v>
          </cell>
          <cell r="D62">
            <v>48</v>
          </cell>
          <cell r="E62">
            <v>0</v>
          </cell>
          <cell r="F62">
            <v>48</v>
          </cell>
        </row>
        <row r="63">
          <cell r="C63" t="str">
            <v>林君</v>
          </cell>
          <cell r="D63">
            <v>288</v>
          </cell>
          <cell r="E63">
            <v>0</v>
          </cell>
          <cell r="F63">
            <v>288</v>
          </cell>
        </row>
        <row r="64">
          <cell r="C64" t="str">
            <v>林弥</v>
          </cell>
          <cell r="D64">
            <v>110</v>
          </cell>
          <cell r="E64">
            <v>0</v>
          </cell>
          <cell r="F64">
            <v>110</v>
          </cell>
        </row>
        <row r="65">
          <cell r="C65" t="str">
            <v>刘兵</v>
          </cell>
          <cell r="D65">
            <v>36</v>
          </cell>
          <cell r="E65">
            <v>0</v>
          </cell>
          <cell r="F65">
            <v>36</v>
          </cell>
        </row>
        <row r="66">
          <cell r="C66" t="str">
            <v>刘超然</v>
          </cell>
          <cell r="D66">
            <v>64</v>
          </cell>
          <cell r="E66">
            <v>0</v>
          </cell>
          <cell r="F66">
            <v>64</v>
          </cell>
        </row>
        <row r="67">
          <cell r="C67" t="str">
            <v>刘公致</v>
          </cell>
          <cell r="D67">
            <v>224</v>
          </cell>
          <cell r="E67">
            <v>0</v>
          </cell>
          <cell r="F67">
            <v>224</v>
          </cell>
        </row>
        <row r="68">
          <cell r="C68" t="str">
            <v>刘国华</v>
          </cell>
          <cell r="D68">
            <v>150</v>
          </cell>
          <cell r="E68">
            <v>16</v>
          </cell>
          <cell r="F68">
            <v>166</v>
          </cell>
        </row>
        <row r="69">
          <cell r="C69" t="str">
            <v>刘杰</v>
          </cell>
          <cell r="D69">
            <v>144</v>
          </cell>
          <cell r="E69">
            <v>0</v>
          </cell>
          <cell r="F69">
            <v>144</v>
          </cell>
        </row>
        <row r="70">
          <cell r="C70" t="str">
            <v>刘顺兰</v>
          </cell>
          <cell r="D70">
            <v>144</v>
          </cell>
          <cell r="E70">
            <v>0</v>
          </cell>
          <cell r="F70">
            <v>144</v>
          </cell>
        </row>
        <row r="71">
          <cell r="C71" t="str">
            <v>刘艳</v>
          </cell>
          <cell r="D71">
            <v>192</v>
          </cell>
          <cell r="E71">
            <v>0</v>
          </cell>
          <cell r="F71">
            <v>192</v>
          </cell>
        </row>
        <row r="72">
          <cell r="C72" t="str">
            <v>刘圆圆</v>
          </cell>
          <cell r="D72">
            <v>192</v>
          </cell>
          <cell r="E72">
            <v>0</v>
          </cell>
          <cell r="F72">
            <v>192</v>
          </cell>
        </row>
        <row r="73">
          <cell r="C73" t="str">
            <v>卢振洲</v>
          </cell>
          <cell r="D73">
            <v>224</v>
          </cell>
          <cell r="E73">
            <v>0</v>
          </cell>
          <cell r="F73">
            <v>224</v>
          </cell>
        </row>
        <row r="74">
          <cell r="C74" t="str">
            <v>逯鑫淼</v>
          </cell>
          <cell r="D74">
            <v>240</v>
          </cell>
          <cell r="E74">
            <v>0</v>
          </cell>
          <cell r="F74">
            <v>240</v>
          </cell>
        </row>
        <row r="75">
          <cell r="C75" t="str">
            <v>骆季奎</v>
          </cell>
          <cell r="D75">
            <v>0</v>
          </cell>
          <cell r="E75">
            <v>0</v>
          </cell>
          <cell r="F75">
            <v>0</v>
          </cell>
        </row>
        <row r="76">
          <cell r="C76" t="str">
            <v>骆新江</v>
          </cell>
          <cell r="D76">
            <v>96</v>
          </cell>
          <cell r="E76">
            <v>0</v>
          </cell>
          <cell r="F76">
            <v>96</v>
          </cell>
        </row>
        <row r="77">
          <cell r="C77" t="str">
            <v>吕帅帅</v>
          </cell>
          <cell r="D77">
            <v>128</v>
          </cell>
          <cell r="E77">
            <v>0</v>
          </cell>
          <cell r="F77">
            <v>128</v>
          </cell>
        </row>
        <row r="78">
          <cell r="C78" t="str">
            <v>吕伟锋</v>
          </cell>
          <cell r="D78">
            <v>144</v>
          </cell>
          <cell r="E78">
            <v>32</v>
          </cell>
          <cell r="F78">
            <v>176</v>
          </cell>
        </row>
        <row r="79">
          <cell r="C79" t="str">
            <v>马学条</v>
          </cell>
          <cell r="D79">
            <v>256</v>
          </cell>
          <cell r="E79">
            <v>0</v>
          </cell>
          <cell r="F79">
            <v>256</v>
          </cell>
        </row>
        <row r="80">
          <cell r="C80" t="str">
            <v>牛小燕</v>
          </cell>
          <cell r="D80">
            <v>208</v>
          </cell>
          <cell r="E80">
            <v>0</v>
          </cell>
          <cell r="F80">
            <v>208</v>
          </cell>
        </row>
        <row r="81">
          <cell r="C81" t="str">
            <v>潘柏操</v>
          </cell>
          <cell r="D81">
            <v>96</v>
          </cell>
          <cell r="E81">
            <v>0</v>
          </cell>
          <cell r="F81">
            <v>96</v>
          </cell>
        </row>
        <row r="82">
          <cell r="C82" t="str">
            <v>潘勉</v>
          </cell>
          <cell r="D82">
            <v>93</v>
          </cell>
          <cell r="E82">
            <v>0</v>
          </cell>
          <cell r="F82">
            <v>93</v>
          </cell>
        </row>
        <row r="83">
          <cell r="C83" t="str">
            <v>潘玉剑</v>
          </cell>
          <cell r="D83">
            <v>128</v>
          </cell>
          <cell r="E83">
            <v>0</v>
          </cell>
          <cell r="F83">
            <v>128</v>
          </cell>
        </row>
        <row r="84">
          <cell r="C84" t="str">
            <v>彭亮</v>
          </cell>
          <cell r="D84">
            <v>38</v>
          </cell>
          <cell r="E84">
            <v>0</v>
          </cell>
          <cell r="F84">
            <v>38</v>
          </cell>
        </row>
        <row r="85">
          <cell r="C85" t="str">
            <v>彭时林</v>
          </cell>
          <cell r="D85">
            <v>88</v>
          </cell>
          <cell r="E85">
            <v>0</v>
          </cell>
          <cell r="F85">
            <v>88</v>
          </cell>
        </row>
        <row r="86">
          <cell r="C86" t="str">
            <v>钱雅惠</v>
          </cell>
          <cell r="D86">
            <v>112</v>
          </cell>
          <cell r="E86">
            <v>0</v>
          </cell>
          <cell r="F86">
            <v>112</v>
          </cell>
        </row>
        <row r="87">
          <cell r="C87" t="str">
            <v>钱正洪</v>
          </cell>
          <cell r="D87">
            <v>0</v>
          </cell>
          <cell r="E87">
            <v>0</v>
          </cell>
          <cell r="F87">
            <v>0</v>
          </cell>
        </row>
        <row r="88">
          <cell r="C88" t="str">
            <v>钱志华</v>
          </cell>
          <cell r="D88">
            <v>144</v>
          </cell>
          <cell r="E88">
            <v>0</v>
          </cell>
          <cell r="F88">
            <v>144</v>
          </cell>
        </row>
        <row r="89">
          <cell r="C89" t="str">
            <v>秦会斌</v>
          </cell>
          <cell r="D89">
            <v>48</v>
          </cell>
          <cell r="E89">
            <v>112</v>
          </cell>
          <cell r="F89">
            <v>160</v>
          </cell>
        </row>
        <row r="90">
          <cell r="C90" t="str">
            <v>秦兴</v>
          </cell>
          <cell r="D90">
            <v>48</v>
          </cell>
          <cell r="E90">
            <v>0</v>
          </cell>
          <cell r="F90">
            <v>48</v>
          </cell>
        </row>
        <row r="91">
          <cell r="C91" t="str">
            <v>邵李焕</v>
          </cell>
          <cell r="D91">
            <v>104</v>
          </cell>
          <cell r="E91">
            <v>0</v>
          </cell>
          <cell r="F91">
            <v>104</v>
          </cell>
        </row>
        <row r="92">
          <cell r="C92" t="str">
            <v>申东升</v>
          </cell>
          <cell r="D92">
            <v>0</v>
          </cell>
          <cell r="E92">
            <v>0</v>
          </cell>
          <cell r="F92">
            <v>0</v>
          </cell>
        </row>
        <row r="93">
          <cell r="C93" t="str">
            <v>沈怡然</v>
          </cell>
          <cell r="D93">
            <v>192</v>
          </cell>
          <cell r="E93">
            <v>0</v>
          </cell>
          <cell r="F93">
            <v>192</v>
          </cell>
        </row>
        <row r="94">
          <cell r="C94" t="str">
            <v>盛庆华</v>
          </cell>
          <cell r="D94">
            <v>170</v>
          </cell>
          <cell r="E94">
            <v>0</v>
          </cell>
          <cell r="F94">
            <v>170</v>
          </cell>
        </row>
        <row r="95">
          <cell r="C95" t="str">
            <v>史剑光</v>
          </cell>
          <cell r="D95">
            <v>96</v>
          </cell>
          <cell r="E95">
            <v>0</v>
          </cell>
          <cell r="F95">
            <v>96</v>
          </cell>
        </row>
        <row r="96">
          <cell r="C96" t="str">
            <v>苏国东</v>
          </cell>
          <cell r="D96">
            <v>0</v>
          </cell>
          <cell r="E96">
            <v>0</v>
          </cell>
          <cell r="F96">
            <v>0</v>
          </cell>
        </row>
        <row r="97">
          <cell r="C97" t="str">
            <v>苏江涛</v>
          </cell>
          <cell r="D97">
            <v>176</v>
          </cell>
          <cell r="E97">
            <v>0</v>
          </cell>
          <cell r="F97">
            <v>176</v>
          </cell>
        </row>
        <row r="98">
          <cell r="C98" t="str">
            <v>孙玲玲</v>
          </cell>
          <cell r="D98">
            <v>0</v>
          </cell>
          <cell r="E98">
            <v>72</v>
          </cell>
          <cell r="F98">
            <v>72</v>
          </cell>
        </row>
        <row r="99">
          <cell r="C99" t="str">
            <v>孙朋飞</v>
          </cell>
          <cell r="D99">
            <v>96</v>
          </cell>
          <cell r="E99">
            <v>0</v>
          </cell>
          <cell r="F99">
            <v>96</v>
          </cell>
        </row>
        <row r="100">
          <cell r="C100" t="str">
            <v>孙宜琴</v>
          </cell>
          <cell r="D100">
            <v>224</v>
          </cell>
          <cell r="E100">
            <v>0</v>
          </cell>
          <cell r="F100">
            <v>224</v>
          </cell>
        </row>
        <row r="101">
          <cell r="C101" t="str">
            <v>汪洁</v>
          </cell>
          <cell r="D101">
            <v>160</v>
          </cell>
          <cell r="E101">
            <v>0</v>
          </cell>
          <cell r="F101">
            <v>160</v>
          </cell>
        </row>
        <row r="102">
          <cell r="C102" t="str">
            <v>王高峰</v>
          </cell>
          <cell r="D102">
            <v>0</v>
          </cell>
          <cell r="E102">
            <v>0</v>
          </cell>
          <cell r="F102">
            <v>0</v>
          </cell>
        </row>
        <row r="103">
          <cell r="C103" t="str">
            <v>王光义</v>
          </cell>
          <cell r="D103">
            <v>64</v>
          </cell>
          <cell r="E103">
            <v>32</v>
          </cell>
          <cell r="F103">
            <v>96</v>
          </cell>
        </row>
        <row r="104">
          <cell r="C104" t="str">
            <v>王晶</v>
          </cell>
          <cell r="D104">
            <v>160</v>
          </cell>
          <cell r="E104">
            <v>0</v>
          </cell>
          <cell r="F104">
            <v>160</v>
          </cell>
        </row>
        <row r="105">
          <cell r="C105" t="str">
            <v>王骏超</v>
          </cell>
          <cell r="D105">
            <v>0</v>
          </cell>
          <cell r="E105">
            <v>0</v>
          </cell>
          <cell r="F105">
            <v>0</v>
          </cell>
        </row>
        <row r="106">
          <cell r="C106" t="str">
            <v>王康泰</v>
          </cell>
          <cell r="D106">
            <v>32</v>
          </cell>
          <cell r="E106">
            <v>0</v>
          </cell>
          <cell r="F106">
            <v>32</v>
          </cell>
        </row>
        <row r="107">
          <cell r="C107" t="str">
            <v>王琳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王路文</v>
          </cell>
          <cell r="D108">
            <v>25</v>
          </cell>
          <cell r="E108">
            <v>0</v>
          </cell>
          <cell r="F108">
            <v>25</v>
          </cell>
        </row>
        <row r="109">
          <cell r="C109" t="str">
            <v>王涛</v>
          </cell>
          <cell r="D109">
            <v>64</v>
          </cell>
          <cell r="E109">
            <v>0</v>
          </cell>
          <cell r="F109">
            <v>64</v>
          </cell>
        </row>
        <row r="110">
          <cell r="C110" t="str">
            <v>王翔</v>
          </cell>
          <cell r="D110">
            <v>80</v>
          </cell>
          <cell r="E110">
            <v>0</v>
          </cell>
          <cell r="F110">
            <v>80</v>
          </cell>
        </row>
        <row r="111">
          <cell r="C111" t="str">
            <v>王晓媛</v>
          </cell>
          <cell r="D111">
            <v>64</v>
          </cell>
          <cell r="E111">
            <v>0</v>
          </cell>
          <cell r="F111">
            <v>64</v>
          </cell>
        </row>
        <row r="112">
          <cell r="C112" t="str">
            <v>王颖</v>
          </cell>
          <cell r="D112">
            <v>64</v>
          </cell>
          <cell r="E112">
            <v>0</v>
          </cell>
          <cell r="F112">
            <v>64</v>
          </cell>
        </row>
        <row r="113">
          <cell r="C113" t="str">
            <v>王永慧</v>
          </cell>
          <cell r="D113">
            <v>160</v>
          </cell>
          <cell r="E113">
            <v>0</v>
          </cell>
          <cell r="F113">
            <v>160</v>
          </cell>
        </row>
        <row r="114">
          <cell r="C114" t="str">
            <v>王勇佳</v>
          </cell>
          <cell r="D114">
            <v>256</v>
          </cell>
          <cell r="E114">
            <v>0</v>
          </cell>
          <cell r="F114">
            <v>256</v>
          </cell>
        </row>
        <row r="115">
          <cell r="C115" t="str">
            <v>温嘉红</v>
          </cell>
          <cell r="D115">
            <v>32</v>
          </cell>
          <cell r="E115">
            <v>0</v>
          </cell>
          <cell r="F115">
            <v>32</v>
          </cell>
        </row>
        <row r="116">
          <cell r="C116" t="str">
            <v>文进才</v>
          </cell>
          <cell r="D116">
            <v>224</v>
          </cell>
          <cell r="E116">
            <v>0</v>
          </cell>
          <cell r="F116">
            <v>224</v>
          </cell>
        </row>
        <row r="117">
          <cell r="C117" t="str">
            <v>吴爱婷</v>
          </cell>
          <cell r="D117">
            <v>125</v>
          </cell>
          <cell r="E117">
            <v>0</v>
          </cell>
          <cell r="F117">
            <v>125</v>
          </cell>
        </row>
        <row r="118">
          <cell r="C118" t="str">
            <v>吴薇</v>
          </cell>
          <cell r="D118">
            <v>64</v>
          </cell>
          <cell r="E118">
            <v>0</v>
          </cell>
          <cell r="F118">
            <v>64</v>
          </cell>
        </row>
        <row r="119">
          <cell r="C119" t="str">
            <v>吴章婷</v>
          </cell>
          <cell r="D119">
            <v>96</v>
          </cell>
          <cell r="E119">
            <v>0</v>
          </cell>
          <cell r="F119">
            <v>96</v>
          </cell>
        </row>
        <row r="120">
          <cell r="C120" t="str">
            <v>武军</v>
          </cell>
          <cell r="D120">
            <v>48</v>
          </cell>
          <cell r="E120">
            <v>0</v>
          </cell>
          <cell r="F120">
            <v>48</v>
          </cell>
        </row>
        <row r="121">
          <cell r="C121" t="str">
            <v>项铁铭</v>
          </cell>
          <cell r="D121">
            <v>64</v>
          </cell>
          <cell r="E121">
            <v>88</v>
          </cell>
          <cell r="F121">
            <v>152</v>
          </cell>
        </row>
        <row r="122">
          <cell r="C122" t="str">
            <v>谢强强</v>
          </cell>
          <cell r="D122">
            <v>176</v>
          </cell>
          <cell r="E122">
            <v>0</v>
          </cell>
          <cell r="F122">
            <v>176</v>
          </cell>
        </row>
        <row r="123">
          <cell r="C123" t="str">
            <v>辛青</v>
          </cell>
          <cell r="D123">
            <v>184</v>
          </cell>
          <cell r="E123">
            <v>0</v>
          </cell>
          <cell r="F123">
            <v>184</v>
          </cell>
        </row>
        <row r="124">
          <cell r="C124" t="str">
            <v>徐军明</v>
          </cell>
          <cell r="D124">
            <v>164</v>
          </cell>
          <cell r="E124">
            <v>0</v>
          </cell>
          <cell r="F124">
            <v>164</v>
          </cell>
        </row>
        <row r="125">
          <cell r="C125" t="str">
            <v>徐魁文</v>
          </cell>
          <cell r="D125">
            <v>96</v>
          </cell>
          <cell r="E125">
            <v>0</v>
          </cell>
          <cell r="F125">
            <v>96</v>
          </cell>
        </row>
        <row r="126">
          <cell r="C126" t="str">
            <v>徐敏</v>
          </cell>
          <cell r="D126">
            <v>160</v>
          </cell>
          <cell r="E126">
            <v>0</v>
          </cell>
          <cell r="F126">
            <v>160</v>
          </cell>
        </row>
        <row r="127">
          <cell r="C127" t="str">
            <v>轩伟鹏</v>
          </cell>
          <cell r="D127">
            <v>128</v>
          </cell>
          <cell r="E127">
            <v>0</v>
          </cell>
          <cell r="F127">
            <v>128</v>
          </cell>
        </row>
        <row r="128">
          <cell r="C128" t="str">
            <v>严丽平</v>
          </cell>
          <cell r="D128">
            <v>136</v>
          </cell>
          <cell r="E128">
            <v>0</v>
          </cell>
          <cell r="F128">
            <v>136</v>
          </cell>
        </row>
        <row r="129">
          <cell r="C129" t="str">
            <v>杨柳</v>
          </cell>
          <cell r="D129">
            <v>160</v>
          </cell>
          <cell r="E129">
            <v>0</v>
          </cell>
          <cell r="F129">
            <v>160</v>
          </cell>
        </row>
        <row r="130">
          <cell r="C130" t="str">
            <v>杨伟煌</v>
          </cell>
          <cell r="D130">
            <v>28</v>
          </cell>
          <cell r="E130">
            <v>0</v>
          </cell>
          <cell r="F130">
            <v>28</v>
          </cell>
        </row>
        <row r="131">
          <cell r="C131" t="str">
            <v>杨宇翔</v>
          </cell>
          <cell r="D131">
            <v>192</v>
          </cell>
          <cell r="E131">
            <v>0</v>
          </cell>
          <cell r="F131">
            <v>192</v>
          </cell>
        </row>
        <row r="132">
          <cell r="C132" t="str">
            <v>尹川</v>
          </cell>
          <cell r="D132">
            <v>154</v>
          </cell>
          <cell r="E132">
            <v>0</v>
          </cell>
          <cell r="F132">
            <v>154</v>
          </cell>
        </row>
        <row r="133">
          <cell r="C133" t="str">
            <v>游彬</v>
          </cell>
          <cell r="D133">
            <v>64</v>
          </cell>
          <cell r="E133">
            <v>0</v>
          </cell>
          <cell r="F133">
            <v>64</v>
          </cell>
        </row>
        <row r="134">
          <cell r="C134" t="str">
            <v>于成浩</v>
          </cell>
          <cell r="D134">
            <v>128</v>
          </cell>
          <cell r="E134">
            <v>0</v>
          </cell>
          <cell r="F134">
            <v>128</v>
          </cell>
        </row>
        <row r="135">
          <cell r="C135" t="str">
            <v>于海滨</v>
          </cell>
          <cell r="D135">
            <v>160</v>
          </cell>
          <cell r="E135">
            <v>0</v>
          </cell>
          <cell r="F135">
            <v>160</v>
          </cell>
        </row>
        <row r="136">
          <cell r="C136" t="str">
            <v>于长秋</v>
          </cell>
          <cell r="D136">
            <v>272</v>
          </cell>
          <cell r="E136">
            <v>0</v>
          </cell>
          <cell r="F136">
            <v>272</v>
          </cell>
        </row>
        <row r="137">
          <cell r="C137" t="str">
            <v>余厉阳</v>
          </cell>
          <cell r="D137">
            <v>96</v>
          </cell>
          <cell r="E137">
            <v>0</v>
          </cell>
          <cell r="F137">
            <v>96</v>
          </cell>
        </row>
        <row r="138">
          <cell r="C138" t="str">
            <v>俞钰峰</v>
          </cell>
          <cell r="D138">
            <v>144</v>
          </cell>
          <cell r="E138">
            <v>0</v>
          </cell>
          <cell r="F138">
            <v>144</v>
          </cell>
        </row>
        <row r="139">
          <cell r="C139" t="str">
            <v>袁博</v>
          </cell>
          <cell r="D139">
            <v>160</v>
          </cell>
          <cell r="E139">
            <v>32</v>
          </cell>
          <cell r="F139">
            <v>192</v>
          </cell>
        </row>
        <row r="140">
          <cell r="C140" t="str">
            <v>袁振珲</v>
          </cell>
          <cell r="D140">
            <v>96</v>
          </cell>
          <cell r="E140">
            <v>32</v>
          </cell>
          <cell r="F140">
            <v>128</v>
          </cell>
        </row>
        <row r="141">
          <cell r="C141" t="str">
            <v>岳克强</v>
          </cell>
          <cell r="D141">
            <v>272</v>
          </cell>
          <cell r="E141">
            <v>0</v>
          </cell>
          <cell r="F141">
            <v>272</v>
          </cell>
        </row>
        <row r="142">
          <cell r="C142" t="str">
            <v>臧月</v>
          </cell>
          <cell r="D142">
            <v>192</v>
          </cell>
          <cell r="E142">
            <v>0</v>
          </cell>
          <cell r="F142">
            <v>192</v>
          </cell>
        </row>
        <row r="143">
          <cell r="C143" t="str">
            <v>张海峰</v>
          </cell>
          <cell r="D143">
            <v>88</v>
          </cell>
          <cell r="E143">
            <v>0</v>
          </cell>
          <cell r="F143">
            <v>88</v>
          </cell>
        </row>
        <row r="144">
          <cell r="C144" t="str">
            <v>张辉朝</v>
          </cell>
          <cell r="D144">
            <v>256</v>
          </cell>
          <cell r="E144">
            <v>0</v>
          </cell>
          <cell r="F144">
            <v>256</v>
          </cell>
        </row>
        <row r="145">
          <cell r="C145" t="str">
            <v>张显飞</v>
          </cell>
          <cell r="D145">
            <v>288</v>
          </cell>
          <cell r="E145">
            <v>0</v>
          </cell>
          <cell r="F145">
            <v>288</v>
          </cell>
        </row>
        <row r="146">
          <cell r="C146" t="str">
            <v>张晓红</v>
          </cell>
          <cell r="D146">
            <v>48</v>
          </cell>
          <cell r="E146">
            <v>0</v>
          </cell>
          <cell r="F146">
            <v>48</v>
          </cell>
        </row>
        <row r="147">
          <cell r="C147" t="str">
            <v>张珣</v>
          </cell>
          <cell r="D147">
            <v>240</v>
          </cell>
          <cell r="E147">
            <v>0</v>
          </cell>
          <cell r="F147">
            <v>240</v>
          </cell>
        </row>
        <row r="148">
          <cell r="C148" t="str">
            <v>张钰</v>
          </cell>
          <cell r="D148">
            <v>96</v>
          </cell>
          <cell r="E148">
            <v>0</v>
          </cell>
          <cell r="F148">
            <v>96</v>
          </cell>
        </row>
        <row r="149">
          <cell r="C149" t="str">
            <v>张忠海</v>
          </cell>
          <cell r="D149">
            <v>128</v>
          </cell>
          <cell r="E149">
            <v>0</v>
          </cell>
          <cell r="F149">
            <v>128</v>
          </cell>
        </row>
        <row r="150">
          <cell r="C150" t="str">
            <v>赵巨峰</v>
          </cell>
          <cell r="D150">
            <v>152</v>
          </cell>
          <cell r="E150">
            <v>32</v>
          </cell>
          <cell r="F150">
            <v>184</v>
          </cell>
        </row>
        <row r="151">
          <cell r="C151" t="str">
            <v>赵鹏</v>
          </cell>
          <cell r="D151">
            <v>192</v>
          </cell>
          <cell r="E151">
            <v>0</v>
          </cell>
          <cell r="F151">
            <v>192</v>
          </cell>
        </row>
        <row r="152">
          <cell r="C152" t="str">
            <v>赵文生</v>
          </cell>
          <cell r="D152">
            <v>48</v>
          </cell>
          <cell r="E152">
            <v>32</v>
          </cell>
          <cell r="F152">
            <v>80</v>
          </cell>
        </row>
        <row r="153">
          <cell r="C153" t="str">
            <v>赵晓梅</v>
          </cell>
          <cell r="D153">
            <v>128</v>
          </cell>
          <cell r="E153">
            <v>0</v>
          </cell>
          <cell r="F153">
            <v>128</v>
          </cell>
        </row>
        <row r="154">
          <cell r="C154" t="str">
            <v>郑辉</v>
          </cell>
          <cell r="D154">
            <v>184</v>
          </cell>
          <cell r="E154">
            <v>0</v>
          </cell>
          <cell r="F154">
            <v>184</v>
          </cell>
        </row>
        <row r="155">
          <cell r="C155" t="str">
            <v>郑梁</v>
          </cell>
          <cell r="D155">
            <v>184</v>
          </cell>
          <cell r="E155">
            <v>0</v>
          </cell>
          <cell r="F155">
            <v>184</v>
          </cell>
        </row>
        <row r="156">
          <cell r="C156" t="str">
            <v>郑鹏</v>
          </cell>
          <cell r="D156">
            <v>72</v>
          </cell>
          <cell r="E156">
            <v>32</v>
          </cell>
          <cell r="F156">
            <v>104</v>
          </cell>
        </row>
        <row r="157">
          <cell r="C157" t="str">
            <v>郑晓隆</v>
          </cell>
          <cell r="D157">
            <v>128</v>
          </cell>
          <cell r="E157">
            <v>0</v>
          </cell>
          <cell r="F157">
            <v>128</v>
          </cell>
        </row>
        <row r="158">
          <cell r="C158" t="str">
            <v>郑兴</v>
          </cell>
          <cell r="D158">
            <v>168</v>
          </cell>
          <cell r="E158">
            <v>0</v>
          </cell>
          <cell r="F158">
            <v>168</v>
          </cell>
        </row>
        <row r="159">
          <cell r="C159" t="str">
            <v>郑雪峰</v>
          </cell>
          <cell r="D159">
            <v>333</v>
          </cell>
          <cell r="E159">
            <v>0</v>
          </cell>
          <cell r="F159">
            <v>333</v>
          </cell>
        </row>
        <row r="160">
          <cell r="C160" t="str">
            <v>周磊</v>
          </cell>
          <cell r="D160">
            <v>96</v>
          </cell>
          <cell r="E160">
            <v>0</v>
          </cell>
          <cell r="F160">
            <v>96</v>
          </cell>
        </row>
        <row r="161">
          <cell r="C161" t="str">
            <v>周明珠</v>
          </cell>
          <cell r="D161">
            <v>48</v>
          </cell>
          <cell r="E161">
            <v>0</v>
          </cell>
          <cell r="F161">
            <v>48</v>
          </cell>
        </row>
        <row r="162">
          <cell r="C162" t="str">
            <v>周前</v>
          </cell>
          <cell r="D162">
            <v>128</v>
          </cell>
          <cell r="E162">
            <v>0</v>
          </cell>
          <cell r="F162">
            <v>128</v>
          </cell>
        </row>
        <row r="163">
          <cell r="C163" t="str">
            <v>周巧娣</v>
          </cell>
          <cell r="D163">
            <v>99</v>
          </cell>
          <cell r="E163">
            <v>0</v>
          </cell>
          <cell r="F163">
            <v>99</v>
          </cell>
        </row>
        <row r="164">
          <cell r="C164" t="str">
            <v>周涛</v>
          </cell>
          <cell r="D164">
            <v>80</v>
          </cell>
          <cell r="E164">
            <v>32</v>
          </cell>
          <cell r="F164">
            <v>112</v>
          </cell>
        </row>
        <row r="165">
          <cell r="C165" t="str">
            <v>朱贺</v>
          </cell>
          <cell r="D165">
            <v>32</v>
          </cell>
          <cell r="E165">
            <v>0</v>
          </cell>
          <cell r="F165">
            <v>32</v>
          </cell>
        </row>
        <row r="166">
          <cell r="C166" t="str">
            <v>朱礼尧</v>
          </cell>
          <cell r="D166">
            <v>192</v>
          </cell>
          <cell r="E166">
            <v>0</v>
          </cell>
          <cell r="F166">
            <v>192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9"/>
  <sheetViews>
    <sheetView zoomScale="90" zoomScaleNormal="90" workbookViewId="0">
      <selection activeCell="A167" sqref="A167:XFD167"/>
    </sheetView>
  </sheetViews>
  <sheetFormatPr defaultColWidth="9" defaultRowHeight="15"/>
  <cols>
    <col min="1" max="1" width="5.25" style="17" bestFit="1" customWidth="1"/>
    <col min="2" max="2" width="17.5" style="17" customWidth="1"/>
    <col min="3" max="3" width="6.5" style="18" customWidth="1"/>
    <col min="4" max="4" width="9.08203125" style="17" customWidth="1"/>
    <col min="5" max="5" width="12.25" style="17" customWidth="1"/>
    <col min="6" max="6" width="11" style="17" bestFit="1" customWidth="1"/>
    <col min="7" max="7" width="9" style="17" bestFit="1" customWidth="1"/>
    <col min="8" max="8" width="9.5" style="17" bestFit="1" customWidth="1"/>
    <col min="9" max="9" width="8.5" style="17" bestFit="1" customWidth="1"/>
    <col min="10" max="10" width="8.33203125" style="17" customWidth="1"/>
    <col min="11" max="11" width="8.25" style="17" customWidth="1"/>
    <col min="12" max="12" width="9.75" style="17" customWidth="1"/>
    <col min="13" max="14" width="7.5" style="17" bestFit="1" customWidth="1"/>
    <col min="15" max="15" width="8.5" style="17" customWidth="1"/>
    <col min="16" max="16" width="7" style="17" customWidth="1"/>
    <col min="17" max="17" width="4.83203125" style="17" customWidth="1"/>
    <col min="18" max="18" width="5.75" style="17" customWidth="1"/>
    <col min="19" max="19" width="6.58203125" style="17" customWidth="1"/>
    <col min="20" max="20" width="7.08203125" style="17" customWidth="1"/>
    <col min="21" max="21" width="5.83203125" style="17" customWidth="1"/>
    <col min="22" max="22" width="5.33203125" style="17" customWidth="1"/>
    <col min="23" max="23" width="5.58203125" style="23" customWidth="1"/>
    <col min="24" max="24" width="4.33203125" style="17" customWidth="1"/>
    <col min="25" max="25" width="4.83203125" style="23" customWidth="1"/>
    <col min="26" max="26" width="8.33203125" style="23" customWidth="1"/>
    <col min="27" max="27" width="4.75" style="23" customWidth="1"/>
    <col min="28" max="28" width="6.08203125" style="23" customWidth="1"/>
    <col min="29" max="29" width="5.83203125" style="23" customWidth="1"/>
    <col min="30" max="30" width="6.75" style="17" customWidth="1"/>
    <col min="31" max="31" width="6.33203125" style="23" customWidth="1"/>
    <col min="32" max="32" width="6.58203125" style="23" customWidth="1"/>
    <col min="33" max="33" width="6" style="23" customWidth="1"/>
    <col min="34" max="34" width="4.08203125" style="23" customWidth="1"/>
    <col min="35" max="35" width="7.75" style="17" customWidth="1"/>
    <col min="36" max="36" width="19.33203125" style="17" bestFit="1" customWidth="1"/>
    <col min="37" max="37" width="33.83203125" style="66" bestFit="1" customWidth="1"/>
    <col min="38" max="16384" width="9" style="23"/>
  </cols>
  <sheetData>
    <row r="1" spans="1:37" ht="15" customHeight="1">
      <c r="A1" s="17">
        <v>2018</v>
      </c>
      <c r="B1" s="149" t="s">
        <v>214</v>
      </c>
      <c r="C1" s="151" t="s">
        <v>324</v>
      </c>
      <c r="D1" s="151" t="s">
        <v>476</v>
      </c>
      <c r="E1" s="149" t="s">
        <v>215</v>
      </c>
      <c r="F1" s="149" t="s">
        <v>384</v>
      </c>
      <c r="G1" s="149" t="s">
        <v>216</v>
      </c>
      <c r="H1" s="150" t="s">
        <v>293</v>
      </c>
      <c r="I1" s="150"/>
      <c r="J1" s="154" t="s">
        <v>244</v>
      </c>
      <c r="K1" s="154"/>
      <c r="L1" s="154"/>
      <c r="M1" s="154"/>
      <c r="N1" s="154"/>
      <c r="O1" s="150" t="s">
        <v>477</v>
      </c>
      <c r="P1" s="150"/>
      <c r="Q1" s="150"/>
      <c r="R1" s="150"/>
      <c r="S1" s="150"/>
      <c r="T1" s="150"/>
      <c r="U1" s="150"/>
      <c r="V1" s="150"/>
      <c r="W1" s="150"/>
      <c r="X1" s="150"/>
      <c r="Y1" s="150" t="s">
        <v>478</v>
      </c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 t="s">
        <v>290</v>
      </c>
      <c r="AK1" s="152" t="s">
        <v>219</v>
      </c>
    </row>
    <row r="2" spans="1:37" s="16" customFormat="1" ht="37.5" customHeight="1">
      <c r="A2" s="148" t="s">
        <v>217</v>
      </c>
      <c r="B2" s="149"/>
      <c r="C2" s="151"/>
      <c r="D2" s="151"/>
      <c r="E2" s="149"/>
      <c r="F2" s="149"/>
      <c r="G2" s="149"/>
      <c r="H2" s="14" t="s">
        <v>291</v>
      </c>
      <c r="I2" s="70" t="s">
        <v>292</v>
      </c>
      <c r="J2" s="69" t="s">
        <v>696</v>
      </c>
      <c r="K2" s="69" t="s">
        <v>697</v>
      </c>
      <c r="L2" s="14" t="s">
        <v>245</v>
      </c>
      <c r="M2" s="14" t="s">
        <v>264</v>
      </c>
      <c r="N2" s="67" t="s">
        <v>263</v>
      </c>
      <c r="O2" s="14" t="s">
        <v>176</v>
      </c>
      <c r="P2" s="14" t="s">
        <v>177</v>
      </c>
      <c r="Q2" s="14" t="s">
        <v>325</v>
      </c>
      <c r="R2" s="14" t="s">
        <v>178</v>
      </c>
      <c r="S2" s="14" t="s">
        <v>179</v>
      </c>
      <c r="T2" s="14" t="s">
        <v>180</v>
      </c>
      <c r="U2" s="14" t="s">
        <v>181</v>
      </c>
      <c r="V2" s="14" t="s">
        <v>218</v>
      </c>
      <c r="W2" s="14" t="s">
        <v>203</v>
      </c>
      <c r="X2" s="67" t="s">
        <v>204</v>
      </c>
      <c r="Y2" s="14" t="s">
        <v>182</v>
      </c>
      <c r="Z2" s="14" t="s">
        <v>183</v>
      </c>
      <c r="AA2" s="14" t="s">
        <v>184</v>
      </c>
      <c r="AB2" s="14" t="s">
        <v>205</v>
      </c>
      <c r="AC2" s="14" t="s">
        <v>185</v>
      </c>
      <c r="AD2" s="14" t="s">
        <v>186</v>
      </c>
      <c r="AE2" s="15" t="s">
        <v>187</v>
      </c>
      <c r="AF2" s="14" t="s">
        <v>479</v>
      </c>
      <c r="AG2" s="14" t="s">
        <v>188</v>
      </c>
      <c r="AH2" s="14" t="s">
        <v>206</v>
      </c>
      <c r="AI2" s="67" t="s">
        <v>207</v>
      </c>
      <c r="AJ2" s="150"/>
      <c r="AK2" s="153"/>
    </row>
    <row r="3" spans="1:37" ht="14">
      <c r="A3" s="28">
        <v>1</v>
      </c>
      <c r="B3" s="34" t="s">
        <v>408</v>
      </c>
      <c r="C3" s="35" t="s">
        <v>242</v>
      </c>
      <c r="D3" s="35" t="s">
        <v>243</v>
      </c>
      <c r="E3" s="28" t="str">
        <f>VLOOKUP($D$3:$D$194,职称信息表!$B$3:$D$198,3,FALSE)</f>
        <v>教授</v>
      </c>
      <c r="F3" s="28" t="str">
        <f>VLOOKUP($D$3:$D$194,职称信息表!$B$2:$E$161,4,FALSE)</f>
        <v>专任教师</v>
      </c>
      <c r="G3" s="28" t="str">
        <f>VLOOKUP($D$3:$D$194,职称信息表!$B$3:$F$161,5,FALSE)</f>
        <v>正高</v>
      </c>
      <c r="H3" s="19">
        <f>VLOOKUP(D3:D195,工作量!C3:K223,7,FALSE)</f>
        <v>21</v>
      </c>
      <c r="I3" s="71">
        <f>VLOOKUP(D3:D195,工作量!C3:K223,9,FALSE)</f>
        <v>3.1834545681424333</v>
      </c>
      <c r="J3" s="28" t="e">
        <f>VLOOKUP($D$3:$D$195,#REF!,3,FALSE)</f>
        <v>#REF!</v>
      </c>
      <c r="K3" s="28" t="e">
        <f>VLOOKUP($D$3:$D$195,#REF!,3,FALSE)</f>
        <v>#REF!</v>
      </c>
      <c r="L3" s="28" t="e">
        <f>AVERAGE(J3,K3)</f>
        <v>#REF!</v>
      </c>
      <c r="M3" s="28">
        <v>157</v>
      </c>
      <c r="N3" s="71">
        <f t="shared" ref="N3:N34" si="0">(1.6-M3/155)*62.5</f>
        <v>36.693548387096776</v>
      </c>
      <c r="O3" s="28"/>
      <c r="P3" s="28"/>
      <c r="Q3" s="28">
        <f>SUM(O3:P3)</f>
        <v>0</v>
      </c>
      <c r="R3" s="28"/>
      <c r="S3" s="28"/>
      <c r="T3" s="28"/>
      <c r="U3" s="28"/>
      <c r="V3" s="28"/>
      <c r="W3" s="24">
        <f>SUM(R3:V3)</f>
        <v>0</v>
      </c>
      <c r="X3" s="68">
        <f>Q3+W3</f>
        <v>0</v>
      </c>
      <c r="Y3" s="24"/>
      <c r="Z3" s="24"/>
      <c r="AA3" s="24"/>
      <c r="AB3" s="24">
        <f>SUM(Y3:AA3)</f>
        <v>0</v>
      </c>
      <c r="AC3" s="24"/>
      <c r="AD3" s="28"/>
      <c r="AE3" s="24"/>
      <c r="AF3" s="24">
        <f>SUM(AC3:AE3)</f>
        <v>0</v>
      </c>
      <c r="AG3" s="24"/>
      <c r="AH3" s="24">
        <f>AG3</f>
        <v>0</v>
      </c>
      <c r="AI3" s="68">
        <f>AB3+AF3+AH3</f>
        <v>0</v>
      </c>
      <c r="AJ3" s="128">
        <f t="shared" ref="AJ3:AJ34" si="1">I3+N3+X3+AI3</f>
        <v>39.877002955239206</v>
      </c>
      <c r="AK3" s="30"/>
    </row>
    <row r="4" spans="1:37" s="106" customFormat="1" ht="14">
      <c r="A4" s="145">
        <v>2</v>
      </c>
      <c r="B4" s="34" t="s">
        <v>408</v>
      </c>
      <c r="C4" s="133" t="s">
        <v>280</v>
      </c>
      <c r="D4" s="133" t="s">
        <v>248</v>
      </c>
      <c r="E4" s="145" t="str">
        <f>VLOOKUP($D$3:$D$194,职称信息表!$B$3:$D$161,3,FALSE)</f>
        <v>副研究员（自然科学）</v>
      </c>
      <c r="F4" s="145" t="str">
        <f>VLOOKUP($D$3:$D$194,职称信息表!$B$2:$E$161,4,FALSE)</f>
        <v>专任教师</v>
      </c>
      <c r="G4" s="145" t="str">
        <f>VLOOKUP($D$3:$D$194,职称信息表!$B$3:$F$161,5,FALSE)</f>
        <v>副高</v>
      </c>
      <c r="H4" s="19">
        <f>VLOOKUP(D4:D196,工作量!C4:K224,7,FALSE)</f>
        <v>245.00000000000003</v>
      </c>
      <c r="I4" s="71">
        <f>VLOOKUP(D4:D196,工作量!C4:K224,9,FALSE)</f>
        <v>37.140303294995064</v>
      </c>
      <c r="J4" s="145" t="e">
        <f>VLOOKUP($D$3:$D$195,#REF!,3,FALSE)</f>
        <v>#REF!</v>
      </c>
      <c r="K4" s="145" t="e">
        <f>VLOOKUP($D$3:$D$195,#REF!,3,FALSE)</f>
        <v>#REF!</v>
      </c>
      <c r="L4" s="145" t="e">
        <f>AVERAGE(J4,K4)</f>
        <v>#REF!</v>
      </c>
      <c r="M4" s="73">
        <v>52</v>
      </c>
      <c r="N4" s="71">
        <f t="shared" si="0"/>
        <v>79.032258064516142</v>
      </c>
      <c r="O4" s="145"/>
      <c r="P4" s="145"/>
      <c r="Q4" s="145">
        <f>SUM(O4:P4)</f>
        <v>0</v>
      </c>
      <c r="R4" s="145"/>
      <c r="S4" s="145"/>
      <c r="T4" s="145"/>
      <c r="U4" s="145"/>
      <c r="V4" s="145"/>
      <c r="W4" s="95">
        <f>SUM(R4:V4)</f>
        <v>0</v>
      </c>
      <c r="X4" s="68">
        <f>Q4+W4</f>
        <v>0</v>
      </c>
      <c r="Y4" s="95"/>
      <c r="Z4" s="95"/>
      <c r="AA4" s="95"/>
      <c r="AB4" s="95">
        <f>SUM(Y4:AA4)</f>
        <v>0</v>
      </c>
      <c r="AC4" s="95"/>
      <c r="AD4" s="145"/>
      <c r="AE4" s="95"/>
      <c r="AF4" s="95">
        <f>SUM(AC4:AE4)</f>
        <v>0</v>
      </c>
      <c r="AG4" s="95"/>
      <c r="AH4" s="95">
        <f>AG4</f>
        <v>0</v>
      </c>
      <c r="AI4" s="68">
        <f>AB4+AF4+AH4</f>
        <v>0</v>
      </c>
      <c r="AJ4" s="128">
        <f t="shared" si="1"/>
        <v>116.17256135951121</v>
      </c>
      <c r="AK4" s="30"/>
    </row>
    <row r="5" spans="1:37" s="106" customFormat="1" ht="14">
      <c r="A5" s="145">
        <v>3</v>
      </c>
      <c r="B5" s="34" t="s">
        <v>408</v>
      </c>
      <c r="C5" s="133" t="s">
        <v>148</v>
      </c>
      <c r="D5" s="133" t="s">
        <v>149</v>
      </c>
      <c r="E5" s="145" t="str">
        <f>VLOOKUP($D$3:$D$194,职称信息表!$B$3:$D$161,3,FALSE)</f>
        <v>讲师（高校）</v>
      </c>
      <c r="F5" s="145" t="str">
        <f>VLOOKUP($D$3:$D$194,职称信息表!$B$2:$E$161,4,FALSE)</f>
        <v>专任教师</v>
      </c>
      <c r="G5" s="145" t="str">
        <f>VLOOKUP($D$3:$D$194,职称信息表!$B$3:$F$161,5,FALSE)</f>
        <v>中级</v>
      </c>
      <c r="H5" s="19">
        <f>VLOOKUP(D5:D197,工作量!C5:K225,7,FALSE)</f>
        <v>412.5</v>
      </c>
      <c r="I5" s="71">
        <f>VLOOKUP(D5:D197,工作量!C5:K225,9,FALSE)</f>
        <v>62.532143302797806</v>
      </c>
      <c r="J5" s="145" t="e">
        <f>VLOOKUP($D$3:$D$195,#REF!,3,FALSE)</f>
        <v>#REF!</v>
      </c>
      <c r="K5" s="145" t="e">
        <f>VLOOKUP($D$3:$D$195,#REF!,3,FALSE)</f>
        <v>#REF!</v>
      </c>
      <c r="L5" s="145" t="e">
        <f>AVERAGE(J5,K5)</f>
        <v>#REF!</v>
      </c>
      <c r="M5" s="73">
        <v>142</v>
      </c>
      <c r="N5" s="71">
        <f t="shared" si="0"/>
        <v>42.741935483870975</v>
      </c>
      <c r="O5" s="145"/>
      <c r="P5" s="145"/>
      <c r="Q5" s="145">
        <f>SUM(O5:P5)</f>
        <v>0</v>
      </c>
      <c r="R5" s="145"/>
      <c r="S5" s="145"/>
      <c r="T5" s="145"/>
      <c r="U5" s="145"/>
      <c r="V5" s="145"/>
      <c r="W5" s="95">
        <f>SUM(R5:V5)</f>
        <v>0</v>
      </c>
      <c r="X5" s="68">
        <f>Q5+W5</f>
        <v>0</v>
      </c>
      <c r="Y5" s="95">
        <v>4</v>
      </c>
      <c r="Z5" s="95"/>
      <c r="AA5" s="95"/>
      <c r="AB5" s="95">
        <f>SUM(Y5:AA5)</f>
        <v>4</v>
      </c>
      <c r="AC5" s="95"/>
      <c r="AD5" s="145"/>
      <c r="AE5" s="95"/>
      <c r="AF5" s="95">
        <f>SUM(AC5:AE5)</f>
        <v>0</v>
      </c>
      <c r="AG5" s="95"/>
      <c r="AH5" s="95">
        <f>AG5</f>
        <v>0</v>
      </c>
      <c r="AI5" s="68">
        <f>AB5+AF5+AH5</f>
        <v>4</v>
      </c>
      <c r="AJ5" s="128">
        <f t="shared" si="1"/>
        <v>109.27407878666878</v>
      </c>
      <c r="AK5" s="30"/>
    </row>
    <row r="6" spans="1:37" s="106" customFormat="1" ht="14">
      <c r="A6" s="99">
        <v>4</v>
      </c>
      <c r="B6" s="100" t="s">
        <v>408</v>
      </c>
      <c r="C6" s="101" t="s">
        <v>332</v>
      </c>
      <c r="D6" s="101" t="s">
        <v>298</v>
      </c>
      <c r="E6" s="99" t="e">
        <f>VLOOKUP($D$3:$D$194,职称信息表!$B$3:$D$199,3,FALSE)</f>
        <v>#N/A</v>
      </c>
      <c r="F6" s="99" t="s">
        <v>482</v>
      </c>
      <c r="G6" s="99" t="e">
        <f>VLOOKUP($D$3:$D$194,职称信息表!$B$3:$F$161,5,FALSE)</f>
        <v>#N/A</v>
      </c>
      <c r="H6" s="102">
        <f>VLOOKUP(D6:D198,工作量!C6:K226,7,FALSE)</f>
        <v>281</v>
      </c>
      <c r="I6" s="102">
        <f>VLOOKUP(D6:D198,工作量!C6:K226,9,FALSE)</f>
        <v>42.597653983239233</v>
      </c>
      <c r="J6" s="99" t="e">
        <f>VLOOKUP($D$3:$D$195,#REF!,3,FALSE)</f>
        <v>#REF!</v>
      </c>
      <c r="K6" s="99" t="e">
        <f>VLOOKUP($D$3:$D$195,#REF!,3,FALSE)</f>
        <v>#REF!</v>
      </c>
      <c r="L6" s="99">
        <v>90.447000000000003</v>
      </c>
      <c r="M6" s="73">
        <v>92</v>
      </c>
      <c r="N6" s="102">
        <f t="shared" si="0"/>
        <v>62.903225806451623</v>
      </c>
      <c r="O6" s="99"/>
      <c r="P6" s="99"/>
      <c r="Q6" s="99"/>
      <c r="R6" s="99"/>
      <c r="S6" s="99"/>
      <c r="T6" s="99"/>
      <c r="U6" s="99"/>
      <c r="V6" s="99"/>
      <c r="W6" s="103"/>
      <c r="X6" s="99"/>
      <c r="Y6" s="103"/>
      <c r="Z6" s="103"/>
      <c r="AA6" s="103"/>
      <c r="AB6" s="103"/>
      <c r="AC6" s="103"/>
      <c r="AD6" s="99"/>
      <c r="AE6" s="103"/>
      <c r="AF6" s="103"/>
      <c r="AG6" s="103"/>
      <c r="AH6" s="103"/>
      <c r="AI6" s="99"/>
      <c r="AJ6" s="128">
        <f t="shared" si="1"/>
        <v>105.50087978969086</v>
      </c>
      <c r="AK6" s="114" t="s">
        <v>695</v>
      </c>
    </row>
    <row r="7" spans="1:37" s="106" customFormat="1" ht="14">
      <c r="A7" s="145">
        <v>5</v>
      </c>
      <c r="B7" s="34" t="s">
        <v>408</v>
      </c>
      <c r="C7" s="133" t="s">
        <v>333</v>
      </c>
      <c r="D7" s="133" t="s">
        <v>299</v>
      </c>
      <c r="E7" s="145" t="str">
        <f>VLOOKUP($D$3:$D$194,职称信息表!$B$3:$D$161,3,FALSE)</f>
        <v>讲师（高校）</v>
      </c>
      <c r="F7" s="145" t="s">
        <v>482</v>
      </c>
      <c r="G7" s="145" t="str">
        <f>VLOOKUP($D$3:$D$194,职称信息表!$B$3:$F$161,5,FALSE)</f>
        <v>中级</v>
      </c>
      <c r="H7" s="19">
        <f>VLOOKUP(D7:D199,工作量!C7:K227,7,FALSE)</f>
        <v>343.75</v>
      </c>
      <c r="I7" s="71">
        <f>VLOOKUP(D7:D199,工作量!C7:K227,9,FALSE)</f>
        <v>52.110119418998167</v>
      </c>
      <c r="J7" s="145" t="e">
        <f>VLOOKUP($D$3:$D$195,#REF!,3,FALSE)</f>
        <v>#REF!</v>
      </c>
      <c r="K7" s="145" t="e">
        <f>VLOOKUP($D$3:$D$195,#REF!,3,FALSE)</f>
        <v>#REF!</v>
      </c>
      <c r="L7" s="145" t="e">
        <f>AVERAGE(J7,K7)</f>
        <v>#REF!</v>
      </c>
      <c r="M7" s="73">
        <v>77</v>
      </c>
      <c r="N7" s="71">
        <f t="shared" si="0"/>
        <v>68.951612903225808</v>
      </c>
      <c r="O7" s="145"/>
      <c r="P7" s="145"/>
      <c r="Q7" s="145">
        <f>SUM(O7:P7)</f>
        <v>0</v>
      </c>
      <c r="R7" s="145"/>
      <c r="S7" s="145"/>
      <c r="T7" s="145"/>
      <c r="U7" s="145"/>
      <c r="V7" s="145"/>
      <c r="W7" s="95">
        <f>SUM(R7:V7)</f>
        <v>0</v>
      </c>
      <c r="X7" s="68">
        <f>Q7+W7</f>
        <v>0</v>
      </c>
      <c r="Y7" s="95">
        <v>15</v>
      </c>
      <c r="Z7" s="95"/>
      <c r="AA7" s="95"/>
      <c r="AB7" s="95">
        <f>SUM(Y7:AA7)</f>
        <v>15</v>
      </c>
      <c r="AC7" s="95"/>
      <c r="AD7" s="145"/>
      <c r="AE7" s="95"/>
      <c r="AF7" s="95">
        <f>SUM(AC7:AE7)</f>
        <v>0</v>
      </c>
      <c r="AG7" s="95"/>
      <c r="AH7" s="95">
        <f>AG7</f>
        <v>0</v>
      </c>
      <c r="AI7" s="68">
        <f>AB7+AF7+AH7</f>
        <v>15</v>
      </c>
      <c r="AJ7" s="128">
        <f t="shared" si="1"/>
        <v>136.06173232222397</v>
      </c>
      <c r="AK7" s="30"/>
    </row>
    <row r="8" spans="1:37" s="106" customFormat="1" ht="14">
      <c r="A8" s="99">
        <v>6</v>
      </c>
      <c r="B8" s="34" t="s">
        <v>408</v>
      </c>
      <c r="C8" s="101" t="s">
        <v>460</v>
      </c>
      <c r="D8" s="101" t="s">
        <v>283</v>
      </c>
      <c r="E8" s="99" t="str">
        <f>VLOOKUP($D$3:$D$194,职称信息表!$B$3:$D$161,3,FALSE)</f>
        <v>讲师（高校）</v>
      </c>
      <c r="F8" s="99" t="str">
        <f>VLOOKUP($D$3:$D$194,职称信息表!$B$2:$E$161,4,FALSE)</f>
        <v>专任教师</v>
      </c>
      <c r="G8" s="99" t="str">
        <f>VLOOKUP($D$3:$D$194,职称信息表!$B$3:$F$161,5,FALSE)</f>
        <v>中级</v>
      </c>
      <c r="H8" s="102">
        <f>VLOOKUP(D8:D200,工作量!C8:K228,7,FALSE)</f>
        <v>161</v>
      </c>
      <c r="I8" s="102">
        <f>VLOOKUP(D8:D200,工作量!C8:K228,9,FALSE)</f>
        <v>24.406485022425326</v>
      </c>
      <c r="J8" s="99" t="e">
        <f>VLOOKUP($D$3:$D$195,#REF!,3,FALSE)</f>
        <v>#REF!</v>
      </c>
      <c r="K8" s="99" t="e">
        <f>VLOOKUP($D$3:$D$195,#REF!,3,FALSE)</f>
        <v>#REF!</v>
      </c>
      <c r="L8" s="99">
        <v>89.813999999999993</v>
      </c>
      <c r="M8" s="99">
        <v>120</v>
      </c>
      <c r="N8" s="102">
        <f t="shared" si="0"/>
        <v>51.612903225806456</v>
      </c>
      <c r="O8" s="99"/>
      <c r="P8" s="99"/>
      <c r="Q8" s="99">
        <f>SUM(O8:P8)</f>
        <v>0</v>
      </c>
      <c r="R8" s="99"/>
      <c r="S8" s="99"/>
      <c r="T8" s="99"/>
      <c r="U8" s="99"/>
      <c r="V8" s="99"/>
      <c r="W8" s="103">
        <f>SUM(R8:V8)</f>
        <v>0</v>
      </c>
      <c r="X8" s="99">
        <f>Q8+W8</f>
        <v>0</v>
      </c>
      <c r="Y8" s="103"/>
      <c r="Z8" s="103"/>
      <c r="AA8" s="103"/>
      <c r="AB8" s="103">
        <f>SUM(Y8:AA8)</f>
        <v>0</v>
      </c>
      <c r="AC8" s="103"/>
      <c r="AD8" s="99"/>
      <c r="AE8" s="103"/>
      <c r="AF8" s="103">
        <f>SUM(AC8:AE8)</f>
        <v>0</v>
      </c>
      <c r="AG8" s="103"/>
      <c r="AH8" s="103">
        <f>AG8</f>
        <v>0</v>
      </c>
      <c r="AI8" s="99">
        <f>AB8+AF8+AH8</f>
        <v>0</v>
      </c>
      <c r="AJ8" s="132">
        <f t="shared" si="1"/>
        <v>76.019388248231778</v>
      </c>
      <c r="AK8" s="108" t="s">
        <v>729</v>
      </c>
    </row>
    <row r="9" spans="1:37" s="106" customFormat="1" ht="14">
      <c r="A9" s="145">
        <v>7</v>
      </c>
      <c r="B9" s="34" t="s">
        <v>408</v>
      </c>
      <c r="C9" s="133" t="s">
        <v>533</v>
      </c>
      <c r="D9" s="133" t="s">
        <v>409</v>
      </c>
      <c r="E9" s="145" t="str">
        <f>VLOOKUP($D$3:$D$194,职称信息表!$B$3:$D$161,3,FALSE)</f>
        <v>讲师（高校）</v>
      </c>
      <c r="F9" s="145" t="str">
        <f>VLOOKUP($D$3:$D$194,职称信息表!$B$2:$E$161,4,FALSE)</f>
        <v>专任教师</v>
      </c>
      <c r="G9" s="145" t="str">
        <f>VLOOKUP($D$3:$D$194,职称信息表!$B$3:$F$161,5,FALSE)</f>
        <v>中级</v>
      </c>
      <c r="H9" s="19">
        <f>VLOOKUP(D9:D201,工作量!C9:K229,7,FALSE)</f>
        <v>270</v>
      </c>
      <c r="I9" s="71">
        <f>VLOOKUP(D9:D201,工作量!C9:K229,9,FALSE)</f>
        <v>40.930130161831286</v>
      </c>
      <c r="J9" s="145" t="e">
        <f>VLOOKUP($D$3:$D$195,#REF!,3,FALSE)</f>
        <v>#REF!</v>
      </c>
      <c r="K9" s="145" t="e">
        <f>VLOOKUP($D$3:$D$195,#REF!,3,FALSE)</f>
        <v>#REF!</v>
      </c>
      <c r="L9" s="145" t="e">
        <f t="shared" ref="L9:L14" si="2">AVERAGE(J9,K9)</f>
        <v>#REF!</v>
      </c>
      <c r="M9" s="73">
        <v>2</v>
      </c>
      <c r="N9" s="71">
        <f t="shared" si="0"/>
        <v>99.193548387096783</v>
      </c>
      <c r="O9" s="145"/>
      <c r="P9" s="145"/>
      <c r="Q9" s="145">
        <f>SUM(O9:P9)</f>
        <v>0</v>
      </c>
      <c r="R9" s="145"/>
      <c r="S9" s="145"/>
      <c r="T9" s="145"/>
      <c r="U9" s="145"/>
      <c r="V9" s="145"/>
      <c r="W9" s="95">
        <f>SUM(R9:V9)</f>
        <v>0</v>
      </c>
      <c r="X9" s="68">
        <f>Q9+W9</f>
        <v>0</v>
      </c>
      <c r="Y9" s="95"/>
      <c r="Z9" s="95"/>
      <c r="AA9" s="95"/>
      <c r="AB9" s="95">
        <f>SUM(Y9:AA9)</f>
        <v>0</v>
      </c>
      <c r="AC9" s="95"/>
      <c r="AD9" s="145"/>
      <c r="AE9" s="95"/>
      <c r="AF9" s="95">
        <f>SUM(AC9:AE9)</f>
        <v>0</v>
      </c>
      <c r="AG9" s="95"/>
      <c r="AH9" s="95">
        <f>AG9</f>
        <v>0</v>
      </c>
      <c r="AI9" s="68">
        <f>AB9+AF9+AH9</f>
        <v>0</v>
      </c>
      <c r="AJ9" s="128">
        <f t="shared" si="1"/>
        <v>140.12367854892807</v>
      </c>
      <c r="AK9" s="31"/>
    </row>
    <row r="10" spans="1:37" s="106" customFormat="1" ht="14">
      <c r="A10" s="99">
        <v>8</v>
      </c>
      <c r="B10" s="100" t="s">
        <v>408</v>
      </c>
      <c r="C10" s="101" t="s">
        <v>534</v>
      </c>
      <c r="D10" s="101" t="s">
        <v>514</v>
      </c>
      <c r="E10" s="99" t="s">
        <v>674</v>
      </c>
      <c r="F10" s="99" t="str">
        <f>VLOOKUP($D$3:$D$194,职称信息表!$B$2:$E$161,4,FALSE)</f>
        <v>专任教师</v>
      </c>
      <c r="G10" s="99" t="s">
        <v>675</v>
      </c>
      <c r="H10" s="102">
        <f>VLOOKUP(D10:D202,工作量!C10:K230,7,FALSE)</f>
        <v>10</v>
      </c>
      <c r="I10" s="102">
        <f>VLOOKUP(D10:D202,工作量!C10:K230,9,FALSE)</f>
        <v>1.5159307467344922</v>
      </c>
      <c r="J10" s="99" t="e">
        <f>VLOOKUP($D$3:$D$195,#REF!,3,FALSE)</f>
        <v>#REF!</v>
      </c>
      <c r="K10" s="99" t="e">
        <f>VLOOKUP($D$3:$D$195,#REF!,3,FALSE)</f>
        <v>#REF!</v>
      </c>
      <c r="L10" s="99" t="e">
        <f t="shared" si="2"/>
        <v>#REF!</v>
      </c>
      <c r="M10" s="73">
        <v>157</v>
      </c>
      <c r="N10" s="102">
        <f t="shared" si="0"/>
        <v>36.693548387096776</v>
      </c>
      <c r="O10" s="99"/>
      <c r="P10" s="99"/>
      <c r="Q10" s="99"/>
      <c r="R10" s="99"/>
      <c r="S10" s="99"/>
      <c r="T10" s="99"/>
      <c r="U10" s="99"/>
      <c r="V10" s="99"/>
      <c r="W10" s="103"/>
      <c r="X10" s="99"/>
      <c r="Y10" s="103"/>
      <c r="Z10" s="103"/>
      <c r="AA10" s="103"/>
      <c r="AB10" s="103"/>
      <c r="AC10" s="103"/>
      <c r="AD10" s="99"/>
      <c r="AE10" s="103"/>
      <c r="AF10" s="103"/>
      <c r="AG10" s="103"/>
      <c r="AH10" s="103"/>
      <c r="AI10" s="99"/>
      <c r="AJ10" s="128">
        <f t="shared" si="1"/>
        <v>38.209479133831266</v>
      </c>
      <c r="AK10" s="105" t="s">
        <v>694</v>
      </c>
    </row>
    <row r="11" spans="1:37" s="106" customFormat="1" ht="14">
      <c r="A11" s="99">
        <v>9</v>
      </c>
      <c r="B11" s="100" t="s">
        <v>408</v>
      </c>
      <c r="C11" s="101" t="s">
        <v>535</v>
      </c>
      <c r="D11" s="101" t="s">
        <v>515</v>
      </c>
      <c r="E11" s="99">
        <f>VLOOKUP($D$3:$D$194,职称信息表!$B$3:$D$161,3,FALSE)</f>
        <v>0</v>
      </c>
      <c r="F11" s="99" t="str">
        <f>VLOOKUP($D$3:$D$194,职称信息表!$B$2:$E$161,4,FALSE)</f>
        <v>专任教师</v>
      </c>
      <c r="G11" s="99">
        <f>VLOOKUP($D$3:$D$194,职称信息表!$B$3:$F$161,5,FALSE)</f>
        <v>0</v>
      </c>
      <c r="H11" s="102">
        <f>VLOOKUP(D11:D203,工作量!C11:K231,7,FALSE)</f>
        <v>40</v>
      </c>
      <c r="I11" s="102">
        <f>VLOOKUP(D11:D203,工作量!C11:K231,9,FALSE)</f>
        <v>6.063722986937969</v>
      </c>
      <c r="J11" s="99" t="e">
        <f>VLOOKUP($D$3:$D$195,#REF!,3,FALSE)</f>
        <v>#REF!</v>
      </c>
      <c r="K11" s="99" t="e">
        <f>VLOOKUP($D$3:$D$195,#REF!,3,FALSE)</f>
        <v>#REF!</v>
      </c>
      <c r="L11" s="99" t="e">
        <f t="shared" si="2"/>
        <v>#REF!</v>
      </c>
      <c r="M11" s="73">
        <v>157</v>
      </c>
      <c r="N11" s="102">
        <f t="shared" si="0"/>
        <v>36.693548387096776</v>
      </c>
      <c r="O11" s="99"/>
      <c r="P11" s="99"/>
      <c r="Q11" s="99"/>
      <c r="R11" s="99"/>
      <c r="S11" s="99"/>
      <c r="T11" s="99"/>
      <c r="U11" s="99"/>
      <c r="V11" s="99"/>
      <c r="W11" s="103"/>
      <c r="X11" s="99"/>
      <c r="Y11" s="103"/>
      <c r="Z11" s="103"/>
      <c r="AA11" s="103"/>
      <c r="AB11" s="103"/>
      <c r="AC11" s="103"/>
      <c r="AD11" s="99"/>
      <c r="AE11" s="103"/>
      <c r="AF11" s="103"/>
      <c r="AG11" s="103"/>
      <c r="AH11" s="103"/>
      <c r="AI11" s="99"/>
      <c r="AJ11" s="128">
        <f t="shared" si="1"/>
        <v>42.757271374034744</v>
      </c>
      <c r="AK11" s="107" t="s">
        <v>398</v>
      </c>
    </row>
    <row r="12" spans="1:37" s="106" customFormat="1" ht="14">
      <c r="A12" s="99">
        <v>10</v>
      </c>
      <c r="B12" s="100" t="s">
        <v>408</v>
      </c>
      <c r="C12" s="101" t="s">
        <v>536</v>
      </c>
      <c r="D12" s="101" t="s">
        <v>516</v>
      </c>
      <c r="E12" s="99" t="str">
        <f>VLOOKUP($D$3:$D$194,职称信息表!$B$3:$D$161,3,FALSE)</f>
        <v>教授</v>
      </c>
      <c r="F12" s="99" t="str">
        <f>VLOOKUP($D$3:$D$194,职称信息表!$B$2:$E$161,4,FALSE)</f>
        <v>专任教师</v>
      </c>
      <c r="G12" s="99" t="str">
        <f>VLOOKUP($D$3:$D$194,职称信息表!$B$3:$F$161,5,FALSE)</f>
        <v>正高</v>
      </c>
      <c r="H12" s="102">
        <f>VLOOKUP(D12:D204,工作量!C12:K232,7,FALSE)</f>
        <v>0</v>
      </c>
      <c r="I12" s="102">
        <f>VLOOKUP(D12:D204,工作量!C12:K232,9,FALSE)</f>
        <v>0</v>
      </c>
      <c r="J12" s="99" t="e">
        <f>VLOOKUP($D$3:$D$195,#REF!,3,FALSE)</f>
        <v>#REF!</v>
      </c>
      <c r="K12" s="99" t="e">
        <f>VLOOKUP($D$3:$D$195,#REF!,3,FALSE)</f>
        <v>#REF!</v>
      </c>
      <c r="L12" s="99" t="e">
        <f t="shared" si="2"/>
        <v>#REF!</v>
      </c>
      <c r="M12" s="73">
        <v>157</v>
      </c>
      <c r="N12" s="102">
        <f t="shared" si="0"/>
        <v>36.693548387096776</v>
      </c>
      <c r="O12" s="99"/>
      <c r="P12" s="99"/>
      <c r="Q12" s="99"/>
      <c r="R12" s="99"/>
      <c r="S12" s="99"/>
      <c r="T12" s="99"/>
      <c r="U12" s="99"/>
      <c r="V12" s="99"/>
      <c r="W12" s="103"/>
      <c r="X12" s="99"/>
      <c r="Y12" s="103"/>
      <c r="Z12" s="103"/>
      <c r="AA12" s="103"/>
      <c r="AB12" s="103"/>
      <c r="AC12" s="103"/>
      <c r="AD12" s="99"/>
      <c r="AE12" s="103"/>
      <c r="AF12" s="103"/>
      <c r="AG12" s="103"/>
      <c r="AH12" s="103"/>
      <c r="AI12" s="99"/>
      <c r="AJ12" s="128">
        <f t="shared" si="1"/>
        <v>36.693548387096776</v>
      </c>
      <c r="AK12" s="105" t="s">
        <v>694</v>
      </c>
    </row>
    <row r="13" spans="1:37" ht="14">
      <c r="A13" s="99">
        <v>11</v>
      </c>
      <c r="B13" s="100" t="s">
        <v>306</v>
      </c>
      <c r="C13" s="101" t="s">
        <v>213</v>
      </c>
      <c r="D13" s="101" t="s">
        <v>120</v>
      </c>
      <c r="E13" s="99" t="str">
        <f>VLOOKUP($D$3:$D$194,职称信息表!$B$3:$D$161,3,FALSE)</f>
        <v>教授</v>
      </c>
      <c r="F13" s="99" t="str">
        <f>VLOOKUP($D$3:$D$194,职称信息表!$B$2:$E$161,4,FALSE)</f>
        <v>专任教师</v>
      </c>
      <c r="G13" s="99" t="str">
        <f>VLOOKUP($D$3:$D$194,职称信息表!$B$3:$F$161,5,FALSE)</f>
        <v>正高</v>
      </c>
      <c r="H13" s="102">
        <f>VLOOKUP(D13:D205,工作量!C13:K233,7,FALSE)</f>
        <v>26</v>
      </c>
      <c r="I13" s="102">
        <f>VLOOKUP(D13:D205,工作量!C13:K233,9,FALSE)</f>
        <v>3.9414199415096802</v>
      </c>
      <c r="J13" s="99" t="e">
        <f>VLOOKUP($D$3:$D$195,#REF!,3,FALSE)</f>
        <v>#REF!</v>
      </c>
      <c r="K13" s="99" t="e">
        <f>VLOOKUP($D$3:$D$195,#REF!,3,FALSE)</f>
        <v>#REF!</v>
      </c>
      <c r="L13" s="99" t="e">
        <f t="shared" si="2"/>
        <v>#REF!</v>
      </c>
      <c r="M13" s="73">
        <v>157</v>
      </c>
      <c r="N13" s="102">
        <f t="shared" si="0"/>
        <v>36.693548387096776</v>
      </c>
      <c r="O13" s="99"/>
      <c r="P13" s="99"/>
      <c r="Q13" s="99">
        <f>SUM(O13:P13)</f>
        <v>0</v>
      </c>
      <c r="R13" s="99"/>
      <c r="S13" s="99"/>
      <c r="T13" s="99"/>
      <c r="U13" s="99"/>
      <c r="V13" s="99"/>
      <c r="W13" s="117">
        <f>SUM(R13:V13)</f>
        <v>0</v>
      </c>
      <c r="X13" s="99">
        <f>Q13+W13</f>
        <v>0</v>
      </c>
      <c r="Y13" s="117"/>
      <c r="Z13" s="117"/>
      <c r="AA13" s="117"/>
      <c r="AB13" s="117">
        <f>SUM(Y13:AA13)</f>
        <v>0</v>
      </c>
      <c r="AC13" s="117"/>
      <c r="AD13" s="99"/>
      <c r="AE13" s="117"/>
      <c r="AF13" s="117">
        <f>SUM(AC13:AE13)</f>
        <v>0</v>
      </c>
      <c r="AG13" s="117"/>
      <c r="AH13" s="117">
        <f>AG13</f>
        <v>0</v>
      </c>
      <c r="AI13" s="99">
        <f>AB13+AF13+AH13</f>
        <v>0</v>
      </c>
      <c r="AJ13" s="128">
        <f t="shared" si="1"/>
        <v>40.634968328606455</v>
      </c>
      <c r="AK13" s="108" t="s">
        <v>729</v>
      </c>
    </row>
    <row r="14" spans="1:37" s="106" customFormat="1" ht="14">
      <c r="A14" s="145">
        <v>12</v>
      </c>
      <c r="B14" s="34" t="s">
        <v>306</v>
      </c>
      <c r="C14" s="133" t="s">
        <v>70</v>
      </c>
      <c r="D14" s="133" t="s">
        <v>71</v>
      </c>
      <c r="E14" s="145" t="str">
        <f>VLOOKUP($D$3:$D$194,职称信息表!$B$3:$D$161,3,FALSE)</f>
        <v>教授</v>
      </c>
      <c r="F14" s="145" t="str">
        <f>VLOOKUP($D$3:$D$194,职称信息表!$B$2:$E$161,4,FALSE)</f>
        <v>专任教师</v>
      </c>
      <c r="G14" s="145" t="str">
        <f>VLOOKUP($D$3:$D$194,职称信息表!$B$3:$F$161,5,FALSE)</f>
        <v>正高</v>
      </c>
      <c r="H14" s="19">
        <f>VLOOKUP(D14:D206,工作量!C14:K234,7,FALSE)</f>
        <v>287</v>
      </c>
      <c r="I14" s="71">
        <f>VLOOKUP(D14:D206,工作量!C14:K234,9,FALSE)</f>
        <v>43.507212431279925</v>
      </c>
      <c r="J14" s="145" t="e">
        <f>VLOOKUP($D$3:$D$195,#REF!,3,FALSE)</f>
        <v>#REF!</v>
      </c>
      <c r="K14" s="145" t="e">
        <f>VLOOKUP($D$3:$D$195,#REF!,3,FALSE)</f>
        <v>#REF!</v>
      </c>
      <c r="L14" s="145" t="e">
        <f t="shared" si="2"/>
        <v>#REF!</v>
      </c>
      <c r="M14" s="73">
        <v>84</v>
      </c>
      <c r="N14" s="71">
        <f t="shared" si="0"/>
        <v>66.129032258064512</v>
      </c>
      <c r="O14" s="145"/>
      <c r="P14" s="145"/>
      <c r="Q14" s="145">
        <f>SUM(O14:P14)</f>
        <v>0</v>
      </c>
      <c r="R14" s="145"/>
      <c r="S14" s="145"/>
      <c r="T14" s="145"/>
      <c r="U14" s="145"/>
      <c r="V14" s="145"/>
      <c r="W14" s="95">
        <f>SUM(R14:V14)</f>
        <v>0</v>
      </c>
      <c r="X14" s="68">
        <f>Q14+W14</f>
        <v>0</v>
      </c>
      <c r="Y14" s="95"/>
      <c r="Z14" s="95"/>
      <c r="AA14" s="95"/>
      <c r="AB14" s="95">
        <f>SUM(Y14:AA14)</f>
        <v>0</v>
      </c>
      <c r="AC14" s="95"/>
      <c r="AD14" s="145"/>
      <c r="AE14" s="95"/>
      <c r="AF14" s="95">
        <f>SUM(AC14:AE14)</f>
        <v>0</v>
      </c>
      <c r="AG14" s="95"/>
      <c r="AH14" s="95">
        <f>AG14</f>
        <v>0</v>
      </c>
      <c r="AI14" s="68">
        <f>AB14+AF14+AH14</f>
        <v>0</v>
      </c>
      <c r="AJ14" s="128">
        <f t="shared" si="1"/>
        <v>109.63624468934444</v>
      </c>
      <c r="AK14" s="31"/>
    </row>
    <row r="15" spans="1:37" s="106" customFormat="1" ht="14">
      <c r="A15" s="145">
        <v>13</v>
      </c>
      <c r="B15" s="34" t="s">
        <v>306</v>
      </c>
      <c r="C15" s="133" t="s">
        <v>210</v>
      </c>
      <c r="D15" s="133" t="s">
        <v>129</v>
      </c>
      <c r="E15" s="145" t="str">
        <f>VLOOKUP($D$3:$D$194,职称信息表!$B$3:$D$161,3,FALSE)</f>
        <v>副教授</v>
      </c>
      <c r="F15" s="145" t="str">
        <f>VLOOKUP($D$3:$D$194,职称信息表!$B$2:$E$161,4,FALSE)</f>
        <v>专任教师</v>
      </c>
      <c r="G15" s="145" t="str">
        <f>VLOOKUP($D$3:$D$194,职称信息表!$B$3:$F$161,5,FALSE)</f>
        <v>副高</v>
      </c>
      <c r="H15" s="19">
        <f>VLOOKUP(D15:D207,工作量!C15:K235,7,FALSE)</f>
        <v>387</v>
      </c>
      <c r="I15" s="71">
        <f>VLOOKUP(D15:D207,工作量!C15:K235,9,FALSE)</f>
        <v>58.666519898624848</v>
      </c>
      <c r="J15" s="145" t="e">
        <f>VLOOKUP($D$3:$D$195,#REF!,3,FALSE)</f>
        <v>#REF!</v>
      </c>
      <c r="K15" s="145" t="e">
        <f>VLOOKUP($D$3:$D$195,#REF!,3,FALSE)</f>
        <v>#REF!</v>
      </c>
      <c r="L15" s="145">
        <v>90.486000000000004</v>
      </c>
      <c r="M15" s="73">
        <v>90</v>
      </c>
      <c r="N15" s="71">
        <f t="shared" si="0"/>
        <v>63.709677419354847</v>
      </c>
      <c r="O15" s="145"/>
      <c r="P15" s="145"/>
      <c r="Q15" s="145">
        <f>SUM(O15:P15)</f>
        <v>0</v>
      </c>
      <c r="R15" s="145"/>
      <c r="S15" s="145"/>
      <c r="T15" s="145"/>
      <c r="U15" s="145"/>
      <c r="V15" s="145"/>
      <c r="W15" s="95">
        <f>SUM(R15:V15)</f>
        <v>0</v>
      </c>
      <c r="X15" s="68">
        <f>Q15+W15</f>
        <v>0</v>
      </c>
      <c r="Y15" s="95"/>
      <c r="Z15" s="95"/>
      <c r="AA15" s="95"/>
      <c r="AB15" s="95">
        <f>SUM(Y15:AA15)</f>
        <v>0</v>
      </c>
      <c r="AC15" s="95"/>
      <c r="AD15" s="145"/>
      <c r="AE15" s="95"/>
      <c r="AF15" s="95">
        <f>SUM(AC15:AE15)</f>
        <v>0</v>
      </c>
      <c r="AG15" s="95"/>
      <c r="AH15" s="95">
        <f>AG15</f>
        <v>0</v>
      </c>
      <c r="AI15" s="68">
        <f>AB15+AF15+AH15</f>
        <v>0</v>
      </c>
      <c r="AJ15" s="128">
        <f t="shared" si="1"/>
        <v>122.37619731797969</v>
      </c>
      <c r="AK15" s="30"/>
    </row>
    <row r="16" spans="1:37" s="106" customFormat="1" ht="14">
      <c r="A16" s="145">
        <v>14</v>
      </c>
      <c r="B16" s="34" t="s">
        <v>306</v>
      </c>
      <c r="C16" s="133" t="s">
        <v>21</v>
      </c>
      <c r="D16" s="133" t="s">
        <v>22</v>
      </c>
      <c r="E16" s="145" t="str">
        <f>VLOOKUP($D$3:$D$194,职称信息表!$B$3:$D$161,3,FALSE)</f>
        <v>副教授</v>
      </c>
      <c r="F16" s="145" t="str">
        <f>VLOOKUP($D$3:$D$194,职称信息表!$B$2:$E$161,4,FALSE)</f>
        <v>专任教师</v>
      </c>
      <c r="G16" s="145" t="str">
        <f>VLOOKUP($D$3:$D$194,职称信息表!$B$3:$F$161,5,FALSE)</f>
        <v>副高</v>
      </c>
      <c r="H16" s="19">
        <f>VLOOKUP(D16:D208,工作量!C16:K236,7,FALSE)</f>
        <v>455</v>
      </c>
      <c r="I16" s="71">
        <f>VLOOKUP(D16:D208,工作量!C16:K236,9,FALSE)</f>
        <v>68.974848976419395</v>
      </c>
      <c r="J16" s="145" t="e">
        <f>VLOOKUP($D$3:$D$195,#REF!,3,FALSE)</f>
        <v>#REF!</v>
      </c>
      <c r="K16" s="145" t="e">
        <f>VLOOKUP($D$3:$D$195,#REF!,3,FALSE)</f>
        <v>#REF!</v>
      </c>
      <c r="L16" s="145" t="e">
        <f>AVERAGE(J16,K16)</f>
        <v>#REF!</v>
      </c>
      <c r="M16" s="73">
        <v>70</v>
      </c>
      <c r="N16" s="71">
        <f t="shared" si="0"/>
        <v>71.774193548387103</v>
      </c>
      <c r="O16" s="145"/>
      <c r="P16" s="145"/>
      <c r="Q16" s="145">
        <f>SUM(O16:P16)</f>
        <v>0</v>
      </c>
      <c r="R16" s="145">
        <v>15</v>
      </c>
      <c r="S16" s="145"/>
      <c r="T16" s="145"/>
      <c r="U16" s="145">
        <v>2</v>
      </c>
      <c r="V16" s="145"/>
      <c r="W16" s="95">
        <f>SUM(R16:V16)</f>
        <v>17</v>
      </c>
      <c r="X16" s="68">
        <f>Q16+W16</f>
        <v>17</v>
      </c>
      <c r="Y16" s="95"/>
      <c r="Z16" s="95"/>
      <c r="AA16" s="95"/>
      <c r="AB16" s="95">
        <f>SUM(Y16:AA16)</f>
        <v>0</v>
      </c>
      <c r="AC16" s="95"/>
      <c r="AD16" s="145">
        <v>4</v>
      </c>
      <c r="AE16" s="95">
        <v>30</v>
      </c>
      <c r="AF16" s="95">
        <f>SUM(AC16:AE16)</f>
        <v>34</v>
      </c>
      <c r="AG16" s="95"/>
      <c r="AH16" s="95">
        <f>AG16</f>
        <v>0</v>
      </c>
      <c r="AI16" s="68">
        <f>AB16+AF16+AH16</f>
        <v>34</v>
      </c>
      <c r="AJ16" s="128">
        <f t="shared" si="1"/>
        <v>191.7490425248065</v>
      </c>
      <c r="AK16" s="30"/>
    </row>
    <row r="17" spans="1:37" ht="14">
      <c r="A17" s="28">
        <v>15</v>
      </c>
      <c r="B17" s="34" t="s">
        <v>306</v>
      </c>
      <c r="C17" s="35" t="s">
        <v>537</v>
      </c>
      <c r="D17" s="35" t="s">
        <v>410</v>
      </c>
      <c r="E17" s="29" t="str">
        <f>VLOOKUP($D$3:$D$194,职称信息表!$B$3:$D$161,3,FALSE)</f>
        <v>副研究员（自然科学）</v>
      </c>
      <c r="F17" s="28" t="str">
        <f>VLOOKUP($D$3:$D$194,职称信息表!$B$2:$E$161,4,FALSE)</f>
        <v>专任教师</v>
      </c>
      <c r="G17" s="29" t="str">
        <f>VLOOKUP($D$3:$D$194,职称信息表!$B$3:$F$161,5,FALSE)</f>
        <v>副高</v>
      </c>
      <c r="H17" s="19">
        <f>VLOOKUP(D17:D209,工作量!C17:K237,7,FALSE)</f>
        <v>143.00000000000003</v>
      </c>
      <c r="I17" s="71">
        <f>VLOOKUP(D17:D209,工作量!C17:K237,9,FALSE)</f>
        <v>21.677809678303241</v>
      </c>
      <c r="J17" s="73" t="e">
        <f>VLOOKUP($D$3:$D$195,#REF!,3,FALSE)</f>
        <v>#REF!</v>
      </c>
      <c r="K17" s="73" t="e">
        <f>VLOOKUP($D$3:$D$195,#REF!,3,FALSE)</f>
        <v>#REF!</v>
      </c>
      <c r="L17" s="73">
        <v>90.025999999999996</v>
      </c>
      <c r="M17" s="73">
        <v>110</v>
      </c>
      <c r="N17" s="71">
        <f t="shared" si="0"/>
        <v>55.645161290322584</v>
      </c>
      <c r="O17" s="28"/>
      <c r="P17" s="28"/>
      <c r="Q17" s="45">
        <f>SUM(O17:P17)</f>
        <v>0</v>
      </c>
      <c r="R17" s="28"/>
      <c r="S17" s="28"/>
      <c r="T17" s="28">
        <v>7</v>
      </c>
      <c r="U17" s="28"/>
      <c r="V17" s="28"/>
      <c r="W17" s="24">
        <f>SUM(R17:V17)</f>
        <v>7</v>
      </c>
      <c r="X17" s="68">
        <f>Q17+W17</f>
        <v>7</v>
      </c>
      <c r="Y17" s="24"/>
      <c r="Z17" s="24"/>
      <c r="AA17" s="24"/>
      <c r="AB17" s="24">
        <f>SUM(Y17:AA17)</f>
        <v>0</v>
      </c>
      <c r="AC17" s="24"/>
      <c r="AD17" s="28"/>
      <c r="AE17" s="24"/>
      <c r="AF17" s="24">
        <f>SUM(AC17:AE17)</f>
        <v>0</v>
      </c>
      <c r="AG17" s="24"/>
      <c r="AH17" s="24">
        <f>AG17</f>
        <v>0</v>
      </c>
      <c r="AI17" s="68">
        <f>AB17+AF17+AH17</f>
        <v>0</v>
      </c>
      <c r="AJ17" s="128">
        <f t="shared" si="1"/>
        <v>84.322970968625825</v>
      </c>
      <c r="AK17" s="30"/>
    </row>
    <row r="18" spans="1:37" s="46" customFormat="1" ht="14">
      <c r="A18" s="99">
        <v>16</v>
      </c>
      <c r="B18" s="100" t="s">
        <v>306</v>
      </c>
      <c r="C18" s="101" t="s">
        <v>538</v>
      </c>
      <c r="D18" s="101" t="s">
        <v>517</v>
      </c>
      <c r="E18" s="99" t="e">
        <f>VLOOKUP($D$3:$D$194,职称信息表!$B$3:$D$161,3,FALSE)</f>
        <v>#N/A</v>
      </c>
      <c r="F18" s="99" t="e">
        <f>VLOOKUP($D$3:$D$194,职称信息表!$B$2:$E$161,4,FALSE)</f>
        <v>#N/A</v>
      </c>
      <c r="G18" s="99" t="e">
        <f>VLOOKUP($D$3:$D$194,职称信息表!$B$3:$F$161,5,FALSE)</f>
        <v>#N/A</v>
      </c>
      <c r="H18" s="102">
        <f>VLOOKUP(D18:D210,工作量!C18:K238,7,FALSE)</f>
        <v>0</v>
      </c>
      <c r="I18" s="102">
        <f>VLOOKUP(D18:D210,工作量!C18:K238,9,FALSE)</f>
        <v>0</v>
      </c>
      <c r="J18" s="99" t="e">
        <f>VLOOKUP($D$3:$D$195,#REF!,3,FALSE)</f>
        <v>#REF!</v>
      </c>
      <c r="K18" s="99" t="e">
        <f>VLOOKUP($D$3:$D$195,#REF!,3,FALSE)</f>
        <v>#REF!</v>
      </c>
      <c r="L18" s="99" t="e">
        <f>AVERAGE(J18,K18)</f>
        <v>#REF!</v>
      </c>
      <c r="M18" s="73">
        <v>157</v>
      </c>
      <c r="N18" s="102">
        <f t="shared" si="0"/>
        <v>36.693548387096776</v>
      </c>
      <c r="O18" s="99"/>
      <c r="P18" s="99"/>
      <c r="Q18" s="99"/>
      <c r="R18" s="99"/>
      <c r="S18" s="99"/>
      <c r="T18" s="99"/>
      <c r="U18" s="99"/>
      <c r="V18" s="99"/>
      <c r="W18" s="117"/>
      <c r="X18" s="99"/>
      <c r="Y18" s="117"/>
      <c r="Z18" s="117"/>
      <c r="AA18" s="117"/>
      <c r="AB18" s="117"/>
      <c r="AC18" s="117"/>
      <c r="AD18" s="99"/>
      <c r="AE18" s="117"/>
      <c r="AF18" s="117"/>
      <c r="AG18" s="117"/>
      <c r="AH18" s="117"/>
      <c r="AI18" s="99"/>
      <c r="AJ18" s="128">
        <f t="shared" si="1"/>
        <v>36.693548387096776</v>
      </c>
      <c r="AK18" s="109" t="s">
        <v>667</v>
      </c>
    </row>
    <row r="19" spans="1:37" s="106" customFormat="1" ht="14">
      <c r="A19" s="145">
        <v>17</v>
      </c>
      <c r="B19" s="34" t="s">
        <v>411</v>
      </c>
      <c r="C19" s="133" t="s">
        <v>142</v>
      </c>
      <c r="D19" s="133" t="s">
        <v>143</v>
      </c>
      <c r="E19" s="145" t="str">
        <f>VLOOKUP($D$3:$D$194,职称信息表!$B$3:$D$161,3,FALSE)</f>
        <v>副教授</v>
      </c>
      <c r="F19" s="145" t="str">
        <f>VLOOKUP($D$3:$D$194,职称信息表!$B$2:$E$161,4,FALSE)</f>
        <v>专任教师</v>
      </c>
      <c r="G19" s="145" t="str">
        <f>VLOOKUP($D$3:$D$194,职称信息表!$B$3:$F$161,5,FALSE)</f>
        <v>副高</v>
      </c>
      <c r="H19" s="19">
        <f>VLOOKUP(D19:D211,工作量!C19:K239,7,FALSE)</f>
        <v>325</v>
      </c>
      <c r="I19" s="71">
        <f>VLOOKUP(D19:D211,工作量!C19:K239,9,FALSE)</f>
        <v>49.267749268871</v>
      </c>
      <c r="J19" s="145" t="e">
        <f>VLOOKUP($D$3:$D$195,#REF!,3,FALSE)</f>
        <v>#REF!</v>
      </c>
      <c r="K19" s="145" t="e">
        <f>VLOOKUP($D$3:$D$195,#REF!,3,FALSE)</f>
        <v>#REF!</v>
      </c>
      <c r="L19" s="145" t="e">
        <f>AVERAGE(J19,K19)</f>
        <v>#REF!</v>
      </c>
      <c r="M19" s="145">
        <v>32</v>
      </c>
      <c r="N19" s="71">
        <f t="shared" si="0"/>
        <v>87.096774193548384</v>
      </c>
      <c r="O19" s="145"/>
      <c r="P19" s="145"/>
      <c r="Q19" s="145">
        <f>SUM(O19:P19)</f>
        <v>0</v>
      </c>
      <c r="R19" s="145"/>
      <c r="S19" s="145"/>
      <c r="T19" s="145"/>
      <c r="U19" s="145"/>
      <c r="V19" s="145"/>
      <c r="W19" s="95">
        <f>SUM(R19:V19)</f>
        <v>0</v>
      </c>
      <c r="X19" s="68">
        <f>Q19+W19</f>
        <v>0</v>
      </c>
      <c r="Y19" s="95"/>
      <c r="Z19" s="95"/>
      <c r="AA19" s="95"/>
      <c r="AB19" s="95">
        <f>SUM(Y19:AA19)</f>
        <v>0</v>
      </c>
      <c r="AC19" s="95"/>
      <c r="AD19" s="145"/>
      <c r="AE19" s="95"/>
      <c r="AF19" s="95">
        <f>SUM(AC19:AE19)</f>
        <v>0</v>
      </c>
      <c r="AG19" s="95"/>
      <c r="AH19" s="95">
        <f>AG19</f>
        <v>0</v>
      </c>
      <c r="AI19" s="68">
        <f>AB19+AF19+AH19</f>
        <v>0</v>
      </c>
      <c r="AJ19" s="128">
        <f t="shared" si="1"/>
        <v>136.36452346241938</v>
      </c>
      <c r="AK19" s="30"/>
    </row>
    <row r="20" spans="1:37" ht="14">
      <c r="A20" s="99">
        <v>18</v>
      </c>
      <c r="B20" s="100" t="s">
        <v>411</v>
      </c>
      <c r="C20" s="101" t="s">
        <v>0</v>
      </c>
      <c r="D20" s="101" t="s">
        <v>1</v>
      </c>
      <c r="E20" s="99" t="str">
        <f>VLOOKUP($D$3:$D$194,职称信息表!$B$3:$D$161,3,FALSE)</f>
        <v>研究员（自然科学）</v>
      </c>
      <c r="F20" s="99" t="str">
        <f>VLOOKUP($D$3:$D$194,职称信息表!$B$2:$E$161,4,FALSE)</f>
        <v>专职研究</v>
      </c>
      <c r="G20" s="99" t="str">
        <f>VLOOKUP($D$3:$D$194,职称信息表!$B$3:$F$161,5,FALSE)</f>
        <v>正高</v>
      </c>
      <c r="H20" s="102">
        <f>VLOOKUP(D20:D212,工作量!C20:K240,7,FALSE)</f>
        <v>0</v>
      </c>
      <c r="I20" s="102">
        <f>VLOOKUP(D20:D212,工作量!C20:K240,9,FALSE)</f>
        <v>0</v>
      </c>
      <c r="J20" s="99" t="e">
        <f>VLOOKUP($D$3:$D$195,#REF!,3,FALSE)</f>
        <v>#REF!</v>
      </c>
      <c r="K20" s="99" t="e">
        <f>VLOOKUP($D$3:$D$195,#REF!,3,FALSE)</f>
        <v>#REF!</v>
      </c>
      <c r="L20" s="99" t="e">
        <f>AVERAGE(J20,K20)</f>
        <v>#REF!</v>
      </c>
      <c r="M20" s="73">
        <v>157</v>
      </c>
      <c r="N20" s="102">
        <f t="shared" si="0"/>
        <v>36.693548387096776</v>
      </c>
      <c r="O20" s="99"/>
      <c r="P20" s="99"/>
      <c r="Q20" s="99"/>
      <c r="R20" s="99"/>
      <c r="S20" s="99"/>
      <c r="T20" s="99"/>
      <c r="U20" s="99"/>
      <c r="V20" s="99"/>
      <c r="W20" s="117"/>
      <c r="X20" s="99"/>
      <c r="Y20" s="117"/>
      <c r="Z20" s="117"/>
      <c r="AA20" s="117"/>
      <c r="AB20" s="117"/>
      <c r="AC20" s="117"/>
      <c r="AD20" s="99"/>
      <c r="AE20" s="117"/>
      <c r="AF20" s="117"/>
      <c r="AG20" s="117"/>
      <c r="AH20" s="117"/>
      <c r="AI20" s="99"/>
      <c r="AJ20" s="128">
        <f t="shared" si="1"/>
        <v>36.693548387096776</v>
      </c>
      <c r="AK20" s="110" t="s">
        <v>693</v>
      </c>
    </row>
    <row r="21" spans="1:37" s="106" customFormat="1" ht="14">
      <c r="A21" s="145">
        <v>19</v>
      </c>
      <c r="B21" s="34" t="s">
        <v>411</v>
      </c>
      <c r="C21" s="133" t="s">
        <v>362</v>
      </c>
      <c r="D21" s="133" t="s">
        <v>279</v>
      </c>
      <c r="E21" s="145" t="str">
        <f>VLOOKUP($D$3:$D$194,职称信息表!$B$3:$D$161,3,FALSE)</f>
        <v>副研究员（自然科学）</v>
      </c>
      <c r="F21" s="145" t="str">
        <f>VLOOKUP($D$3:$D$194,职称信息表!$B$2:$E$161,4,FALSE)</f>
        <v>专任教师</v>
      </c>
      <c r="G21" s="145" t="str">
        <f>VLOOKUP($D$3:$D$194,职称信息表!$B$3:$F$161,5,FALSE)</f>
        <v>副高</v>
      </c>
      <c r="H21" s="19">
        <f>VLOOKUP(D21:D213,工作量!C21:K241,7,FALSE)</f>
        <v>195</v>
      </c>
      <c r="I21" s="71">
        <f>VLOOKUP(D21:D213,工作量!C21:K241,9,FALSE)</f>
        <v>29.560649561322599</v>
      </c>
      <c r="J21" s="145" t="e">
        <f>VLOOKUP($D$3:$D$195,#REF!,3,FALSE)</f>
        <v>#REF!</v>
      </c>
      <c r="K21" s="145" t="e">
        <f>VLOOKUP($D$3:$D$195,#REF!,3,FALSE)</f>
        <v>#REF!</v>
      </c>
      <c r="L21" s="145">
        <v>91.120999999999995</v>
      </c>
      <c r="M21" s="73">
        <v>59</v>
      </c>
      <c r="N21" s="71">
        <f t="shared" si="0"/>
        <v>76.209677419354847</v>
      </c>
      <c r="O21" s="145"/>
      <c r="P21" s="145"/>
      <c r="Q21" s="145">
        <f t="shared" ref="Q21:Q33" si="3">SUM(O21:P21)</f>
        <v>0</v>
      </c>
      <c r="R21" s="145"/>
      <c r="S21" s="145"/>
      <c r="T21" s="145"/>
      <c r="U21" s="145"/>
      <c r="V21" s="145"/>
      <c r="W21" s="95">
        <f t="shared" ref="W21:W33" si="4">SUM(R21:V21)</f>
        <v>0</v>
      </c>
      <c r="X21" s="68">
        <f t="shared" ref="X21:X33" si="5">Q21+W21</f>
        <v>0</v>
      </c>
      <c r="Y21" s="95"/>
      <c r="Z21" s="95"/>
      <c r="AA21" s="95"/>
      <c r="AB21" s="95">
        <f t="shared" ref="AB21:AB33" si="6">SUM(Y21:AA21)</f>
        <v>0</v>
      </c>
      <c r="AC21" s="95"/>
      <c r="AD21" s="145"/>
      <c r="AE21" s="95"/>
      <c r="AF21" s="95">
        <f t="shared" ref="AF21:AF33" si="7">SUM(AC21:AE21)</f>
        <v>0</v>
      </c>
      <c r="AG21" s="95"/>
      <c r="AH21" s="95">
        <f t="shared" ref="AH21:AH33" si="8">AG21</f>
        <v>0</v>
      </c>
      <c r="AI21" s="68">
        <f t="shared" ref="AI21:AI33" si="9">AB21+AF21+AH21</f>
        <v>0</v>
      </c>
      <c r="AJ21" s="128">
        <f t="shared" si="1"/>
        <v>105.77032698067745</v>
      </c>
      <c r="AK21" s="30"/>
    </row>
    <row r="22" spans="1:37" s="106" customFormat="1" ht="14">
      <c r="A22" s="145">
        <v>20</v>
      </c>
      <c r="B22" s="34" t="s">
        <v>411</v>
      </c>
      <c r="C22" s="133" t="s">
        <v>209</v>
      </c>
      <c r="D22" s="133" t="s">
        <v>192</v>
      </c>
      <c r="E22" s="145" t="str">
        <f>VLOOKUP($D$3:$D$194,职称信息表!$B$3:$D$161,3,FALSE)</f>
        <v>讲师（高校）</v>
      </c>
      <c r="F22" s="145" t="str">
        <f>VLOOKUP($D$3:$D$194,职称信息表!$B$2:$E$161,4,FALSE)</f>
        <v>专任教师</v>
      </c>
      <c r="G22" s="145" t="str">
        <f>VLOOKUP($D$3:$D$194,职称信息表!$B$3:$F$161,5,FALSE)</f>
        <v>中级</v>
      </c>
      <c r="H22" s="19">
        <f>VLOOKUP(D22:D214,工作量!C22:K242,7,FALSE)</f>
        <v>521</v>
      </c>
      <c r="I22" s="71">
        <f>VLOOKUP(D22:D214,工作量!C22:K242,9,FALSE)</f>
        <v>78.979991904867035</v>
      </c>
      <c r="J22" s="145" t="e">
        <f>VLOOKUP($D$3:$D$195,#REF!,3,FALSE)</f>
        <v>#REF!</v>
      </c>
      <c r="K22" s="145" t="e">
        <f>VLOOKUP($D$3:$D$195,#REF!,3,FALSE)</f>
        <v>#REF!</v>
      </c>
      <c r="L22" s="145" t="e">
        <f>AVERAGE(J22,K22)</f>
        <v>#REF!</v>
      </c>
      <c r="M22" s="73">
        <v>19</v>
      </c>
      <c r="N22" s="71">
        <f t="shared" si="0"/>
        <v>92.338709677419359</v>
      </c>
      <c r="O22" s="145"/>
      <c r="P22" s="145"/>
      <c r="Q22" s="145">
        <f t="shared" si="3"/>
        <v>0</v>
      </c>
      <c r="R22" s="145"/>
      <c r="S22" s="145"/>
      <c r="T22" s="145"/>
      <c r="U22" s="145"/>
      <c r="V22" s="145"/>
      <c r="W22" s="95">
        <f t="shared" si="4"/>
        <v>0</v>
      </c>
      <c r="X22" s="68">
        <f t="shared" si="5"/>
        <v>0</v>
      </c>
      <c r="Y22" s="95"/>
      <c r="Z22" s="95"/>
      <c r="AA22" s="95"/>
      <c r="AB22" s="95">
        <f t="shared" si="6"/>
        <v>0</v>
      </c>
      <c r="AC22" s="95"/>
      <c r="AD22" s="145"/>
      <c r="AE22" s="95"/>
      <c r="AF22" s="95">
        <f t="shared" si="7"/>
        <v>0</v>
      </c>
      <c r="AG22" s="95"/>
      <c r="AH22" s="95">
        <f t="shared" si="8"/>
        <v>0</v>
      </c>
      <c r="AI22" s="68">
        <f t="shared" si="9"/>
        <v>0</v>
      </c>
      <c r="AJ22" s="128">
        <f t="shared" si="1"/>
        <v>171.31870158228639</v>
      </c>
      <c r="AK22" s="30"/>
    </row>
    <row r="23" spans="1:37" s="106" customFormat="1" ht="14">
      <c r="A23" s="145">
        <v>21</v>
      </c>
      <c r="B23" s="34" t="s">
        <v>411</v>
      </c>
      <c r="C23" s="133" t="s">
        <v>380</v>
      </c>
      <c r="D23" s="133" t="s">
        <v>227</v>
      </c>
      <c r="E23" s="145" t="str">
        <f>VLOOKUP($D$3:$D$194,职称信息表!$B$3:$D$161,3,FALSE)</f>
        <v>副教授</v>
      </c>
      <c r="F23" s="145" t="str">
        <f>VLOOKUP($D$3:$D$194,职称信息表!$B$2:$E$161,4,FALSE)</f>
        <v>专任教师</v>
      </c>
      <c r="G23" s="145" t="str">
        <f>VLOOKUP($D$3:$D$194,职称信息表!$B$3:$F$161,5,FALSE)</f>
        <v>副高</v>
      </c>
      <c r="H23" s="19">
        <f>VLOOKUP(D23:D215,工作量!C23:K243,7,FALSE)</f>
        <v>297</v>
      </c>
      <c r="I23" s="71">
        <f>VLOOKUP(D23:D215,工作量!C23:K243,9,FALSE)</f>
        <v>45.023143178014415</v>
      </c>
      <c r="J23" s="145" t="e">
        <f>VLOOKUP($D$3:$D$195,#REF!,3,FALSE)</f>
        <v>#REF!</v>
      </c>
      <c r="K23" s="145" t="e">
        <f>VLOOKUP($D$3:$D$195,#REF!,3,FALSE)</f>
        <v>#REF!</v>
      </c>
      <c r="L23" s="145">
        <v>90.602000000000004</v>
      </c>
      <c r="M23" s="73">
        <v>85</v>
      </c>
      <c r="N23" s="71">
        <f t="shared" si="0"/>
        <v>65.725806451612911</v>
      </c>
      <c r="O23" s="145"/>
      <c r="P23" s="145"/>
      <c r="Q23" s="145">
        <f t="shared" si="3"/>
        <v>0</v>
      </c>
      <c r="R23" s="145"/>
      <c r="S23" s="145"/>
      <c r="T23" s="145"/>
      <c r="U23" s="145"/>
      <c r="V23" s="145"/>
      <c r="W23" s="95">
        <f t="shared" si="4"/>
        <v>0</v>
      </c>
      <c r="X23" s="68">
        <f t="shared" si="5"/>
        <v>0</v>
      </c>
      <c r="Y23" s="95"/>
      <c r="Z23" s="95"/>
      <c r="AA23" s="95"/>
      <c r="AB23" s="95">
        <f t="shared" si="6"/>
        <v>0</v>
      </c>
      <c r="AC23" s="95"/>
      <c r="AD23" s="145"/>
      <c r="AE23" s="95"/>
      <c r="AF23" s="95">
        <f t="shared" si="7"/>
        <v>0</v>
      </c>
      <c r="AG23" s="95"/>
      <c r="AH23" s="95">
        <f t="shared" si="8"/>
        <v>0</v>
      </c>
      <c r="AI23" s="68">
        <f t="shared" si="9"/>
        <v>0</v>
      </c>
      <c r="AJ23" s="128">
        <f t="shared" si="1"/>
        <v>110.74894962962733</v>
      </c>
      <c r="AK23" s="30"/>
    </row>
    <row r="24" spans="1:37" s="106" customFormat="1" ht="14">
      <c r="A24" s="145">
        <v>22</v>
      </c>
      <c r="B24" s="34" t="s">
        <v>411</v>
      </c>
      <c r="C24" s="133" t="s">
        <v>377</v>
      </c>
      <c r="D24" s="133" t="s">
        <v>166</v>
      </c>
      <c r="E24" s="145" t="str">
        <f>VLOOKUP($D$3:$D$194,职称信息表!$B$3:$D$161,3,FALSE)</f>
        <v>副教授</v>
      </c>
      <c r="F24" s="145" t="str">
        <f>VLOOKUP($D$3:$D$194,职称信息表!$B$2:$E$161,4,FALSE)</f>
        <v>专任教师</v>
      </c>
      <c r="G24" s="145" t="str">
        <f>VLOOKUP($D$3:$D$194,职称信息表!$B$3:$F$161,5,FALSE)</f>
        <v>副高</v>
      </c>
      <c r="H24" s="19">
        <f>VLOOKUP(D24:D216,工作量!C24:K244,7,FALSE)</f>
        <v>313</v>
      </c>
      <c r="I24" s="71">
        <f>VLOOKUP(D24:D216,工作量!C24:K244,9,FALSE)</f>
        <v>47.448632372789604</v>
      </c>
      <c r="J24" s="145" t="e">
        <f>VLOOKUP($D$3:$D$195,#REF!,3,FALSE)</f>
        <v>#REF!</v>
      </c>
      <c r="K24" s="145" t="e">
        <f>VLOOKUP($D$3:$D$195,#REF!,3,FALSE)</f>
        <v>#REF!</v>
      </c>
      <c r="L24" s="145" t="e">
        <f>AVERAGE(J24,K24)</f>
        <v>#REF!</v>
      </c>
      <c r="M24" s="73">
        <v>23</v>
      </c>
      <c r="N24" s="71">
        <f t="shared" si="0"/>
        <v>90.725806451612911</v>
      </c>
      <c r="O24" s="145"/>
      <c r="P24" s="145"/>
      <c r="Q24" s="145">
        <f t="shared" si="3"/>
        <v>0</v>
      </c>
      <c r="R24" s="145"/>
      <c r="S24" s="145"/>
      <c r="T24" s="145"/>
      <c r="U24" s="145"/>
      <c r="V24" s="145"/>
      <c r="W24" s="95">
        <f t="shared" si="4"/>
        <v>0</v>
      </c>
      <c r="X24" s="68">
        <f t="shared" si="5"/>
        <v>0</v>
      </c>
      <c r="Y24" s="95"/>
      <c r="Z24" s="95"/>
      <c r="AA24" s="95"/>
      <c r="AB24" s="95">
        <f t="shared" si="6"/>
        <v>0</v>
      </c>
      <c r="AC24" s="95"/>
      <c r="AD24" s="145"/>
      <c r="AE24" s="95"/>
      <c r="AF24" s="95">
        <f t="shared" si="7"/>
        <v>0</v>
      </c>
      <c r="AG24" s="95"/>
      <c r="AH24" s="95">
        <f t="shared" si="8"/>
        <v>0</v>
      </c>
      <c r="AI24" s="68">
        <f t="shared" si="9"/>
        <v>0</v>
      </c>
      <c r="AJ24" s="128">
        <f t="shared" si="1"/>
        <v>138.1744388244025</v>
      </c>
      <c r="AK24" s="30"/>
    </row>
    <row r="25" spans="1:37" s="106" customFormat="1" ht="14">
      <c r="A25" s="145">
        <v>23</v>
      </c>
      <c r="B25" s="34" t="s">
        <v>411</v>
      </c>
      <c r="C25" s="133" t="s">
        <v>341</v>
      </c>
      <c r="D25" s="133" t="s">
        <v>191</v>
      </c>
      <c r="E25" s="145" t="str">
        <f>VLOOKUP($D$3:$D$194,职称信息表!$B$3:$D$161,3,FALSE)</f>
        <v>副教授</v>
      </c>
      <c r="F25" s="145" t="str">
        <f>VLOOKUP($D$3:$D$194,职称信息表!$B$2:$E$161,4,FALSE)</f>
        <v>专任教师</v>
      </c>
      <c r="G25" s="145" t="str">
        <f>VLOOKUP($D$3:$D$194,职称信息表!$B$3:$F$161,5,FALSE)</f>
        <v>副高</v>
      </c>
      <c r="H25" s="19">
        <f>VLOOKUP(D25:D217,工作量!C25:K245,7,FALSE)</f>
        <v>418.32</v>
      </c>
      <c r="I25" s="71">
        <f>VLOOKUP(D25:D217,工作量!C25:K245,9,FALSE)</f>
        <v>63.414414997397273</v>
      </c>
      <c r="J25" s="145" t="e">
        <f>VLOOKUP($D$3:$D$195,#REF!,3,FALSE)</f>
        <v>#REF!</v>
      </c>
      <c r="K25" s="145" t="e">
        <f>VLOOKUP($D$3:$D$195,#REF!,3,FALSE)</f>
        <v>#REF!</v>
      </c>
      <c r="L25" s="145">
        <v>92.507000000000005</v>
      </c>
      <c r="M25" s="73">
        <v>4</v>
      </c>
      <c r="N25" s="71">
        <f t="shared" si="0"/>
        <v>98.387096774193552</v>
      </c>
      <c r="O25" s="145"/>
      <c r="P25" s="145"/>
      <c r="Q25" s="145">
        <f t="shared" si="3"/>
        <v>0</v>
      </c>
      <c r="R25" s="145"/>
      <c r="S25" s="145"/>
      <c r="T25" s="145"/>
      <c r="U25" s="145"/>
      <c r="V25" s="145"/>
      <c r="W25" s="95">
        <f t="shared" si="4"/>
        <v>0</v>
      </c>
      <c r="X25" s="68">
        <f t="shared" si="5"/>
        <v>0</v>
      </c>
      <c r="Y25" s="95"/>
      <c r="Z25" s="95"/>
      <c r="AA25" s="95"/>
      <c r="AB25" s="95">
        <f t="shared" si="6"/>
        <v>0</v>
      </c>
      <c r="AC25" s="95"/>
      <c r="AD25" s="145"/>
      <c r="AE25" s="95"/>
      <c r="AF25" s="95">
        <f t="shared" si="7"/>
        <v>0</v>
      </c>
      <c r="AG25" s="95"/>
      <c r="AH25" s="95">
        <f t="shared" si="8"/>
        <v>0</v>
      </c>
      <c r="AI25" s="68">
        <f t="shared" si="9"/>
        <v>0</v>
      </c>
      <c r="AJ25" s="128">
        <f t="shared" si="1"/>
        <v>161.80151177159081</v>
      </c>
      <c r="AK25" s="30"/>
    </row>
    <row r="26" spans="1:37" s="106" customFormat="1" ht="14">
      <c r="A26" s="145">
        <v>24</v>
      </c>
      <c r="B26" s="34" t="s">
        <v>411</v>
      </c>
      <c r="C26" s="133" t="s">
        <v>359</v>
      </c>
      <c r="D26" s="133" t="s">
        <v>194</v>
      </c>
      <c r="E26" s="145" t="str">
        <f>VLOOKUP($D$3:$D$194,职称信息表!$B$3:$D$161,3,FALSE)</f>
        <v>讲师（高校）</v>
      </c>
      <c r="F26" s="145" t="str">
        <f>VLOOKUP($D$3:$D$194,职称信息表!$B$2:$E$161,4,FALSE)</f>
        <v>专任教师</v>
      </c>
      <c r="G26" s="145" t="str">
        <f>VLOOKUP($D$3:$D$194,职称信息表!$B$3:$F$161,5,FALSE)</f>
        <v>中级</v>
      </c>
      <c r="H26" s="19">
        <f>VLOOKUP(D26:D218,工作量!C26:K246,7,FALSE)</f>
        <v>294</v>
      </c>
      <c r="I26" s="71">
        <f>VLOOKUP(D26:D218,工作量!C26:K246,9,FALSE)</f>
        <v>44.568363953994073</v>
      </c>
      <c r="J26" s="145" t="e">
        <f>VLOOKUP($D$3:$D$195,#REF!,3,FALSE)</f>
        <v>#REF!</v>
      </c>
      <c r="K26" s="145" t="e">
        <f>VLOOKUP($D$3:$D$195,#REF!,3,FALSE)</f>
        <v>#REF!</v>
      </c>
      <c r="L26" s="145" t="e">
        <f>AVERAGE(J26,K26)</f>
        <v>#REF!</v>
      </c>
      <c r="M26" s="73">
        <v>130</v>
      </c>
      <c r="N26" s="71">
        <f t="shared" si="0"/>
        <v>47.580645161290327</v>
      </c>
      <c r="O26" s="145"/>
      <c r="P26" s="145"/>
      <c r="Q26" s="145">
        <f t="shared" si="3"/>
        <v>0</v>
      </c>
      <c r="R26" s="145"/>
      <c r="S26" s="145"/>
      <c r="T26" s="145"/>
      <c r="U26" s="145"/>
      <c r="V26" s="145"/>
      <c r="W26" s="95">
        <f t="shared" si="4"/>
        <v>0</v>
      </c>
      <c r="X26" s="68">
        <f t="shared" si="5"/>
        <v>0</v>
      </c>
      <c r="Y26" s="95"/>
      <c r="Z26" s="95"/>
      <c r="AA26" s="95"/>
      <c r="AB26" s="95">
        <f t="shared" si="6"/>
        <v>0</v>
      </c>
      <c r="AC26" s="95"/>
      <c r="AD26" s="145"/>
      <c r="AE26" s="95"/>
      <c r="AF26" s="95">
        <f t="shared" si="7"/>
        <v>0</v>
      </c>
      <c r="AG26" s="95"/>
      <c r="AH26" s="95">
        <f t="shared" si="8"/>
        <v>0</v>
      </c>
      <c r="AI26" s="68">
        <f t="shared" si="9"/>
        <v>0</v>
      </c>
      <c r="AJ26" s="128">
        <f t="shared" si="1"/>
        <v>92.1490091152844</v>
      </c>
      <c r="AK26" s="30"/>
    </row>
    <row r="27" spans="1:37" s="106" customFormat="1" ht="14">
      <c r="A27" s="145">
        <v>25</v>
      </c>
      <c r="B27" s="34" t="s">
        <v>411</v>
      </c>
      <c r="C27" s="133" t="s">
        <v>101</v>
      </c>
      <c r="D27" s="133" t="s">
        <v>102</v>
      </c>
      <c r="E27" s="145" t="str">
        <f>VLOOKUP($D$3:$D$194,职称信息表!$B$3:$D$161,3,FALSE)</f>
        <v>助理研究员（自然科学）</v>
      </c>
      <c r="F27" s="145" t="str">
        <f>VLOOKUP($D$3:$D$194,职称信息表!$B$2:$E$161,4,FALSE)</f>
        <v>专任教师</v>
      </c>
      <c r="G27" s="145" t="str">
        <f>VLOOKUP($D$3:$D$194,职称信息表!$B$3:$F$161,5,FALSE)</f>
        <v>中级</v>
      </c>
      <c r="H27" s="19">
        <f>VLOOKUP(D27:D219,工作量!C27:K247,7,FALSE)</f>
        <v>260</v>
      </c>
      <c r="I27" s="71">
        <f>VLOOKUP(D27:D219,工作量!C27:K247,9,FALSE)</f>
        <v>39.414199415096796</v>
      </c>
      <c r="J27" s="145" t="e">
        <f>VLOOKUP($D$3:$D$195,#REF!,3,FALSE)</f>
        <v>#REF!</v>
      </c>
      <c r="K27" s="145" t="e">
        <f>VLOOKUP($D$3:$D$195,#REF!,3,FALSE)</f>
        <v>#REF!</v>
      </c>
      <c r="L27" s="145" t="e">
        <f>AVERAGE(J27,K27)</f>
        <v>#REF!</v>
      </c>
      <c r="M27" s="73">
        <v>149</v>
      </c>
      <c r="N27" s="71">
        <f t="shared" si="0"/>
        <v>39.91935483870968</v>
      </c>
      <c r="O27" s="145"/>
      <c r="P27" s="145"/>
      <c r="Q27" s="145">
        <f t="shared" si="3"/>
        <v>0</v>
      </c>
      <c r="R27" s="145"/>
      <c r="S27" s="145"/>
      <c r="T27" s="145"/>
      <c r="U27" s="145"/>
      <c r="V27" s="145"/>
      <c r="W27" s="95">
        <f t="shared" si="4"/>
        <v>0</v>
      </c>
      <c r="X27" s="68">
        <f t="shared" si="5"/>
        <v>0</v>
      </c>
      <c r="Y27" s="95"/>
      <c r="Z27" s="95"/>
      <c r="AA27" s="95"/>
      <c r="AB27" s="95">
        <f t="shared" si="6"/>
        <v>0</v>
      </c>
      <c r="AC27" s="95"/>
      <c r="AD27" s="145"/>
      <c r="AE27" s="95"/>
      <c r="AF27" s="95">
        <f t="shared" si="7"/>
        <v>0</v>
      </c>
      <c r="AG27" s="95"/>
      <c r="AH27" s="95">
        <f t="shared" si="8"/>
        <v>0</v>
      </c>
      <c r="AI27" s="68">
        <f t="shared" si="9"/>
        <v>0</v>
      </c>
      <c r="AJ27" s="128">
        <f t="shared" si="1"/>
        <v>79.333554253806483</v>
      </c>
      <c r="AK27" s="30"/>
    </row>
    <row r="28" spans="1:37" ht="14">
      <c r="A28" s="28">
        <v>26</v>
      </c>
      <c r="B28" s="34" t="s">
        <v>411</v>
      </c>
      <c r="C28" s="35" t="s">
        <v>150</v>
      </c>
      <c r="D28" s="35" t="s">
        <v>151</v>
      </c>
      <c r="E28" s="29" t="str">
        <f>VLOOKUP($D$3:$D$194,职称信息表!$B$3:$D$161,3,FALSE)</f>
        <v>讲师（高校）</v>
      </c>
      <c r="F28" s="28" t="str">
        <f>VLOOKUP($D$3:$D$194,职称信息表!$B$2:$E$161,4,FALSE)</f>
        <v>专任教师</v>
      </c>
      <c r="G28" s="29" t="str">
        <f>VLOOKUP($D$3:$D$194,职称信息表!$B$3:$F$161,5,FALSE)</f>
        <v>中级</v>
      </c>
      <c r="H28" s="19">
        <f>VLOOKUP(D28:D220,工作量!C28:K248,7,FALSE)</f>
        <v>283</v>
      </c>
      <c r="I28" s="71">
        <f>VLOOKUP(D28:D220,工作量!C28:K248,9,FALSE)</f>
        <v>42.900840132586133</v>
      </c>
      <c r="J28" s="73" t="e">
        <f>VLOOKUP($D$3:$D$195,#REF!,3,FALSE)</f>
        <v>#REF!</v>
      </c>
      <c r="K28" s="73" t="e">
        <f>VLOOKUP($D$3:$D$195,#REF!,3,FALSE)</f>
        <v>#REF!</v>
      </c>
      <c r="L28" s="73" t="e">
        <f>AVERAGE(J28,K28)</f>
        <v>#REF!</v>
      </c>
      <c r="M28" s="73">
        <v>83</v>
      </c>
      <c r="N28" s="71">
        <f t="shared" si="0"/>
        <v>66.532258064516128</v>
      </c>
      <c r="O28" s="28"/>
      <c r="P28" s="28"/>
      <c r="Q28" s="45">
        <f t="shared" si="3"/>
        <v>0</v>
      </c>
      <c r="R28" s="28"/>
      <c r="S28" s="28"/>
      <c r="T28" s="28"/>
      <c r="U28" s="28"/>
      <c r="V28" s="28"/>
      <c r="W28" s="24">
        <f t="shared" si="4"/>
        <v>0</v>
      </c>
      <c r="X28" s="68">
        <f t="shared" si="5"/>
        <v>0</v>
      </c>
      <c r="Y28" s="24">
        <v>30</v>
      </c>
      <c r="Z28" s="24"/>
      <c r="AA28" s="24"/>
      <c r="AB28" s="24">
        <f t="shared" si="6"/>
        <v>30</v>
      </c>
      <c r="AC28" s="24"/>
      <c r="AD28" s="28"/>
      <c r="AE28" s="24"/>
      <c r="AF28" s="24">
        <f t="shared" si="7"/>
        <v>0</v>
      </c>
      <c r="AG28" s="24"/>
      <c r="AH28" s="24">
        <f t="shared" si="8"/>
        <v>0</v>
      </c>
      <c r="AI28" s="68">
        <f t="shared" si="9"/>
        <v>30</v>
      </c>
      <c r="AJ28" s="128">
        <f t="shared" si="1"/>
        <v>139.43309819710225</v>
      </c>
      <c r="AK28" s="31"/>
    </row>
    <row r="29" spans="1:37" ht="14">
      <c r="A29" s="28">
        <v>27</v>
      </c>
      <c r="B29" s="34" t="s">
        <v>411</v>
      </c>
      <c r="C29" s="35" t="s">
        <v>539</v>
      </c>
      <c r="D29" s="35" t="s">
        <v>412</v>
      </c>
      <c r="E29" s="29" t="str">
        <f>VLOOKUP($D$3:$D$194,职称信息表!$B$3:$D$161,3,FALSE)</f>
        <v>讲师（高校）</v>
      </c>
      <c r="F29" s="28" t="str">
        <f>VLOOKUP($D$3:$D$194,职称信息表!$B$2:$E$161,4,FALSE)</f>
        <v>专任教师</v>
      </c>
      <c r="G29" s="29" t="str">
        <f>VLOOKUP($D$3:$D$194,职称信息表!$B$3:$F$161,5,FALSE)</f>
        <v>中级</v>
      </c>
      <c r="H29" s="19">
        <f>VLOOKUP(D29:D221,工作量!C29:K249,7,FALSE)</f>
        <v>175</v>
      </c>
      <c r="I29" s="71">
        <f>VLOOKUP(D29:D221,工作量!C29:K249,9,FALSE)</f>
        <v>26.528788067853615</v>
      </c>
      <c r="J29" s="73" t="e">
        <f>VLOOKUP($D$3:$D$195,#REF!,3,FALSE)</f>
        <v>#REF!</v>
      </c>
      <c r="K29" s="73" t="e">
        <f>VLOOKUP($D$3:$D$195,#REF!,3,FALSE)</f>
        <v>#REF!</v>
      </c>
      <c r="L29" s="73">
        <v>88.296000000000006</v>
      </c>
      <c r="M29" s="73">
        <v>148</v>
      </c>
      <c r="N29" s="71">
        <f t="shared" si="0"/>
        <v>40.322580645161295</v>
      </c>
      <c r="O29" s="28"/>
      <c r="P29" s="28"/>
      <c r="Q29" s="45">
        <f t="shared" si="3"/>
        <v>0</v>
      </c>
      <c r="R29" s="28"/>
      <c r="S29" s="28"/>
      <c r="T29" s="28"/>
      <c r="U29" s="28"/>
      <c r="V29" s="28"/>
      <c r="W29" s="24">
        <f t="shared" si="4"/>
        <v>0</v>
      </c>
      <c r="X29" s="68">
        <f t="shared" si="5"/>
        <v>0</v>
      </c>
      <c r="Y29" s="24"/>
      <c r="Z29" s="24"/>
      <c r="AA29" s="24"/>
      <c r="AB29" s="24">
        <f t="shared" si="6"/>
        <v>0</v>
      </c>
      <c r="AC29" s="24"/>
      <c r="AD29" s="28"/>
      <c r="AE29" s="24"/>
      <c r="AF29" s="24">
        <f t="shared" si="7"/>
        <v>0</v>
      </c>
      <c r="AG29" s="24"/>
      <c r="AH29" s="24">
        <f t="shared" si="8"/>
        <v>0</v>
      </c>
      <c r="AI29" s="68">
        <f t="shared" si="9"/>
        <v>0</v>
      </c>
      <c r="AJ29" s="128">
        <f t="shared" si="1"/>
        <v>66.851368713014907</v>
      </c>
      <c r="AK29" s="31"/>
    </row>
    <row r="30" spans="1:37" s="106" customFormat="1" ht="14">
      <c r="A30" s="145">
        <v>28</v>
      </c>
      <c r="B30" s="34" t="s">
        <v>411</v>
      </c>
      <c r="C30" s="133" t="s">
        <v>540</v>
      </c>
      <c r="D30" s="133" t="s">
        <v>413</v>
      </c>
      <c r="E30" s="145" t="str">
        <f>VLOOKUP($D$3:$D$194,职称信息表!$B$3:$D$161,3,FALSE)</f>
        <v>讲师（高校）</v>
      </c>
      <c r="F30" s="145" t="s">
        <v>482</v>
      </c>
      <c r="G30" s="145" t="str">
        <f>VLOOKUP($D$3:$D$194,职称信息表!$B$3:$F$161,5,FALSE)</f>
        <v>中级</v>
      </c>
      <c r="H30" s="19">
        <f>VLOOKUP(D30:D222,工作量!C30:K250,7,FALSE)</f>
        <v>155</v>
      </c>
      <c r="I30" s="71">
        <f>VLOOKUP(D30:D222,工作量!C30:K250,9,FALSE)</f>
        <v>23.496926574384631</v>
      </c>
      <c r="J30" s="145" t="e">
        <f>VLOOKUP($D$3:$D$195,#REF!,3,FALSE)</f>
        <v>#REF!</v>
      </c>
      <c r="K30" s="145" t="e">
        <f>VLOOKUP($D$3:$D$195,#REF!,3,FALSE)</f>
        <v>#REF!</v>
      </c>
      <c r="L30" s="145">
        <v>91.344999999999999</v>
      </c>
      <c r="M30" s="73">
        <v>46</v>
      </c>
      <c r="N30" s="71">
        <f t="shared" si="0"/>
        <v>81.451612903225808</v>
      </c>
      <c r="O30" s="145"/>
      <c r="P30" s="145"/>
      <c r="Q30" s="145">
        <f t="shared" si="3"/>
        <v>0</v>
      </c>
      <c r="R30" s="145"/>
      <c r="S30" s="145"/>
      <c r="T30" s="145"/>
      <c r="U30" s="145"/>
      <c r="V30" s="145"/>
      <c r="W30" s="95">
        <f t="shared" si="4"/>
        <v>0</v>
      </c>
      <c r="X30" s="68">
        <f t="shared" si="5"/>
        <v>0</v>
      </c>
      <c r="Y30" s="95"/>
      <c r="Z30" s="95"/>
      <c r="AA30" s="95"/>
      <c r="AB30" s="95">
        <f t="shared" si="6"/>
        <v>0</v>
      </c>
      <c r="AC30" s="95"/>
      <c r="AD30" s="145"/>
      <c r="AE30" s="95"/>
      <c r="AF30" s="95">
        <f t="shared" si="7"/>
        <v>0</v>
      </c>
      <c r="AG30" s="95"/>
      <c r="AH30" s="95">
        <f t="shared" si="8"/>
        <v>0</v>
      </c>
      <c r="AI30" s="68">
        <f t="shared" si="9"/>
        <v>0</v>
      </c>
      <c r="AJ30" s="128">
        <f t="shared" si="1"/>
        <v>104.94853947761044</v>
      </c>
      <c r="AK30" s="30"/>
    </row>
    <row r="31" spans="1:37" s="106" customFormat="1" ht="14">
      <c r="A31" s="145">
        <v>29</v>
      </c>
      <c r="B31" s="34" t="s">
        <v>411</v>
      </c>
      <c r="C31" s="133" t="s">
        <v>541</v>
      </c>
      <c r="D31" s="133" t="s">
        <v>414</v>
      </c>
      <c r="E31" s="145" t="str">
        <f>VLOOKUP($D$3:$D$194,职称信息表!$B$3:$D$161,3,FALSE)</f>
        <v>讲师（高校）</v>
      </c>
      <c r="F31" s="145" t="s">
        <v>482</v>
      </c>
      <c r="G31" s="145" t="str">
        <f>VLOOKUP($D$3:$D$194,职称信息表!$B$3:$F$161,5,FALSE)</f>
        <v>中级</v>
      </c>
      <c r="H31" s="19">
        <f>VLOOKUP(D31:D223,工作量!C31:K251,7,FALSE)</f>
        <v>89</v>
      </c>
      <c r="I31" s="71">
        <f>VLOOKUP(D31:D223,工作量!C31:K251,9,FALSE)</f>
        <v>13.49178364593698</v>
      </c>
      <c r="J31" s="145" t="e">
        <f>VLOOKUP($D$3:$D$195,#REF!,3,FALSE)</f>
        <v>#REF!</v>
      </c>
      <c r="K31" s="145" t="e">
        <f>VLOOKUP($D$3:$D$195,#REF!,3,FALSE)</f>
        <v>#REF!</v>
      </c>
      <c r="L31" s="145">
        <v>92.293999999999997</v>
      </c>
      <c r="M31" s="73">
        <v>7</v>
      </c>
      <c r="N31" s="71">
        <f t="shared" si="0"/>
        <v>97.177419354838719</v>
      </c>
      <c r="O31" s="145"/>
      <c r="P31" s="145"/>
      <c r="Q31" s="145">
        <f t="shared" si="3"/>
        <v>0</v>
      </c>
      <c r="R31" s="145"/>
      <c r="S31" s="145"/>
      <c r="T31" s="145"/>
      <c r="U31" s="145"/>
      <c r="V31" s="145"/>
      <c r="W31" s="95">
        <f t="shared" si="4"/>
        <v>0</v>
      </c>
      <c r="X31" s="68">
        <f t="shared" si="5"/>
        <v>0</v>
      </c>
      <c r="Y31" s="95"/>
      <c r="Z31" s="95"/>
      <c r="AA31" s="95"/>
      <c r="AB31" s="95">
        <f t="shared" si="6"/>
        <v>0</v>
      </c>
      <c r="AC31" s="95"/>
      <c r="AD31" s="145"/>
      <c r="AE31" s="95"/>
      <c r="AF31" s="95">
        <f t="shared" si="7"/>
        <v>0</v>
      </c>
      <c r="AG31" s="95"/>
      <c r="AH31" s="95">
        <f t="shared" si="8"/>
        <v>0</v>
      </c>
      <c r="AI31" s="68">
        <f t="shared" si="9"/>
        <v>0</v>
      </c>
      <c r="AJ31" s="128">
        <f t="shared" si="1"/>
        <v>110.6692030007757</v>
      </c>
      <c r="AK31" s="30"/>
    </row>
    <row r="32" spans="1:37" s="106" customFormat="1" ht="14">
      <c r="A32" s="145">
        <v>30</v>
      </c>
      <c r="B32" s="34" t="s">
        <v>411</v>
      </c>
      <c r="C32" s="133" t="s">
        <v>334</v>
      </c>
      <c r="D32" s="133" t="s">
        <v>294</v>
      </c>
      <c r="E32" s="145" t="str">
        <f>VLOOKUP($D$3:$D$194,职称信息表!$B$3:$D$161,3,FALSE)</f>
        <v>讲师（高校）</v>
      </c>
      <c r="F32" s="145" t="str">
        <f>VLOOKUP($D$3:$D$194,职称信息表!$B$2:$E$161,4,FALSE)</f>
        <v>专任教师</v>
      </c>
      <c r="G32" s="145" t="str">
        <f>VLOOKUP($D$3:$D$194,职称信息表!$B$3:$F$161,5,FALSE)</f>
        <v>中级</v>
      </c>
      <c r="H32" s="19">
        <f>VLOOKUP(D32:D224,工作量!C32:K252,7,FALSE)</f>
        <v>501</v>
      </c>
      <c r="I32" s="71">
        <f>VLOOKUP(D32:D224,工作量!C32:K252,9,FALSE)</f>
        <v>75.948130411398054</v>
      </c>
      <c r="J32" s="145" t="e">
        <f>VLOOKUP($D$3:$D$195,#REF!,3,FALSE)</f>
        <v>#REF!</v>
      </c>
      <c r="K32" s="145" t="e">
        <f>VLOOKUP($D$3:$D$195,#REF!,3,FALSE)</f>
        <v>#REF!</v>
      </c>
      <c r="L32" s="145" t="e">
        <f t="shared" ref="L32:L37" si="10">AVERAGE(J32,K32)</f>
        <v>#REF!</v>
      </c>
      <c r="M32" s="73">
        <v>65</v>
      </c>
      <c r="N32" s="71">
        <f t="shared" si="0"/>
        <v>73.790322580645167</v>
      </c>
      <c r="O32" s="145">
        <v>20</v>
      </c>
      <c r="P32" s="145"/>
      <c r="Q32" s="145">
        <f t="shared" si="3"/>
        <v>20</v>
      </c>
      <c r="R32" s="145"/>
      <c r="S32" s="145"/>
      <c r="T32" s="145"/>
      <c r="U32" s="145"/>
      <c r="V32" s="145"/>
      <c r="W32" s="95">
        <f t="shared" si="4"/>
        <v>0</v>
      </c>
      <c r="X32" s="68">
        <f t="shared" si="5"/>
        <v>20</v>
      </c>
      <c r="Y32" s="95">
        <v>6</v>
      </c>
      <c r="Z32" s="95"/>
      <c r="AA32" s="95"/>
      <c r="AB32" s="95">
        <f t="shared" si="6"/>
        <v>6</v>
      </c>
      <c r="AC32" s="95"/>
      <c r="AD32" s="145"/>
      <c r="AE32" s="95"/>
      <c r="AF32" s="95">
        <f t="shared" si="7"/>
        <v>0</v>
      </c>
      <c r="AG32" s="95">
        <v>20</v>
      </c>
      <c r="AH32" s="95">
        <f t="shared" si="8"/>
        <v>20</v>
      </c>
      <c r="AI32" s="68">
        <f t="shared" si="9"/>
        <v>26</v>
      </c>
      <c r="AJ32" s="128">
        <f t="shared" si="1"/>
        <v>195.73845299204322</v>
      </c>
      <c r="AK32" s="30"/>
    </row>
    <row r="33" spans="1:37" s="106" customFormat="1" ht="14">
      <c r="A33" s="99">
        <v>31</v>
      </c>
      <c r="B33" s="100" t="s">
        <v>411</v>
      </c>
      <c r="C33" s="101" t="s">
        <v>376</v>
      </c>
      <c r="D33" s="101" t="s">
        <v>275</v>
      </c>
      <c r="E33" s="99" t="str">
        <f>VLOOKUP($D$3:$D$194,职称信息表!$B$3:$D$161,3,FALSE)</f>
        <v>助理研究员</v>
      </c>
      <c r="F33" s="99" t="str">
        <f>VLOOKUP($D$3:$D$194,职称信息表!$B$2:$E$161,4,FALSE)</f>
        <v>专职研究</v>
      </c>
      <c r="G33" s="99" t="str">
        <f>VLOOKUP($D$3:$D$194,职称信息表!$B$3:$F$161,5,FALSE)</f>
        <v>中级</v>
      </c>
      <c r="H33" s="102">
        <f>VLOOKUP(D33:D225,工作量!C33:K253,7,FALSE)</f>
        <v>0</v>
      </c>
      <c r="I33" s="102">
        <f>VLOOKUP(D33:D225,工作量!C33:K253,9,FALSE)</f>
        <v>0</v>
      </c>
      <c r="J33" s="99" t="e">
        <f>VLOOKUP($D$3:$D$195,#REF!,3,FALSE)</f>
        <v>#REF!</v>
      </c>
      <c r="K33" s="99" t="e">
        <f>VLOOKUP($D$3:$D$195,#REF!,3,FALSE)</f>
        <v>#REF!</v>
      </c>
      <c r="L33" s="99" t="e">
        <f t="shared" si="10"/>
        <v>#REF!</v>
      </c>
      <c r="M33" s="73">
        <v>157</v>
      </c>
      <c r="N33" s="102">
        <f t="shared" si="0"/>
        <v>36.693548387096776</v>
      </c>
      <c r="O33" s="99"/>
      <c r="P33" s="99"/>
      <c r="Q33" s="99">
        <f t="shared" si="3"/>
        <v>0</v>
      </c>
      <c r="R33" s="99"/>
      <c r="S33" s="99"/>
      <c r="T33" s="99"/>
      <c r="U33" s="99"/>
      <c r="V33" s="99"/>
      <c r="W33" s="103">
        <f t="shared" si="4"/>
        <v>0</v>
      </c>
      <c r="X33" s="99">
        <f t="shared" si="5"/>
        <v>0</v>
      </c>
      <c r="Y33" s="103"/>
      <c r="Z33" s="103"/>
      <c r="AA33" s="103"/>
      <c r="AB33" s="103">
        <f t="shared" si="6"/>
        <v>0</v>
      </c>
      <c r="AC33" s="103"/>
      <c r="AD33" s="99"/>
      <c r="AE33" s="103"/>
      <c r="AF33" s="103">
        <f t="shared" si="7"/>
        <v>0</v>
      </c>
      <c r="AG33" s="103"/>
      <c r="AH33" s="103">
        <f t="shared" si="8"/>
        <v>0</v>
      </c>
      <c r="AI33" s="99">
        <f t="shared" si="9"/>
        <v>0</v>
      </c>
      <c r="AJ33" s="128">
        <f t="shared" si="1"/>
        <v>36.693548387096776</v>
      </c>
      <c r="AK33" s="110" t="s">
        <v>693</v>
      </c>
    </row>
    <row r="34" spans="1:37" s="46" customFormat="1" ht="14">
      <c r="A34" s="99">
        <v>32</v>
      </c>
      <c r="B34" s="100" t="s">
        <v>411</v>
      </c>
      <c r="C34" s="101" t="s">
        <v>542</v>
      </c>
      <c r="D34" s="101" t="s">
        <v>518</v>
      </c>
      <c r="E34" s="99" t="str">
        <f>VLOOKUP($D$3:$D$194,职称信息表!$B$3:$D$161,3,FALSE)</f>
        <v>副研究员</v>
      </c>
      <c r="F34" s="99" t="str">
        <f>VLOOKUP($D$3:$D$194,职称信息表!$B$2:$E$161,4,FALSE)</f>
        <v>专任教师</v>
      </c>
      <c r="G34" s="99" t="str">
        <f>VLOOKUP($D$3:$D$194,职称信息表!$B$3:$F$161,5,FALSE)</f>
        <v>副高</v>
      </c>
      <c r="H34" s="102">
        <f>VLOOKUP(D34:D226,工作量!C34:K254,7,FALSE)</f>
        <v>3</v>
      </c>
      <c r="I34" s="102">
        <f>VLOOKUP(D34:D226,工作量!C34:K254,9,FALSE)</f>
        <v>0.45477922402034765</v>
      </c>
      <c r="J34" s="99" t="e">
        <f>VLOOKUP($D$3:$D$195,#REF!,3,FALSE)</f>
        <v>#REF!</v>
      </c>
      <c r="K34" s="99" t="e">
        <f>VLOOKUP($D$3:$D$195,#REF!,3,FALSE)</f>
        <v>#REF!</v>
      </c>
      <c r="L34" s="99" t="e">
        <f t="shared" si="10"/>
        <v>#REF!</v>
      </c>
      <c r="M34" s="145">
        <v>157</v>
      </c>
      <c r="N34" s="102">
        <f t="shared" si="0"/>
        <v>36.693548387096776</v>
      </c>
      <c r="O34" s="99"/>
      <c r="P34" s="99"/>
      <c r="Q34" s="99"/>
      <c r="R34" s="99"/>
      <c r="S34" s="99"/>
      <c r="T34" s="99"/>
      <c r="U34" s="99"/>
      <c r="V34" s="99"/>
      <c r="W34" s="117"/>
      <c r="X34" s="99"/>
      <c r="Y34" s="117"/>
      <c r="Z34" s="117"/>
      <c r="AA34" s="117"/>
      <c r="AB34" s="117"/>
      <c r="AC34" s="117"/>
      <c r="AD34" s="99"/>
      <c r="AE34" s="117"/>
      <c r="AF34" s="117"/>
      <c r="AG34" s="117"/>
      <c r="AH34" s="117"/>
      <c r="AI34" s="99"/>
      <c r="AJ34" s="128">
        <f t="shared" si="1"/>
        <v>37.148327611117125</v>
      </c>
      <c r="AK34" s="107" t="s">
        <v>398</v>
      </c>
    </row>
    <row r="35" spans="1:37" s="124" customFormat="1" ht="14">
      <c r="A35" s="99">
        <v>33</v>
      </c>
      <c r="B35" s="100" t="s">
        <v>411</v>
      </c>
      <c r="C35" s="101" t="s">
        <v>543</v>
      </c>
      <c r="D35" s="101" t="s">
        <v>519</v>
      </c>
      <c r="E35" s="99">
        <f>VLOOKUP($D$3:$D$194,职称信息表!$B$3:$D$161,3,FALSE)</f>
        <v>0</v>
      </c>
      <c r="F35" s="99" t="str">
        <f>VLOOKUP($D$3:$D$194,职称信息表!$B$2:$E$161,4,FALSE)</f>
        <v>专任教师</v>
      </c>
      <c r="G35" s="99">
        <f>VLOOKUP($D$3:$D$194,职称信息表!$B$3:$F$161,5,FALSE)</f>
        <v>0</v>
      </c>
      <c r="H35" s="102">
        <f>VLOOKUP(D35:D227,工作量!C35:K255,7,FALSE)</f>
        <v>0</v>
      </c>
      <c r="I35" s="102">
        <f>VLOOKUP(D35:D227,工作量!C35:K255,9,FALSE)</f>
        <v>0</v>
      </c>
      <c r="J35" s="99" t="e">
        <f>VLOOKUP($D$3:$D$195,#REF!,3,FALSE)</f>
        <v>#REF!</v>
      </c>
      <c r="K35" s="99" t="e">
        <f>VLOOKUP($D$3:$D$195,#REF!,3,FALSE)</f>
        <v>#REF!</v>
      </c>
      <c r="L35" s="99" t="e">
        <f t="shared" si="10"/>
        <v>#REF!</v>
      </c>
      <c r="M35" s="73">
        <v>157</v>
      </c>
      <c r="N35" s="102">
        <f t="shared" ref="N35:N66" si="11">(1.6-M35/155)*62.5</f>
        <v>36.693548387096776</v>
      </c>
      <c r="O35" s="99"/>
      <c r="P35" s="99"/>
      <c r="Q35" s="99"/>
      <c r="R35" s="99"/>
      <c r="S35" s="99"/>
      <c r="T35" s="99"/>
      <c r="U35" s="99"/>
      <c r="V35" s="99"/>
      <c r="W35" s="117"/>
      <c r="X35" s="99"/>
      <c r="Y35" s="117"/>
      <c r="Z35" s="117"/>
      <c r="AA35" s="117"/>
      <c r="AB35" s="117"/>
      <c r="AC35" s="117"/>
      <c r="AD35" s="99"/>
      <c r="AE35" s="117"/>
      <c r="AF35" s="117"/>
      <c r="AG35" s="117"/>
      <c r="AH35" s="117"/>
      <c r="AI35" s="99"/>
      <c r="AJ35" s="128">
        <f t="shared" ref="AJ35:AJ66" si="12">I35+N35+X35+AI35</f>
        <v>36.693548387096776</v>
      </c>
      <c r="AK35" s="111" t="s">
        <v>689</v>
      </c>
    </row>
    <row r="36" spans="1:37" ht="14">
      <c r="A36" s="28">
        <v>34</v>
      </c>
      <c r="B36" s="34" t="s">
        <v>416</v>
      </c>
      <c r="C36" s="35" t="s">
        <v>17</v>
      </c>
      <c r="D36" s="35" t="s">
        <v>18</v>
      </c>
      <c r="E36" s="29" t="str">
        <f>VLOOKUP($D$3:$D$194,职称信息表!$B$3:$D$161,3,FALSE)</f>
        <v>副教授</v>
      </c>
      <c r="F36" s="28" t="str">
        <f>VLOOKUP($D$3:$D$194,职称信息表!$B$2:$E$161,4,FALSE)</f>
        <v>专任教师</v>
      </c>
      <c r="G36" s="29" t="str">
        <f>VLOOKUP($D$3:$D$194,职称信息表!$B$3:$F$161,5,FALSE)</f>
        <v>副高</v>
      </c>
      <c r="H36" s="19">
        <f>VLOOKUP(D36:D228,工作量!C36:K256,7,FALSE)</f>
        <v>441</v>
      </c>
      <c r="I36" s="71">
        <f>VLOOKUP(D36:D228,工作量!C36:K256,9,FALSE)</f>
        <v>66.852545930991113</v>
      </c>
      <c r="J36" s="73" t="e">
        <f>VLOOKUP($D$3:$D$195,#REF!,3,FALSE)</f>
        <v>#REF!</v>
      </c>
      <c r="K36" s="73" t="e">
        <f>VLOOKUP($D$3:$D$195,#REF!,3,FALSE)</f>
        <v>#REF!</v>
      </c>
      <c r="L36" s="73" t="e">
        <f t="shared" si="10"/>
        <v>#REF!</v>
      </c>
      <c r="M36" s="73">
        <v>25</v>
      </c>
      <c r="N36" s="71">
        <f t="shared" si="11"/>
        <v>89.91935483870968</v>
      </c>
      <c r="O36" s="28"/>
      <c r="P36" s="28"/>
      <c r="Q36" s="45">
        <f t="shared" ref="Q36:Q49" si="13">SUM(O36:P36)</f>
        <v>0</v>
      </c>
      <c r="R36" s="28">
        <v>1</v>
      </c>
      <c r="S36" s="28"/>
      <c r="T36" s="28"/>
      <c r="U36" s="28"/>
      <c r="V36" s="28"/>
      <c r="W36" s="24">
        <f t="shared" ref="W36:W49" si="14">SUM(R36:V36)</f>
        <v>1</v>
      </c>
      <c r="X36" s="68">
        <f t="shared" ref="X36:X49" si="15">Q36+W36</f>
        <v>1</v>
      </c>
      <c r="Y36" s="24"/>
      <c r="Z36" s="24"/>
      <c r="AA36" s="24"/>
      <c r="AB36" s="24">
        <f t="shared" ref="AB36:AB49" si="16">SUM(Y36:AA36)</f>
        <v>0</v>
      </c>
      <c r="AC36" s="24">
        <v>6</v>
      </c>
      <c r="AD36" s="28"/>
      <c r="AE36" s="24"/>
      <c r="AF36" s="24">
        <f t="shared" ref="AF36:AF49" si="17">SUM(AC36:AE36)</f>
        <v>6</v>
      </c>
      <c r="AG36" s="24"/>
      <c r="AH36" s="24">
        <f t="shared" ref="AH36:AH49" si="18">AG36</f>
        <v>0</v>
      </c>
      <c r="AI36" s="68">
        <f t="shared" ref="AI36:AI49" si="19">AB36+AF36+AH36</f>
        <v>6</v>
      </c>
      <c r="AJ36" s="128">
        <f t="shared" si="12"/>
        <v>163.77190076970078</v>
      </c>
      <c r="AK36" s="95"/>
    </row>
    <row r="37" spans="1:37" s="124" customFormat="1" ht="14">
      <c r="A37" s="145">
        <v>35</v>
      </c>
      <c r="B37" s="34" t="s">
        <v>416</v>
      </c>
      <c r="C37" s="133" t="s">
        <v>116</v>
      </c>
      <c r="D37" s="133" t="s">
        <v>117</v>
      </c>
      <c r="E37" s="145" t="str">
        <f>VLOOKUP($D$3:$D$194,职称信息表!$B$3:$D$161,3,FALSE)</f>
        <v>副教授</v>
      </c>
      <c r="F37" s="145" t="str">
        <f>VLOOKUP($D$3:$D$194,职称信息表!$B$2:$E$161,4,FALSE)</f>
        <v>专任教师</v>
      </c>
      <c r="G37" s="145" t="str">
        <f>VLOOKUP($D$3:$D$194,职称信息表!$B$3:$F$161,5,FALSE)</f>
        <v>副高</v>
      </c>
      <c r="H37" s="19">
        <f>VLOOKUP(D37:D229,工作量!C37:K257,7,FALSE)</f>
        <v>305.97800000000001</v>
      </c>
      <c r="I37" s="71">
        <f>VLOOKUP(D37:D229,工作量!C37:K257,9,FALSE)</f>
        <v>46.384145802432649</v>
      </c>
      <c r="J37" s="145" t="e">
        <f>VLOOKUP($D$3:$D$195,#REF!,3,FALSE)</f>
        <v>#REF!</v>
      </c>
      <c r="K37" s="145" t="e">
        <f>VLOOKUP($D$3:$D$195,#REF!,3,FALSE)</f>
        <v>#REF!</v>
      </c>
      <c r="L37" s="145" t="e">
        <f t="shared" si="10"/>
        <v>#REF!</v>
      </c>
      <c r="M37" s="73">
        <v>36</v>
      </c>
      <c r="N37" s="71">
        <f t="shared" si="11"/>
        <v>85.48387096774195</v>
      </c>
      <c r="O37" s="145"/>
      <c r="P37" s="145"/>
      <c r="Q37" s="145">
        <f t="shared" si="13"/>
        <v>0</v>
      </c>
      <c r="R37" s="145"/>
      <c r="S37" s="145"/>
      <c r="T37" s="145"/>
      <c r="U37" s="145"/>
      <c r="V37" s="145"/>
      <c r="W37" s="95">
        <f t="shared" si="14"/>
        <v>0</v>
      </c>
      <c r="X37" s="68">
        <f t="shared" si="15"/>
        <v>0</v>
      </c>
      <c r="Y37" s="95"/>
      <c r="Z37" s="95"/>
      <c r="AA37" s="95"/>
      <c r="AB37" s="95">
        <f t="shared" si="16"/>
        <v>0</v>
      </c>
      <c r="AC37" s="95">
        <v>25</v>
      </c>
      <c r="AD37" s="145"/>
      <c r="AE37" s="95"/>
      <c r="AF37" s="95">
        <f t="shared" si="17"/>
        <v>25</v>
      </c>
      <c r="AG37" s="95"/>
      <c r="AH37" s="95">
        <f t="shared" si="18"/>
        <v>0</v>
      </c>
      <c r="AI37" s="68">
        <f t="shared" si="19"/>
        <v>25</v>
      </c>
      <c r="AJ37" s="128">
        <f t="shared" si="12"/>
        <v>156.86801677017459</v>
      </c>
      <c r="AK37" s="95"/>
    </row>
    <row r="38" spans="1:37" s="106" customFormat="1" ht="14">
      <c r="A38" s="145">
        <v>36</v>
      </c>
      <c r="B38" s="34" t="s">
        <v>416</v>
      </c>
      <c r="C38" s="133" t="s">
        <v>114</v>
      </c>
      <c r="D38" s="133" t="s">
        <v>115</v>
      </c>
      <c r="E38" s="145" t="str">
        <f>VLOOKUP($D$3:$D$194,职称信息表!$B$3:$D$161,3,FALSE)</f>
        <v>教授</v>
      </c>
      <c r="F38" s="145" t="str">
        <f>VLOOKUP($D$3:$D$194,职称信息表!$B$2:$E$161,4,FALSE)</f>
        <v>专任教师</v>
      </c>
      <c r="G38" s="145" t="str">
        <f>VLOOKUP($D$3:$D$194,职称信息表!$B$3:$F$161,5,FALSE)</f>
        <v>正高</v>
      </c>
      <c r="H38" s="19">
        <f>VLOOKUP(D38:D230,工作量!C38:K258,7,FALSE)</f>
        <v>423.76000000000005</v>
      </c>
      <c r="I38" s="71">
        <f>VLOOKUP(D38:D230,工作量!C38:K258,9,FALSE)</f>
        <v>64.239081323620837</v>
      </c>
      <c r="J38" s="145" t="e">
        <f>VLOOKUP($D$3:$D$195,#REF!,3,FALSE)</f>
        <v>#REF!</v>
      </c>
      <c r="K38" s="145" t="e">
        <f>VLOOKUP($D$3:$D$195,#REF!,3,FALSE)</f>
        <v>#REF!</v>
      </c>
      <c r="L38" s="145">
        <v>89.819000000000003</v>
      </c>
      <c r="M38" s="73">
        <v>119</v>
      </c>
      <c r="N38" s="71">
        <f t="shared" si="11"/>
        <v>52.016129032258071</v>
      </c>
      <c r="O38" s="145">
        <v>35</v>
      </c>
      <c r="P38" s="145"/>
      <c r="Q38" s="145">
        <f t="shared" si="13"/>
        <v>35</v>
      </c>
      <c r="R38" s="145"/>
      <c r="S38" s="145"/>
      <c r="T38" s="145"/>
      <c r="U38" s="145"/>
      <c r="V38" s="145"/>
      <c r="W38" s="95">
        <f t="shared" si="14"/>
        <v>0</v>
      </c>
      <c r="X38" s="68">
        <f t="shared" si="15"/>
        <v>35</v>
      </c>
      <c r="Y38" s="95">
        <v>100</v>
      </c>
      <c r="Z38" s="95"/>
      <c r="AA38" s="95"/>
      <c r="AB38" s="95">
        <f t="shared" si="16"/>
        <v>100</v>
      </c>
      <c r="AC38" s="95"/>
      <c r="AD38" s="145"/>
      <c r="AE38" s="95"/>
      <c r="AF38" s="95">
        <f t="shared" si="17"/>
        <v>0</v>
      </c>
      <c r="AG38" s="95">
        <v>30</v>
      </c>
      <c r="AH38" s="95">
        <f t="shared" si="18"/>
        <v>30</v>
      </c>
      <c r="AI38" s="68">
        <f t="shared" si="19"/>
        <v>130</v>
      </c>
      <c r="AJ38" s="128">
        <f t="shared" si="12"/>
        <v>281.25521035587894</v>
      </c>
      <c r="AK38" s="95"/>
    </row>
    <row r="39" spans="1:37" ht="14">
      <c r="A39" s="28">
        <v>37</v>
      </c>
      <c r="B39" s="34" t="s">
        <v>416</v>
      </c>
      <c r="C39" s="35" t="s">
        <v>103</v>
      </c>
      <c r="D39" s="35" t="s">
        <v>104</v>
      </c>
      <c r="E39" s="29" t="str">
        <f>VLOOKUP($D$3:$D$194,职称信息表!$B$3:$D$161,3,FALSE)</f>
        <v>讲师（高校）</v>
      </c>
      <c r="F39" s="28" t="str">
        <f>VLOOKUP($D$3:$D$194,职称信息表!$B$2:$E$161,4,FALSE)</f>
        <v>专任教师</v>
      </c>
      <c r="G39" s="29" t="str">
        <f>VLOOKUP($D$3:$D$194,职称信息表!$B$3:$F$161,5,FALSE)</f>
        <v>中级</v>
      </c>
      <c r="H39" s="19">
        <f>VLOOKUP(D39:D231,工作量!C39:K259,7,FALSE)</f>
        <v>375</v>
      </c>
      <c r="I39" s="71">
        <f>VLOOKUP(D39:D231,工作量!C39:K259,9,FALSE)</f>
        <v>56.847403002543459</v>
      </c>
      <c r="J39" s="73" t="e">
        <f>VLOOKUP($D$3:$D$195,#REF!,3,FALSE)</f>
        <v>#REF!</v>
      </c>
      <c r="K39" s="73" t="e">
        <f>VLOOKUP($D$3:$D$195,#REF!,3,FALSE)</f>
        <v>#REF!</v>
      </c>
      <c r="L39" s="73" t="e">
        <f>AVERAGE(J39,K39)</f>
        <v>#REF!</v>
      </c>
      <c r="M39" s="73">
        <v>5</v>
      </c>
      <c r="N39" s="71">
        <f t="shared" si="11"/>
        <v>97.983870967741936</v>
      </c>
      <c r="O39" s="28"/>
      <c r="P39" s="28"/>
      <c r="Q39" s="45">
        <f t="shared" si="13"/>
        <v>0</v>
      </c>
      <c r="R39" s="28"/>
      <c r="S39" s="28"/>
      <c r="T39" s="28"/>
      <c r="U39" s="28"/>
      <c r="V39" s="28"/>
      <c r="W39" s="24">
        <f t="shared" si="14"/>
        <v>0</v>
      </c>
      <c r="X39" s="68">
        <f t="shared" si="15"/>
        <v>0</v>
      </c>
      <c r="Y39" s="24"/>
      <c r="Z39" s="24"/>
      <c r="AA39" s="24"/>
      <c r="AB39" s="24">
        <f t="shared" si="16"/>
        <v>0</v>
      </c>
      <c r="AC39" s="24"/>
      <c r="AD39" s="28"/>
      <c r="AE39" s="24"/>
      <c r="AF39" s="24">
        <f t="shared" si="17"/>
        <v>0</v>
      </c>
      <c r="AG39" s="24"/>
      <c r="AH39" s="24">
        <f t="shared" si="18"/>
        <v>0</v>
      </c>
      <c r="AI39" s="68">
        <f t="shared" si="19"/>
        <v>0</v>
      </c>
      <c r="AJ39" s="128">
        <f t="shared" si="12"/>
        <v>154.83127397028539</v>
      </c>
      <c r="AK39" s="95"/>
    </row>
    <row r="40" spans="1:37" ht="14">
      <c r="A40" s="145">
        <v>38</v>
      </c>
      <c r="B40" s="34" t="s">
        <v>416</v>
      </c>
      <c r="C40" s="133" t="s">
        <v>367</v>
      </c>
      <c r="D40" s="133" t="s">
        <v>226</v>
      </c>
      <c r="E40" s="145" t="str">
        <f>VLOOKUP($D$3:$D$194,职称信息表!$B$3:$D$161,3,FALSE)</f>
        <v>讲师（高校）</v>
      </c>
      <c r="F40" s="145" t="str">
        <f>VLOOKUP($D$3:$D$194,职称信息表!$B$2:$E$161,4,FALSE)</f>
        <v>专任教师</v>
      </c>
      <c r="G40" s="145" t="str">
        <f>VLOOKUP($D$3:$D$194,职称信息表!$B$3:$F$161,5,FALSE)</f>
        <v>中级</v>
      </c>
      <c r="H40" s="19">
        <f>VLOOKUP(D40:D232,工作量!C40:K260,7,FALSE)</f>
        <v>485.36000000000007</v>
      </c>
      <c r="I40" s="71">
        <f>VLOOKUP(D40:D232,工作量!C40:K260,9,FALSE)</f>
        <v>73.577214723505321</v>
      </c>
      <c r="J40" s="145" t="e">
        <f>VLOOKUP($D$3:$D$195,#REF!,3,FALSE)</f>
        <v>#REF!</v>
      </c>
      <c r="K40" s="145" t="e">
        <f>VLOOKUP($D$3:$D$195,#REF!,3,FALSE)</f>
        <v>#REF!</v>
      </c>
      <c r="L40" s="145">
        <v>92.641000000000005</v>
      </c>
      <c r="M40" s="145">
        <v>3</v>
      </c>
      <c r="N40" s="71">
        <f t="shared" si="11"/>
        <v>98.790322580645167</v>
      </c>
      <c r="O40" s="145"/>
      <c r="P40" s="145"/>
      <c r="Q40" s="145">
        <f t="shared" si="13"/>
        <v>0</v>
      </c>
      <c r="R40" s="145"/>
      <c r="S40" s="145"/>
      <c r="T40" s="145"/>
      <c r="U40" s="145"/>
      <c r="V40" s="145"/>
      <c r="W40" s="95">
        <f t="shared" si="14"/>
        <v>0</v>
      </c>
      <c r="X40" s="68">
        <f t="shared" si="15"/>
        <v>0</v>
      </c>
      <c r="Y40" s="95"/>
      <c r="Z40" s="95"/>
      <c r="AA40" s="95"/>
      <c r="AB40" s="95">
        <f t="shared" si="16"/>
        <v>0</v>
      </c>
      <c r="AC40" s="95"/>
      <c r="AD40" s="145"/>
      <c r="AE40" s="95"/>
      <c r="AF40" s="95">
        <f t="shared" si="17"/>
        <v>0</v>
      </c>
      <c r="AG40" s="95"/>
      <c r="AH40" s="95">
        <f t="shared" si="18"/>
        <v>0</v>
      </c>
      <c r="AI40" s="68">
        <f t="shared" si="19"/>
        <v>0</v>
      </c>
      <c r="AJ40" s="128">
        <f t="shared" si="12"/>
        <v>172.36753730415049</v>
      </c>
      <c r="AK40" s="95"/>
    </row>
    <row r="41" spans="1:37" s="106" customFormat="1" ht="14">
      <c r="A41" s="73">
        <v>39</v>
      </c>
      <c r="B41" s="34" t="s">
        <v>416</v>
      </c>
      <c r="C41" s="35" t="s">
        <v>51</v>
      </c>
      <c r="D41" s="35" t="s">
        <v>52</v>
      </c>
      <c r="E41" s="73" t="str">
        <f>VLOOKUP($D$3:$D$194,职称信息表!$B$3:$D$161,3,FALSE)</f>
        <v>副教授</v>
      </c>
      <c r="F41" s="73" t="str">
        <f>VLOOKUP($D$3:$D$194,职称信息表!$B$2:$E$161,4,FALSE)</f>
        <v>专任教师</v>
      </c>
      <c r="G41" s="73" t="str">
        <f>VLOOKUP($D$3:$D$194,职称信息表!$B$3:$F$161,5,FALSE)</f>
        <v>副高</v>
      </c>
      <c r="H41" s="19">
        <f>VLOOKUP(D41:D233,工作量!C41:K261,7,FALSE)</f>
        <v>1142</v>
      </c>
      <c r="I41" s="71">
        <f>VLOOKUP(D41:D233,工作量!C41:K261,9,FALSE)</f>
        <v>100</v>
      </c>
      <c r="J41" s="73" t="e">
        <f>VLOOKUP($D$3:$D$195,#REF!,3,FALSE)</f>
        <v>#REF!</v>
      </c>
      <c r="K41" s="73" t="e">
        <f>VLOOKUP($D$3:$D$195,#REF!,3,FALSE)</f>
        <v>#REF!</v>
      </c>
      <c r="L41" s="73" t="e">
        <f>AVERAGE(J41,K41)</f>
        <v>#REF!</v>
      </c>
      <c r="M41" s="73">
        <v>50</v>
      </c>
      <c r="N41" s="71">
        <f t="shared" si="11"/>
        <v>79.838709677419359</v>
      </c>
      <c r="O41" s="73">
        <v>92.5</v>
      </c>
      <c r="P41" s="73"/>
      <c r="Q41" s="73">
        <f t="shared" si="13"/>
        <v>92.5</v>
      </c>
      <c r="R41" s="73">
        <v>2</v>
      </c>
      <c r="S41" s="73"/>
      <c r="T41" s="73"/>
      <c r="U41" s="73"/>
      <c r="V41" s="73"/>
      <c r="W41" s="24">
        <f t="shared" si="14"/>
        <v>2</v>
      </c>
      <c r="X41" s="68">
        <f t="shared" si="15"/>
        <v>94.5</v>
      </c>
      <c r="Y41" s="24"/>
      <c r="Z41" s="24"/>
      <c r="AA41" s="24"/>
      <c r="AB41" s="24">
        <f t="shared" si="16"/>
        <v>0</v>
      </c>
      <c r="AC41" s="24">
        <v>2</v>
      </c>
      <c r="AD41" s="73"/>
      <c r="AE41" s="24"/>
      <c r="AF41" s="24">
        <f t="shared" si="17"/>
        <v>2</v>
      </c>
      <c r="AG41" s="24"/>
      <c r="AH41" s="24">
        <f t="shared" si="18"/>
        <v>0</v>
      </c>
      <c r="AI41" s="68">
        <f t="shared" si="19"/>
        <v>2</v>
      </c>
      <c r="AJ41" s="128">
        <f t="shared" si="12"/>
        <v>276.33870967741939</v>
      </c>
      <c r="AK41" s="95"/>
    </row>
    <row r="42" spans="1:37" ht="14">
      <c r="A42" s="28">
        <v>40</v>
      </c>
      <c r="B42" s="34" t="s">
        <v>416</v>
      </c>
      <c r="C42" s="35" t="s">
        <v>346</v>
      </c>
      <c r="D42" s="35" t="s">
        <v>165</v>
      </c>
      <c r="E42" s="29" t="str">
        <f>VLOOKUP($D$3:$D$194,职称信息表!$B$3:$D$161,3,FALSE)</f>
        <v>副教授</v>
      </c>
      <c r="F42" s="28" t="str">
        <f>VLOOKUP($D$3:$D$194,职称信息表!$B$2:$E$161,4,FALSE)</f>
        <v>专任教师</v>
      </c>
      <c r="G42" s="29" t="str">
        <f>VLOOKUP($D$3:$D$194,职称信息表!$B$3:$F$161,5,FALSE)</f>
        <v>副高</v>
      </c>
      <c r="H42" s="19">
        <f>VLOOKUP(D42:D234,工作量!C42:K262,7,FALSE)</f>
        <v>375.97800000000001</v>
      </c>
      <c r="I42" s="71">
        <f>VLOOKUP(D42:D234,工作量!C42:K262,9,FALSE)</f>
        <v>56.995661029574087</v>
      </c>
      <c r="J42" s="73" t="e">
        <f>VLOOKUP($D$3:$D$195,#REF!,3,FALSE)</f>
        <v>#REF!</v>
      </c>
      <c r="K42" s="73" t="e">
        <f>VLOOKUP($D$3:$D$195,#REF!,3,FALSE)</f>
        <v>#REF!</v>
      </c>
      <c r="L42" s="73" t="e">
        <f>AVERAGE(J42,K42)</f>
        <v>#REF!</v>
      </c>
      <c r="M42" s="28">
        <v>18</v>
      </c>
      <c r="N42" s="71">
        <f t="shared" si="11"/>
        <v>92.741935483870975</v>
      </c>
      <c r="O42" s="28"/>
      <c r="P42" s="28"/>
      <c r="Q42" s="45">
        <f t="shared" si="13"/>
        <v>0</v>
      </c>
      <c r="R42" s="28"/>
      <c r="S42" s="28"/>
      <c r="T42" s="28"/>
      <c r="U42" s="28"/>
      <c r="V42" s="28"/>
      <c r="W42" s="24">
        <f t="shared" si="14"/>
        <v>0</v>
      </c>
      <c r="X42" s="68">
        <f t="shared" si="15"/>
        <v>0</v>
      </c>
      <c r="Y42" s="24"/>
      <c r="Z42" s="24"/>
      <c r="AA42" s="24"/>
      <c r="AB42" s="24">
        <f t="shared" si="16"/>
        <v>0</v>
      </c>
      <c r="AC42" s="24"/>
      <c r="AD42" s="28"/>
      <c r="AE42" s="24"/>
      <c r="AF42" s="24">
        <f t="shared" si="17"/>
        <v>0</v>
      </c>
      <c r="AG42" s="24"/>
      <c r="AH42" s="24">
        <f t="shared" si="18"/>
        <v>0</v>
      </c>
      <c r="AI42" s="68">
        <f t="shared" si="19"/>
        <v>0</v>
      </c>
      <c r="AJ42" s="128">
        <f t="shared" si="12"/>
        <v>149.73759651344506</v>
      </c>
      <c r="AK42" s="24"/>
    </row>
    <row r="43" spans="1:37" ht="14">
      <c r="A43" s="28">
        <v>41</v>
      </c>
      <c r="B43" s="34" t="s">
        <v>416</v>
      </c>
      <c r="C43" s="35" t="s">
        <v>363</v>
      </c>
      <c r="D43" s="35" t="s">
        <v>164</v>
      </c>
      <c r="E43" s="29" t="str">
        <f>VLOOKUP($D$3:$D$194,职称信息表!$B$3:$D$161,3,FALSE)</f>
        <v>讲师（高校）</v>
      </c>
      <c r="F43" s="28" t="str">
        <f>VLOOKUP($D$3:$D$194,职称信息表!$B$2:$E$161,4,FALSE)</f>
        <v>专任教师</v>
      </c>
      <c r="G43" s="29" t="str">
        <f>VLOOKUP($D$3:$D$194,职称信息表!$B$3:$F$161,5,FALSE)</f>
        <v>中级</v>
      </c>
      <c r="H43" s="19">
        <f>VLOOKUP(D43:D235,工作量!C43:K263,7,FALSE)</f>
        <v>136</v>
      </c>
      <c r="I43" s="71">
        <f>VLOOKUP(D43:D235,工作量!C43:K263,9,FALSE)</f>
        <v>20.616658155589093</v>
      </c>
      <c r="J43" s="73" t="e">
        <f>VLOOKUP($D$3:$D$195,#REF!,3,FALSE)</f>
        <v>#REF!</v>
      </c>
      <c r="K43" s="73" t="e">
        <f>VLOOKUP($D$3:$D$195,#REF!,3,FALSE)</f>
        <v>#REF!</v>
      </c>
      <c r="L43" s="73">
        <v>92.123999999999995</v>
      </c>
      <c r="M43" s="73">
        <v>13</v>
      </c>
      <c r="N43" s="71">
        <f t="shared" si="11"/>
        <v>94.758064516129025</v>
      </c>
      <c r="O43" s="28"/>
      <c r="P43" s="28"/>
      <c r="Q43" s="45">
        <f t="shared" si="13"/>
        <v>0</v>
      </c>
      <c r="R43" s="28"/>
      <c r="S43" s="28"/>
      <c r="T43" s="28"/>
      <c r="U43" s="28"/>
      <c r="V43" s="28"/>
      <c r="W43" s="24">
        <f t="shared" si="14"/>
        <v>0</v>
      </c>
      <c r="X43" s="68">
        <f t="shared" si="15"/>
        <v>0</v>
      </c>
      <c r="Y43" s="24"/>
      <c r="Z43" s="24"/>
      <c r="AA43" s="24"/>
      <c r="AB43" s="24">
        <f t="shared" si="16"/>
        <v>0</v>
      </c>
      <c r="AC43" s="24"/>
      <c r="AD43" s="28"/>
      <c r="AE43" s="24"/>
      <c r="AF43" s="24">
        <f t="shared" si="17"/>
        <v>0</v>
      </c>
      <c r="AG43" s="24"/>
      <c r="AH43" s="24">
        <f t="shared" si="18"/>
        <v>0</v>
      </c>
      <c r="AI43" s="68">
        <f t="shared" si="19"/>
        <v>0</v>
      </c>
      <c r="AJ43" s="128">
        <f t="shared" si="12"/>
        <v>115.37472267171812</v>
      </c>
      <c r="AK43" s="95"/>
    </row>
    <row r="44" spans="1:37" ht="14">
      <c r="A44" s="28">
        <v>42</v>
      </c>
      <c r="B44" s="34" t="s">
        <v>416</v>
      </c>
      <c r="C44" s="35" t="s">
        <v>59</v>
      </c>
      <c r="D44" s="35" t="s">
        <v>520</v>
      </c>
      <c r="E44" s="29" t="str">
        <f>VLOOKUP($D$3:$D$194,职称信息表!$B$3:$D$161,3,FALSE)</f>
        <v>副教授</v>
      </c>
      <c r="F44" s="28" t="str">
        <f>VLOOKUP($D$3:$D$194,职称信息表!$B$2:$E$161,4,FALSE)</f>
        <v>专任教师</v>
      </c>
      <c r="G44" s="29" t="str">
        <f>VLOOKUP($D$3:$D$194,职称信息表!$B$3:$F$161,5,FALSE)</f>
        <v>副高</v>
      </c>
      <c r="H44" s="19">
        <f>VLOOKUP(D44:D236,工作量!C44:K264,7,FALSE)</f>
        <v>559</v>
      </c>
      <c r="I44" s="71">
        <f>VLOOKUP(D44:D236,工作量!C44:K264,9,FALSE)</f>
        <v>84.74052874245811</v>
      </c>
      <c r="J44" s="73" t="e">
        <f>VLOOKUP($D$3:$D$195,#REF!,3,FALSE)</f>
        <v>#REF!</v>
      </c>
      <c r="K44" s="73" t="e">
        <f>VLOOKUP($D$3:$D$195,#REF!,3,FALSE)</f>
        <v>#REF!</v>
      </c>
      <c r="L44" s="73" t="e">
        <f t="shared" ref="L44:L54" si="20">AVERAGE(J44,K44)</f>
        <v>#REF!</v>
      </c>
      <c r="M44" s="73">
        <v>9</v>
      </c>
      <c r="N44" s="71">
        <f t="shared" si="11"/>
        <v>96.370967741935488</v>
      </c>
      <c r="O44" s="28">
        <v>13</v>
      </c>
      <c r="P44" s="28"/>
      <c r="Q44" s="45">
        <f t="shared" si="13"/>
        <v>13</v>
      </c>
      <c r="R44" s="28">
        <v>2</v>
      </c>
      <c r="S44" s="28"/>
      <c r="T44" s="28">
        <v>7</v>
      </c>
      <c r="U44" s="28"/>
      <c r="V44" s="28"/>
      <c r="W44" s="24">
        <f t="shared" si="14"/>
        <v>9</v>
      </c>
      <c r="X44" s="68">
        <f t="shared" si="15"/>
        <v>22</v>
      </c>
      <c r="Y44" s="24"/>
      <c r="Z44" s="24"/>
      <c r="AA44" s="24"/>
      <c r="AB44" s="24">
        <f t="shared" si="16"/>
        <v>0</v>
      </c>
      <c r="AC44" s="24">
        <v>10</v>
      </c>
      <c r="AD44" s="28">
        <v>10</v>
      </c>
      <c r="AE44" s="24"/>
      <c r="AF44" s="24">
        <f t="shared" si="17"/>
        <v>20</v>
      </c>
      <c r="AG44" s="24"/>
      <c r="AH44" s="24">
        <f t="shared" si="18"/>
        <v>0</v>
      </c>
      <c r="AI44" s="68">
        <f t="shared" si="19"/>
        <v>20</v>
      </c>
      <c r="AJ44" s="128">
        <f t="shared" si="12"/>
        <v>223.1114964843936</v>
      </c>
      <c r="AK44" s="24"/>
    </row>
    <row r="45" spans="1:37" ht="14">
      <c r="A45" s="28">
        <v>43</v>
      </c>
      <c r="B45" s="34" t="s">
        <v>416</v>
      </c>
      <c r="C45" s="35" t="s">
        <v>32</v>
      </c>
      <c r="D45" s="35" t="s">
        <v>33</v>
      </c>
      <c r="E45" s="29" t="str">
        <f>VLOOKUP($D$3:$D$194,职称信息表!$B$3:$D$161,3,FALSE)</f>
        <v>讲师（高校）</v>
      </c>
      <c r="F45" s="28" t="str">
        <f>VLOOKUP($D$3:$D$194,职称信息表!$B$2:$E$161,4,FALSE)</f>
        <v>专任教师</v>
      </c>
      <c r="G45" s="29" t="str">
        <f>VLOOKUP($D$3:$D$194,职称信息表!$B$3:$F$161,5,FALSE)</f>
        <v>中级</v>
      </c>
      <c r="H45" s="19">
        <f>VLOOKUP(D45:D237,工作量!C45:K265,7,FALSE)</f>
        <v>323</v>
      </c>
      <c r="I45" s="71">
        <f>VLOOKUP(D45:D237,工作量!C45:K265,9,FALSE)</f>
        <v>48.964563119524101</v>
      </c>
      <c r="J45" s="73" t="e">
        <f>VLOOKUP($D$3:$D$195,#REF!,3,FALSE)</f>
        <v>#REF!</v>
      </c>
      <c r="K45" s="73" t="e">
        <f>VLOOKUP($D$3:$D$195,#REF!,3,FALSE)</f>
        <v>#REF!</v>
      </c>
      <c r="L45" s="73" t="e">
        <f t="shared" si="20"/>
        <v>#REF!</v>
      </c>
      <c r="M45" s="73">
        <v>21</v>
      </c>
      <c r="N45" s="71">
        <f t="shared" si="11"/>
        <v>91.532258064516128</v>
      </c>
      <c r="O45" s="28"/>
      <c r="P45" s="28"/>
      <c r="Q45" s="45">
        <f t="shared" si="13"/>
        <v>0</v>
      </c>
      <c r="R45" s="28"/>
      <c r="S45" s="28"/>
      <c r="T45" s="28"/>
      <c r="U45" s="28"/>
      <c r="V45" s="28"/>
      <c r="W45" s="24">
        <f t="shared" si="14"/>
        <v>0</v>
      </c>
      <c r="X45" s="68">
        <f t="shared" si="15"/>
        <v>0</v>
      </c>
      <c r="Y45" s="24"/>
      <c r="Z45" s="24"/>
      <c r="AA45" s="24"/>
      <c r="AB45" s="24">
        <f t="shared" si="16"/>
        <v>0</v>
      </c>
      <c r="AC45" s="24"/>
      <c r="AD45" s="28">
        <v>15</v>
      </c>
      <c r="AE45" s="24"/>
      <c r="AF45" s="24">
        <f t="shared" si="17"/>
        <v>15</v>
      </c>
      <c r="AG45" s="24"/>
      <c r="AH45" s="24">
        <f t="shared" si="18"/>
        <v>0</v>
      </c>
      <c r="AI45" s="68">
        <f t="shared" si="19"/>
        <v>15</v>
      </c>
      <c r="AJ45" s="128">
        <f t="shared" si="12"/>
        <v>155.49682118404024</v>
      </c>
      <c r="AK45" s="95"/>
    </row>
    <row r="46" spans="1:37" ht="14">
      <c r="A46" s="28">
        <v>44</v>
      </c>
      <c r="B46" s="34" t="s">
        <v>416</v>
      </c>
      <c r="C46" s="35" t="s">
        <v>342</v>
      </c>
      <c r="D46" s="35" t="s">
        <v>208</v>
      </c>
      <c r="E46" s="29" t="str">
        <f>VLOOKUP($D$3:$D$194,职称信息表!$B$3:$D$161,3,FALSE)</f>
        <v>讲师（高校）</v>
      </c>
      <c r="F46" s="28" t="str">
        <f>VLOOKUP($D$3:$D$194,职称信息表!$B$2:$E$161,4,FALSE)</f>
        <v>专任教师</v>
      </c>
      <c r="G46" s="29" t="str">
        <f>VLOOKUP($D$3:$D$194,职称信息表!$B$3:$F$161,5,FALSE)</f>
        <v>中级</v>
      </c>
      <c r="H46" s="19">
        <f>VLOOKUP(D46:D238,工作量!C46:K266,7,FALSE)</f>
        <v>302.95600000000002</v>
      </c>
      <c r="I46" s="71">
        <f>VLOOKUP(D46:D238,工作量!C46:K266,9,FALSE)</f>
        <v>45.926031530769485</v>
      </c>
      <c r="J46" s="73" t="e">
        <f>VLOOKUP($D$3:$D$195,#REF!,3,FALSE)</f>
        <v>#REF!</v>
      </c>
      <c r="K46" s="73" t="e">
        <f>VLOOKUP($D$3:$D$195,#REF!,3,FALSE)</f>
        <v>#REF!</v>
      </c>
      <c r="L46" s="73" t="e">
        <f t="shared" si="20"/>
        <v>#REF!</v>
      </c>
      <c r="M46" s="73">
        <v>157</v>
      </c>
      <c r="N46" s="71">
        <f t="shared" si="11"/>
        <v>36.693548387096776</v>
      </c>
      <c r="O46" s="28"/>
      <c r="P46" s="28"/>
      <c r="Q46" s="45">
        <f t="shared" si="13"/>
        <v>0</v>
      </c>
      <c r="R46" s="28"/>
      <c r="S46" s="28"/>
      <c r="T46" s="28"/>
      <c r="U46" s="28"/>
      <c r="V46" s="28"/>
      <c r="W46" s="24">
        <f t="shared" si="14"/>
        <v>0</v>
      </c>
      <c r="X46" s="68">
        <f t="shared" si="15"/>
        <v>0</v>
      </c>
      <c r="Y46" s="24"/>
      <c r="Z46" s="24"/>
      <c r="AA46" s="24"/>
      <c r="AB46" s="24">
        <f t="shared" si="16"/>
        <v>0</v>
      </c>
      <c r="AC46" s="24"/>
      <c r="AD46" s="28"/>
      <c r="AE46" s="24"/>
      <c r="AF46" s="24">
        <f t="shared" si="17"/>
        <v>0</v>
      </c>
      <c r="AG46" s="24"/>
      <c r="AH46" s="24">
        <f t="shared" si="18"/>
        <v>0</v>
      </c>
      <c r="AI46" s="68">
        <f t="shared" si="19"/>
        <v>0</v>
      </c>
      <c r="AJ46" s="128">
        <f t="shared" si="12"/>
        <v>82.619579917866261</v>
      </c>
      <c r="AK46" s="95"/>
    </row>
    <row r="47" spans="1:37" ht="14">
      <c r="A47" s="28">
        <v>45</v>
      </c>
      <c r="B47" s="34" t="s">
        <v>416</v>
      </c>
      <c r="C47" s="35" t="s">
        <v>339</v>
      </c>
      <c r="D47" s="35" t="s">
        <v>232</v>
      </c>
      <c r="E47" s="29" t="str">
        <f>VLOOKUP($D$3:$D$194,职称信息表!$B$3:$D$161,3,FALSE)</f>
        <v>讲师（高校）</v>
      </c>
      <c r="F47" s="28" t="str">
        <f>VLOOKUP($D$3:$D$194,职称信息表!$B$2:$E$161,4,FALSE)</f>
        <v>专任教师</v>
      </c>
      <c r="G47" s="29" t="str">
        <f>VLOOKUP($D$3:$D$194,职称信息表!$B$3:$F$161,5,FALSE)</f>
        <v>中级</v>
      </c>
      <c r="H47" s="19">
        <f>VLOOKUP(D47:D239,工作量!C47:K267,7,FALSE)</f>
        <v>481.95600000000002</v>
      </c>
      <c r="I47" s="71">
        <f>VLOOKUP(D47:D239,工作量!C47:K267,9,FALSE)</f>
        <v>73.061191897316903</v>
      </c>
      <c r="J47" s="73" t="e">
        <f>VLOOKUP($D$3:$D$195,#REF!,3,FALSE)</f>
        <v>#REF!</v>
      </c>
      <c r="K47" s="73" t="e">
        <f>VLOOKUP($D$3:$D$195,#REF!,3,FALSE)</f>
        <v>#REF!</v>
      </c>
      <c r="L47" s="73" t="e">
        <f t="shared" si="20"/>
        <v>#REF!</v>
      </c>
      <c r="M47" s="73">
        <v>11</v>
      </c>
      <c r="N47" s="71">
        <f t="shared" si="11"/>
        <v>95.564516129032256</v>
      </c>
      <c r="O47" s="28"/>
      <c r="P47" s="28"/>
      <c r="Q47" s="45">
        <f t="shared" si="13"/>
        <v>0</v>
      </c>
      <c r="R47" s="28"/>
      <c r="S47" s="28"/>
      <c r="T47" s="28"/>
      <c r="U47" s="28">
        <v>7</v>
      </c>
      <c r="V47" s="28"/>
      <c r="W47" s="24">
        <f t="shared" si="14"/>
        <v>7</v>
      </c>
      <c r="X47" s="68">
        <f t="shared" si="15"/>
        <v>7</v>
      </c>
      <c r="Y47" s="24">
        <v>15</v>
      </c>
      <c r="Z47" s="24"/>
      <c r="AA47" s="24"/>
      <c r="AB47" s="24">
        <f t="shared" si="16"/>
        <v>15</v>
      </c>
      <c r="AC47" s="24"/>
      <c r="AD47" s="28"/>
      <c r="AE47" s="24"/>
      <c r="AF47" s="24">
        <f t="shared" si="17"/>
        <v>0</v>
      </c>
      <c r="AG47" s="24"/>
      <c r="AH47" s="24">
        <f t="shared" si="18"/>
        <v>0</v>
      </c>
      <c r="AI47" s="68">
        <f t="shared" si="19"/>
        <v>15</v>
      </c>
      <c r="AJ47" s="128">
        <f t="shared" si="12"/>
        <v>190.62570802634917</v>
      </c>
      <c r="AK47" s="95"/>
    </row>
    <row r="48" spans="1:37" ht="14">
      <c r="A48" s="99">
        <v>46</v>
      </c>
      <c r="B48" s="100" t="s">
        <v>416</v>
      </c>
      <c r="C48" s="101" t="s">
        <v>277</v>
      </c>
      <c r="D48" s="101" t="s">
        <v>252</v>
      </c>
      <c r="E48" s="99" t="str">
        <f>VLOOKUP($D$3:$D$194,职称信息表!$B$3:$D$161,3,FALSE)</f>
        <v>副教授</v>
      </c>
      <c r="F48" s="99" t="str">
        <f>VLOOKUP($D$3:$D$194,职称信息表!$B$2:$E$161,4,FALSE)</f>
        <v>专职研究</v>
      </c>
      <c r="G48" s="99" t="str">
        <f>VLOOKUP($D$3:$D$194,职称信息表!$B$3:$F$161,5,FALSE)</f>
        <v>副高</v>
      </c>
      <c r="H48" s="102">
        <f>VLOOKUP(D48:D240,工作量!C48:K268,7,FALSE)</f>
        <v>92.6</v>
      </c>
      <c r="I48" s="102">
        <f>VLOOKUP(D48:D240,工作量!C48:K268,9,FALSE)</f>
        <v>14.037518714761397</v>
      </c>
      <c r="J48" s="99" t="e">
        <f>VLOOKUP($D$3:$D$195,#REF!,3,FALSE)</f>
        <v>#REF!</v>
      </c>
      <c r="K48" s="99" t="e">
        <f>VLOOKUP($D$3:$D$195,#REF!,3,FALSE)</f>
        <v>#REF!</v>
      </c>
      <c r="L48" s="99" t="e">
        <f t="shared" si="20"/>
        <v>#REF!</v>
      </c>
      <c r="M48" s="73">
        <v>157</v>
      </c>
      <c r="N48" s="102">
        <f t="shared" si="11"/>
        <v>36.693548387096776</v>
      </c>
      <c r="O48" s="99"/>
      <c r="P48" s="99"/>
      <c r="Q48" s="99">
        <f t="shared" si="13"/>
        <v>0</v>
      </c>
      <c r="R48" s="99"/>
      <c r="S48" s="99"/>
      <c r="T48" s="99"/>
      <c r="U48" s="99"/>
      <c r="V48" s="99"/>
      <c r="W48" s="117">
        <f t="shared" si="14"/>
        <v>0</v>
      </c>
      <c r="X48" s="99">
        <f t="shared" si="15"/>
        <v>0</v>
      </c>
      <c r="Y48" s="117"/>
      <c r="Z48" s="117"/>
      <c r="AA48" s="117"/>
      <c r="AB48" s="117">
        <f t="shared" si="16"/>
        <v>0</v>
      </c>
      <c r="AC48" s="117"/>
      <c r="AD48" s="99"/>
      <c r="AE48" s="117"/>
      <c r="AF48" s="117">
        <f t="shared" si="17"/>
        <v>0</v>
      </c>
      <c r="AG48" s="117"/>
      <c r="AH48" s="117">
        <f t="shared" si="18"/>
        <v>0</v>
      </c>
      <c r="AI48" s="99">
        <f t="shared" si="19"/>
        <v>0</v>
      </c>
      <c r="AJ48" s="128">
        <f t="shared" si="12"/>
        <v>50.731067101858173</v>
      </c>
      <c r="AK48" s="117" t="s">
        <v>734</v>
      </c>
    </row>
    <row r="49" spans="1:37" ht="14">
      <c r="A49" s="28">
        <v>47</v>
      </c>
      <c r="B49" s="34" t="s">
        <v>416</v>
      </c>
      <c r="C49" s="35" t="s">
        <v>368</v>
      </c>
      <c r="D49" s="35" t="s">
        <v>262</v>
      </c>
      <c r="E49" s="29" t="str">
        <f>VLOOKUP($D$3:$D$194,职称信息表!$B$3:$D$161,3,FALSE)</f>
        <v>高级工程师</v>
      </c>
      <c r="F49" s="28" t="str">
        <f>VLOOKUP($D$3:$D$194,职称信息表!$B$2:$E$161,4,FALSE)</f>
        <v>专任教师</v>
      </c>
      <c r="G49" s="29" t="str">
        <f>VLOOKUP($D$3:$D$194,职称信息表!$B$3:$F$161,5,FALSE)</f>
        <v>副高</v>
      </c>
      <c r="H49" s="19">
        <f>VLOOKUP(D49:D241,工作量!C49:K269,7,FALSE)</f>
        <v>130</v>
      </c>
      <c r="I49" s="71">
        <f>VLOOKUP(D49:D241,工作量!C49:K269,9,FALSE)</f>
        <v>19.707099707548398</v>
      </c>
      <c r="J49" s="73" t="e">
        <f>VLOOKUP($D$3:$D$195,#REF!,3,FALSE)</f>
        <v>#REF!</v>
      </c>
      <c r="K49" s="73" t="e">
        <f>VLOOKUP($D$3:$D$195,#REF!,3,FALSE)</f>
        <v>#REF!</v>
      </c>
      <c r="L49" s="73" t="e">
        <f t="shared" si="20"/>
        <v>#REF!</v>
      </c>
      <c r="M49" s="73">
        <v>101</v>
      </c>
      <c r="N49" s="71">
        <f t="shared" si="11"/>
        <v>59.274193548387103</v>
      </c>
      <c r="O49" s="28"/>
      <c r="P49" s="28"/>
      <c r="Q49" s="45">
        <f t="shared" si="13"/>
        <v>0</v>
      </c>
      <c r="R49" s="28"/>
      <c r="S49" s="28"/>
      <c r="T49" s="28"/>
      <c r="U49" s="28"/>
      <c r="V49" s="28"/>
      <c r="W49" s="24">
        <f t="shared" si="14"/>
        <v>0</v>
      </c>
      <c r="X49" s="68">
        <f t="shared" si="15"/>
        <v>0</v>
      </c>
      <c r="Y49" s="24"/>
      <c r="Z49" s="24"/>
      <c r="AA49" s="24"/>
      <c r="AB49" s="24">
        <f t="shared" si="16"/>
        <v>0</v>
      </c>
      <c r="AC49" s="24"/>
      <c r="AD49" s="28"/>
      <c r="AE49" s="24"/>
      <c r="AF49" s="24">
        <f t="shared" si="17"/>
        <v>0</v>
      </c>
      <c r="AG49" s="24"/>
      <c r="AH49" s="24">
        <f t="shared" si="18"/>
        <v>0</v>
      </c>
      <c r="AI49" s="68">
        <f t="shared" si="19"/>
        <v>0</v>
      </c>
      <c r="AJ49" s="128">
        <f t="shared" si="12"/>
        <v>78.981293255935498</v>
      </c>
      <c r="AK49" s="30"/>
    </row>
    <row r="50" spans="1:37" s="46" customFormat="1" ht="14">
      <c r="A50" s="99">
        <v>48</v>
      </c>
      <c r="B50" s="100" t="s">
        <v>416</v>
      </c>
      <c r="C50" s="101" t="s">
        <v>461</v>
      </c>
      <c r="D50" s="101" t="s">
        <v>261</v>
      </c>
      <c r="E50" s="99" t="str">
        <f>VLOOKUP($D$3:$D$194,职称信息表!$B$3:$D$161,3,FALSE)</f>
        <v>高级工程师</v>
      </c>
      <c r="F50" s="99" t="str">
        <f>VLOOKUP($D$3:$D$194,职称信息表!$B$2:$E$161,4,FALSE)</f>
        <v>专职研究</v>
      </c>
      <c r="G50" s="99" t="str">
        <f>VLOOKUP($D$3:$D$194,职称信息表!$B$3:$F$161,5,FALSE)</f>
        <v>副高</v>
      </c>
      <c r="H50" s="102">
        <f>VLOOKUP(D50:D242,工作量!C50:K270,7,FALSE)</f>
        <v>0</v>
      </c>
      <c r="I50" s="102">
        <f>VLOOKUP(D50:D242,工作量!C50:K270,9,FALSE)</f>
        <v>0</v>
      </c>
      <c r="J50" s="99" t="e">
        <f>VLOOKUP($D$3:$D$195,#REF!,3,FALSE)</f>
        <v>#REF!</v>
      </c>
      <c r="K50" s="99" t="e">
        <f>VLOOKUP($D$3:$D$195,#REF!,3,FALSE)</f>
        <v>#REF!</v>
      </c>
      <c r="L50" s="99" t="e">
        <f t="shared" si="20"/>
        <v>#REF!</v>
      </c>
      <c r="M50" s="73">
        <v>157</v>
      </c>
      <c r="N50" s="102">
        <f t="shared" si="11"/>
        <v>36.693548387096776</v>
      </c>
      <c r="O50" s="99"/>
      <c r="P50" s="99"/>
      <c r="Q50" s="99"/>
      <c r="R50" s="99"/>
      <c r="S50" s="99"/>
      <c r="T50" s="99"/>
      <c r="U50" s="99"/>
      <c r="V50" s="99"/>
      <c r="W50" s="117"/>
      <c r="X50" s="99"/>
      <c r="Y50" s="117"/>
      <c r="Z50" s="117"/>
      <c r="AA50" s="117"/>
      <c r="AB50" s="117"/>
      <c r="AC50" s="117"/>
      <c r="AD50" s="99"/>
      <c r="AE50" s="117"/>
      <c r="AF50" s="117"/>
      <c r="AG50" s="117"/>
      <c r="AH50" s="117"/>
      <c r="AI50" s="99"/>
      <c r="AJ50" s="128">
        <f t="shared" si="12"/>
        <v>36.693548387096776</v>
      </c>
      <c r="AK50" s="110" t="s">
        <v>693</v>
      </c>
    </row>
    <row r="51" spans="1:37" ht="14">
      <c r="A51" s="28">
        <v>49</v>
      </c>
      <c r="B51" s="34" t="s">
        <v>416</v>
      </c>
      <c r="C51" s="35" t="s">
        <v>462</v>
      </c>
      <c r="D51" s="35" t="s">
        <v>317</v>
      </c>
      <c r="E51" s="29" t="str">
        <f>VLOOKUP($D$3:$D$194,职称信息表!$B$3:$D$161,3,FALSE)</f>
        <v>讲师（高校）</v>
      </c>
      <c r="F51" s="28" t="str">
        <f>VLOOKUP($D$3:$D$194,职称信息表!$B$2:$E$161,4,FALSE)</f>
        <v>专任教师</v>
      </c>
      <c r="G51" s="29" t="str">
        <f>VLOOKUP($D$3:$D$194,职称信息表!$B$3:$F$161,5,FALSE)</f>
        <v>中级</v>
      </c>
      <c r="H51" s="19">
        <f>VLOOKUP(D51:D243,工作量!C51:K271,7,FALSE)</f>
        <v>244</v>
      </c>
      <c r="I51" s="71">
        <f>VLOOKUP(D51:D243,工作量!C51:K271,9,FALSE)</f>
        <v>36.988710220321607</v>
      </c>
      <c r="J51" s="73" t="e">
        <f>VLOOKUP($D$3:$D$195,#REF!,3,FALSE)</f>
        <v>#REF!</v>
      </c>
      <c r="K51" s="73" t="e">
        <f>VLOOKUP($D$3:$D$195,#REF!,3,FALSE)</f>
        <v>#REF!</v>
      </c>
      <c r="L51" s="73" t="e">
        <f t="shared" si="20"/>
        <v>#REF!</v>
      </c>
      <c r="M51" s="73">
        <v>135</v>
      </c>
      <c r="N51" s="71">
        <f t="shared" si="11"/>
        <v>45.564516129032263</v>
      </c>
      <c r="O51" s="28"/>
      <c r="P51" s="28"/>
      <c r="Q51" s="45">
        <f>SUM(O51:P51)</f>
        <v>0</v>
      </c>
      <c r="R51" s="28"/>
      <c r="S51" s="28"/>
      <c r="T51" s="28"/>
      <c r="U51" s="28"/>
      <c r="V51" s="28"/>
      <c r="W51" s="24">
        <f>SUM(R51:V51)</f>
        <v>0</v>
      </c>
      <c r="X51" s="68">
        <f>Q51+W51</f>
        <v>0</v>
      </c>
      <c r="Y51" s="24"/>
      <c r="Z51" s="24"/>
      <c r="AA51" s="24"/>
      <c r="AB51" s="24">
        <f>SUM(Y51:AA51)</f>
        <v>0</v>
      </c>
      <c r="AC51" s="24"/>
      <c r="AD51" s="28"/>
      <c r="AE51" s="24"/>
      <c r="AF51" s="24">
        <f>SUM(AC51:AE51)</f>
        <v>0</v>
      </c>
      <c r="AG51" s="24"/>
      <c r="AH51" s="24">
        <f>AG51</f>
        <v>0</v>
      </c>
      <c r="AI51" s="68">
        <f>AB51+AF51+AH51</f>
        <v>0</v>
      </c>
      <c r="AJ51" s="128">
        <f t="shared" si="12"/>
        <v>82.553226349353878</v>
      </c>
      <c r="AK51" s="95"/>
    </row>
    <row r="52" spans="1:37" s="46" customFormat="1" ht="14">
      <c r="A52" s="99">
        <v>50</v>
      </c>
      <c r="B52" s="100" t="s">
        <v>417</v>
      </c>
      <c r="C52" s="101" t="s">
        <v>282</v>
      </c>
      <c r="D52" s="101" t="s">
        <v>246</v>
      </c>
      <c r="E52" s="99" t="str">
        <f>VLOOKUP($D$3:$D$194,职称信息表!$B$3:$D$161,3,FALSE)</f>
        <v>研究员（自然科学）</v>
      </c>
      <c r="F52" s="99" t="s">
        <v>492</v>
      </c>
      <c r="G52" s="99" t="str">
        <f>VLOOKUP($D$3:$D$194,职称信息表!$B$3:$F$161,5,FALSE)</f>
        <v>正高</v>
      </c>
      <c r="H52" s="102">
        <f>VLOOKUP(D52:D244,工作量!C52:K272,7,FALSE)</f>
        <v>46.92</v>
      </c>
      <c r="I52" s="102">
        <f>VLOOKUP(D52:D244,工作量!C52:K272,9,FALSE)</f>
        <v>7.1127470636782375</v>
      </c>
      <c r="J52" s="99" t="e">
        <f>VLOOKUP($D$3:$D$195,#REF!,3,FALSE)</f>
        <v>#REF!</v>
      </c>
      <c r="K52" s="99" t="e">
        <f>VLOOKUP($D$3:$D$195,#REF!,3,FALSE)</f>
        <v>#REF!</v>
      </c>
      <c r="L52" s="99" t="e">
        <f t="shared" si="20"/>
        <v>#REF!</v>
      </c>
      <c r="M52" s="73">
        <v>157</v>
      </c>
      <c r="N52" s="102">
        <f t="shared" si="11"/>
        <v>36.693548387096776</v>
      </c>
      <c r="O52" s="99"/>
      <c r="P52" s="99"/>
      <c r="Q52" s="99"/>
      <c r="R52" s="99"/>
      <c r="S52" s="99"/>
      <c r="T52" s="99"/>
      <c r="U52" s="99"/>
      <c r="V52" s="99"/>
      <c r="W52" s="117"/>
      <c r="X52" s="99"/>
      <c r="Y52" s="117"/>
      <c r="Z52" s="117"/>
      <c r="AA52" s="117"/>
      <c r="AB52" s="117"/>
      <c r="AC52" s="117"/>
      <c r="AD52" s="99"/>
      <c r="AE52" s="117"/>
      <c r="AF52" s="117"/>
      <c r="AG52" s="117"/>
      <c r="AH52" s="117"/>
      <c r="AI52" s="99"/>
      <c r="AJ52" s="128">
        <f t="shared" si="12"/>
        <v>43.806295450775011</v>
      </c>
      <c r="AK52" s="110" t="s">
        <v>693</v>
      </c>
    </row>
    <row r="53" spans="1:37" ht="14">
      <c r="A53" s="28">
        <v>51</v>
      </c>
      <c r="B53" s="34" t="s">
        <v>417</v>
      </c>
      <c r="C53" s="35" t="s">
        <v>287</v>
      </c>
      <c r="D53" s="35" t="s">
        <v>288</v>
      </c>
      <c r="E53" s="29" t="str">
        <f>VLOOKUP($D$3:$D$194,职称信息表!$B$3:$D$161,3,FALSE)</f>
        <v>教授</v>
      </c>
      <c r="F53" s="28" t="str">
        <f>VLOOKUP($D$3:$D$194,职称信息表!$B$2:$E$161,4,FALSE)</f>
        <v>专任教师</v>
      </c>
      <c r="G53" s="29" t="str">
        <f>VLOOKUP($D$3:$D$194,职称信息表!$B$3:$F$161,5,FALSE)</f>
        <v>正高</v>
      </c>
      <c r="H53" s="19">
        <f>VLOOKUP(D53:D245,工作量!C53:K273,7,FALSE)</f>
        <v>695.61959999999999</v>
      </c>
      <c r="I53" s="71">
        <f>VLOOKUP(D53:D245,工作量!C53:K273,9,FALSE)</f>
        <v>100</v>
      </c>
      <c r="J53" s="73" t="e">
        <f>VLOOKUP($D$3:$D$195,#REF!,3,FALSE)</f>
        <v>#REF!</v>
      </c>
      <c r="K53" s="73" t="e">
        <f>VLOOKUP($D$3:$D$195,#REF!,3,FALSE)</f>
        <v>#REF!</v>
      </c>
      <c r="L53" s="73" t="e">
        <f t="shared" si="20"/>
        <v>#REF!</v>
      </c>
      <c r="M53" s="73">
        <v>155</v>
      </c>
      <c r="N53" s="71">
        <f t="shared" si="11"/>
        <v>37.500000000000007</v>
      </c>
      <c r="O53" s="28"/>
      <c r="P53" s="28"/>
      <c r="Q53" s="45">
        <f>SUM(O53:P53)</f>
        <v>0</v>
      </c>
      <c r="R53" s="28"/>
      <c r="S53" s="28"/>
      <c r="T53" s="28"/>
      <c r="U53" s="28"/>
      <c r="V53" s="28"/>
      <c r="W53" s="24">
        <f>SUM(R53:V53)</f>
        <v>0</v>
      </c>
      <c r="X53" s="68">
        <f>Q53+W53</f>
        <v>0</v>
      </c>
      <c r="Y53" s="24"/>
      <c r="Z53" s="24"/>
      <c r="AA53" s="24"/>
      <c r="AB53" s="24">
        <f>SUM(Y53:AA53)</f>
        <v>0</v>
      </c>
      <c r="AC53" s="24"/>
      <c r="AD53" s="28">
        <v>36</v>
      </c>
      <c r="AE53" s="24"/>
      <c r="AF53" s="24">
        <f>SUM(AC53:AE53)</f>
        <v>36</v>
      </c>
      <c r="AG53" s="24"/>
      <c r="AH53" s="24">
        <f>AG53</f>
        <v>0</v>
      </c>
      <c r="AI53" s="68">
        <f>AB53+AF53+AH53</f>
        <v>36</v>
      </c>
      <c r="AJ53" s="128">
        <f t="shared" si="12"/>
        <v>173.5</v>
      </c>
      <c r="AK53" s="30"/>
    </row>
    <row r="54" spans="1:37" ht="14">
      <c r="A54" s="28">
        <v>52</v>
      </c>
      <c r="B54" s="34" t="s">
        <v>417</v>
      </c>
      <c r="C54" s="35" t="s">
        <v>464</v>
      </c>
      <c r="D54" s="35" t="s">
        <v>308</v>
      </c>
      <c r="E54" s="29" t="str">
        <f>VLOOKUP($D$3:$D$194,职称信息表!$B$3:$D$161,3,FALSE)</f>
        <v>教授</v>
      </c>
      <c r="F54" s="28" t="str">
        <f>VLOOKUP($D$3:$D$194,职称信息表!$B$2:$E$161,4,FALSE)</f>
        <v>专任教师</v>
      </c>
      <c r="G54" s="29" t="str">
        <f>VLOOKUP($D$3:$D$194,职称信息表!$B$3:$F$161,5,FALSE)</f>
        <v>正高</v>
      </c>
      <c r="H54" s="19">
        <f>VLOOKUP(D54:D246,工作量!C54:K274,7,FALSE)</f>
        <v>78</v>
      </c>
      <c r="I54" s="71">
        <f>VLOOKUP(D54:D246,工作量!C54:K274,9,FALSE)</f>
        <v>11.824259824529038</v>
      </c>
      <c r="J54" s="73" t="e">
        <f>VLOOKUP($D$3:$D$195,#REF!,3,FALSE)</f>
        <v>#REF!</v>
      </c>
      <c r="K54" s="73" t="e">
        <f>VLOOKUP($D$3:$D$195,#REF!,3,FALSE)</f>
        <v>#REF!</v>
      </c>
      <c r="L54" s="73" t="e">
        <f t="shared" si="20"/>
        <v>#REF!</v>
      </c>
      <c r="M54" s="73">
        <v>141</v>
      </c>
      <c r="N54" s="71">
        <f t="shared" si="11"/>
        <v>43.145161290322584</v>
      </c>
      <c r="O54" s="28"/>
      <c r="P54" s="28"/>
      <c r="Q54" s="45">
        <f>SUM(O54:P54)</f>
        <v>0</v>
      </c>
      <c r="R54" s="28"/>
      <c r="S54" s="28"/>
      <c r="T54" s="28"/>
      <c r="U54" s="28"/>
      <c r="V54" s="28"/>
      <c r="W54" s="24">
        <f>SUM(R54:V54)</f>
        <v>0</v>
      </c>
      <c r="X54" s="68">
        <f>Q54+W54</f>
        <v>0</v>
      </c>
      <c r="Y54" s="24"/>
      <c r="Z54" s="24"/>
      <c r="AA54" s="24"/>
      <c r="AB54" s="24">
        <f>SUM(Y54:AA54)</f>
        <v>0</v>
      </c>
      <c r="AC54" s="24"/>
      <c r="AD54" s="28"/>
      <c r="AE54" s="24"/>
      <c r="AF54" s="24">
        <f>SUM(AC54:AE54)</f>
        <v>0</v>
      </c>
      <c r="AG54" s="24"/>
      <c r="AH54" s="24">
        <f>AG54</f>
        <v>0</v>
      </c>
      <c r="AI54" s="68">
        <f>AB54+AF54+AH54</f>
        <v>0</v>
      </c>
      <c r="AJ54" s="128">
        <f t="shared" si="12"/>
        <v>54.96942111485162</v>
      </c>
      <c r="AK54" s="30"/>
    </row>
    <row r="55" spans="1:37" s="46" customFormat="1" ht="14">
      <c r="A55" s="99">
        <v>53</v>
      </c>
      <c r="B55" s="100" t="s">
        <v>417</v>
      </c>
      <c r="C55" s="101" t="s">
        <v>42</v>
      </c>
      <c r="D55" s="101" t="s">
        <v>43</v>
      </c>
      <c r="E55" s="99" t="str">
        <f>VLOOKUP($D$3:$D$194,职称信息表!$B$3:$D$161,3,FALSE)</f>
        <v>研究员（自然科学）</v>
      </c>
      <c r="F55" s="99" t="str">
        <f>VLOOKUP($D$3:$D$194,职称信息表!$B$2:$E$161,4,FALSE)</f>
        <v>专任教师</v>
      </c>
      <c r="G55" s="99" t="str">
        <f>VLOOKUP($D$3:$D$194,职称信息表!$B$3:$F$161,5,FALSE)</f>
        <v>正高</v>
      </c>
      <c r="H55" s="102">
        <f>VLOOKUP(D55:D247,工作量!C55:K275,7,FALSE)</f>
        <v>267.33640000000003</v>
      </c>
      <c r="I55" s="102">
        <f>VLOOKUP(D55:D247,工作量!C55:K275,9,FALSE)</f>
        <v>40.526346848131098</v>
      </c>
      <c r="J55" s="99" t="e">
        <f>VLOOKUP($D$3:$D$195,#REF!,3,FALSE)</f>
        <v>#REF!</v>
      </c>
      <c r="K55" s="99" t="e">
        <f>VLOOKUP($D$3:$D$195,#REF!,3,FALSE)</f>
        <v>#REF!</v>
      </c>
      <c r="L55" s="99">
        <v>91.433000000000007</v>
      </c>
      <c r="M55" s="73">
        <v>39</v>
      </c>
      <c r="N55" s="102">
        <f t="shared" si="11"/>
        <v>84.274193548387117</v>
      </c>
      <c r="O55" s="99"/>
      <c r="P55" s="99"/>
      <c r="Q55" s="99"/>
      <c r="R55" s="99"/>
      <c r="S55" s="99"/>
      <c r="T55" s="99"/>
      <c r="U55" s="99"/>
      <c r="V55" s="99"/>
      <c r="W55" s="117"/>
      <c r="X55" s="99"/>
      <c r="Y55" s="117"/>
      <c r="Z55" s="117"/>
      <c r="AA55" s="117"/>
      <c r="AB55" s="117"/>
      <c r="AC55" s="117"/>
      <c r="AD55" s="99"/>
      <c r="AE55" s="117"/>
      <c r="AF55" s="117"/>
      <c r="AG55" s="117"/>
      <c r="AH55" s="117"/>
      <c r="AI55" s="99"/>
      <c r="AJ55" s="128">
        <f t="shared" si="12"/>
        <v>124.80054039651822</v>
      </c>
      <c r="AK55" s="110" t="s">
        <v>693</v>
      </c>
    </row>
    <row r="56" spans="1:37" ht="14">
      <c r="A56" s="28">
        <v>54</v>
      </c>
      <c r="B56" s="34" t="s">
        <v>417</v>
      </c>
      <c r="C56" s="35" t="s">
        <v>374</v>
      </c>
      <c r="D56" s="35" t="s">
        <v>50</v>
      </c>
      <c r="E56" s="29" t="str">
        <f>VLOOKUP($D$3:$D$194,职称信息表!$B$3:$D$161,3,FALSE)</f>
        <v>副研究员（自然科学）</v>
      </c>
      <c r="F56" s="28" t="str">
        <f>VLOOKUP($D$3:$D$194,职称信息表!$B$2:$E$161,4,FALSE)</f>
        <v>专任教师</v>
      </c>
      <c r="G56" s="29" t="str">
        <f>VLOOKUP($D$3:$D$194,职称信息表!$B$3:$F$161,5,FALSE)</f>
        <v>副高</v>
      </c>
      <c r="H56" s="19">
        <f>VLOOKUP(D56:D248,工作量!C56:K276,7,FALSE)</f>
        <v>130</v>
      </c>
      <c r="I56" s="71">
        <f>VLOOKUP(D56:D248,工作量!C56:K276,9,FALSE)</f>
        <v>19.707099707548398</v>
      </c>
      <c r="J56" s="73" t="e">
        <f>VLOOKUP($D$3:$D$195,#REF!,3,FALSE)</f>
        <v>#REF!</v>
      </c>
      <c r="K56" s="73" t="e">
        <f>VLOOKUP($D$3:$D$195,#REF!,3,FALSE)</f>
        <v>#REF!</v>
      </c>
      <c r="L56" s="73">
        <v>88.402000000000001</v>
      </c>
      <c r="M56" s="73">
        <v>147</v>
      </c>
      <c r="N56" s="71">
        <f t="shared" si="11"/>
        <v>40.725806451612911</v>
      </c>
      <c r="O56" s="28"/>
      <c r="P56" s="28"/>
      <c r="Q56" s="45">
        <f>SUM(O56:P56)</f>
        <v>0</v>
      </c>
      <c r="R56" s="28"/>
      <c r="S56" s="28"/>
      <c r="T56" s="28"/>
      <c r="U56" s="28"/>
      <c r="V56" s="28"/>
      <c r="W56" s="24">
        <f>SUM(R56:V56)</f>
        <v>0</v>
      </c>
      <c r="X56" s="68">
        <f>Q56+W56</f>
        <v>0</v>
      </c>
      <c r="Y56" s="24"/>
      <c r="Z56" s="24"/>
      <c r="AA56" s="24"/>
      <c r="AB56" s="24">
        <f>SUM(Y56:AA56)</f>
        <v>0</v>
      </c>
      <c r="AC56" s="24"/>
      <c r="AD56" s="28"/>
      <c r="AE56" s="24"/>
      <c r="AF56" s="24">
        <f>SUM(AC56:AE56)</f>
        <v>0</v>
      </c>
      <c r="AG56" s="24"/>
      <c r="AH56" s="24">
        <f>AG56</f>
        <v>0</v>
      </c>
      <c r="AI56" s="68">
        <f>AB56+AF56+AH56</f>
        <v>0</v>
      </c>
      <c r="AJ56" s="128">
        <f t="shared" si="12"/>
        <v>60.432906159161305</v>
      </c>
      <c r="AK56" s="30"/>
    </row>
    <row r="57" spans="1:37" ht="14">
      <c r="A57" s="28">
        <v>55</v>
      </c>
      <c r="B57" s="34" t="s">
        <v>417</v>
      </c>
      <c r="C57" s="35" t="s">
        <v>230</v>
      </c>
      <c r="D57" s="35" t="s">
        <v>231</v>
      </c>
      <c r="E57" s="29" t="str">
        <f>VLOOKUP($D$3:$D$194,职称信息表!$B$3:$D$161,3,FALSE)</f>
        <v>教授</v>
      </c>
      <c r="F57" s="28" t="str">
        <f>VLOOKUP($D$3:$D$194,职称信息表!$B$2:$E$161,4,FALSE)</f>
        <v>专任教师</v>
      </c>
      <c r="G57" s="29" t="str">
        <f>VLOOKUP($D$3:$D$194,职称信息表!$B$3:$F$161,5,FALSE)</f>
        <v>正高</v>
      </c>
      <c r="H57" s="19">
        <f>VLOOKUP(D57:D249,工作量!C57:K277,7,FALSE)</f>
        <v>814</v>
      </c>
      <c r="I57" s="71">
        <f>VLOOKUP(D57:D249,工作量!C57:K277,9,FALSE)</f>
        <v>100</v>
      </c>
      <c r="J57" s="73" t="e">
        <f>VLOOKUP($D$3:$D$195,#REF!,3,FALSE)</f>
        <v>#REF!</v>
      </c>
      <c r="K57" s="73" t="e">
        <f>VLOOKUP($D$3:$D$195,#REF!,3,FALSE)</f>
        <v>#REF!</v>
      </c>
      <c r="L57" s="73">
        <v>91.977000000000004</v>
      </c>
      <c r="M57" s="73">
        <v>16</v>
      </c>
      <c r="N57" s="71">
        <f t="shared" si="11"/>
        <v>93.548387096774192</v>
      </c>
      <c r="O57" s="28"/>
      <c r="P57" s="28"/>
      <c r="Q57" s="45">
        <f>SUM(O57:P57)</f>
        <v>0</v>
      </c>
      <c r="R57" s="28">
        <v>5</v>
      </c>
      <c r="S57" s="28"/>
      <c r="T57" s="28"/>
      <c r="U57" s="28"/>
      <c r="V57" s="28"/>
      <c r="W57" s="24">
        <f>SUM(R57:V57)</f>
        <v>5</v>
      </c>
      <c r="X57" s="68">
        <f>Q57+W57</f>
        <v>5</v>
      </c>
      <c r="Y57" s="24"/>
      <c r="Z57" s="24"/>
      <c r="AA57" s="24"/>
      <c r="AB57" s="24">
        <f>SUM(Y57:AA57)</f>
        <v>0</v>
      </c>
      <c r="AC57" s="24">
        <v>31</v>
      </c>
      <c r="AD57" s="28">
        <v>8</v>
      </c>
      <c r="AE57" s="24"/>
      <c r="AF57" s="24">
        <f>SUM(AC57:AE57)</f>
        <v>39</v>
      </c>
      <c r="AG57" s="24"/>
      <c r="AH57" s="24">
        <f>AG57</f>
        <v>0</v>
      </c>
      <c r="AI57" s="68">
        <f>AB57+AF57+AH57</f>
        <v>39</v>
      </c>
      <c r="AJ57" s="128">
        <f t="shared" si="12"/>
        <v>237.54838709677421</v>
      </c>
      <c r="AK57" s="30"/>
    </row>
    <row r="58" spans="1:37" ht="14">
      <c r="A58" s="28">
        <v>56</v>
      </c>
      <c r="B58" s="34" t="s">
        <v>417</v>
      </c>
      <c r="C58" s="35">
        <v>40311</v>
      </c>
      <c r="D58" s="35" t="s">
        <v>94</v>
      </c>
      <c r="E58" s="29" t="str">
        <f>VLOOKUP($D$3:$D$194,职称信息表!$B$3:$D$161,3,FALSE)</f>
        <v>副教授</v>
      </c>
      <c r="F58" s="28" t="str">
        <f>VLOOKUP($D$3:$D$194,职称信息表!$B$2:$E$161,4,FALSE)</f>
        <v>专任教师</v>
      </c>
      <c r="G58" s="29" t="str">
        <f>VLOOKUP($D$3:$D$194,职称信息表!$B$3:$F$161,5,FALSE)</f>
        <v>副高</v>
      </c>
      <c r="H58" s="19">
        <f>VLOOKUP(D58:D250,工作量!C58:K278,7,FALSE)</f>
        <v>338</v>
      </c>
      <c r="I58" s="71">
        <f>VLOOKUP(D58:D250,工作量!C58:K278,9,FALSE)</f>
        <v>51.23845923962584</v>
      </c>
      <c r="J58" s="73" t="e">
        <f>VLOOKUP($D$3:$D$195,#REF!,3,FALSE)</f>
        <v>#REF!</v>
      </c>
      <c r="K58" s="73" t="e">
        <f>VLOOKUP($D$3:$D$195,#REF!,3,FALSE)</f>
        <v>#REF!</v>
      </c>
      <c r="L58" s="73">
        <v>90.7</v>
      </c>
      <c r="M58" s="73">
        <v>80</v>
      </c>
      <c r="N58" s="71">
        <f t="shared" si="11"/>
        <v>67.741935483870975</v>
      </c>
      <c r="O58" s="28"/>
      <c r="P58" s="28"/>
      <c r="Q58" s="45">
        <f>SUM(O58:P58)</f>
        <v>0</v>
      </c>
      <c r="R58" s="28"/>
      <c r="S58" s="28"/>
      <c r="T58" s="28"/>
      <c r="U58" s="28"/>
      <c r="V58" s="28"/>
      <c r="W58" s="24">
        <f>SUM(R58:V58)</f>
        <v>0</v>
      </c>
      <c r="X58" s="68">
        <f>Q58+W58</f>
        <v>0</v>
      </c>
      <c r="Y58" s="24"/>
      <c r="Z58" s="24"/>
      <c r="AA58" s="24"/>
      <c r="AB58" s="24">
        <f>SUM(Y58:AA58)</f>
        <v>0</v>
      </c>
      <c r="AC58" s="24"/>
      <c r="AD58" s="28"/>
      <c r="AE58" s="24"/>
      <c r="AF58" s="24">
        <f>SUM(AC58:AE58)</f>
        <v>0</v>
      </c>
      <c r="AG58" s="24"/>
      <c r="AH58" s="24">
        <f>AG58</f>
        <v>0</v>
      </c>
      <c r="AI58" s="68">
        <f>AB58+AF58+AH58</f>
        <v>0</v>
      </c>
      <c r="AJ58" s="128">
        <f t="shared" si="12"/>
        <v>118.98039472349681</v>
      </c>
      <c r="AK58" s="30"/>
    </row>
    <row r="59" spans="1:37" ht="14">
      <c r="A59" s="28">
        <v>57</v>
      </c>
      <c r="B59" s="34" t="s">
        <v>417</v>
      </c>
      <c r="C59" s="35" t="s">
        <v>91</v>
      </c>
      <c r="D59" s="35" t="s">
        <v>92</v>
      </c>
      <c r="E59" s="29" t="str">
        <f>VLOOKUP($D$3:$D$194,职称信息表!$B$3:$D$161,3,FALSE)</f>
        <v>副教授</v>
      </c>
      <c r="F59" s="28" t="str">
        <f>VLOOKUP($D$3:$D$194,职称信息表!$B$2:$E$161,4,FALSE)</f>
        <v>专任教师</v>
      </c>
      <c r="G59" s="29" t="str">
        <f>VLOOKUP($D$3:$D$194,职称信息表!$B$3:$F$161,5,FALSE)</f>
        <v>副高</v>
      </c>
      <c r="H59" s="19">
        <f>VLOOKUP(D59:D251,工作量!C59:K279,7,FALSE)</f>
        <v>265.68000000000006</v>
      </c>
      <c r="I59" s="71">
        <f>VLOOKUP(D59:D251,工作量!C59:K279,9,FALSE)</f>
        <v>40.275248079241997</v>
      </c>
      <c r="J59" s="73" t="e">
        <f>VLOOKUP($D$3:$D$195,#REF!,3,FALSE)</f>
        <v>#REF!</v>
      </c>
      <c r="K59" s="73" t="e">
        <f>VLOOKUP($D$3:$D$195,#REF!,3,FALSE)</f>
        <v>#REF!</v>
      </c>
      <c r="L59" s="73" t="e">
        <f>AVERAGE(J59,K59)</f>
        <v>#REF!</v>
      </c>
      <c r="M59" s="73">
        <v>157</v>
      </c>
      <c r="N59" s="71">
        <f t="shared" si="11"/>
        <v>36.693548387096776</v>
      </c>
      <c r="O59" s="28"/>
      <c r="P59" s="28"/>
      <c r="Q59" s="45">
        <f>SUM(O59:P59)</f>
        <v>0</v>
      </c>
      <c r="R59" s="28"/>
      <c r="S59" s="28"/>
      <c r="T59" s="28"/>
      <c r="U59" s="28"/>
      <c r="V59" s="28"/>
      <c r="W59" s="24">
        <f>SUM(R59:V59)</f>
        <v>0</v>
      </c>
      <c r="X59" s="68">
        <f>Q59+W59</f>
        <v>0</v>
      </c>
      <c r="Y59" s="24"/>
      <c r="Z59" s="24"/>
      <c r="AA59" s="24"/>
      <c r="AB59" s="24">
        <f>SUM(Y59:AA59)</f>
        <v>0</v>
      </c>
      <c r="AC59" s="24"/>
      <c r="AD59" s="28"/>
      <c r="AE59" s="24"/>
      <c r="AF59" s="24">
        <f>SUM(AC59:AE59)</f>
        <v>0</v>
      </c>
      <c r="AG59" s="24"/>
      <c r="AH59" s="24">
        <f>AG59</f>
        <v>0</v>
      </c>
      <c r="AI59" s="68">
        <f>AB59+AF59+AH59</f>
        <v>0</v>
      </c>
      <c r="AJ59" s="128">
        <f t="shared" si="12"/>
        <v>76.968796466338773</v>
      </c>
      <c r="AK59" s="30"/>
    </row>
    <row r="60" spans="1:37" ht="14">
      <c r="A60" s="28">
        <v>58</v>
      </c>
      <c r="B60" s="34" t="s">
        <v>417</v>
      </c>
      <c r="C60" s="35" t="s">
        <v>105</v>
      </c>
      <c r="D60" s="35" t="s">
        <v>106</v>
      </c>
      <c r="E60" s="29" t="str">
        <f>VLOOKUP($D$3:$D$194,职称信息表!$B$3:$D$161,3,FALSE)</f>
        <v>副教授</v>
      </c>
      <c r="F60" s="28" t="str">
        <f>VLOOKUP($D$3:$D$194,职称信息表!$B$2:$E$161,4,FALSE)</f>
        <v>专任教师</v>
      </c>
      <c r="G60" s="29" t="str">
        <f>VLOOKUP($D$3:$D$194,职称信息表!$B$3:$F$161,5,FALSE)</f>
        <v>副高</v>
      </c>
      <c r="H60" s="19">
        <f>VLOOKUP(D60:D252,工作量!C60:K280,7,FALSE)</f>
        <v>96</v>
      </c>
      <c r="I60" s="71">
        <f>VLOOKUP(D60:D252,工作量!C60:K280,9,FALSE)</f>
        <v>14.552935168651125</v>
      </c>
      <c r="J60" s="73" t="e">
        <f>VLOOKUP($D$3:$D$195,#REF!,3,FALSE)</f>
        <v>#REF!</v>
      </c>
      <c r="K60" s="73" t="e">
        <f>VLOOKUP($D$3:$D$195,#REF!,3,FALSE)</f>
        <v>#REF!</v>
      </c>
      <c r="L60" s="73" t="e">
        <f>AVERAGE(J60,K60)</f>
        <v>#REF!</v>
      </c>
      <c r="M60" s="73">
        <v>157</v>
      </c>
      <c r="N60" s="71">
        <f t="shared" si="11"/>
        <v>36.693548387096776</v>
      </c>
      <c r="O60" s="28"/>
      <c r="P60" s="28"/>
      <c r="Q60" s="45">
        <f>SUM(O60:P60)</f>
        <v>0</v>
      </c>
      <c r="R60" s="28"/>
      <c r="S60" s="28"/>
      <c r="T60" s="28"/>
      <c r="U60" s="28"/>
      <c r="V60" s="28"/>
      <c r="W60" s="24">
        <f>SUM(R60:V60)</f>
        <v>0</v>
      </c>
      <c r="X60" s="68">
        <f>Q60+W60</f>
        <v>0</v>
      </c>
      <c r="Y60" s="24"/>
      <c r="Z60" s="24"/>
      <c r="AA60" s="24"/>
      <c r="AB60" s="24">
        <f>SUM(Y60:AA60)</f>
        <v>0</v>
      </c>
      <c r="AC60" s="24"/>
      <c r="AD60" s="28"/>
      <c r="AE60" s="24"/>
      <c r="AF60" s="24">
        <f>SUM(AC60:AE60)</f>
        <v>0</v>
      </c>
      <c r="AG60" s="24"/>
      <c r="AH60" s="24">
        <f>AG60</f>
        <v>0</v>
      </c>
      <c r="AI60" s="68">
        <f>AB60+AF60+AH60</f>
        <v>0</v>
      </c>
      <c r="AJ60" s="128">
        <f t="shared" si="12"/>
        <v>51.246483555747901</v>
      </c>
      <c r="AK60" s="30"/>
    </row>
    <row r="61" spans="1:37" s="106" customFormat="1" ht="14">
      <c r="A61" s="99">
        <v>59</v>
      </c>
      <c r="B61" s="100" t="s">
        <v>417</v>
      </c>
      <c r="C61" s="101" t="s">
        <v>281</v>
      </c>
      <c r="D61" s="101" t="s">
        <v>247</v>
      </c>
      <c r="E61" s="99" t="str">
        <f>VLOOKUP($D$3:$D$194,职称信息表!$B$3:$D$161,3,FALSE)</f>
        <v>副研究员（自然科学）</v>
      </c>
      <c r="F61" s="99" t="str">
        <f>VLOOKUP($D$3:$D$194,职称信息表!$B$2:$E$161,4,FALSE)</f>
        <v>专任教师</v>
      </c>
      <c r="G61" s="99" t="str">
        <f>VLOOKUP($D$3:$D$194,职称信息表!$B$3:$F$161,5,FALSE)</f>
        <v>副高</v>
      </c>
      <c r="H61" s="102">
        <f>VLOOKUP(D61:D253,工作量!C61:K281,7,FALSE)</f>
        <v>432.4</v>
      </c>
      <c r="I61" s="102">
        <f>VLOOKUP(D61:D253,工作量!C61:K281,9,FALSE)</f>
        <v>65.548845488799444</v>
      </c>
      <c r="J61" s="99" t="e">
        <f>VLOOKUP($D$3:$D$195,#REF!,3,FALSE)</f>
        <v>#REF!</v>
      </c>
      <c r="K61" s="99" t="e">
        <f>VLOOKUP($D$3:$D$195,#REF!,3,FALSE)</f>
        <v>#REF!</v>
      </c>
      <c r="L61" s="99" t="e">
        <f>AVERAGE(J61,K61)</f>
        <v>#REF!</v>
      </c>
      <c r="M61" s="99">
        <v>157</v>
      </c>
      <c r="N61" s="102">
        <f t="shared" si="11"/>
        <v>36.693548387096776</v>
      </c>
      <c r="O61" s="99"/>
      <c r="P61" s="99"/>
      <c r="Q61" s="99"/>
      <c r="R61" s="99"/>
      <c r="S61" s="99"/>
      <c r="T61" s="99"/>
      <c r="U61" s="99"/>
      <c r="V61" s="99"/>
      <c r="W61" s="117"/>
      <c r="X61" s="99"/>
      <c r="Y61" s="117"/>
      <c r="Z61" s="117"/>
      <c r="AA61" s="117"/>
      <c r="AB61" s="117"/>
      <c r="AC61" s="117"/>
      <c r="AD61" s="99"/>
      <c r="AE61" s="117"/>
      <c r="AF61" s="117"/>
      <c r="AG61" s="117"/>
      <c r="AH61" s="117"/>
      <c r="AI61" s="99"/>
      <c r="AJ61" s="132">
        <f t="shared" si="12"/>
        <v>102.24239387589623</v>
      </c>
      <c r="AK61" s="110" t="s">
        <v>693</v>
      </c>
    </row>
    <row r="62" spans="1:37" ht="14">
      <c r="A62" s="28">
        <v>60</v>
      </c>
      <c r="B62" s="34" t="s">
        <v>417</v>
      </c>
      <c r="C62" s="35" t="s">
        <v>140</v>
      </c>
      <c r="D62" s="35" t="s">
        <v>141</v>
      </c>
      <c r="E62" s="29" t="str">
        <f>VLOOKUP($D$3:$D$194,职称信息表!$B$3:$D$161,3,FALSE)</f>
        <v>教授</v>
      </c>
      <c r="F62" s="28" t="str">
        <f>VLOOKUP($D$3:$D$194,职称信息表!$B$2:$E$161,4,FALSE)</f>
        <v>专任教师</v>
      </c>
      <c r="G62" s="29" t="str">
        <f>VLOOKUP($D$3:$D$194,职称信息表!$B$3:$F$161,5,FALSE)</f>
        <v>正高</v>
      </c>
      <c r="H62" s="19">
        <f>VLOOKUP(D62:D254,工作量!C62:K282,7,FALSE)</f>
        <v>435</v>
      </c>
      <c r="I62" s="71">
        <f>VLOOKUP(D62:D254,工作量!C62:K282,9,FALSE)</f>
        <v>65.942987482950414</v>
      </c>
      <c r="J62" s="73" t="e">
        <f>VLOOKUP($D$3:$D$195,#REF!,3,FALSE)</f>
        <v>#REF!</v>
      </c>
      <c r="K62" s="73" t="e">
        <f>VLOOKUP($D$3:$D$195,#REF!,3,FALSE)</f>
        <v>#REF!</v>
      </c>
      <c r="L62" s="73">
        <v>90.819000000000003</v>
      </c>
      <c r="M62" s="73">
        <v>75</v>
      </c>
      <c r="N62" s="71">
        <f t="shared" si="11"/>
        <v>69.758064516129039</v>
      </c>
      <c r="O62" s="28"/>
      <c r="P62" s="28"/>
      <c r="Q62" s="45">
        <f t="shared" ref="Q62:Q80" si="21">SUM(O62:P62)</f>
        <v>0</v>
      </c>
      <c r="R62" s="28"/>
      <c r="S62" s="28"/>
      <c r="T62" s="28"/>
      <c r="U62" s="28"/>
      <c r="V62" s="28"/>
      <c r="W62" s="24">
        <f t="shared" ref="W62:W80" si="22">SUM(R62:V62)</f>
        <v>0</v>
      </c>
      <c r="X62" s="68">
        <f t="shared" ref="X62:X80" si="23">Q62+W62</f>
        <v>0</v>
      </c>
      <c r="Y62" s="24"/>
      <c r="Z62" s="24"/>
      <c r="AA62" s="24"/>
      <c r="AB62" s="24">
        <f t="shared" ref="AB62:AB80" si="24">SUM(Y62:AA62)</f>
        <v>0</v>
      </c>
      <c r="AC62" s="24">
        <v>20</v>
      </c>
      <c r="AD62" s="28"/>
      <c r="AE62" s="24"/>
      <c r="AF62" s="24">
        <f t="shared" ref="AF62:AF80" si="25">SUM(AC62:AE62)</f>
        <v>20</v>
      </c>
      <c r="AG62" s="24"/>
      <c r="AH62" s="24">
        <f t="shared" ref="AH62:AH80" si="26">AG62</f>
        <v>0</v>
      </c>
      <c r="AI62" s="68">
        <f t="shared" ref="AI62:AI80" si="27">AB62+AF62+AH62</f>
        <v>20</v>
      </c>
      <c r="AJ62" s="128">
        <f t="shared" si="12"/>
        <v>155.70105199907945</v>
      </c>
      <c r="AK62" s="95"/>
    </row>
    <row r="63" spans="1:37" ht="14">
      <c r="A63" s="28">
        <v>61</v>
      </c>
      <c r="B63" s="34" t="s">
        <v>417</v>
      </c>
      <c r="C63" s="35" t="s">
        <v>146</v>
      </c>
      <c r="D63" s="35" t="s">
        <v>147</v>
      </c>
      <c r="E63" s="29" t="str">
        <f>VLOOKUP($D$3:$D$194,职称信息表!$B$3:$D$161,3,FALSE)</f>
        <v>副教授</v>
      </c>
      <c r="F63" s="28" t="str">
        <f>VLOOKUP($D$3:$D$194,职称信息表!$B$2:$E$161,4,FALSE)</f>
        <v>专任教师</v>
      </c>
      <c r="G63" s="29" t="str">
        <f>VLOOKUP($D$3:$D$194,职称信息表!$B$3:$F$161,5,FALSE)</f>
        <v>副高</v>
      </c>
      <c r="H63" s="19">
        <f>VLOOKUP(D63:D255,工作量!C63:K283,7,FALSE)</f>
        <v>384.49720000000002</v>
      </c>
      <c r="I63" s="71">
        <f>VLOOKUP(D63:D255,工作量!C63:K283,9,FALSE)</f>
        <v>58.287112751332138</v>
      </c>
      <c r="J63" s="73" t="e">
        <f>VLOOKUP($D$3:$D$195,#REF!,3,FALSE)</f>
        <v>#REF!</v>
      </c>
      <c r="K63" s="73" t="e">
        <f>VLOOKUP($D$3:$D$195,#REF!,3,FALSE)</f>
        <v>#REF!</v>
      </c>
      <c r="L63" s="73" t="e">
        <f>AVERAGE(J63,K63)</f>
        <v>#REF!</v>
      </c>
      <c r="M63" s="73">
        <v>153</v>
      </c>
      <c r="N63" s="71">
        <f t="shared" si="11"/>
        <v>38.306451612903231</v>
      </c>
      <c r="O63" s="28"/>
      <c r="P63" s="28"/>
      <c r="Q63" s="45">
        <f t="shared" si="21"/>
        <v>0</v>
      </c>
      <c r="R63" s="28"/>
      <c r="S63" s="28"/>
      <c r="T63" s="28"/>
      <c r="U63" s="28"/>
      <c r="V63" s="28"/>
      <c r="W63" s="24">
        <f t="shared" si="22"/>
        <v>0</v>
      </c>
      <c r="X63" s="68">
        <f t="shared" si="23"/>
        <v>0</v>
      </c>
      <c r="Y63" s="24"/>
      <c r="Z63" s="24"/>
      <c r="AA63" s="24"/>
      <c r="AB63" s="24">
        <f t="shared" si="24"/>
        <v>0</v>
      </c>
      <c r="AC63" s="24"/>
      <c r="AD63" s="28"/>
      <c r="AE63" s="24"/>
      <c r="AF63" s="24">
        <f t="shared" si="25"/>
        <v>0</v>
      </c>
      <c r="AG63" s="24"/>
      <c r="AH63" s="24">
        <f t="shared" si="26"/>
        <v>0</v>
      </c>
      <c r="AI63" s="68">
        <f t="shared" si="27"/>
        <v>0</v>
      </c>
      <c r="AJ63" s="128">
        <f t="shared" si="12"/>
        <v>96.593564364235363</v>
      </c>
      <c r="AK63" s="30"/>
    </row>
    <row r="64" spans="1:37" ht="14">
      <c r="A64" s="28">
        <v>62</v>
      </c>
      <c r="B64" s="34" t="s">
        <v>417</v>
      </c>
      <c r="C64" s="35" t="s">
        <v>132</v>
      </c>
      <c r="D64" s="35" t="s">
        <v>133</v>
      </c>
      <c r="E64" s="29" t="str">
        <f>VLOOKUP($D$3:$D$194,职称信息表!$B$3:$D$161,3,FALSE)</f>
        <v>副教授</v>
      </c>
      <c r="F64" s="28" t="str">
        <f>VLOOKUP($D$3:$D$194,职称信息表!$B$2:$E$161,4,FALSE)</f>
        <v>专任教师</v>
      </c>
      <c r="G64" s="29" t="str">
        <f>VLOOKUP($D$3:$D$194,职称信息表!$B$3:$F$161,5,FALSE)</f>
        <v>副高</v>
      </c>
      <c r="H64" s="19">
        <f>VLOOKUP(D64:D256,工作量!C64:K284,7,FALSE)</f>
        <v>300</v>
      </c>
      <c r="I64" s="71">
        <f>VLOOKUP(D64:D256,工作量!C64:K284,9,FALSE)</f>
        <v>45.477922402034764</v>
      </c>
      <c r="J64" s="73" t="e">
        <f>VLOOKUP($D$3:$D$195,#REF!,3,FALSE)</f>
        <v>#REF!</v>
      </c>
      <c r="K64" s="73" t="e">
        <f>VLOOKUP($D$3:$D$195,#REF!,3,FALSE)</f>
        <v>#REF!</v>
      </c>
      <c r="L64" s="73" t="e">
        <f>AVERAGE(J64,K64)</f>
        <v>#REF!</v>
      </c>
      <c r="M64" s="73">
        <v>127</v>
      </c>
      <c r="N64" s="71">
        <f t="shared" si="11"/>
        <v>48.790322580645167</v>
      </c>
      <c r="O64" s="28"/>
      <c r="P64" s="28"/>
      <c r="Q64" s="45">
        <f t="shared" si="21"/>
        <v>0</v>
      </c>
      <c r="R64" s="28"/>
      <c r="S64" s="28"/>
      <c r="T64" s="28"/>
      <c r="U64" s="28"/>
      <c r="V64" s="28"/>
      <c r="W64" s="24">
        <f t="shared" si="22"/>
        <v>0</v>
      </c>
      <c r="X64" s="68">
        <f t="shared" si="23"/>
        <v>0</v>
      </c>
      <c r="Y64" s="24"/>
      <c r="Z64" s="24"/>
      <c r="AA64" s="24"/>
      <c r="AB64" s="24">
        <f t="shared" si="24"/>
        <v>0</v>
      </c>
      <c r="AC64" s="24"/>
      <c r="AD64" s="28"/>
      <c r="AE64" s="24"/>
      <c r="AF64" s="24">
        <f t="shared" si="25"/>
        <v>0</v>
      </c>
      <c r="AG64" s="24"/>
      <c r="AH64" s="24">
        <f t="shared" si="26"/>
        <v>0</v>
      </c>
      <c r="AI64" s="68">
        <f t="shared" si="27"/>
        <v>0</v>
      </c>
      <c r="AJ64" s="128">
        <f t="shared" si="12"/>
        <v>94.268244982679931</v>
      </c>
      <c r="AK64" s="30"/>
    </row>
    <row r="65" spans="1:37" ht="14">
      <c r="A65" s="28">
        <v>63</v>
      </c>
      <c r="B65" s="34" t="s">
        <v>417</v>
      </c>
      <c r="C65" s="35" t="s">
        <v>160</v>
      </c>
      <c r="D65" s="35" t="s">
        <v>161</v>
      </c>
      <c r="E65" s="29" t="str">
        <f>VLOOKUP($D$3:$D$194,职称信息表!$B$3:$D$161,3,FALSE)</f>
        <v>副教授</v>
      </c>
      <c r="F65" s="28" t="str">
        <f>VLOOKUP($D$3:$D$194,职称信息表!$B$2:$E$161,4,FALSE)</f>
        <v>专任教师</v>
      </c>
      <c r="G65" s="29" t="str">
        <f>VLOOKUP($D$3:$D$194,职称信息表!$B$3:$F$161,5,FALSE)</f>
        <v>副高</v>
      </c>
      <c r="H65" s="19">
        <f>VLOOKUP(D65:D257,工作量!C65:K285,7,FALSE)</f>
        <v>325</v>
      </c>
      <c r="I65" s="71">
        <f>VLOOKUP(D65:D257,工作量!C65:K285,9,FALSE)</f>
        <v>49.267749268871</v>
      </c>
      <c r="J65" s="73" t="e">
        <f>VLOOKUP($D$3:$D$195,#REF!,3,FALSE)</f>
        <v>#REF!</v>
      </c>
      <c r="K65" s="73" t="e">
        <f>VLOOKUP($D$3:$D$195,#REF!,3,FALSE)</f>
        <v>#REF!</v>
      </c>
      <c r="L65" s="73" t="e">
        <f>AVERAGE(J65,K65)</f>
        <v>#REF!</v>
      </c>
      <c r="M65" s="73">
        <v>61</v>
      </c>
      <c r="N65" s="71">
        <f t="shared" si="11"/>
        <v>75.403225806451616</v>
      </c>
      <c r="O65" s="28"/>
      <c r="P65" s="28"/>
      <c r="Q65" s="45">
        <f t="shared" si="21"/>
        <v>0</v>
      </c>
      <c r="R65" s="28"/>
      <c r="S65" s="28"/>
      <c r="T65" s="28"/>
      <c r="U65" s="28"/>
      <c r="V65" s="28"/>
      <c r="W65" s="24">
        <f t="shared" si="22"/>
        <v>0</v>
      </c>
      <c r="X65" s="68">
        <f t="shared" si="23"/>
        <v>0</v>
      </c>
      <c r="Y65" s="24"/>
      <c r="Z65" s="95"/>
      <c r="AA65" s="24"/>
      <c r="AB65" s="24">
        <f t="shared" si="24"/>
        <v>0</v>
      </c>
      <c r="AC65" s="24"/>
      <c r="AD65" s="28"/>
      <c r="AE65" s="24"/>
      <c r="AF65" s="24">
        <f t="shared" si="25"/>
        <v>0</v>
      </c>
      <c r="AG65" s="24"/>
      <c r="AH65" s="24">
        <f t="shared" si="26"/>
        <v>0</v>
      </c>
      <c r="AI65" s="68">
        <f t="shared" si="27"/>
        <v>0</v>
      </c>
      <c r="AJ65" s="128">
        <f t="shared" si="12"/>
        <v>124.67097507532262</v>
      </c>
      <c r="AK65" s="95"/>
    </row>
    <row r="66" spans="1:37" ht="14">
      <c r="A66" s="28">
        <v>64</v>
      </c>
      <c r="B66" s="34" t="s">
        <v>417</v>
      </c>
      <c r="C66" s="35" t="s">
        <v>465</v>
      </c>
      <c r="D66" s="35" t="s">
        <v>238</v>
      </c>
      <c r="E66" s="29" t="str">
        <f>VLOOKUP($D$3:$D$194,职称信息表!$B$3:$D$161,3,FALSE)</f>
        <v>讲师（高校）</v>
      </c>
      <c r="F66" s="28" t="str">
        <f>VLOOKUP($D$3:$D$194,职称信息表!$B$2:$E$161,4,FALSE)</f>
        <v>专任教师</v>
      </c>
      <c r="G66" s="29" t="str">
        <f>VLOOKUP($D$3:$D$194,职称信息表!$B$3:$F$161,5,FALSE)</f>
        <v>中级</v>
      </c>
      <c r="H66" s="19">
        <f>VLOOKUP(D66:D258,工作量!C66:K286,7,FALSE)</f>
        <v>245.88</v>
      </c>
      <c r="I66" s="19">
        <f>VLOOKUP(D66:D258,工作量!C66:K286,9,FALSE)</f>
        <v>37.273705200707695</v>
      </c>
      <c r="J66" s="73" t="e">
        <f>VLOOKUP($D$3:$D$195,#REF!,3,FALSE)</f>
        <v>#REF!</v>
      </c>
      <c r="K66" s="73" t="e">
        <f>VLOOKUP($D$3:$D$195,#REF!,3,FALSE)</f>
        <v>#REF!</v>
      </c>
      <c r="L66" s="73" t="e">
        <f>AVERAGE(J66,K66)</f>
        <v>#REF!</v>
      </c>
      <c r="M66" s="73">
        <v>157</v>
      </c>
      <c r="N66" s="19">
        <f t="shared" si="11"/>
        <v>36.693548387096776</v>
      </c>
      <c r="O66" s="28"/>
      <c r="P66" s="28"/>
      <c r="Q66" s="45">
        <f t="shared" si="21"/>
        <v>0</v>
      </c>
      <c r="R66" s="28"/>
      <c r="S66" s="28"/>
      <c r="T66" s="28"/>
      <c r="U66" s="28"/>
      <c r="V66" s="28"/>
      <c r="W66" s="24">
        <f t="shared" si="22"/>
        <v>0</v>
      </c>
      <c r="X66" s="145">
        <f t="shared" si="23"/>
        <v>0</v>
      </c>
      <c r="Y66" s="24"/>
      <c r="Z66" s="24"/>
      <c r="AA66" s="24"/>
      <c r="AB66" s="24">
        <f t="shared" si="24"/>
        <v>0</v>
      </c>
      <c r="AC66" s="24"/>
      <c r="AD66" s="28"/>
      <c r="AE66" s="24"/>
      <c r="AF66" s="24">
        <f t="shared" si="25"/>
        <v>0</v>
      </c>
      <c r="AG66" s="24"/>
      <c r="AH66" s="24">
        <f t="shared" si="26"/>
        <v>0</v>
      </c>
      <c r="AI66" s="145">
        <f t="shared" si="27"/>
        <v>0</v>
      </c>
      <c r="AJ66" s="128">
        <f t="shared" si="12"/>
        <v>73.967253587804464</v>
      </c>
      <c r="AK66" s="95"/>
    </row>
    <row r="67" spans="1:37" ht="14">
      <c r="A67" s="28">
        <v>65</v>
      </c>
      <c r="B67" s="34" t="s">
        <v>417</v>
      </c>
      <c r="C67" s="35" t="s">
        <v>349</v>
      </c>
      <c r="D67" s="35" t="s">
        <v>236</v>
      </c>
      <c r="E67" s="29" t="str">
        <f>VLOOKUP($D$3:$D$194,职称信息表!$B$3:$D$161,3,FALSE)</f>
        <v>副教授</v>
      </c>
      <c r="F67" s="28" t="str">
        <f>VLOOKUP($D$3:$D$194,职称信息表!$B$2:$E$161,4,FALSE)</f>
        <v>专任教师</v>
      </c>
      <c r="G67" s="29" t="str">
        <f>VLOOKUP($D$3:$D$194,职称信息表!$B$3:$F$161,5,FALSE)</f>
        <v>副高</v>
      </c>
      <c r="H67" s="19">
        <f>VLOOKUP(D67:D259,工作量!C67:K287,7,FALSE)</f>
        <v>220.00000000000003</v>
      </c>
      <c r="I67" s="71">
        <f>VLOOKUP(D67:D259,工作量!C67:K287,9,FALSE)</f>
        <v>33.350476428158835</v>
      </c>
      <c r="J67" s="73" t="e">
        <f>VLOOKUP($D$3:$D$195,#REF!,3,FALSE)</f>
        <v>#REF!</v>
      </c>
      <c r="K67" s="73" t="e">
        <f>VLOOKUP($D$3:$D$195,#REF!,3,FALSE)</f>
        <v>#REF!</v>
      </c>
      <c r="L67" s="73" t="e">
        <f>AVERAGE(J67,K67)</f>
        <v>#REF!</v>
      </c>
      <c r="M67" s="73">
        <v>117</v>
      </c>
      <c r="N67" s="71">
        <f t="shared" ref="N67:N98" si="28">(1.6-M67/155)*62.5</f>
        <v>52.822580645161295</v>
      </c>
      <c r="O67" s="28"/>
      <c r="P67" s="28"/>
      <c r="Q67" s="45">
        <f t="shared" si="21"/>
        <v>0</v>
      </c>
      <c r="R67" s="28"/>
      <c r="S67" s="28"/>
      <c r="T67" s="28"/>
      <c r="U67" s="28"/>
      <c r="V67" s="28"/>
      <c r="W67" s="24">
        <f t="shared" si="22"/>
        <v>0</v>
      </c>
      <c r="X67" s="68">
        <f t="shared" si="23"/>
        <v>0</v>
      </c>
      <c r="Y67" s="24"/>
      <c r="Z67" s="95"/>
      <c r="AA67" s="24"/>
      <c r="AB67" s="24">
        <f t="shared" si="24"/>
        <v>0</v>
      </c>
      <c r="AC67" s="24"/>
      <c r="AD67" s="28"/>
      <c r="AE67" s="24"/>
      <c r="AF67" s="24">
        <f t="shared" si="25"/>
        <v>0</v>
      </c>
      <c r="AG67" s="24"/>
      <c r="AH67" s="24">
        <f t="shared" si="26"/>
        <v>0</v>
      </c>
      <c r="AI67" s="68">
        <f t="shared" si="27"/>
        <v>0</v>
      </c>
      <c r="AJ67" s="128">
        <f t="shared" ref="AJ67:AJ98" si="29">I67+N67+X67+AI67</f>
        <v>86.173057073320138</v>
      </c>
      <c r="AK67" s="147"/>
    </row>
    <row r="68" spans="1:37" ht="14">
      <c r="A68" s="28">
        <v>66</v>
      </c>
      <c r="B68" s="34" t="s">
        <v>417</v>
      </c>
      <c r="C68" s="35" t="s">
        <v>89</v>
      </c>
      <c r="D68" s="35" t="s">
        <v>90</v>
      </c>
      <c r="E68" s="29" t="str">
        <f>VLOOKUP($D$3:$D$194,职称信息表!$B$3:$D$161,3,FALSE)</f>
        <v>副教授</v>
      </c>
      <c r="F68" s="28" t="str">
        <f>VLOOKUP($D$3:$D$194,职称信息表!$B$2:$E$161,4,FALSE)</f>
        <v>专任教师</v>
      </c>
      <c r="G68" s="29" t="str">
        <f>VLOOKUP($D$3:$D$194,职称信息表!$B$3:$F$161,5,FALSE)</f>
        <v>副高</v>
      </c>
      <c r="H68" s="19">
        <f>VLOOKUP(D68:D260,工作量!C68:K288,7,FALSE)</f>
        <v>240</v>
      </c>
      <c r="I68" s="71">
        <f>VLOOKUP(D68:D260,工作量!C68:K288,9,FALSE)</f>
        <v>36.382337921627808</v>
      </c>
      <c r="J68" s="73" t="e">
        <f>VLOOKUP($D$3:$D$195,#REF!,3,FALSE)</f>
        <v>#REF!</v>
      </c>
      <c r="K68" s="73" t="e">
        <f>VLOOKUP($D$3:$D$195,#REF!,3,FALSE)</f>
        <v>#REF!</v>
      </c>
      <c r="L68" s="73">
        <v>92.218000000000004</v>
      </c>
      <c r="M68" s="73">
        <v>10</v>
      </c>
      <c r="N68" s="71">
        <f t="shared" si="28"/>
        <v>95.967741935483886</v>
      </c>
      <c r="O68" s="28"/>
      <c r="P68" s="28"/>
      <c r="Q68" s="45">
        <f t="shared" si="21"/>
        <v>0</v>
      </c>
      <c r="R68" s="28"/>
      <c r="S68" s="28"/>
      <c r="T68" s="28"/>
      <c r="U68" s="28"/>
      <c r="V68" s="28"/>
      <c r="W68" s="24">
        <f t="shared" si="22"/>
        <v>0</v>
      </c>
      <c r="X68" s="68">
        <f t="shared" si="23"/>
        <v>0</v>
      </c>
      <c r="Y68" s="24"/>
      <c r="Z68" s="24"/>
      <c r="AA68" s="24"/>
      <c r="AB68" s="24">
        <f t="shared" si="24"/>
        <v>0</v>
      </c>
      <c r="AC68" s="24"/>
      <c r="AD68" s="28"/>
      <c r="AE68" s="24"/>
      <c r="AF68" s="24">
        <f t="shared" si="25"/>
        <v>0</v>
      </c>
      <c r="AG68" s="24"/>
      <c r="AH68" s="24">
        <f t="shared" si="26"/>
        <v>0</v>
      </c>
      <c r="AI68" s="68">
        <f t="shared" si="27"/>
        <v>0</v>
      </c>
      <c r="AJ68" s="128">
        <f t="shared" si="29"/>
        <v>132.35007985711169</v>
      </c>
      <c r="AK68" s="95"/>
    </row>
    <row r="69" spans="1:37" ht="14">
      <c r="A69" s="28">
        <v>67</v>
      </c>
      <c r="B69" s="34" t="s">
        <v>417</v>
      </c>
      <c r="C69" s="35" t="s">
        <v>64</v>
      </c>
      <c r="D69" s="35" t="s">
        <v>65</v>
      </c>
      <c r="E69" s="29" t="str">
        <f>VLOOKUP($D$3:$D$194,职称信息表!$B$3:$D$161,3,FALSE)</f>
        <v>讲师（高校）</v>
      </c>
      <c r="F69" s="28" t="str">
        <f>VLOOKUP($D$3:$D$194,职称信息表!$B$2:$E$161,4,FALSE)</f>
        <v>专任教师</v>
      </c>
      <c r="G69" s="29" t="str">
        <f>VLOOKUP($D$3:$D$194,职称信息表!$B$3:$F$161,5,FALSE)</f>
        <v>中级</v>
      </c>
      <c r="H69" s="19">
        <f>VLOOKUP(D69:D261,工作量!C69:K289,7,FALSE)</f>
        <v>376</v>
      </c>
      <c r="I69" s="71">
        <f>VLOOKUP(D69:D261,工作量!C69:K289,9,FALSE)</f>
        <v>56.998996077216908</v>
      </c>
      <c r="J69" s="73" t="e">
        <f>VLOOKUP($D$3:$D$195,#REF!,3,FALSE)</f>
        <v>#REF!</v>
      </c>
      <c r="K69" s="73" t="e">
        <f>VLOOKUP($D$3:$D$195,#REF!,3,FALSE)</f>
        <v>#REF!</v>
      </c>
      <c r="L69" s="73" t="e">
        <f>AVERAGE(J69,K69)</f>
        <v>#REF!</v>
      </c>
      <c r="M69" s="73">
        <v>116</v>
      </c>
      <c r="N69" s="71">
        <f t="shared" si="28"/>
        <v>53.225806451612904</v>
      </c>
      <c r="O69" s="28"/>
      <c r="P69" s="28"/>
      <c r="Q69" s="45">
        <f t="shared" si="21"/>
        <v>0</v>
      </c>
      <c r="R69" s="28"/>
      <c r="S69" s="28"/>
      <c r="T69" s="28"/>
      <c r="U69" s="28"/>
      <c r="V69" s="28"/>
      <c r="W69" s="24">
        <f t="shared" si="22"/>
        <v>0</v>
      </c>
      <c r="X69" s="68">
        <f t="shared" si="23"/>
        <v>0</v>
      </c>
      <c r="Y69" s="24"/>
      <c r="Z69" s="24"/>
      <c r="AA69" s="24"/>
      <c r="AB69" s="24">
        <f t="shared" si="24"/>
        <v>0</v>
      </c>
      <c r="AC69" s="24">
        <v>2</v>
      </c>
      <c r="AD69" s="28"/>
      <c r="AE69" s="24"/>
      <c r="AF69" s="24">
        <f t="shared" si="25"/>
        <v>2</v>
      </c>
      <c r="AG69" s="24"/>
      <c r="AH69" s="24">
        <f t="shared" si="26"/>
        <v>0</v>
      </c>
      <c r="AI69" s="68">
        <f t="shared" si="27"/>
        <v>2</v>
      </c>
      <c r="AJ69" s="128">
        <f t="shared" si="29"/>
        <v>112.22480252882981</v>
      </c>
      <c r="AK69" s="95"/>
    </row>
    <row r="70" spans="1:37" ht="14">
      <c r="A70" s="99">
        <v>68</v>
      </c>
      <c r="B70" s="100" t="s">
        <v>417</v>
      </c>
      <c r="C70" s="101" t="s">
        <v>152</v>
      </c>
      <c r="D70" s="101" t="s">
        <v>153</v>
      </c>
      <c r="E70" s="99" t="str">
        <f>VLOOKUP($D$3:$D$194,职称信息表!$B$3:$D$161,3,FALSE)</f>
        <v>讲师（高校）</v>
      </c>
      <c r="F70" s="99" t="str">
        <f>VLOOKUP($D$3:$D$194,职称信息表!$B$2:$E$161,4,FALSE)</f>
        <v>专任教师</v>
      </c>
      <c r="G70" s="99" t="str">
        <f>VLOOKUP($D$3:$D$194,职称信息表!$B$3:$F$161,5,FALSE)</f>
        <v>中级</v>
      </c>
      <c r="H70" s="102">
        <f>VLOOKUP(D70:D262,工作量!C70:K290,7,FALSE)</f>
        <v>196</v>
      </c>
      <c r="I70" s="102">
        <f>VLOOKUP(D70:D262,工作量!C70:K290,9,FALSE)</f>
        <v>29.712242635996049</v>
      </c>
      <c r="J70" s="99" t="e">
        <f>VLOOKUP($D$3:$D$195,#REF!,3,FALSE)</f>
        <v>#REF!</v>
      </c>
      <c r="K70" s="99" t="e">
        <f>VLOOKUP($D$3:$D$195,#REF!,3,FALSE)</f>
        <v>#REF!</v>
      </c>
      <c r="L70" s="99" t="e">
        <f>AVERAGE(J70,K70)</f>
        <v>#REF!</v>
      </c>
      <c r="M70" s="73">
        <v>157</v>
      </c>
      <c r="N70" s="102">
        <f t="shared" si="28"/>
        <v>36.693548387096776</v>
      </c>
      <c r="O70" s="99"/>
      <c r="P70" s="99"/>
      <c r="Q70" s="99">
        <f t="shared" si="21"/>
        <v>0</v>
      </c>
      <c r="R70" s="99"/>
      <c r="S70" s="99"/>
      <c r="T70" s="99"/>
      <c r="U70" s="99"/>
      <c r="V70" s="99"/>
      <c r="W70" s="117">
        <f t="shared" si="22"/>
        <v>0</v>
      </c>
      <c r="X70" s="99">
        <f t="shared" si="23"/>
        <v>0</v>
      </c>
      <c r="Y70" s="117"/>
      <c r="Z70" s="117"/>
      <c r="AA70" s="117"/>
      <c r="AB70" s="117">
        <f t="shared" si="24"/>
        <v>0</v>
      </c>
      <c r="AC70" s="117"/>
      <c r="AD70" s="99"/>
      <c r="AE70" s="117"/>
      <c r="AF70" s="117">
        <f t="shared" si="25"/>
        <v>0</v>
      </c>
      <c r="AG70" s="117"/>
      <c r="AH70" s="117">
        <f t="shared" si="26"/>
        <v>0</v>
      </c>
      <c r="AI70" s="99">
        <f t="shared" si="27"/>
        <v>0</v>
      </c>
      <c r="AJ70" s="128">
        <f t="shared" si="29"/>
        <v>66.405791023092831</v>
      </c>
      <c r="AK70" s="108" t="s">
        <v>729</v>
      </c>
    </row>
    <row r="71" spans="1:37" ht="14">
      <c r="A71" s="28">
        <v>69</v>
      </c>
      <c r="B71" s="34" t="s">
        <v>417</v>
      </c>
      <c r="C71" s="35" t="s">
        <v>355</v>
      </c>
      <c r="D71" s="35" t="s">
        <v>163</v>
      </c>
      <c r="E71" s="29" t="str">
        <f>VLOOKUP($D$3:$D$194,职称信息表!$B$3:$D$161,3,FALSE)</f>
        <v>副教授</v>
      </c>
      <c r="F71" s="28" t="str">
        <f>VLOOKUP($D$3:$D$194,职称信息表!$B$2:$E$161,4,FALSE)</f>
        <v>专任教师</v>
      </c>
      <c r="G71" s="29" t="str">
        <f>VLOOKUP($D$3:$D$194,职称信息表!$B$3:$F$161,5,FALSE)</f>
        <v>副高</v>
      </c>
      <c r="H71" s="19">
        <f>VLOOKUP(D71:D263,工作量!C71:K291,7,FALSE)</f>
        <v>130</v>
      </c>
      <c r="I71" s="71">
        <f>VLOOKUP(D71:D263,工作量!C71:K291,9,FALSE)</f>
        <v>19.707099707548398</v>
      </c>
      <c r="J71" s="73" t="e">
        <f>VLOOKUP($D$3:$D$195,#REF!,3,FALSE)</f>
        <v>#REF!</v>
      </c>
      <c r="K71" s="73" t="e">
        <f>VLOOKUP($D$3:$D$195,#REF!,3,FALSE)</f>
        <v>#REF!</v>
      </c>
      <c r="L71" s="73">
        <v>91.814999999999998</v>
      </c>
      <c r="M71" s="73">
        <v>22</v>
      </c>
      <c r="N71" s="71">
        <f t="shared" si="28"/>
        <v>91.129032258064527</v>
      </c>
      <c r="O71" s="28"/>
      <c r="P71" s="28"/>
      <c r="Q71" s="45">
        <f t="shared" si="21"/>
        <v>0</v>
      </c>
      <c r="R71" s="28"/>
      <c r="S71" s="28"/>
      <c r="T71" s="28"/>
      <c r="U71" s="28"/>
      <c r="V71" s="28"/>
      <c r="W71" s="24">
        <f t="shared" si="22"/>
        <v>0</v>
      </c>
      <c r="X71" s="68">
        <f t="shared" si="23"/>
        <v>0</v>
      </c>
      <c r="Y71" s="24"/>
      <c r="Z71" s="24"/>
      <c r="AA71" s="24"/>
      <c r="AB71" s="24">
        <f t="shared" si="24"/>
        <v>0</v>
      </c>
      <c r="AC71" s="24"/>
      <c r="AD71" s="28"/>
      <c r="AE71" s="24"/>
      <c r="AF71" s="24">
        <f t="shared" si="25"/>
        <v>0</v>
      </c>
      <c r="AG71" s="24"/>
      <c r="AH71" s="24">
        <f t="shared" si="26"/>
        <v>0</v>
      </c>
      <c r="AI71" s="68">
        <f t="shared" si="27"/>
        <v>0</v>
      </c>
      <c r="AJ71" s="128">
        <f t="shared" si="29"/>
        <v>110.83613196561292</v>
      </c>
      <c r="AK71" s="95"/>
    </row>
    <row r="72" spans="1:37" ht="14">
      <c r="A72" s="28">
        <v>70</v>
      </c>
      <c r="B72" s="34" t="s">
        <v>417</v>
      </c>
      <c r="C72" s="35" t="s">
        <v>344</v>
      </c>
      <c r="D72" s="35" t="s">
        <v>237</v>
      </c>
      <c r="E72" s="29" t="str">
        <f>VLOOKUP($D$3:$D$194,职称信息表!$B$3:$D$161,3,FALSE)</f>
        <v>讲师（高校）</v>
      </c>
      <c r="F72" s="28" t="str">
        <f>VLOOKUP($D$3:$D$194,职称信息表!$B$2:$E$161,4,FALSE)</f>
        <v>专任教师</v>
      </c>
      <c r="G72" s="29" t="str">
        <f>VLOOKUP($D$3:$D$194,职称信息表!$B$3:$F$161,5,FALSE)</f>
        <v>中级</v>
      </c>
      <c r="H72" s="19">
        <f>VLOOKUP(D72:D264,工作量!C72:K292,7,FALSE)</f>
        <v>425</v>
      </c>
      <c r="I72" s="71">
        <f>VLOOKUP(D72:D264,工作量!C72:K292,9,FALSE)</f>
        <v>64.427056736215917</v>
      </c>
      <c r="J72" s="73" t="e">
        <f>VLOOKUP($D$3:$D$195,#REF!,3,FALSE)</f>
        <v>#REF!</v>
      </c>
      <c r="K72" s="73" t="e">
        <f>VLOOKUP($D$3:$D$195,#REF!,3,FALSE)</f>
        <v>#REF!</v>
      </c>
      <c r="L72" s="73" t="e">
        <f>AVERAGE(J72,K72)</f>
        <v>#REF!</v>
      </c>
      <c r="M72" s="73">
        <v>48</v>
      </c>
      <c r="N72" s="71">
        <f t="shared" si="28"/>
        <v>80.645161290322591</v>
      </c>
      <c r="O72" s="28"/>
      <c r="P72" s="28"/>
      <c r="Q72" s="45">
        <f t="shared" si="21"/>
        <v>0</v>
      </c>
      <c r="R72" s="28"/>
      <c r="S72" s="28"/>
      <c r="T72" s="28"/>
      <c r="U72" s="28"/>
      <c r="V72" s="28"/>
      <c r="W72" s="24">
        <f t="shared" si="22"/>
        <v>0</v>
      </c>
      <c r="X72" s="68">
        <f t="shared" si="23"/>
        <v>0</v>
      </c>
      <c r="Y72" s="24"/>
      <c r="Z72" s="24"/>
      <c r="AA72" s="24"/>
      <c r="AB72" s="24">
        <f t="shared" si="24"/>
        <v>0</v>
      </c>
      <c r="AC72" s="24"/>
      <c r="AD72" s="28"/>
      <c r="AE72" s="24"/>
      <c r="AF72" s="24">
        <f t="shared" si="25"/>
        <v>0</v>
      </c>
      <c r="AG72" s="24"/>
      <c r="AH72" s="24">
        <f t="shared" si="26"/>
        <v>0</v>
      </c>
      <c r="AI72" s="68">
        <f t="shared" si="27"/>
        <v>0</v>
      </c>
      <c r="AJ72" s="128">
        <f t="shared" si="29"/>
        <v>145.07221802653851</v>
      </c>
      <c r="AK72" s="95"/>
    </row>
    <row r="73" spans="1:37" ht="14">
      <c r="A73" s="28">
        <v>71</v>
      </c>
      <c r="B73" s="34" t="s">
        <v>417</v>
      </c>
      <c r="C73" s="35" t="s">
        <v>330</v>
      </c>
      <c r="D73" s="35" t="s">
        <v>309</v>
      </c>
      <c r="E73" s="29">
        <f>VLOOKUP($D$3:$D$194,职称信息表!$B$3:$D$161,3,FALSE)</f>
        <v>0</v>
      </c>
      <c r="F73" s="28" t="str">
        <f>VLOOKUP($D$3:$D$194,职称信息表!$B$2:$E$161,4,FALSE)</f>
        <v>专任教师</v>
      </c>
      <c r="G73" s="59" t="s">
        <v>686</v>
      </c>
      <c r="H73" s="19">
        <f>VLOOKUP(D73:D265,工作量!C73:K293,7,FALSE)</f>
        <v>336</v>
      </c>
      <c r="I73" s="71">
        <f>VLOOKUP(D73:D265,工作量!C73:K293,9,FALSE)</f>
        <v>50.935273090278933</v>
      </c>
      <c r="J73" s="73" t="e">
        <f>VLOOKUP($D$3:$D$195,#REF!,3,FALSE)</f>
        <v>#REF!</v>
      </c>
      <c r="K73" s="73" t="e">
        <f>VLOOKUP($D$3:$D$195,#REF!,3,FALSE)</f>
        <v>#REF!</v>
      </c>
      <c r="L73" s="73" t="e">
        <f>AVERAGE(J73,K73)</f>
        <v>#REF!</v>
      </c>
      <c r="M73" s="73">
        <v>87</v>
      </c>
      <c r="N73" s="71">
        <f t="shared" si="28"/>
        <v>64.91935483870968</v>
      </c>
      <c r="O73" s="28"/>
      <c r="P73" s="28"/>
      <c r="Q73" s="45">
        <f t="shared" si="21"/>
        <v>0</v>
      </c>
      <c r="R73" s="28"/>
      <c r="S73" s="28"/>
      <c r="T73" s="28"/>
      <c r="U73" s="28"/>
      <c r="V73" s="28"/>
      <c r="W73" s="24">
        <f t="shared" si="22"/>
        <v>0</v>
      </c>
      <c r="X73" s="68">
        <f t="shared" si="23"/>
        <v>0</v>
      </c>
      <c r="Y73" s="24">
        <v>15</v>
      </c>
      <c r="Z73" s="24"/>
      <c r="AA73" s="24"/>
      <c r="AB73" s="24">
        <f t="shared" si="24"/>
        <v>15</v>
      </c>
      <c r="AC73" s="24"/>
      <c r="AD73" s="28"/>
      <c r="AE73" s="24"/>
      <c r="AF73" s="24">
        <f t="shared" si="25"/>
        <v>0</v>
      </c>
      <c r="AG73" s="24"/>
      <c r="AH73" s="24">
        <f t="shared" si="26"/>
        <v>0</v>
      </c>
      <c r="AI73" s="68">
        <f t="shared" si="27"/>
        <v>15</v>
      </c>
      <c r="AJ73" s="128">
        <f t="shared" si="29"/>
        <v>130.85462792898861</v>
      </c>
      <c r="AK73" s="95"/>
    </row>
    <row r="74" spans="1:37" ht="14">
      <c r="A74" s="28">
        <v>72</v>
      </c>
      <c r="B74" s="34" t="s">
        <v>417</v>
      </c>
      <c r="C74" s="35" t="s">
        <v>466</v>
      </c>
      <c r="D74" s="35" t="s">
        <v>310</v>
      </c>
      <c r="E74" s="29" t="str">
        <f>VLOOKUP($D$3:$D$194,职称信息表!$B$3:$D$161,3,FALSE)</f>
        <v>讲师（高校）</v>
      </c>
      <c r="F74" s="28" t="str">
        <f>VLOOKUP($D$3:$D$194,职称信息表!$B$2:$E$161,4,FALSE)</f>
        <v>专任教师</v>
      </c>
      <c r="G74" s="29" t="str">
        <f>VLOOKUP($D$3:$D$194,职称信息表!$B$3:$F$161,5,FALSE)</f>
        <v>中级</v>
      </c>
      <c r="H74" s="19">
        <f>VLOOKUP(D74:D266,工作量!C74:K294,7,FALSE)</f>
        <v>168</v>
      </c>
      <c r="I74" s="71">
        <f>VLOOKUP(D74:D266,工作量!C74:K294,9,FALSE)</f>
        <v>25.467636545139467</v>
      </c>
      <c r="J74" s="73" t="e">
        <f>VLOOKUP($D$3:$D$195,#REF!,3,FALSE)</f>
        <v>#REF!</v>
      </c>
      <c r="K74" s="73" t="e">
        <f>VLOOKUP($D$3:$D$195,#REF!,3,FALSE)</f>
        <v>#REF!</v>
      </c>
      <c r="L74" s="73">
        <v>91.141000000000005</v>
      </c>
      <c r="M74" s="73">
        <v>55</v>
      </c>
      <c r="N74" s="71">
        <f t="shared" si="28"/>
        <v>77.822580645161281</v>
      </c>
      <c r="O74" s="28"/>
      <c r="P74" s="28"/>
      <c r="Q74" s="45">
        <f t="shared" si="21"/>
        <v>0</v>
      </c>
      <c r="R74" s="28"/>
      <c r="S74" s="28"/>
      <c r="T74" s="28"/>
      <c r="U74" s="28"/>
      <c r="V74" s="28"/>
      <c r="W74" s="24">
        <f t="shared" si="22"/>
        <v>0</v>
      </c>
      <c r="X74" s="68">
        <f t="shared" si="23"/>
        <v>0</v>
      </c>
      <c r="Y74" s="24"/>
      <c r="Z74" s="24"/>
      <c r="AA74" s="24"/>
      <c r="AB74" s="24">
        <f t="shared" si="24"/>
        <v>0</v>
      </c>
      <c r="AC74" s="24"/>
      <c r="AD74" s="28"/>
      <c r="AE74" s="24"/>
      <c r="AF74" s="24">
        <f t="shared" si="25"/>
        <v>0</v>
      </c>
      <c r="AG74" s="24"/>
      <c r="AH74" s="24">
        <f t="shared" si="26"/>
        <v>0</v>
      </c>
      <c r="AI74" s="68">
        <f t="shared" si="27"/>
        <v>0</v>
      </c>
      <c r="AJ74" s="128">
        <f t="shared" si="29"/>
        <v>103.29021719030075</v>
      </c>
      <c r="AK74" s="95"/>
    </row>
    <row r="75" spans="1:37" ht="14">
      <c r="A75" s="28">
        <v>73</v>
      </c>
      <c r="B75" s="34" t="s">
        <v>417</v>
      </c>
      <c r="C75" s="35" t="s">
        <v>331</v>
      </c>
      <c r="D75" s="35" t="s">
        <v>311</v>
      </c>
      <c r="E75" s="29" t="str">
        <f>VLOOKUP($D$3:$D$194,职称信息表!$B$3:$D$161,3,FALSE)</f>
        <v>讲师（高校）</v>
      </c>
      <c r="F75" s="28" t="str">
        <f>VLOOKUP($D$3:$D$194,职称信息表!$B$2:$E$161,4,FALSE)</f>
        <v>专任教师</v>
      </c>
      <c r="G75" s="29" t="str">
        <f>VLOOKUP($D$3:$D$194,职称信息表!$B$3:$F$161,5,FALSE)</f>
        <v>中级</v>
      </c>
      <c r="H75" s="19">
        <f>VLOOKUP(D75:D267,工作量!C75:K295,7,FALSE)</f>
        <v>188</v>
      </c>
      <c r="I75" s="71">
        <f>VLOOKUP(D75:D267,工作量!C75:K295,9,FALSE)</f>
        <v>28.499498038608454</v>
      </c>
      <c r="J75" s="73" t="e">
        <f>VLOOKUP($D$3:$D$195,#REF!,3,FALSE)</f>
        <v>#REF!</v>
      </c>
      <c r="K75" s="73" t="e">
        <f>VLOOKUP($D$3:$D$195,#REF!,3,FALSE)</f>
        <v>#REF!</v>
      </c>
      <c r="L75" s="73" t="e">
        <f>AVERAGE(J75,K75)</f>
        <v>#REF!</v>
      </c>
      <c r="M75" s="73">
        <v>64</v>
      </c>
      <c r="N75" s="71">
        <f t="shared" si="28"/>
        <v>74.193548387096783</v>
      </c>
      <c r="O75" s="28"/>
      <c r="P75" s="28"/>
      <c r="Q75" s="45">
        <f t="shared" si="21"/>
        <v>0</v>
      </c>
      <c r="R75" s="28"/>
      <c r="S75" s="28"/>
      <c r="T75" s="28"/>
      <c r="U75" s="28"/>
      <c r="V75" s="28"/>
      <c r="W75" s="24">
        <f t="shared" si="22"/>
        <v>0</v>
      </c>
      <c r="X75" s="68">
        <f t="shared" si="23"/>
        <v>0</v>
      </c>
      <c r="Y75" s="24"/>
      <c r="Z75" s="24"/>
      <c r="AA75" s="24"/>
      <c r="AB75" s="24">
        <f t="shared" si="24"/>
        <v>0</v>
      </c>
      <c r="AC75" s="24"/>
      <c r="AD75" s="28"/>
      <c r="AE75" s="24"/>
      <c r="AF75" s="24">
        <f t="shared" si="25"/>
        <v>0</v>
      </c>
      <c r="AG75" s="24"/>
      <c r="AH75" s="24">
        <f t="shared" si="26"/>
        <v>0</v>
      </c>
      <c r="AI75" s="68">
        <f t="shared" si="27"/>
        <v>0</v>
      </c>
      <c r="AJ75" s="128">
        <f t="shared" si="29"/>
        <v>102.69304642570523</v>
      </c>
      <c r="AK75" s="24"/>
    </row>
    <row r="76" spans="1:37" ht="14">
      <c r="A76" s="28">
        <v>74</v>
      </c>
      <c r="B76" s="34" t="s">
        <v>417</v>
      </c>
      <c r="C76" s="35" t="s">
        <v>369</v>
      </c>
      <c r="D76" s="35" t="s">
        <v>199</v>
      </c>
      <c r="E76" s="29" t="str">
        <f>VLOOKUP($D$3:$D$194,职称信息表!$B$3:$D$198,3,FALSE)</f>
        <v>讲师</v>
      </c>
      <c r="F76" s="28" t="s">
        <v>482</v>
      </c>
      <c r="G76" s="29" t="str">
        <f>VLOOKUP($D$3:$D$194,职称信息表!$B$3:$F$198,5,FALSE)</f>
        <v>初级</v>
      </c>
      <c r="H76" s="19">
        <f>VLOOKUP(D76:D268,工作量!C76:K296,7,FALSE)</f>
        <v>220.00000000000003</v>
      </c>
      <c r="I76" s="71">
        <f>VLOOKUP(D76:D268,工作量!C76:K296,9,FALSE)</f>
        <v>33.350476428158835</v>
      </c>
      <c r="J76" s="73" t="e">
        <f>VLOOKUP($D$3:$D$195,#REF!,3,FALSE)</f>
        <v>#REF!</v>
      </c>
      <c r="K76" s="73" t="e">
        <f>VLOOKUP($D$3:$D$195,#REF!,3,FALSE)</f>
        <v>#REF!</v>
      </c>
      <c r="L76" s="73" t="e">
        <f>AVERAGE(J76,K76)</f>
        <v>#REF!</v>
      </c>
      <c r="M76" s="73">
        <v>60</v>
      </c>
      <c r="N76" s="71">
        <f t="shared" si="28"/>
        <v>75.806451612903231</v>
      </c>
      <c r="O76" s="28"/>
      <c r="P76" s="28"/>
      <c r="Q76" s="45">
        <f t="shared" si="21"/>
        <v>0</v>
      </c>
      <c r="R76" s="28"/>
      <c r="S76" s="28"/>
      <c r="T76" s="28"/>
      <c r="U76" s="28"/>
      <c r="V76" s="28"/>
      <c r="W76" s="24">
        <f t="shared" si="22"/>
        <v>0</v>
      </c>
      <c r="X76" s="68">
        <f t="shared" si="23"/>
        <v>0</v>
      </c>
      <c r="Y76" s="24"/>
      <c r="Z76" s="24"/>
      <c r="AA76" s="24"/>
      <c r="AB76" s="24">
        <f t="shared" si="24"/>
        <v>0</v>
      </c>
      <c r="AC76" s="24"/>
      <c r="AD76" s="28"/>
      <c r="AE76" s="24"/>
      <c r="AF76" s="24">
        <f t="shared" si="25"/>
        <v>0</v>
      </c>
      <c r="AG76" s="24"/>
      <c r="AH76" s="24">
        <f t="shared" si="26"/>
        <v>0</v>
      </c>
      <c r="AI76" s="68">
        <f t="shared" si="27"/>
        <v>0</v>
      </c>
      <c r="AJ76" s="128">
        <f t="shared" si="29"/>
        <v>109.15692804106206</v>
      </c>
      <c r="AK76" s="95"/>
    </row>
    <row r="77" spans="1:37" ht="14">
      <c r="A77" s="28">
        <v>75</v>
      </c>
      <c r="B77" s="34" t="s">
        <v>417</v>
      </c>
      <c r="C77" s="35" t="s">
        <v>467</v>
      </c>
      <c r="D77" s="35" t="s">
        <v>319</v>
      </c>
      <c r="E77" s="29" t="str">
        <f>VLOOKUP($D$3:$D$194,职称信息表!$B$3:$D$161,3,FALSE)</f>
        <v>教授</v>
      </c>
      <c r="F77" s="28" t="str">
        <f>VLOOKUP($D$3:$D$194,职称信息表!$B$2:$E$161,4,FALSE)</f>
        <v>专任教师</v>
      </c>
      <c r="G77" s="29" t="str">
        <f>VLOOKUP($D$3:$D$194,职称信息表!$B$3:$F$161,5,FALSE)</f>
        <v>正高</v>
      </c>
      <c r="H77" s="19">
        <f>VLOOKUP(D77:D269,工作量!C77:K297,7,FALSE)</f>
        <v>0</v>
      </c>
      <c r="I77" s="71">
        <f>VLOOKUP(D77:D269,工作量!C77:K297,9,FALSE)</f>
        <v>0</v>
      </c>
      <c r="J77" s="73" t="e">
        <f>VLOOKUP($D$3:$D$195,#REF!,3,FALSE)</f>
        <v>#REF!</v>
      </c>
      <c r="K77" s="73" t="e">
        <f>VLOOKUP($D$3:$D$195,#REF!,3,FALSE)</f>
        <v>#REF!</v>
      </c>
      <c r="L77" s="73">
        <v>89.944999999999993</v>
      </c>
      <c r="M77" s="73">
        <v>114</v>
      </c>
      <c r="N77" s="71">
        <f t="shared" si="28"/>
        <v>54.032258064516135</v>
      </c>
      <c r="O77" s="28"/>
      <c r="P77" s="28"/>
      <c r="Q77" s="45">
        <f t="shared" si="21"/>
        <v>0</v>
      </c>
      <c r="R77" s="28"/>
      <c r="S77" s="28"/>
      <c r="T77" s="28"/>
      <c r="U77" s="28"/>
      <c r="V77" s="28"/>
      <c r="W77" s="24">
        <f t="shared" si="22"/>
        <v>0</v>
      </c>
      <c r="X77" s="68">
        <f t="shared" si="23"/>
        <v>0</v>
      </c>
      <c r="Y77" s="24"/>
      <c r="Z77" s="24"/>
      <c r="AA77" s="24"/>
      <c r="AB77" s="24">
        <f t="shared" si="24"/>
        <v>0</v>
      </c>
      <c r="AC77" s="24"/>
      <c r="AD77" s="28"/>
      <c r="AE77" s="24"/>
      <c r="AF77" s="24">
        <f t="shared" si="25"/>
        <v>0</v>
      </c>
      <c r="AG77" s="24"/>
      <c r="AH77" s="24">
        <f t="shared" si="26"/>
        <v>0</v>
      </c>
      <c r="AI77" s="68">
        <f t="shared" si="27"/>
        <v>0</v>
      </c>
      <c r="AJ77" s="128">
        <f t="shared" si="29"/>
        <v>54.032258064516135</v>
      </c>
      <c r="AK77" s="95"/>
    </row>
    <row r="78" spans="1:37" ht="14">
      <c r="A78" s="145">
        <v>76</v>
      </c>
      <c r="B78" s="34" t="s">
        <v>417</v>
      </c>
      <c r="C78" s="133" t="s">
        <v>544</v>
      </c>
      <c r="D78" s="133" t="s">
        <v>418</v>
      </c>
      <c r="E78" s="145" t="str">
        <f>VLOOKUP($D$3:$D$194,职称信息表!$B$3:$D$161,3,FALSE)</f>
        <v>副研究员（自然科学）</v>
      </c>
      <c r="F78" s="145" t="s">
        <v>482</v>
      </c>
      <c r="G78" s="145" t="str">
        <f>VLOOKUP($D$3:$D$194,职称信息表!$B$3:$F$161,5,FALSE)</f>
        <v>副高</v>
      </c>
      <c r="H78" s="19">
        <f>VLOOKUP(D78:D270,工作量!C78:K298,7,FALSE)</f>
        <v>154</v>
      </c>
      <c r="I78" s="71">
        <f>VLOOKUP(D78:D270,工作量!C78:K298,9,FALSE)</f>
        <v>23.345333499711181</v>
      </c>
      <c r="J78" s="145" t="e">
        <f>VLOOKUP($D$3:$D$195,#REF!,3,FALSE)</f>
        <v>#REF!</v>
      </c>
      <c r="K78" s="145" t="e">
        <f>VLOOKUP($D$3:$D$195,#REF!,3,FALSE)</f>
        <v>#REF!</v>
      </c>
      <c r="L78" s="145">
        <v>87.23</v>
      </c>
      <c r="M78" s="73">
        <v>152</v>
      </c>
      <c r="N78" s="71">
        <f t="shared" si="28"/>
        <v>38.709677419354847</v>
      </c>
      <c r="O78" s="145"/>
      <c r="P78" s="145"/>
      <c r="Q78" s="145">
        <f t="shared" si="21"/>
        <v>0</v>
      </c>
      <c r="R78" s="145"/>
      <c r="S78" s="145"/>
      <c r="T78" s="145"/>
      <c r="U78" s="145"/>
      <c r="V78" s="145"/>
      <c r="W78" s="95">
        <f t="shared" si="22"/>
        <v>0</v>
      </c>
      <c r="X78" s="68">
        <f t="shared" si="23"/>
        <v>0</v>
      </c>
      <c r="Y78" s="95"/>
      <c r="Z78" s="95"/>
      <c r="AA78" s="95"/>
      <c r="AB78" s="95">
        <f t="shared" si="24"/>
        <v>0</v>
      </c>
      <c r="AC78" s="95"/>
      <c r="AD78" s="145"/>
      <c r="AE78" s="95"/>
      <c r="AF78" s="95">
        <f t="shared" si="25"/>
        <v>0</v>
      </c>
      <c r="AG78" s="95"/>
      <c r="AH78" s="95">
        <f t="shared" si="26"/>
        <v>0</v>
      </c>
      <c r="AI78" s="68">
        <f t="shared" si="27"/>
        <v>0</v>
      </c>
      <c r="AJ78" s="128">
        <f t="shared" si="29"/>
        <v>62.055010919066028</v>
      </c>
      <c r="AK78" s="95"/>
    </row>
    <row r="79" spans="1:37" s="106" customFormat="1" ht="14">
      <c r="A79" s="73">
        <v>77</v>
      </c>
      <c r="B79" s="34" t="s">
        <v>417</v>
      </c>
      <c r="C79" s="35" t="s">
        <v>468</v>
      </c>
      <c r="D79" s="35" t="s">
        <v>419</v>
      </c>
      <c r="E79" s="73" t="str">
        <f>VLOOKUP($D$3:$D$194,职称信息表!$B$3:$D$161,3,FALSE)</f>
        <v>讲师（高校）</v>
      </c>
      <c r="F79" s="73" t="str">
        <f>VLOOKUP($D$3:$D$194,职称信息表!$B$2:$E$161,4,FALSE)</f>
        <v>专任教师</v>
      </c>
      <c r="G79" s="73" t="str">
        <f>VLOOKUP($D$3:$D$194,职称信息表!$B$3:$F$161,5,FALSE)</f>
        <v>中级</v>
      </c>
      <c r="H79" s="19">
        <f>VLOOKUP(D79:D271,工作量!C79:K299,7,FALSE)</f>
        <v>170</v>
      </c>
      <c r="I79" s="71">
        <f>VLOOKUP(D79:D271,工作量!C79:K299,9,FALSE)</f>
        <v>25.77082269448637</v>
      </c>
      <c r="J79" s="73" t="e">
        <f>VLOOKUP($D$3:$D$195,#REF!,3,FALSE)</f>
        <v>#REF!</v>
      </c>
      <c r="K79" s="73" t="e">
        <f>VLOOKUP($D$3:$D$195,#REF!,3,FALSE)</f>
        <v>#REF!</v>
      </c>
      <c r="L79" s="73" t="e">
        <f>AVERAGE(J79,K79)</f>
        <v>#REF!</v>
      </c>
      <c r="M79" s="73">
        <v>131</v>
      </c>
      <c r="N79" s="71">
        <f t="shared" si="28"/>
        <v>47.177419354838712</v>
      </c>
      <c r="O79" s="73"/>
      <c r="P79" s="73"/>
      <c r="Q79" s="73">
        <f t="shared" si="21"/>
        <v>0</v>
      </c>
      <c r="R79" s="73"/>
      <c r="S79" s="73"/>
      <c r="T79" s="73"/>
      <c r="U79" s="73"/>
      <c r="V79" s="73"/>
      <c r="W79" s="24">
        <f t="shared" si="22"/>
        <v>0</v>
      </c>
      <c r="X79" s="68">
        <f t="shared" si="23"/>
        <v>0</v>
      </c>
      <c r="Y79" s="24"/>
      <c r="Z79" s="24"/>
      <c r="AA79" s="24"/>
      <c r="AB79" s="24">
        <f t="shared" si="24"/>
        <v>0</v>
      </c>
      <c r="AC79" s="24"/>
      <c r="AD79" s="73"/>
      <c r="AE79" s="24"/>
      <c r="AF79" s="24">
        <f t="shared" si="25"/>
        <v>0</v>
      </c>
      <c r="AG79" s="24"/>
      <c r="AH79" s="24">
        <f t="shared" si="26"/>
        <v>0</v>
      </c>
      <c r="AI79" s="68">
        <f t="shared" si="27"/>
        <v>0</v>
      </c>
      <c r="AJ79" s="128">
        <f t="shared" si="29"/>
        <v>72.948242049325074</v>
      </c>
      <c r="AK79" s="95"/>
    </row>
    <row r="80" spans="1:37" ht="14">
      <c r="A80" s="28">
        <v>78</v>
      </c>
      <c r="B80" s="34" t="s">
        <v>417</v>
      </c>
      <c r="C80" s="35" t="s">
        <v>469</v>
      </c>
      <c r="D80" s="35" t="s">
        <v>420</v>
      </c>
      <c r="E80" s="29" t="str">
        <f>VLOOKUP($D$3:$D$194,职称信息表!$B$3:$D$161,3,FALSE)</f>
        <v>讲师（高校）</v>
      </c>
      <c r="F80" s="28" t="str">
        <f>VLOOKUP($D$3:$D$194,职称信息表!$B$2:$E$161,4,FALSE)</f>
        <v>专任教师</v>
      </c>
      <c r="G80" s="29" t="str">
        <f>VLOOKUP($D$3:$D$194,职称信息表!$B$3:$F$161,5,FALSE)</f>
        <v>中级</v>
      </c>
      <c r="H80" s="19">
        <f>VLOOKUP(D80:D272,工作量!C80:K300,7,FALSE)</f>
        <v>64</v>
      </c>
      <c r="I80" s="71">
        <f>VLOOKUP(D80:D272,工作量!C80:K300,9,FALSE)</f>
        <v>9.7019567791007493</v>
      </c>
      <c r="J80" s="73" t="e">
        <f>VLOOKUP($D$3:$D$195,#REF!,3,FALSE)</f>
        <v>#REF!</v>
      </c>
      <c r="K80" s="73" t="e">
        <f>VLOOKUP($D$3:$D$195,#REF!,3,FALSE)</f>
        <v>#REF!</v>
      </c>
      <c r="L80" s="73">
        <v>89.915999999999997</v>
      </c>
      <c r="M80" s="73">
        <v>115</v>
      </c>
      <c r="N80" s="71">
        <f t="shared" si="28"/>
        <v>53.62903225806452</v>
      </c>
      <c r="O80" s="28"/>
      <c r="P80" s="28"/>
      <c r="Q80" s="45">
        <f t="shared" si="21"/>
        <v>0</v>
      </c>
      <c r="R80" s="28"/>
      <c r="S80" s="28"/>
      <c r="T80" s="28"/>
      <c r="U80" s="28"/>
      <c r="V80" s="28"/>
      <c r="W80" s="24">
        <f t="shared" si="22"/>
        <v>0</v>
      </c>
      <c r="X80" s="68">
        <f t="shared" si="23"/>
        <v>0</v>
      </c>
      <c r="Y80" s="24"/>
      <c r="Z80" s="24"/>
      <c r="AA80" s="24"/>
      <c r="AB80" s="24">
        <f t="shared" si="24"/>
        <v>0</v>
      </c>
      <c r="AC80" s="24"/>
      <c r="AD80" s="28"/>
      <c r="AE80" s="24"/>
      <c r="AF80" s="24">
        <f t="shared" si="25"/>
        <v>0</v>
      </c>
      <c r="AG80" s="24"/>
      <c r="AH80" s="24">
        <f t="shared" si="26"/>
        <v>0</v>
      </c>
      <c r="AI80" s="68">
        <f t="shared" si="27"/>
        <v>0</v>
      </c>
      <c r="AJ80" s="128">
        <f t="shared" si="29"/>
        <v>63.330989037165267</v>
      </c>
      <c r="AK80" s="95"/>
    </row>
    <row r="81" spans="1:37" s="46" customFormat="1" ht="14">
      <c r="A81" s="99">
        <v>79</v>
      </c>
      <c r="B81" s="100" t="s">
        <v>417</v>
      </c>
      <c r="C81" s="101" t="s">
        <v>545</v>
      </c>
      <c r="D81" s="101" t="s">
        <v>521</v>
      </c>
      <c r="E81" s="99" t="str">
        <f>VLOOKUP($D$3:$D$194,职称信息表!$B$3:$D$161,3,FALSE)</f>
        <v>副研究员</v>
      </c>
      <c r="F81" s="99" t="str">
        <f>VLOOKUP($D$3:$D$194,职称信息表!$B$2:$E$161,4,FALSE)</f>
        <v>专任教师</v>
      </c>
      <c r="G81" s="99" t="str">
        <f>VLOOKUP($D$3:$D$194,职称信息表!$B$3:$F$161,5,FALSE)</f>
        <v>副高</v>
      </c>
      <c r="H81" s="102">
        <f>VLOOKUP(D81:D273,工作量!C81:K301,7,FALSE)</f>
        <v>64</v>
      </c>
      <c r="I81" s="102">
        <f>VLOOKUP(D81:D273,工作量!C81:K301,9,FALSE)</f>
        <v>9.7019567791007493</v>
      </c>
      <c r="J81" s="99" t="e">
        <f>VLOOKUP($D$3:$D$195,#REF!,3,FALSE)</f>
        <v>#REF!</v>
      </c>
      <c r="K81" s="99" t="e">
        <f>VLOOKUP($D$3:$D$195,#REF!,3,FALSE)</f>
        <v>#REF!</v>
      </c>
      <c r="L81" s="99">
        <v>89.757999999999996</v>
      </c>
      <c r="M81" s="73">
        <v>122</v>
      </c>
      <c r="N81" s="102">
        <f t="shared" si="28"/>
        <v>50.806451612903231</v>
      </c>
      <c r="O81" s="99"/>
      <c r="P81" s="99"/>
      <c r="Q81" s="99"/>
      <c r="R81" s="99"/>
      <c r="S81" s="99"/>
      <c r="T81" s="99"/>
      <c r="U81" s="99"/>
      <c r="V81" s="99"/>
      <c r="W81" s="117"/>
      <c r="X81" s="99"/>
      <c r="Y81" s="117"/>
      <c r="Z81" s="117"/>
      <c r="AA81" s="117"/>
      <c r="AB81" s="117"/>
      <c r="AC81" s="117"/>
      <c r="AD81" s="99"/>
      <c r="AE81" s="117"/>
      <c r="AF81" s="117"/>
      <c r="AG81" s="117"/>
      <c r="AH81" s="117"/>
      <c r="AI81" s="99"/>
      <c r="AJ81" s="128">
        <f t="shared" si="29"/>
        <v>60.508408392003979</v>
      </c>
      <c r="AK81" s="107" t="s">
        <v>398</v>
      </c>
    </row>
    <row r="82" spans="1:37" s="46" customFormat="1" ht="14">
      <c r="A82" s="99">
        <v>80</v>
      </c>
      <c r="B82" s="100" t="s">
        <v>417</v>
      </c>
      <c r="C82" s="101" t="s">
        <v>546</v>
      </c>
      <c r="D82" s="101" t="s">
        <v>522</v>
      </c>
      <c r="E82" s="99" t="str">
        <f>VLOOKUP($D$3:$D$194,职称信息表!$B$3:$D$161,3,FALSE)</f>
        <v>教授</v>
      </c>
      <c r="F82" s="99" t="str">
        <f>VLOOKUP($D$3:$D$194,职称信息表!$B$2:$E$161,4,FALSE)</f>
        <v>专任教师</v>
      </c>
      <c r="G82" s="99" t="str">
        <f>VLOOKUP($D$3:$D$194,职称信息表!$B$3:$F$161,5,FALSE)</f>
        <v>正高</v>
      </c>
      <c r="H82" s="102">
        <f>VLOOKUP(D82:D274,工作量!C82:K302,7,FALSE)</f>
        <v>0</v>
      </c>
      <c r="I82" s="102">
        <f>VLOOKUP(D82:D274,工作量!C82:K302,9,FALSE)</f>
        <v>0</v>
      </c>
      <c r="J82" s="99" t="e">
        <f>VLOOKUP($D$3:$D$195,#REF!,3,FALSE)</f>
        <v>#REF!</v>
      </c>
      <c r="K82" s="99" t="e">
        <f>VLOOKUP($D$3:$D$195,#REF!,3,FALSE)</f>
        <v>#REF!</v>
      </c>
      <c r="L82" s="99" t="e">
        <f>AVERAGE(J82,K82)</f>
        <v>#REF!</v>
      </c>
      <c r="M82" s="73">
        <v>157</v>
      </c>
      <c r="N82" s="102">
        <f t="shared" si="28"/>
        <v>36.693548387096776</v>
      </c>
      <c r="O82" s="99"/>
      <c r="P82" s="99"/>
      <c r="Q82" s="99"/>
      <c r="R82" s="99"/>
      <c r="S82" s="99"/>
      <c r="T82" s="99"/>
      <c r="U82" s="99"/>
      <c r="V82" s="99"/>
      <c r="W82" s="117"/>
      <c r="X82" s="99"/>
      <c r="Y82" s="117"/>
      <c r="Z82" s="117"/>
      <c r="AA82" s="117"/>
      <c r="AB82" s="117"/>
      <c r="AC82" s="117"/>
      <c r="AD82" s="99"/>
      <c r="AE82" s="117"/>
      <c r="AF82" s="117"/>
      <c r="AG82" s="117"/>
      <c r="AH82" s="117"/>
      <c r="AI82" s="99"/>
      <c r="AJ82" s="128">
        <f t="shared" si="29"/>
        <v>36.693548387096776</v>
      </c>
      <c r="AK82" s="105" t="s">
        <v>694</v>
      </c>
    </row>
    <row r="83" spans="1:37" s="46" customFormat="1" ht="14">
      <c r="A83" s="99">
        <v>81</v>
      </c>
      <c r="B83" s="100" t="s">
        <v>417</v>
      </c>
      <c r="C83" s="101" t="s">
        <v>547</v>
      </c>
      <c r="D83" s="101" t="s">
        <v>523</v>
      </c>
      <c r="E83" s="99">
        <f>VLOOKUP($D$3:$D$194,职称信息表!$B$3:$D$161,3,FALSE)</f>
        <v>0</v>
      </c>
      <c r="F83" s="99" t="str">
        <f>VLOOKUP($D$3:$D$194,职称信息表!$B$2:$E$161,4,FALSE)</f>
        <v>专任教师</v>
      </c>
      <c r="G83" s="99">
        <f>VLOOKUP($D$3:$D$194,职称信息表!$B$3:$F$161,5,FALSE)</f>
        <v>0</v>
      </c>
      <c r="H83" s="102">
        <f>VLOOKUP(D83:D275,工作量!C83:K303,7,FALSE)</f>
        <v>0</v>
      </c>
      <c r="I83" s="102">
        <f>VLOOKUP(D83:D275,工作量!C83:K303,9,FALSE)</f>
        <v>0</v>
      </c>
      <c r="J83" s="99" t="e">
        <f>VLOOKUP($D$3:$D$195,#REF!,3,FALSE)</f>
        <v>#REF!</v>
      </c>
      <c r="K83" s="99" t="e">
        <f>VLOOKUP($D$3:$D$195,#REF!,3,FALSE)</f>
        <v>#REF!</v>
      </c>
      <c r="L83" s="99" t="e">
        <f>AVERAGE(J83,K83)</f>
        <v>#REF!</v>
      </c>
      <c r="M83" s="73">
        <v>157</v>
      </c>
      <c r="N83" s="102">
        <f t="shared" si="28"/>
        <v>36.693548387096776</v>
      </c>
      <c r="O83" s="99"/>
      <c r="P83" s="99"/>
      <c r="Q83" s="99"/>
      <c r="R83" s="99"/>
      <c r="S83" s="99"/>
      <c r="T83" s="99"/>
      <c r="U83" s="99"/>
      <c r="V83" s="99"/>
      <c r="W83" s="117"/>
      <c r="X83" s="99"/>
      <c r="Y83" s="117"/>
      <c r="Z83" s="117"/>
      <c r="AA83" s="117"/>
      <c r="AB83" s="117"/>
      <c r="AC83" s="117"/>
      <c r="AD83" s="99"/>
      <c r="AE83" s="117"/>
      <c r="AF83" s="117"/>
      <c r="AG83" s="117"/>
      <c r="AH83" s="117"/>
      <c r="AI83" s="99"/>
      <c r="AJ83" s="128">
        <f t="shared" si="29"/>
        <v>36.693548387096776</v>
      </c>
      <c r="AK83" s="107" t="s">
        <v>398</v>
      </c>
    </row>
    <row r="84" spans="1:37" s="58" customFormat="1" ht="14">
      <c r="A84" s="99">
        <v>82</v>
      </c>
      <c r="B84" s="112" t="s">
        <v>417</v>
      </c>
      <c r="C84" s="113" t="s">
        <v>548</v>
      </c>
      <c r="D84" s="113" t="s">
        <v>524</v>
      </c>
      <c r="E84" s="99" t="str">
        <f>VLOOKUP($D$3:$D$194,职称信息表!$B$3:$D$161,3,FALSE)</f>
        <v>副研究员</v>
      </c>
      <c r="F84" s="99" t="str">
        <f>VLOOKUP($D$3:$D$194,职称信息表!$B$2:$E$161,4,FALSE)</f>
        <v>专任教师</v>
      </c>
      <c r="G84" s="99" t="str">
        <f>VLOOKUP($D$3:$D$194,职称信息表!$B$3:$F$161,5,FALSE)</f>
        <v>副高</v>
      </c>
      <c r="H84" s="102">
        <f>VLOOKUP(D84:D276,工作量!C84:K304,7,FALSE)</f>
        <v>0</v>
      </c>
      <c r="I84" s="102">
        <f>VLOOKUP(D84:D276,工作量!C84:K304,9,FALSE)</f>
        <v>0</v>
      </c>
      <c r="J84" s="99" t="e">
        <f>VLOOKUP($D$3:$D$195,#REF!,3,FALSE)</f>
        <v>#REF!</v>
      </c>
      <c r="K84" s="99" t="e">
        <f>VLOOKUP($D$3:$D$195,#REF!,3,FALSE)</f>
        <v>#REF!</v>
      </c>
      <c r="L84" s="99" t="e">
        <f>AVERAGE(J84,K84)</f>
        <v>#REF!</v>
      </c>
      <c r="M84" s="73">
        <v>157</v>
      </c>
      <c r="N84" s="102">
        <f t="shared" si="28"/>
        <v>36.693548387096776</v>
      </c>
      <c r="O84" s="99"/>
      <c r="P84" s="99"/>
      <c r="Q84" s="99"/>
      <c r="R84" s="99"/>
      <c r="S84" s="99"/>
      <c r="T84" s="99"/>
      <c r="U84" s="99"/>
      <c r="V84" s="99"/>
      <c r="W84" s="117"/>
      <c r="X84" s="99"/>
      <c r="Y84" s="117"/>
      <c r="Z84" s="117"/>
      <c r="AA84" s="117"/>
      <c r="AB84" s="117"/>
      <c r="AC84" s="117"/>
      <c r="AD84" s="99"/>
      <c r="AE84" s="117"/>
      <c r="AF84" s="117"/>
      <c r="AG84" s="117"/>
      <c r="AH84" s="117"/>
      <c r="AI84" s="99"/>
      <c r="AJ84" s="128">
        <f t="shared" si="29"/>
        <v>36.693548387096776</v>
      </c>
      <c r="AK84" s="107" t="s">
        <v>398</v>
      </c>
    </row>
    <row r="85" spans="1:37" s="46" customFormat="1" ht="14">
      <c r="A85" s="99">
        <v>83</v>
      </c>
      <c r="B85" s="100" t="s">
        <v>417</v>
      </c>
      <c r="C85" s="101" t="s">
        <v>549</v>
      </c>
      <c r="D85" s="101" t="s">
        <v>525</v>
      </c>
      <c r="E85" s="99">
        <f>VLOOKUP($D$3:$D$194,职称信息表!$B$3:$D$161,3,FALSE)</f>
        <v>0</v>
      </c>
      <c r="F85" s="99" t="str">
        <f>VLOOKUP($D$3:$D$194,职称信息表!$B$2:$E$161,4,FALSE)</f>
        <v>专任教师</v>
      </c>
      <c r="G85" s="99">
        <f>VLOOKUP($D$3:$D$194,职称信息表!$B$3:$F$161,5,FALSE)</f>
        <v>0</v>
      </c>
      <c r="H85" s="102">
        <f>VLOOKUP(D85:D277,工作量!C85:K305,7,FALSE)</f>
        <v>0</v>
      </c>
      <c r="I85" s="102">
        <f>VLOOKUP(D85:D277,工作量!C85:K305,9,FALSE)</f>
        <v>0</v>
      </c>
      <c r="J85" s="99" t="e">
        <f>VLOOKUP($D$3:$D$195,#REF!,3,FALSE)</f>
        <v>#REF!</v>
      </c>
      <c r="K85" s="99" t="e">
        <f>VLOOKUP($D$3:$D$195,#REF!,3,FALSE)</f>
        <v>#REF!</v>
      </c>
      <c r="L85" s="99" t="e">
        <f>AVERAGE(J85,K85)</f>
        <v>#REF!</v>
      </c>
      <c r="M85" s="73">
        <v>157</v>
      </c>
      <c r="N85" s="102">
        <f t="shared" si="28"/>
        <v>36.693548387096776</v>
      </c>
      <c r="O85" s="99"/>
      <c r="P85" s="99"/>
      <c r="Q85" s="99"/>
      <c r="R85" s="99"/>
      <c r="S85" s="99"/>
      <c r="T85" s="99"/>
      <c r="U85" s="99"/>
      <c r="V85" s="99"/>
      <c r="W85" s="117"/>
      <c r="X85" s="99"/>
      <c r="Y85" s="117"/>
      <c r="Z85" s="117"/>
      <c r="AA85" s="117"/>
      <c r="AB85" s="117"/>
      <c r="AC85" s="117"/>
      <c r="AD85" s="99"/>
      <c r="AE85" s="117"/>
      <c r="AF85" s="117"/>
      <c r="AG85" s="117"/>
      <c r="AH85" s="117"/>
      <c r="AI85" s="99"/>
      <c r="AJ85" s="128">
        <f t="shared" si="29"/>
        <v>36.693548387096776</v>
      </c>
      <c r="AK85" s="110" t="s">
        <v>692</v>
      </c>
    </row>
    <row r="86" spans="1:37" s="46" customFormat="1" ht="14">
      <c r="A86" s="99">
        <v>84</v>
      </c>
      <c r="B86" s="100" t="s">
        <v>495</v>
      </c>
      <c r="C86" s="101" t="s">
        <v>212</v>
      </c>
      <c r="D86" s="101" t="s">
        <v>107</v>
      </c>
      <c r="E86" s="99" t="str">
        <f>VLOOKUP($D$3:$D$194,职称信息表!$B$3:$D$161,3,FALSE)</f>
        <v>研究员（自然科学）</v>
      </c>
      <c r="F86" s="99" t="str">
        <f>VLOOKUP($D$3:$D$194,职称信息表!$B$2:$E$161,4,FALSE)</f>
        <v>专任教师</v>
      </c>
      <c r="G86" s="99" t="str">
        <f>VLOOKUP($D$3:$D$194,职称信息表!$B$3:$F$161,5,FALSE)</f>
        <v>正高</v>
      </c>
      <c r="H86" s="102">
        <f>VLOOKUP(D86:D278,工作量!C86:K306,7,FALSE)</f>
        <v>122</v>
      </c>
      <c r="I86" s="102">
        <f>VLOOKUP(D86:D278,工作量!C86:K306,9,FALSE)</f>
        <v>18.494355110160804</v>
      </c>
      <c r="J86" s="99" t="e">
        <f>VLOOKUP($D$3:$D$195,#REF!,3,FALSE)</f>
        <v>#REF!</v>
      </c>
      <c r="K86" s="99" t="e">
        <f>VLOOKUP($D$3:$D$195,#REF!,3,FALSE)</f>
        <v>#REF!</v>
      </c>
      <c r="L86" s="99">
        <v>87.992999999999995</v>
      </c>
      <c r="M86" s="73">
        <v>151</v>
      </c>
      <c r="N86" s="102">
        <f t="shared" si="28"/>
        <v>39.112903225806456</v>
      </c>
      <c r="O86" s="99"/>
      <c r="P86" s="99"/>
      <c r="Q86" s="99"/>
      <c r="R86" s="99"/>
      <c r="S86" s="99"/>
      <c r="T86" s="99"/>
      <c r="U86" s="99"/>
      <c r="V86" s="99"/>
      <c r="W86" s="103"/>
      <c r="X86" s="99"/>
      <c r="Y86" s="103"/>
      <c r="Z86" s="103"/>
      <c r="AA86" s="103"/>
      <c r="AB86" s="103"/>
      <c r="AC86" s="103"/>
      <c r="AD86" s="99"/>
      <c r="AE86" s="103"/>
      <c r="AF86" s="103"/>
      <c r="AG86" s="103"/>
      <c r="AH86" s="103"/>
      <c r="AI86" s="99"/>
      <c r="AJ86" s="128">
        <f t="shared" si="29"/>
        <v>57.607258335967259</v>
      </c>
      <c r="AK86" s="110" t="s">
        <v>693</v>
      </c>
    </row>
    <row r="87" spans="1:37" s="106" customFormat="1" ht="14">
      <c r="A87" s="73">
        <v>85</v>
      </c>
      <c r="B87" s="34" t="s">
        <v>496</v>
      </c>
      <c r="C87" s="35" t="s">
        <v>46</v>
      </c>
      <c r="D87" s="35" t="s">
        <v>47</v>
      </c>
      <c r="E87" s="73" t="str">
        <f>VLOOKUP($D$3:$D$194,职称信息表!$B$3:$D$161,3,FALSE)</f>
        <v>讲师（高校）</v>
      </c>
      <c r="F87" s="73" t="str">
        <f>VLOOKUP($D$3:$D$194,职称信息表!$B$2:$E$161,4,FALSE)</f>
        <v>专任教师</v>
      </c>
      <c r="G87" s="73" t="str">
        <f>VLOOKUP($D$3:$D$194,职称信息表!$B$3:$F$161,5,FALSE)</f>
        <v>中级</v>
      </c>
      <c r="H87" s="19">
        <f>VLOOKUP(D87:D279,工作量!C87:K307,7,FALSE)</f>
        <v>375</v>
      </c>
      <c r="I87" s="71">
        <f>VLOOKUP(D87:D279,工作量!C87:K307,9,FALSE)</f>
        <v>56.847403002543459</v>
      </c>
      <c r="J87" s="73" t="e">
        <f>VLOOKUP($D$3:$D$195,#REF!,3,FALSE)</f>
        <v>#REF!</v>
      </c>
      <c r="K87" s="73" t="e">
        <f>VLOOKUP($D$3:$D$195,#REF!,3,FALSE)</f>
        <v>#REF!</v>
      </c>
      <c r="L87" s="73" t="e">
        <f>AVERAGE(J87,K87)</f>
        <v>#REF!</v>
      </c>
      <c r="M87" s="73">
        <v>89</v>
      </c>
      <c r="N87" s="71">
        <f t="shared" si="28"/>
        <v>64.112903225806463</v>
      </c>
      <c r="O87" s="73"/>
      <c r="P87" s="73"/>
      <c r="Q87" s="73">
        <f t="shared" ref="Q87:Q96" si="30">SUM(O87:P87)</f>
        <v>0</v>
      </c>
      <c r="R87" s="73"/>
      <c r="S87" s="73"/>
      <c r="T87" s="73"/>
      <c r="U87" s="73"/>
      <c r="V87" s="73"/>
      <c r="W87" s="24">
        <f t="shared" ref="W87:W96" si="31">SUM(R87:V87)</f>
        <v>0</v>
      </c>
      <c r="X87" s="68">
        <f t="shared" ref="X87:X96" si="32">Q87+W87</f>
        <v>0</v>
      </c>
      <c r="Y87" s="24"/>
      <c r="Z87" s="24"/>
      <c r="AA87" s="24"/>
      <c r="AB87" s="24">
        <f t="shared" ref="AB87:AB96" si="33">SUM(Y87:AA87)</f>
        <v>0</v>
      </c>
      <c r="AC87" s="24"/>
      <c r="AD87" s="73"/>
      <c r="AE87" s="24"/>
      <c r="AF87" s="24">
        <f t="shared" ref="AF87:AF96" si="34">SUM(AC87:AE87)</f>
        <v>0</v>
      </c>
      <c r="AG87" s="24"/>
      <c r="AH87" s="24">
        <f t="shared" ref="AH87:AH96" si="35">AG87</f>
        <v>0</v>
      </c>
      <c r="AI87" s="68">
        <f t="shared" ref="AI87:AI96" si="36">AB87+AF87+AH87</f>
        <v>0</v>
      </c>
      <c r="AJ87" s="128">
        <f t="shared" si="29"/>
        <v>120.96030622834992</v>
      </c>
      <c r="AK87" s="30"/>
    </row>
    <row r="88" spans="1:37" ht="14">
      <c r="A88" s="28">
        <v>86</v>
      </c>
      <c r="B88" s="34" t="s">
        <v>496</v>
      </c>
      <c r="C88" s="35" t="s">
        <v>224</v>
      </c>
      <c r="D88" s="35" t="s">
        <v>225</v>
      </c>
      <c r="E88" s="29" t="str">
        <f>VLOOKUP($D$3:$D$194,职称信息表!$B$3:$D$161,3,FALSE)</f>
        <v>讲师（高校）</v>
      </c>
      <c r="F88" s="28" t="str">
        <f>VLOOKUP($D$3:$D$194,职称信息表!$B$2:$E$161,4,FALSE)</f>
        <v>专任教师</v>
      </c>
      <c r="G88" s="29" t="str">
        <f>VLOOKUP($D$3:$D$194,职称信息表!$B$3:$F$161,5,FALSE)</f>
        <v>中级</v>
      </c>
      <c r="H88" s="19">
        <f>VLOOKUP(D88:D280,工作量!C88:K308,7,FALSE)</f>
        <v>222.00000000000003</v>
      </c>
      <c r="I88" s="71">
        <f>VLOOKUP(D88:D280,工作量!C88:K308,9,FALSE)</f>
        <v>33.653662577505735</v>
      </c>
      <c r="J88" s="73" t="e">
        <f>VLOOKUP($D$3:$D$195,#REF!,3,FALSE)</f>
        <v>#REF!</v>
      </c>
      <c r="K88" s="73" t="e">
        <f>VLOOKUP($D$3:$D$195,#REF!,3,FALSE)</f>
        <v>#REF!</v>
      </c>
      <c r="L88" s="73" t="e">
        <f>AVERAGE(J88,K88)</f>
        <v>#REF!</v>
      </c>
      <c r="M88" s="73">
        <v>76</v>
      </c>
      <c r="N88" s="71">
        <f t="shared" si="28"/>
        <v>69.354838709677423</v>
      </c>
      <c r="O88" s="28"/>
      <c r="P88" s="28"/>
      <c r="Q88" s="45">
        <f t="shared" si="30"/>
        <v>0</v>
      </c>
      <c r="R88" s="28"/>
      <c r="S88" s="28"/>
      <c r="T88" s="72">
        <v>7</v>
      </c>
      <c r="U88" s="28"/>
      <c r="V88" s="28"/>
      <c r="W88" s="24">
        <f t="shared" si="31"/>
        <v>7</v>
      </c>
      <c r="X88" s="68">
        <f t="shared" si="32"/>
        <v>7</v>
      </c>
      <c r="Y88" s="24"/>
      <c r="Z88" s="24"/>
      <c r="AA88" s="24"/>
      <c r="AB88" s="24">
        <f t="shared" si="33"/>
        <v>0</v>
      </c>
      <c r="AC88" s="24"/>
      <c r="AD88" s="28"/>
      <c r="AE88" s="24"/>
      <c r="AF88" s="24">
        <f t="shared" si="34"/>
        <v>0</v>
      </c>
      <c r="AG88" s="24">
        <v>10</v>
      </c>
      <c r="AH88" s="24">
        <f t="shared" si="35"/>
        <v>10</v>
      </c>
      <c r="AI88" s="68">
        <f t="shared" si="36"/>
        <v>10</v>
      </c>
      <c r="AJ88" s="128">
        <f t="shared" si="29"/>
        <v>120.00850128718315</v>
      </c>
      <c r="AK88" s="30"/>
    </row>
    <row r="89" spans="1:37" ht="14">
      <c r="A89" s="28">
        <v>87</v>
      </c>
      <c r="B89" s="34" t="s">
        <v>496</v>
      </c>
      <c r="C89" s="35" t="s">
        <v>112</v>
      </c>
      <c r="D89" s="35" t="s">
        <v>113</v>
      </c>
      <c r="E89" s="29" t="str">
        <f>VLOOKUP($D$3:$D$194,职称信息表!$B$3:$D$161,3,FALSE)</f>
        <v>副教授</v>
      </c>
      <c r="F89" s="28" t="str">
        <f>VLOOKUP($D$3:$D$194,职称信息表!$B$2:$E$161,4,FALSE)</f>
        <v>专任教师</v>
      </c>
      <c r="G89" s="29" t="str">
        <f>VLOOKUP($D$3:$D$194,职称信息表!$B$3:$F$161,5,FALSE)</f>
        <v>副高</v>
      </c>
      <c r="H89" s="19">
        <f>VLOOKUP(D89:D281,工作量!C89:K309,7,FALSE)</f>
        <v>263.18</v>
      </c>
      <c r="I89" s="71">
        <f>VLOOKUP(D89:D281,工作量!C89:K309,9,FALSE)</f>
        <v>39.896265392558362</v>
      </c>
      <c r="J89" s="73" t="e">
        <f>VLOOKUP($D$3:$D$195,#REF!,3,FALSE)</f>
        <v>#REF!</v>
      </c>
      <c r="K89" s="73" t="e">
        <f>VLOOKUP($D$3:$D$195,#REF!,3,FALSE)</f>
        <v>#REF!</v>
      </c>
      <c r="L89" s="73" t="e">
        <f>AVERAGE(J89,K89)</f>
        <v>#REF!</v>
      </c>
      <c r="M89" s="73">
        <v>137</v>
      </c>
      <c r="N89" s="71">
        <f t="shared" si="28"/>
        <v>44.758064516129032</v>
      </c>
      <c r="O89" s="28"/>
      <c r="P89" s="28"/>
      <c r="Q89" s="45">
        <f t="shared" si="30"/>
        <v>0</v>
      </c>
      <c r="R89" s="28"/>
      <c r="S89" s="28"/>
      <c r="T89" s="28"/>
      <c r="U89" s="28"/>
      <c r="V89" s="28"/>
      <c r="W89" s="24">
        <f t="shared" si="31"/>
        <v>0</v>
      </c>
      <c r="X89" s="68">
        <f t="shared" si="32"/>
        <v>0</v>
      </c>
      <c r="Y89" s="24"/>
      <c r="Z89" s="24"/>
      <c r="AA89" s="24"/>
      <c r="AB89" s="24">
        <f t="shared" si="33"/>
        <v>0</v>
      </c>
      <c r="AC89" s="24"/>
      <c r="AD89" s="28"/>
      <c r="AE89" s="24"/>
      <c r="AF89" s="24">
        <f t="shared" si="34"/>
        <v>0</v>
      </c>
      <c r="AG89" s="24"/>
      <c r="AH89" s="24">
        <f t="shared" si="35"/>
        <v>0</v>
      </c>
      <c r="AI89" s="68">
        <f t="shared" si="36"/>
        <v>0</v>
      </c>
      <c r="AJ89" s="128">
        <f t="shared" si="29"/>
        <v>84.654329908687401</v>
      </c>
      <c r="AK89" s="30"/>
    </row>
    <row r="90" spans="1:37" ht="14">
      <c r="A90" s="28">
        <v>88</v>
      </c>
      <c r="B90" s="34" t="s">
        <v>496</v>
      </c>
      <c r="C90" s="35" t="s">
        <v>118</v>
      </c>
      <c r="D90" s="35" t="s">
        <v>119</v>
      </c>
      <c r="E90" s="29" t="str">
        <f>VLOOKUP($D$3:$D$194,职称信息表!$B$3:$D$161,3,FALSE)</f>
        <v>副教授</v>
      </c>
      <c r="F90" s="28" t="str">
        <f>VLOOKUP($D$3:$D$194,职称信息表!$B$2:$E$161,4,FALSE)</f>
        <v>专任教师</v>
      </c>
      <c r="G90" s="29" t="str">
        <f>VLOOKUP($D$3:$D$194,职称信息表!$B$3:$F$161,5,FALSE)</f>
        <v>副高</v>
      </c>
      <c r="H90" s="19">
        <f>VLOOKUP(D90:D282,工作量!C90:K310,7,FALSE)</f>
        <v>407.21</v>
      </c>
      <c r="I90" s="71">
        <f>VLOOKUP(D90:D282,工作量!C90:K310,9,FALSE)</f>
        <v>61.730215937775256</v>
      </c>
      <c r="J90" s="73" t="e">
        <f>VLOOKUP($D$3:$D$195,#REF!,3,FALSE)</f>
        <v>#REF!</v>
      </c>
      <c r="K90" s="73" t="e">
        <f>VLOOKUP($D$3:$D$195,#REF!,3,FALSE)</f>
        <v>#REF!</v>
      </c>
      <c r="L90" s="73">
        <v>91.528000000000006</v>
      </c>
      <c r="M90" s="73">
        <v>31</v>
      </c>
      <c r="N90" s="71">
        <f t="shared" si="28"/>
        <v>87.500000000000014</v>
      </c>
      <c r="O90" s="28"/>
      <c r="P90" s="28"/>
      <c r="Q90" s="45">
        <f t="shared" si="30"/>
        <v>0</v>
      </c>
      <c r="R90" s="28"/>
      <c r="S90" s="28"/>
      <c r="T90" s="28"/>
      <c r="U90" s="28"/>
      <c r="V90" s="28"/>
      <c r="W90" s="24">
        <f t="shared" si="31"/>
        <v>0</v>
      </c>
      <c r="X90" s="68">
        <f t="shared" si="32"/>
        <v>0</v>
      </c>
      <c r="Y90" s="24"/>
      <c r="Z90" s="24"/>
      <c r="AA90" s="24"/>
      <c r="AB90" s="24">
        <f t="shared" si="33"/>
        <v>0</v>
      </c>
      <c r="AC90" s="24">
        <v>10</v>
      </c>
      <c r="AD90" s="28"/>
      <c r="AE90" s="24"/>
      <c r="AF90" s="24">
        <f t="shared" si="34"/>
        <v>10</v>
      </c>
      <c r="AG90" s="24"/>
      <c r="AH90" s="24">
        <f t="shared" si="35"/>
        <v>0</v>
      </c>
      <c r="AI90" s="68">
        <f t="shared" si="36"/>
        <v>10</v>
      </c>
      <c r="AJ90" s="128">
        <f t="shared" si="29"/>
        <v>159.23021593777526</v>
      </c>
      <c r="AK90" s="30"/>
    </row>
    <row r="91" spans="1:37" ht="14">
      <c r="A91" s="28">
        <v>89</v>
      </c>
      <c r="B91" s="34" t="s">
        <v>495</v>
      </c>
      <c r="C91" s="35" t="s">
        <v>470</v>
      </c>
      <c r="D91" s="35" t="s">
        <v>316</v>
      </c>
      <c r="E91" s="29" t="str">
        <f>VLOOKUP($D$3:$D$194,职称信息表!$B$3:$D$161,3,FALSE)</f>
        <v>讲师（高校）</v>
      </c>
      <c r="F91" s="28" t="str">
        <f>VLOOKUP($D$3:$D$194,职称信息表!$B$2:$E$161,4,FALSE)</f>
        <v>专任教师</v>
      </c>
      <c r="G91" s="29" t="str">
        <f>VLOOKUP($D$3:$D$194,职称信息表!$B$3:$F$161,5,FALSE)</f>
        <v>中级</v>
      </c>
      <c r="H91" s="19">
        <f>VLOOKUP(D91:D283,工作量!C91:K311,7,FALSE)</f>
        <v>153</v>
      </c>
      <c r="I91" s="71">
        <f>VLOOKUP(D91:D283,工作量!C91:K311,9,FALSE)</f>
        <v>23.193740425037731</v>
      </c>
      <c r="J91" s="73" t="e">
        <f>VLOOKUP($D$3:$D$195,#REF!,3,FALSE)</f>
        <v>#REF!</v>
      </c>
      <c r="K91" s="73" t="e">
        <f>VLOOKUP($D$3:$D$195,#REF!,3,FALSE)</f>
        <v>#REF!</v>
      </c>
      <c r="L91" s="73" t="e">
        <f>AVERAGE(J91,K91)</f>
        <v>#REF!</v>
      </c>
      <c r="M91" s="73">
        <v>74</v>
      </c>
      <c r="N91" s="71">
        <f t="shared" si="28"/>
        <v>70.161290322580641</v>
      </c>
      <c r="O91" s="28"/>
      <c r="P91" s="28"/>
      <c r="Q91" s="45">
        <f t="shared" si="30"/>
        <v>0</v>
      </c>
      <c r="R91" s="28"/>
      <c r="S91" s="28"/>
      <c r="T91" s="28"/>
      <c r="U91" s="28"/>
      <c r="V91" s="28"/>
      <c r="W91" s="24">
        <f t="shared" si="31"/>
        <v>0</v>
      </c>
      <c r="X91" s="68">
        <f t="shared" si="32"/>
        <v>0</v>
      </c>
      <c r="Y91" s="24">
        <v>15</v>
      </c>
      <c r="Z91" s="24"/>
      <c r="AA91" s="24"/>
      <c r="AB91" s="24">
        <f t="shared" si="33"/>
        <v>15</v>
      </c>
      <c r="AC91" s="24"/>
      <c r="AD91" s="28"/>
      <c r="AE91" s="24"/>
      <c r="AF91" s="24">
        <f t="shared" si="34"/>
        <v>0</v>
      </c>
      <c r="AG91" s="24">
        <v>20</v>
      </c>
      <c r="AH91" s="24">
        <f t="shared" si="35"/>
        <v>20</v>
      </c>
      <c r="AI91" s="68">
        <f t="shared" si="36"/>
        <v>35</v>
      </c>
      <c r="AJ91" s="128">
        <f t="shared" si="29"/>
        <v>128.35503074761837</v>
      </c>
      <c r="AK91" s="31"/>
    </row>
    <row r="92" spans="1:37" ht="14">
      <c r="A92" s="28">
        <v>90</v>
      </c>
      <c r="B92" s="34" t="s">
        <v>496</v>
      </c>
      <c r="C92" s="35" t="s">
        <v>550</v>
      </c>
      <c r="D92" s="35" t="s">
        <v>421</v>
      </c>
      <c r="E92" s="29" t="str">
        <f>VLOOKUP($D$3:$D$194,职称信息表!$B$3:$D$161,3,FALSE)</f>
        <v>讲师（高校）</v>
      </c>
      <c r="F92" s="28" t="str">
        <f>VLOOKUP($D$3:$D$194,职称信息表!$B$2:$E$161,4,FALSE)</f>
        <v>专任教师</v>
      </c>
      <c r="G92" s="29" t="str">
        <f>VLOOKUP($D$3:$D$194,职称信息表!$B$3:$F$161,5,FALSE)</f>
        <v>中级</v>
      </c>
      <c r="H92" s="19">
        <f>VLOOKUP(D92:D284,工作量!C92:K312,7,FALSE)</f>
        <v>216</v>
      </c>
      <c r="I92" s="71">
        <f>VLOOKUP(D92:D284,工作量!C92:K312,9,FALSE)</f>
        <v>32.744104129465036</v>
      </c>
      <c r="J92" s="73" t="e">
        <f>VLOOKUP($D$3:$D$195,#REF!,3,FALSE)</f>
        <v>#REF!</v>
      </c>
      <c r="K92" s="73" t="e">
        <f>VLOOKUP($D$3:$D$195,#REF!,3,FALSE)</f>
        <v>#REF!</v>
      </c>
      <c r="L92" s="73">
        <v>90.36</v>
      </c>
      <c r="M92" s="73">
        <v>99</v>
      </c>
      <c r="N92" s="71">
        <f t="shared" si="28"/>
        <v>60.080645161290327</v>
      </c>
      <c r="O92" s="28"/>
      <c r="P92" s="28"/>
      <c r="Q92" s="45">
        <f t="shared" si="30"/>
        <v>0</v>
      </c>
      <c r="R92" s="28"/>
      <c r="S92" s="28"/>
      <c r="T92" s="28"/>
      <c r="U92" s="28"/>
      <c r="V92" s="28"/>
      <c r="W92" s="24">
        <f t="shared" si="31"/>
        <v>0</v>
      </c>
      <c r="X92" s="68">
        <f t="shared" si="32"/>
        <v>0</v>
      </c>
      <c r="Y92" s="24"/>
      <c r="Z92" s="24"/>
      <c r="AA92" s="24"/>
      <c r="AB92" s="24">
        <f t="shared" si="33"/>
        <v>0</v>
      </c>
      <c r="AC92" s="24"/>
      <c r="AD92" s="28"/>
      <c r="AE92" s="24"/>
      <c r="AF92" s="24">
        <f t="shared" si="34"/>
        <v>0</v>
      </c>
      <c r="AG92" s="24"/>
      <c r="AH92" s="24">
        <f t="shared" si="35"/>
        <v>0</v>
      </c>
      <c r="AI92" s="68">
        <f t="shared" si="36"/>
        <v>0</v>
      </c>
      <c r="AJ92" s="128">
        <f t="shared" si="29"/>
        <v>92.824749290755364</v>
      </c>
      <c r="AK92" s="31"/>
    </row>
    <row r="93" spans="1:37" ht="14">
      <c r="A93" s="145">
        <v>91</v>
      </c>
      <c r="B93" s="34" t="s">
        <v>496</v>
      </c>
      <c r="C93" s="133" t="s">
        <v>551</v>
      </c>
      <c r="D93" s="133" t="s">
        <v>422</v>
      </c>
      <c r="E93" s="145" t="str">
        <f>VLOOKUP($D$3:$D$194,职称信息表!$B$3:$D$161,3,FALSE)</f>
        <v>讲师（高校）</v>
      </c>
      <c r="F93" s="145" t="str">
        <f>VLOOKUP($D$3:$D$194,职称信息表!$B$2:$E$161,4,FALSE)</f>
        <v>专任教师</v>
      </c>
      <c r="G93" s="145" t="str">
        <f>VLOOKUP($D$3:$D$194,职称信息表!$B$3:$F$161,5,FALSE)</f>
        <v>中级</v>
      </c>
      <c r="H93" s="19">
        <f>VLOOKUP(D93:D285,工作量!C93:K313,7,FALSE)</f>
        <v>319</v>
      </c>
      <c r="I93" s="71">
        <f>VLOOKUP(D93:D285,工作量!C93:K313,9,FALSE)</f>
        <v>48.358190820830302</v>
      </c>
      <c r="J93" s="145" t="e">
        <f>VLOOKUP($D$3:$D$195,#REF!,3,FALSE)</f>
        <v>#REF!</v>
      </c>
      <c r="K93" s="145" t="e">
        <f>VLOOKUP($D$3:$D$195,#REF!,3,FALSE)</f>
        <v>#REF!</v>
      </c>
      <c r="L93" s="145" t="e">
        <f>AVERAGE(J93,K93)</f>
        <v>#REF!</v>
      </c>
      <c r="M93" s="73">
        <v>34</v>
      </c>
      <c r="N93" s="71">
        <f t="shared" si="28"/>
        <v>86.290322580645167</v>
      </c>
      <c r="O93" s="145"/>
      <c r="P93" s="145"/>
      <c r="Q93" s="145">
        <f t="shared" si="30"/>
        <v>0</v>
      </c>
      <c r="R93" s="145"/>
      <c r="S93" s="145"/>
      <c r="T93" s="145"/>
      <c r="U93" s="145"/>
      <c r="V93" s="145"/>
      <c r="W93" s="95">
        <f t="shared" si="31"/>
        <v>0</v>
      </c>
      <c r="X93" s="68">
        <f t="shared" si="32"/>
        <v>0</v>
      </c>
      <c r="Y93" s="95">
        <v>15</v>
      </c>
      <c r="Z93" s="95"/>
      <c r="AA93" s="95"/>
      <c r="AB93" s="95">
        <f t="shared" si="33"/>
        <v>15</v>
      </c>
      <c r="AC93" s="95"/>
      <c r="AD93" s="145"/>
      <c r="AE93" s="95"/>
      <c r="AF93" s="95">
        <f t="shared" si="34"/>
        <v>0</v>
      </c>
      <c r="AG93" s="95"/>
      <c r="AH93" s="95">
        <f t="shared" si="35"/>
        <v>0</v>
      </c>
      <c r="AI93" s="68">
        <f t="shared" si="36"/>
        <v>15</v>
      </c>
      <c r="AJ93" s="128">
        <f t="shared" si="29"/>
        <v>149.64851340147547</v>
      </c>
      <c r="AK93" s="31"/>
    </row>
    <row r="94" spans="1:37" s="106" customFormat="1" ht="14">
      <c r="A94" s="73">
        <v>92</v>
      </c>
      <c r="B94" s="34" t="s">
        <v>495</v>
      </c>
      <c r="C94" s="35" t="s">
        <v>552</v>
      </c>
      <c r="D94" s="35" t="s">
        <v>423</v>
      </c>
      <c r="E94" s="73" t="str">
        <f>VLOOKUP($D$3:$D$194,职称信息表!$B$3:$D$161,3,FALSE)</f>
        <v>讲师（高校）</v>
      </c>
      <c r="F94" s="73" t="str">
        <f>VLOOKUP($D$3:$D$194,职称信息表!$B$2:$E$161,4,FALSE)</f>
        <v>专任教师</v>
      </c>
      <c r="G94" s="73" t="str">
        <f>VLOOKUP($D$3:$D$194,职称信息表!$B$3:$F$161,5,FALSE)</f>
        <v>中级</v>
      </c>
      <c r="H94" s="19">
        <f>VLOOKUP(D94:D286,工作量!C94:K314,7,FALSE)</f>
        <v>252</v>
      </c>
      <c r="I94" s="71">
        <f>VLOOKUP(D94:D286,工作量!C94:K314,9,FALSE)</f>
        <v>38.201454817709205</v>
      </c>
      <c r="J94" s="73" t="e">
        <f>VLOOKUP($D$3:$D$195,#REF!,3,FALSE)</f>
        <v>#REF!</v>
      </c>
      <c r="K94" s="73" t="e">
        <f>VLOOKUP($D$3:$D$195,#REF!,3,FALSE)</f>
        <v>#REF!</v>
      </c>
      <c r="L94" s="73" t="e">
        <f>AVERAGE(J94,K94)</f>
        <v>#REF!</v>
      </c>
      <c r="M94" s="73">
        <v>104</v>
      </c>
      <c r="N94" s="71">
        <f t="shared" si="28"/>
        <v>58.064516129032263</v>
      </c>
      <c r="O94" s="73"/>
      <c r="P94" s="73"/>
      <c r="Q94" s="73">
        <f t="shared" si="30"/>
        <v>0</v>
      </c>
      <c r="R94" s="73"/>
      <c r="S94" s="73"/>
      <c r="T94" s="73"/>
      <c r="U94" s="73"/>
      <c r="V94" s="73"/>
      <c r="W94" s="24">
        <f t="shared" si="31"/>
        <v>0</v>
      </c>
      <c r="X94" s="68">
        <f t="shared" si="32"/>
        <v>0</v>
      </c>
      <c r="Y94" s="24"/>
      <c r="Z94" s="24"/>
      <c r="AA94" s="24"/>
      <c r="AB94" s="24">
        <f t="shared" si="33"/>
        <v>0</v>
      </c>
      <c r="AC94" s="24"/>
      <c r="AD94" s="73"/>
      <c r="AE94" s="24"/>
      <c r="AF94" s="24">
        <f t="shared" si="34"/>
        <v>0</v>
      </c>
      <c r="AG94" s="24"/>
      <c r="AH94" s="24">
        <f t="shared" si="35"/>
        <v>0</v>
      </c>
      <c r="AI94" s="68">
        <f t="shared" si="36"/>
        <v>0</v>
      </c>
      <c r="AJ94" s="128">
        <f t="shared" si="29"/>
        <v>96.265970946741476</v>
      </c>
      <c r="AK94" s="31"/>
    </row>
    <row r="95" spans="1:37" ht="14">
      <c r="A95" s="28">
        <v>93</v>
      </c>
      <c r="B95" s="34" t="s">
        <v>495</v>
      </c>
      <c r="C95" s="35" t="s">
        <v>553</v>
      </c>
      <c r="D95" s="35" t="s">
        <v>424</v>
      </c>
      <c r="E95" s="29" t="str">
        <f>VLOOKUP($D$3:$D$194,职称信息表!$B$3:$D$161,3,FALSE)</f>
        <v>高级工程师</v>
      </c>
      <c r="F95" s="28" t="str">
        <f>VLOOKUP($D$3:$D$194,职称信息表!$B$2:$E$161,4,FALSE)</f>
        <v>专任教师</v>
      </c>
      <c r="G95" s="29" t="str">
        <f>VLOOKUP($D$3:$D$194,职称信息表!$B$3:$F$161,5,FALSE)</f>
        <v>副高</v>
      </c>
      <c r="H95" s="19">
        <f>VLOOKUP(D95:D287,工作量!C95:K315,7,FALSE)</f>
        <v>458</v>
      </c>
      <c r="I95" s="71">
        <f>VLOOKUP(D95:D287,工作量!C95:K315,9,FALSE)</f>
        <v>69.429628200439737</v>
      </c>
      <c r="J95" s="73" t="e">
        <f>VLOOKUP($D$3:$D$195,#REF!,3,FALSE)</f>
        <v>#REF!</v>
      </c>
      <c r="K95" s="73" t="e">
        <f>VLOOKUP($D$3:$D$195,#REF!,3,FALSE)</f>
        <v>#REF!</v>
      </c>
      <c r="L95" s="73" t="e">
        <f>AVERAGE(J95,K95)</f>
        <v>#REF!</v>
      </c>
      <c r="M95" s="73">
        <v>112</v>
      </c>
      <c r="N95" s="71">
        <f t="shared" si="28"/>
        <v>54.838709677419367</v>
      </c>
      <c r="O95" s="28"/>
      <c r="P95" s="28"/>
      <c r="Q95" s="45">
        <f t="shared" si="30"/>
        <v>0</v>
      </c>
      <c r="R95" s="28"/>
      <c r="S95" s="28"/>
      <c r="T95" s="28"/>
      <c r="U95" s="28"/>
      <c r="V95" s="28"/>
      <c r="W95" s="24">
        <f t="shared" si="31"/>
        <v>0</v>
      </c>
      <c r="X95" s="68">
        <f t="shared" si="32"/>
        <v>0</v>
      </c>
      <c r="Y95" s="24">
        <v>15</v>
      </c>
      <c r="Z95" s="24"/>
      <c r="AA95" s="24"/>
      <c r="AB95" s="24">
        <f t="shared" si="33"/>
        <v>15</v>
      </c>
      <c r="AC95" s="24"/>
      <c r="AD95" s="28">
        <v>20</v>
      </c>
      <c r="AE95" s="24"/>
      <c r="AF95" s="24">
        <f t="shared" si="34"/>
        <v>20</v>
      </c>
      <c r="AG95" s="24"/>
      <c r="AH95" s="24">
        <f t="shared" si="35"/>
        <v>0</v>
      </c>
      <c r="AI95" s="68">
        <f t="shared" si="36"/>
        <v>35</v>
      </c>
      <c r="AJ95" s="128">
        <f t="shared" si="29"/>
        <v>159.2683378778591</v>
      </c>
      <c r="AK95" s="31"/>
    </row>
    <row r="96" spans="1:37" ht="14">
      <c r="A96" s="28">
        <v>94</v>
      </c>
      <c r="B96" s="34" t="s">
        <v>495</v>
      </c>
      <c r="C96" s="35" t="s">
        <v>554</v>
      </c>
      <c r="D96" s="35" t="s">
        <v>425</v>
      </c>
      <c r="E96" s="29" t="str">
        <f>VLOOKUP($D$3:$D$194,职称信息表!$B$3:$D$161,3,FALSE)</f>
        <v>讲师（高校）</v>
      </c>
      <c r="F96" s="28" t="str">
        <f>VLOOKUP($D$3:$D$194,职称信息表!$B$2:$E$161,4,FALSE)</f>
        <v>专任教师</v>
      </c>
      <c r="G96" s="29" t="str">
        <f>VLOOKUP($D$3:$D$194,职称信息表!$B$3:$F$161,5,FALSE)</f>
        <v>中级</v>
      </c>
      <c r="H96" s="19">
        <f>VLOOKUP(D96:D288,工作量!C96:K316,7,FALSE)</f>
        <v>98</v>
      </c>
      <c r="I96" s="71">
        <f>VLOOKUP(D96:D288,工作量!C96:K316,9,FALSE)</f>
        <v>14.856121317998024</v>
      </c>
      <c r="J96" s="73" t="e">
        <f>VLOOKUP($D$3:$D$195,#REF!,3,FALSE)</f>
        <v>#REF!</v>
      </c>
      <c r="K96" s="73" t="e">
        <f>VLOOKUP($D$3:$D$195,#REF!,3,FALSE)</f>
        <v>#REF!</v>
      </c>
      <c r="L96" s="73">
        <v>89.631</v>
      </c>
      <c r="M96" s="73">
        <v>126</v>
      </c>
      <c r="N96" s="71">
        <f t="shared" si="28"/>
        <v>49.193548387096783</v>
      </c>
      <c r="O96" s="28"/>
      <c r="P96" s="28"/>
      <c r="Q96" s="45">
        <f t="shared" si="30"/>
        <v>0</v>
      </c>
      <c r="R96" s="28"/>
      <c r="S96" s="28"/>
      <c r="T96" s="28"/>
      <c r="U96" s="28"/>
      <c r="V96" s="28"/>
      <c r="W96" s="24">
        <f t="shared" si="31"/>
        <v>0</v>
      </c>
      <c r="X96" s="68">
        <f t="shared" si="32"/>
        <v>0</v>
      </c>
      <c r="Y96" s="24"/>
      <c r="Z96" s="24"/>
      <c r="AA96" s="24"/>
      <c r="AB96" s="24">
        <f t="shared" si="33"/>
        <v>0</v>
      </c>
      <c r="AC96" s="24"/>
      <c r="AD96" s="28"/>
      <c r="AE96" s="24"/>
      <c r="AF96" s="24">
        <f t="shared" si="34"/>
        <v>0</v>
      </c>
      <c r="AG96" s="24"/>
      <c r="AH96" s="24">
        <f t="shared" si="35"/>
        <v>0</v>
      </c>
      <c r="AI96" s="68">
        <f t="shared" si="36"/>
        <v>0</v>
      </c>
      <c r="AJ96" s="128">
        <f t="shared" si="29"/>
        <v>64.0496697050948</v>
      </c>
      <c r="AK96" s="30"/>
    </row>
    <row r="97" spans="1:37" s="46" customFormat="1" ht="14">
      <c r="A97" s="99">
        <v>95</v>
      </c>
      <c r="B97" s="100" t="s">
        <v>495</v>
      </c>
      <c r="C97" s="101" t="s">
        <v>555</v>
      </c>
      <c r="D97" s="101" t="s">
        <v>426</v>
      </c>
      <c r="E97" s="99" t="str">
        <f>VLOOKUP($D$3:$D$194,职称信息表!$B$3:$D$161,3,FALSE)</f>
        <v>副研究员（自然科学）</v>
      </c>
      <c r="F97" s="99" t="str">
        <f>VLOOKUP($D$3:$D$194,职称信息表!$B$2:$E$161,4,FALSE)</f>
        <v>专任教师</v>
      </c>
      <c r="G97" s="99" t="str">
        <f>VLOOKUP($D$3:$D$194,职称信息表!$B$3:$F$161,5,FALSE)</f>
        <v>副高</v>
      </c>
      <c r="H97" s="102">
        <f>VLOOKUP(D97:D289,工作量!C97:K317,7,FALSE)</f>
        <v>204</v>
      </c>
      <c r="I97" s="102">
        <f>VLOOKUP(D97:D289,工作量!C97:K317,9,FALSE)</f>
        <v>30.924987233383639</v>
      </c>
      <c r="J97" s="99" t="e">
        <f>VLOOKUP($D$3:$D$195,#REF!,3,FALSE)</f>
        <v>#REF!</v>
      </c>
      <c r="K97" s="99" t="e">
        <f>VLOOKUP($D$3:$D$195,#REF!,3,FALSE)</f>
        <v>#REF!</v>
      </c>
      <c r="L97" s="99">
        <v>91.143000000000001</v>
      </c>
      <c r="M97" s="73">
        <v>54</v>
      </c>
      <c r="N97" s="102">
        <f t="shared" si="28"/>
        <v>78.225806451612911</v>
      </c>
      <c r="O97" s="99"/>
      <c r="P97" s="99"/>
      <c r="Q97" s="99"/>
      <c r="R97" s="99"/>
      <c r="S97" s="99"/>
      <c r="T97" s="99"/>
      <c r="U97" s="99"/>
      <c r="V97" s="99"/>
      <c r="W97" s="117"/>
      <c r="X97" s="99"/>
      <c r="Y97" s="117"/>
      <c r="Z97" s="117"/>
      <c r="AA97" s="117"/>
      <c r="AB97" s="117"/>
      <c r="AC97" s="117"/>
      <c r="AD97" s="99"/>
      <c r="AE97" s="117"/>
      <c r="AF97" s="117"/>
      <c r="AG97" s="117"/>
      <c r="AH97" s="117"/>
      <c r="AI97" s="99"/>
      <c r="AJ97" s="128">
        <f t="shared" si="29"/>
        <v>109.15079368499656</v>
      </c>
      <c r="AK97" s="107" t="s">
        <v>398</v>
      </c>
    </row>
    <row r="98" spans="1:37" s="46" customFormat="1" ht="14">
      <c r="A98" s="99">
        <v>96</v>
      </c>
      <c r="B98" s="100" t="s">
        <v>496</v>
      </c>
      <c r="C98" s="101" t="s">
        <v>556</v>
      </c>
      <c r="D98" s="101" t="s">
        <v>526</v>
      </c>
      <c r="E98" s="99" t="str">
        <f>VLOOKUP($D$3:$D$194,职称信息表!$B$3:$D$161,3,FALSE)</f>
        <v>副研究员（自然科学）</v>
      </c>
      <c r="F98" s="99" t="str">
        <f>VLOOKUP($D$3:$D$194,职称信息表!$B$2:$E$161,4,FALSE)</f>
        <v>专任教师</v>
      </c>
      <c r="G98" s="99" t="str">
        <f>VLOOKUP($D$3:$D$194,职称信息表!$B$3:$F$161,5,FALSE)</f>
        <v>副高</v>
      </c>
      <c r="H98" s="102">
        <f>VLOOKUP(D98:D290,工作量!C98:K318,7,FALSE)</f>
        <v>182</v>
      </c>
      <c r="I98" s="102">
        <f>VLOOKUP(D98:D290,工作量!C98:K318,9,FALSE)</f>
        <v>27.589939590567759</v>
      </c>
      <c r="J98" s="99" t="e">
        <f>VLOOKUP($D$3:$D$195,#REF!,3,FALSE)</f>
        <v>#REF!</v>
      </c>
      <c r="K98" s="99" t="e">
        <f>VLOOKUP($D$3:$D$195,#REF!,3,FALSE)</f>
        <v>#REF!</v>
      </c>
      <c r="L98" s="99" t="e">
        <f>AVERAGE(J98,K98)</f>
        <v>#REF!</v>
      </c>
      <c r="M98" s="73">
        <v>157</v>
      </c>
      <c r="N98" s="102">
        <f t="shared" si="28"/>
        <v>36.693548387096776</v>
      </c>
      <c r="O98" s="99"/>
      <c r="P98" s="99"/>
      <c r="Q98" s="99"/>
      <c r="R98" s="99"/>
      <c r="S98" s="99"/>
      <c r="T98" s="99"/>
      <c r="U98" s="99"/>
      <c r="V98" s="99"/>
      <c r="W98" s="117"/>
      <c r="X98" s="99"/>
      <c r="Y98" s="117"/>
      <c r="Z98" s="117"/>
      <c r="AA98" s="117"/>
      <c r="AB98" s="117"/>
      <c r="AC98" s="117"/>
      <c r="AD98" s="99"/>
      <c r="AE98" s="117"/>
      <c r="AF98" s="117"/>
      <c r="AG98" s="117"/>
      <c r="AH98" s="117"/>
      <c r="AI98" s="99"/>
      <c r="AJ98" s="128">
        <f t="shared" si="29"/>
        <v>64.283487977664535</v>
      </c>
      <c r="AK98" s="105" t="s">
        <v>694</v>
      </c>
    </row>
    <row r="99" spans="1:37" s="46" customFormat="1" ht="14">
      <c r="A99" s="99">
        <v>97</v>
      </c>
      <c r="B99" s="100" t="s">
        <v>495</v>
      </c>
      <c r="C99" s="101" t="s">
        <v>557</v>
      </c>
      <c r="D99" s="101" t="s">
        <v>527</v>
      </c>
      <c r="E99" s="99" t="str">
        <f>VLOOKUP($D$3:$D$194,职称信息表!$B$3:$D$161,3,FALSE)</f>
        <v>副研究员</v>
      </c>
      <c r="F99" s="99" t="str">
        <f>VLOOKUP($D$3:$D$194,职称信息表!$B$2:$E$161,4,FALSE)</f>
        <v>专任教师</v>
      </c>
      <c r="G99" s="99" t="str">
        <f>VLOOKUP($D$3:$D$194,职称信息表!$B$3:$F$161,5,FALSE)</f>
        <v>副高</v>
      </c>
      <c r="H99" s="102">
        <f>VLOOKUP(D99:D291,工作量!C99:K319,7,FALSE)</f>
        <v>0</v>
      </c>
      <c r="I99" s="102">
        <f>VLOOKUP(D99:D291,工作量!C99:K319,9,FALSE)</f>
        <v>0</v>
      </c>
      <c r="J99" s="99" t="e">
        <f>VLOOKUP($D$3:$D$195,#REF!,3,FALSE)</f>
        <v>#REF!</v>
      </c>
      <c r="K99" s="99" t="e">
        <f>VLOOKUP($D$3:$D$195,#REF!,3,FALSE)</f>
        <v>#REF!</v>
      </c>
      <c r="L99" s="99" t="e">
        <f>AVERAGE(J99,K99)</f>
        <v>#REF!</v>
      </c>
      <c r="M99" s="73">
        <v>157</v>
      </c>
      <c r="N99" s="102">
        <f t="shared" ref="N99:N130" si="37">(1.6-M99/155)*62.5</f>
        <v>36.693548387096776</v>
      </c>
      <c r="O99" s="99"/>
      <c r="P99" s="99"/>
      <c r="Q99" s="99"/>
      <c r="R99" s="99"/>
      <c r="S99" s="99"/>
      <c r="T99" s="99"/>
      <c r="U99" s="99"/>
      <c r="V99" s="99"/>
      <c r="W99" s="117"/>
      <c r="X99" s="99"/>
      <c r="Y99" s="117"/>
      <c r="Z99" s="117"/>
      <c r="AA99" s="117"/>
      <c r="AB99" s="117"/>
      <c r="AC99" s="117"/>
      <c r="AD99" s="99"/>
      <c r="AE99" s="117"/>
      <c r="AF99" s="117"/>
      <c r="AG99" s="117"/>
      <c r="AH99" s="117"/>
      <c r="AI99" s="99"/>
      <c r="AJ99" s="128">
        <f t="shared" ref="AJ99:AJ130" si="38">I99+N99+X99+AI99</f>
        <v>36.693548387096776</v>
      </c>
      <c r="AK99" s="107" t="s">
        <v>398</v>
      </c>
    </row>
    <row r="100" spans="1:37" ht="14">
      <c r="A100" s="28">
        <v>98</v>
      </c>
      <c r="B100" s="34" t="s">
        <v>427</v>
      </c>
      <c r="C100" s="35" t="s">
        <v>223</v>
      </c>
      <c r="D100" s="35" t="s">
        <v>240</v>
      </c>
      <c r="E100" s="29" t="str">
        <f>VLOOKUP($D$3:$D$194,职称信息表!$B$3:$D$161,3,FALSE)</f>
        <v>教授</v>
      </c>
      <c r="F100" s="28" t="str">
        <f>VLOOKUP($D$3:$D$194,职称信息表!$B$2:$E$161,4,FALSE)</f>
        <v>专任教师</v>
      </c>
      <c r="G100" s="29" t="str">
        <f>VLOOKUP($D$3:$D$194,职称信息表!$B$3:$F$161,5,FALSE)</f>
        <v>正高</v>
      </c>
      <c r="H100" s="19">
        <f>VLOOKUP(D100:D292,工作量!C100:K320,7,FALSE)</f>
        <v>295.5856</v>
      </c>
      <c r="I100" s="71">
        <f>VLOOKUP(D100:D292,工作量!C100:K320,9,FALSE)</f>
        <v>44.808729933196297</v>
      </c>
      <c r="J100" s="73" t="e">
        <f>VLOOKUP($D$3:$D$195,#REF!,3,FALSE)</f>
        <v>#REF!</v>
      </c>
      <c r="K100" s="73" t="e">
        <f>VLOOKUP($D$3:$D$195,#REF!,3,FALSE)</f>
        <v>#REF!</v>
      </c>
      <c r="L100" s="73">
        <v>91.415000000000006</v>
      </c>
      <c r="M100" s="73">
        <v>41</v>
      </c>
      <c r="N100" s="71">
        <f t="shared" si="37"/>
        <v>83.467741935483872</v>
      </c>
      <c r="O100" s="28"/>
      <c r="P100" s="28"/>
      <c r="Q100" s="45">
        <f t="shared" ref="Q100:Q128" si="39">SUM(O100:P100)</f>
        <v>0</v>
      </c>
      <c r="R100" s="28"/>
      <c r="S100" s="28"/>
      <c r="T100" s="28"/>
      <c r="U100" s="28"/>
      <c r="V100" s="28"/>
      <c r="W100" s="24">
        <f t="shared" ref="W100:W128" si="40">SUM(R100:V100)</f>
        <v>0</v>
      </c>
      <c r="X100" s="68">
        <f t="shared" ref="X100:X128" si="41">Q100+W100</f>
        <v>0</v>
      </c>
      <c r="Y100" s="24"/>
      <c r="Z100" s="24"/>
      <c r="AA100" s="24"/>
      <c r="AB100" s="24">
        <f t="shared" ref="AB100:AB128" si="42">SUM(Y100:AA100)</f>
        <v>0</v>
      </c>
      <c r="AC100" s="24"/>
      <c r="AD100" s="28"/>
      <c r="AE100" s="24"/>
      <c r="AF100" s="24">
        <f t="shared" ref="AF100:AF128" si="43">SUM(AC100:AE100)</f>
        <v>0</v>
      </c>
      <c r="AG100" s="24"/>
      <c r="AH100" s="24">
        <f t="shared" ref="AH100:AH128" si="44">AG100</f>
        <v>0</v>
      </c>
      <c r="AI100" s="68">
        <f t="shared" ref="AI100:AI128" si="45">AB100+AF100+AH100</f>
        <v>0</v>
      </c>
      <c r="AJ100" s="128">
        <f t="shared" si="38"/>
        <v>128.27647186868018</v>
      </c>
      <c r="AK100" s="30"/>
    </row>
    <row r="101" spans="1:37" ht="14">
      <c r="A101" s="28">
        <v>99</v>
      </c>
      <c r="B101" s="34" t="s">
        <v>427</v>
      </c>
      <c r="C101" s="35" t="s">
        <v>34</v>
      </c>
      <c r="D101" s="35" t="s">
        <v>35</v>
      </c>
      <c r="E101" s="29" t="str">
        <f>VLOOKUP($D$3:$D$194,职称信息表!$B$3:$D$161,3,FALSE)</f>
        <v>教授</v>
      </c>
      <c r="F101" s="28" t="str">
        <f>VLOOKUP($D$3:$D$194,职称信息表!$B$2:$E$161,4,FALSE)</f>
        <v>专任教师</v>
      </c>
      <c r="G101" s="29" t="str">
        <f>VLOOKUP($D$3:$D$194,职称信息表!$B$3:$F$161,5,FALSE)</f>
        <v>正高</v>
      </c>
      <c r="H101" s="19">
        <f>VLOOKUP(D101:D293,工作量!C101:K321,7,FALSE)</f>
        <v>547.47040000000004</v>
      </c>
      <c r="I101" s="71">
        <f>VLOOKUP(D101:D293,工作量!C101:K321,9,FALSE)</f>
        <v>82.992721228703118</v>
      </c>
      <c r="J101" s="73" t="e">
        <f>VLOOKUP($D$3:$D$195,#REF!,3,FALSE)</f>
        <v>#REF!</v>
      </c>
      <c r="K101" s="73" t="e">
        <f>VLOOKUP($D$3:$D$195,#REF!,3,FALSE)</f>
        <v>#REF!</v>
      </c>
      <c r="L101" s="73">
        <v>90.203000000000003</v>
      </c>
      <c r="M101" s="73">
        <v>105</v>
      </c>
      <c r="N101" s="71">
        <f t="shared" si="37"/>
        <v>57.661290322580655</v>
      </c>
      <c r="O101" s="28"/>
      <c r="P101" s="28"/>
      <c r="Q101" s="73">
        <f t="shared" si="39"/>
        <v>0</v>
      </c>
      <c r="R101" s="28"/>
      <c r="S101" s="28"/>
      <c r="T101" s="28"/>
      <c r="U101" s="28"/>
      <c r="V101" s="28"/>
      <c r="W101" s="24">
        <f t="shared" si="40"/>
        <v>0</v>
      </c>
      <c r="X101" s="68">
        <f t="shared" si="41"/>
        <v>0</v>
      </c>
      <c r="Y101" s="24"/>
      <c r="Z101" s="24"/>
      <c r="AA101" s="24"/>
      <c r="AB101" s="24">
        <f t="shared" si="42"/>
        <v>0</v>
      </c>
      <c r="AC101" s="24"/>
      <c r="AD101" s="28"/>
      <c r="AE101" s="24"/>
      <c r="AF101" s="24">
        <f t="shared" si="43"/>
        <v>0</v>
      </c>
      <c r="AG101" s="24"/>
      <c r="AH101" s="24">
        <f t="shared" si="44"/>
        <v>0</v>
      </c>
      <c r="AI101" s="68">
        <f t="shared" si="45"/>
        <v>0</v>
      </c>
      <c r="AJ101" s="128">
        <f t="shared" si="38"/>
        <v>140.65401155128376</v>
      </c>
      <c r="AK101" s="30"/>
    </row>
    <row r="102" spans="1:37" ht="14">
      <c r="A102" s="28">
        <v>100</v>
      </c>
      <c r="B102" s="34" t="s">
        <v>427</v>
      </c>
      <c r="C102" s="35" t="s">
        <v>87</v>
      </c>
      <c r="D102" s="35" t="s">
        <v>88</v>
      </c>
      <c r="E102" s="29" t="str">
        <f>VLOOKUP($D$3:$D$194,职称信息表!$B$3:$D$161,3,FALSE)</f>
        <v>副教授</v>
      </c>
      <c r="F102" s="28" t="str">
        <f>VLOOKUP($D$3:$D$194,职称信息表!$B$2:$E$161,4,FALSE)</f>
        <v>专任教师</v>
      </c>
      <c r="G102" s="29" t="str">
        <f>VLOOKUP($D$3:$D$194,职称信息表!$B$3:$F$161,5,FALSE)</f>
        <v>副高</v>
      </c>
      <c r="H102" s="19">
        <f>VLOOKUP(D102:D294,工作量!C102:K322,7,FALSE)</f>
        <v>505.64319999999998</v>
      </c>
      <c r="I102" s="71">
        <f>VLOOKUP(D102:D294,工作量!C102:K322,9,FALSE)</f>
        <v>76.652007375721809</v>
      </c>
      <c r="J102" s="73" t="e">
        <f>VLOOKUP($D$3:$D$195,#REF!,3,FALSE)</f>
        <v>#REF!</v>
      </c>
      <c r="K102" s="73" t="e">
        <f>VLOOKUP($D$3:$D$195,#REF!,3,FALSE)</f>
        <v>#REF!</v>
      </c>
      <c r="L102" s="73">
        <v>90.85</v>
      </c>
      <c r="M102" s="73">
        <v>72</v>
      </c>
      <c r="N102" s="71">
        <f t="shared" si="37"/>
        <v>70.967741935483872</v>
      </c>
      <c r="O102" s="28"/>
      <c r="P102" s="28"/>
      <c r="Q102" s="73">
        <f t="shared" si="39"/>
        <v>0</v>
      </c>
      <c r="R102" s="28"/>
      <c r="S102" s="28"/>
      <c r="T102" s="28"/>
      <c r="U102" s="28"/>
      <c r="V102" s="28"/>
      <c r="W102" s="24">
        <f t="shared" si="40"/>
        <v>0</v>
      </c>
      <c r="X102" s="68">
        <f t="shared" si="41"/>
        <v>0</v>
      </c>
      <c r="Y102" s="24"/>
      <c r="Z102" s="24"/>
      <c r="AA102" s="24"/>
      <c r="AB102" s="24">
        <f t="shared" si="42"/>
        <v>0</v>
      </c>
      <c r="AC102" s="24"/>
      <c r="AD102" s="28"/>
      <c r="AE102" s="24"/>
      <c r="AF102" s="24">
        <f t="shared" si="43"/>
        <v>0</v>
      </c>
      <c r="AG102" s="24"/>
      <c r="AH102" s="24">
        <f t="shared" si="44"/>
        <v>0</v>
      </c>
      <c r="AI102" s="68">
        <f t="shared" si="45"/>
        <v>0</v>
      </c>
      <c r="AJ102" s="128">
        <f t="shared" si="38"/>
        <v>147.61974931120568</v>
      </c>
      <c r="AK102" s="30"/>
    </row>
    <row r="103" spans="1:37" ht="14">
      <c r="A103" s="28">
        <v>101</v>
      </c>
      <c r="B103" s="34" t="s">
        <v>427</v>
      </c>
      <c r="C103" s="35" t="s">
        <v>123</v>
      </c>
      <c r="D103" s="35" t="s">
        <v>124</v>
      </c>
      <c r="E103" s="29" t="str">
        <f>VLOOKUP($D$3:$D$194,职称信息表!$B$3:$D$161,3,FALSE)</f>
        <v>讲师（高校）</v>
      </c>
      <c r="F103" s="28" t="str">
        <f>VLOOKUP($D$3:$D$194,职称信息表!$B$2:$E$161,4,FALSE)</f>
        <v>专任教师</v>
      </c>
      <c r="G103" s="29" t="str">
        <f>VLOOKUP($D$3:$D$194,职称信息表!$B$3:$F$161,5,FALSE)</f>
        <v>中级</v>
      </c>
      <c r="H103" s="19">
        <f>VLOOKUP(D103:D295,工作量!C103:K323,7,FALSE)</f>
        <v>375</v>
      </c>
      <c r="I103" s="71">
        <f>VLOOKUP(D103:D295,工作量!C103:K323,9,FALSE)</f>
        <v>56.847403002543459</v>
      </c>
      <c r="J103" s="73" t="e">
        <f>VLOOKUP($D$3:$D$195,#REF!,3,FALSE)</f>
        <v>#REF!</v>
      </c>
      <c r="K103" s="73" t="e">
        <f>VLOOKUP($D$3:$D$195,#REF!,3,FALSE)</f>
        <v>#REF!</v>
      </c>
      <c r="L103" s="73" t="e">
        <f t="shared" ref="L103:L108" si="46">AVERAGE(J103,K103)</f>
        <v>#REF!</v>
      </c>
      <c r="M103" s="73">
        <v>157</v>
      </c>
      <c r="N103" s="71">
        <f t="shared" si="37"/>
        <v>36.693548387096776</v>
      </c>
      <c r="O103" s="28"/>
      <c r="P103" s="28"/>
      <c r="Q103" s="73">
        <f t="shared" si="39"/>
        <v>0</v>
      </c>
      <c r="R103" s="28"/>
      <c r="S103" s="28"/>
      <c r="T103" s="28"/>
      <c r="U103" s="28"/>
      <c r="V103" s="28"/>
      <c r="W103" s="24">
        <f t="shared" si="40"/>
        <v>0</v>
      </c>
      <c r="X103" s="68">
        <f t="shared" si="41"/>
        <v>0</v>
      </c>
      <c r="Y103" s="24"/>
      <c r="Z103" s="24"/>
      <c r="AA103" s="24"/>
      <c r="AB103" s="24">
        <f t="shared" si="42"/>
        <v>0</v>
      </c>
      <c r="AC103" s="24"/>
      <c r="AD103" s="28"/>
      <c r="AE103" s="24"/>
      <c r="AF103" s="24">
        <f t="shared" si="43"/>
        <v>0</v>
      </c>
      <c r="AG103" s="24"/>
      <c r="AH103" s="24">
        <f t="shared" si="44"/>
        <v>0</v>
      </c>
      <c r="AI103" s="68">
        <f t="shared" si="45"/>
        <v>0</v>
      </c>
      <c r="AJ103" s="128">
        <f t="shared" si="38"/>
        <v>93.540951389640242</v>
      </c>
      <c r="AK103" s="30"/>
    </row>
    <row r="104" spans="1:37" s="97" customFormat="1" ht="14">
      <c r="A104" s="93">
        <v>102</v>
      </c>
      <c r="B104" s="94" t="s">
        <v>427</v>
      </c>
      <c r="C104" s="140" t="s">
        <v>134</v>
      </c>
      <c r="D104" s="140" t="s">
        <v>135</v>
      </c>
      <c r="E104" s="93" t="str">
        <f>VLOOKUP($D$3:$D$194,职称信息表!$B$3:$D$161,3,FALSE)</f>
        <v>讲师（高校）</v>
      </c>
      <c r="F104" s="93" t="str">
        <f>VLOOKUP($D$3:$D$194,职称信息表!$B$2:$E$161,4,FALSE)</f>
        <v>专任教师</v>
      </c>
      <c r="G104" s="93" t="str">
        <f>VLOOKUP($D$3:$D$194,职称信息表!$B$3:$F$161,5,FALSE)</f>
        <v>中级</v>
      </c>
      <c r="H104" s="19">
        <f>VLOOKUP(D104:D296,工作量!C104:K324,7,FALSE)</f>
        <v>488</v>
      </c>
      <c r="I104" s="71">
        <f>VLOOKUP(D104:D296,工作量!C104:K324,9,FALSE)</f>
        <v>73.977420440643215</v>
      </c>
      <c r="J104" s="73" t="e">
        <f>VLOOKUP($D$3:$D$195,#REF!,3,FALSE)</f>
        <v>#REF!</v>
      </c>
      <c r="K104" s="73" t="e">
        <f>VLOOKUP($D$3:$D$195,#REF!,3,FALSE)</f>
        <v>#REF!</v>
      </c>
      <c r="L104" s="73" t="e">
        <f t="shared" si="46"/>
        <v>#REF!</v>
      </c>
      <c r="M104" s="73">
        <v>123</v>
      </c>
      <c r="N104" s="71">
        <f t="shared" si="37"/>
        <v>50.403225806451616</v>
      </c>
      <c r="O104" s="93"/>
      <c r="P104" s="93"/>
      <c r="Q104" s="73">
        <f t="shared" si="39"/>
        <v>0</v>
      </c>
      <c r="R104" s="93">
        <v>15</v>
      </c>
      <c r="S104" s="93"/>
      <c r="T104" s="93"/>
      <c r="U104" s="93"/>
      <c r="V104" s="93"/>
      <c r="W104" s="24">
        <f t="shared" si="40"/>
        <v>15</v>
      </c>
      <c r="X104" s="68">
        <f t="shared" si="41"/>
        <v>15</v>
      </c>
      <c r="Y104" s="95"/>
      <c r="Z104" s="95"/>
      <c r="AA104" s="95"/>
      <c r="AB104" s="24">
        <f t="shared" si="42"/>
        <v>0</v>
      </c>
      <c r="AC104" s="95"/>
      <c r="AD104" s="93"/>
      <c r="AE104" s="95"/>
      <c r="AF104" s="24">
        <f t="shared" si="43"/>
        <v>0</v>
      </c>
      <c r="AG104" s="95">
        <v>20</v>
      </c>
      <c r="AH104" s="24">
        <f t="shared" si="44"/>
        <v>20</v>
      </c>
      <c r="AI104" s="68">
        <f t="shared" si="45"/>
        <v>20</v>
      </c>
      <c r="AJ104" s="128">
        <f t="shared" si="38"/>
        <v>159.38064624709483</v>
      </c>
      <c r="AK104" s="96"/>
    </row>
    <row r="105" spans="1:37" ht="14">
      <c r="A105" s="145">
        <v>103</v>
      </c>
      <c r="B105" s="34" t="s">
        <v>427</v>
      </c>
      <c r="C105" s="133" t="s">
        <v>340</v>
      </c>
      <c r="D105" s="133" t="s">
        <v>167</v>
      </c>
      <c r="E105" s="145" t="str">
        <f>VLOOKUP($D$3:$D$194,职称信息表!$B$3:$D$161,3,FALSE)</f>
        <v>讲师（高校）</v>
      </c>
      <c r="F105" s="145" t="str">
        <f>VLOOKUP($D$3:$D$194,职称信息表!$B$2:$E$161,4,FALSE)</f>
        <v>专任教师</v>
      </c>
      <c r="G105" s="145" t="str">
        <f>VLOOKUP($D$3:$D$194,职称信息表!$B$3:$F$161,5,FALSE)</f>
        <v>中级</v>
      </c>
      <c r="H105" s="19">
        <f>VLOOKUP(D105:D297,工作量!C105:K325,7,FALSE)</f>
        <v>508</v>
      </c>
      <c r="I105" s="71">
        <f>VLOOKUP(D105:D297,工作量!C105:K325,9,FALSE)</f>
        <v>77.009281934112195</v>
      </c>
      <c r="J105" s="145" t="e">
        <f>VLOOKUP($D$3:$D$195,#REF!,3,FALSE)</f>
        <v>#REF!</v>
      </c>
      <c r="K105" s="145" t="e">
        <f>VLOOKUP($D$3:$D$195,#REF!,3,FALSE)</f>
        <v>#REF!</v>
      </c>
      <c r="L105" s="145" t="e">
        <f t="shared" si="46"/>
        <v>#REF!</v>
      </c>
      <c r="M105" s="73">
        <v>86</v>
      </c>
      <c r="N105" s="71">
        <f t="shared" si="37"/>
        <v>65.32258064516131</v>
      </c>
      <c r="O105" s="145">
        <v>41</v>
      </c>
      <c r="P105" s="145"/>
      <c r="Q105" s="145">
        <f t="shared" si="39"/>
        <v>41</v>
      </c>
      <c r="R105" s="145"/>
      <c r="S105" s="145"/>
      <c r="T105" s="145"/>
      <c r="U105" s="145"/>
      <c r="V105" s="145"/>
      <c r="W105" s="95">
        <f t="shared" si="40"/>
        <v>0</v>
      </c>
      <c r="X105" s="68">
        <f t="shared" si="41"/>
        <v>41</v>
      </c>
      <c r="Y105" s="95"/>
      <c r="Z105" s="95"/>
      <c r="AA105" s="95"/>
      <c r="AB105" s="95">
        <f t="shared" si="42"/>
        <v>0</v>
      </c>
      <c r="AC105" s="95"/>
      <c r="AD105" s="145">
        <v>20</v>
      </c>
      <c r="AE105" s="95"/>
      <c r="AF105" s="95">
        <f t="shared" si="43"/>
        <v>20</v>
      </c>
      <c r="AG105" s="95"/>
      <c r="AH105" s="95">
        <f t="shared" si="44"/>
        <v>0</v>
      </c>
      <c r="AI105" s="68">
        <f t="shared" si="45"/>
        <v>20</v>
      </c>
      <c r="AJ105" s="128">
        <f t="shared" si="38"/>
        <v>203.33186257927349</v>
      </c>
      <c r="AK105" s="30"/>
    </row>
    <row r="106" spans="1:37" s="106" customFormat="1" ht="14">
      <c r="A106" s="73">
        <v>104</v>
      </c>
      <c r="B106" s="34" t="s">
        <v>427</v>
      </c>
      <c r="C106" s="35" t="s">
        <v>86</v>
      </c>
      <c r="D106" s="35" t="s">
        <v>202</v>
      </c>
      <c r="E106" s="73" t="str">
        <f>VLOOKUP($D$3:$D$194,职称信息表!$B$3:$D$161,3,FALSE)</f>
        <v>副教授</v>
      </c>
      <c r="F106" s="73" t="str">
        <f>VLOOKUP($D$3:$D$194,职称信息表!$B$2:$E$161,4,FALSE)</f>
        <v>专任教师</v>
      </c>
      <c r="G106" s="73" t="str">
        <f>VLOOKUP($D$3:$D$194,职称信息表!$B$3:$F$161,5,FALSE)</f>
        <v>副高</v>
      </c>
      <c r="H106" s="19">
        <f>VLOOKUP(D106:D298,工作量!C106:K326,7,FALSE)</f>
        <v>252</v>
      </c>
      <c r="I106" s="71">
        <f>VLOOKUP(D106:D298,工作量!C106:K326,9,FALSE)</f>
        <v>38.201454817709205</v>
      </c>
      <c r="J106" s="73" t="e">
        <f>VLOOKUP($D$3:$D$195,#REF!,3,FALSE)</f>
        <v>#REF!</v>
      </c>
      <c r="K106" s="73" t="e">
        <f>VLOOKUP($D$3:$D$195,#REF!,3,FALSE)</f>
        <v>#REF!</v>
      </c>
      <c r="L106" s="73" t="e">
        <f t="shared" si="46"/>
        <v>#REF!</v>
      </c>
      <c r="M106" s="73">
        <v>44</v>
      </c>
      <c r="N106" s="71">
        <f t="shared" si="37"/>
        <v>82.258064516129039</v>
      </c>
      <c r="O106" s="73"/>
      <c r="P106" s="73"/>
      <c r="Q106" s="73">
        <f t="shared" si="39"/>
        <v>0</v>
      </c>
      <c r="R106" s="73"/>
      <c r="S106" s="73"/>
      <c r="T106" s="73"/>
      <c r="U106" s="73"/>
      <c r="V106" s="73"/>
      <c r="W106" s="24">
        <f t="shared" si="40"/>
        <v>0</v>
      </c>
      <c r="X106" s="68">
        <f t="shared" si="41"/>
        <v>0</v>
      </c>
      <c r="Y106" s="24"/>
      <c r="Z106" s="24"/>
      <c r="AA106" s="24"/>
      <c r="AB106" s="24">
        <f t="shared" si="42"/>
        <v>0</v>
      </c>
      <c r="AC106" s="24"/>
      <c r="AD106" s="73"/>
      <c r="AE106" s="24"/>
      <c r="AF106" s="24">
        <f t="shared" si="43"/>
        <v>0</v>
      </c>
      <c r="AG106" s="24"/>
      <c r="AH106" s="24">
        <f t="shared" si="44"/>
        <v>0</v>
      </c>
      <c r="AI106" s="68">
        <f t="shared" si="45"/>
        <v>0</v>
      </c>
      <c r="AJ106" s="128">
        <f t="shared" si="38"/>
        <v>120.45951933383824</v>
      </c>
      <c r="AK106" s="31"/>
    </row>
    <row r="107" spans="1:37" ht="14">
      <c r="A107" s="28">
        <v>105</v>
      </c>
      <c r="B107" s="34" t="s">
        <v>427</v>
      </c>
      <c r="C107" s="35" t="s">
        <v>80</v>
      </c>
      <c r="D107" s="35" t="s">
        <v>81</v>
      </c>
      <c r="E107" s="29" t="str">
        <f>VLOOKUP($D$3:$D$194,职称信息表!$B$3:$D$161,3,FALSE)</f>
        <v>讲师（高校）</v>
      </c>
      <c r="F107" s="28" t="str">
        <f>VLOOKUP($D$3:$D$194,职称信息表!$B$2:$E$161,4,FALSE)</f>
        <v>专任教师</v>
      </c>
      <c r="G107" s="29" t="str">
        <f>VLOOKUP($D$3:$D$194,职称信息表!$B$3:$F$161,5,FALSE)</f>
        <v>中级</v>
      </c>
      <c r="H107" s="19">
        <f>VLOOKUP(D107:D299,工作量!C107:K327,7,FALSE)</f>
        <v>501.99999999999994</v>
      </c>
      <c r="I107" s="71">
        <f>VLOOKUP(D107:D299,工作量!C107:K327,9,FALSE)</f>
        <v>76.099723486071497</v>
      </c>
      <c r="J107" s="73" t="e">
        <f>VLOOKUP($D$3:$D$195,#REF!,3,FALSE)</f>
        <v>#REF!</v>
      </c>
      <c r="K107" s="73" t="e">
        <f>VLOOKUP($D$3:$D$195,#REF!,3,FALSE)</f>
        <v>#REF!</v>
      </c>
      <c r="L107" s="73" t="e">
        <f t="shared" si="46"/>
        <v>#REF!</v>
      </c>
      <c r="M107" s="73">
        <v>24</v>
      </c>
      <c r="N107" s="71">
        <f t="shared" si="37"/>
        <v>90.322580645161295</v>
      </c>
      <c r="O107" s="28"/>
      <c r="P107" s="28"/>
      <c r="Q107" s="73">
        <f t="shared" si="39"/>
        <v>0</v>
      </c>
      <c r="R107" s="28"/>
      <c r="S107" s="28"/>
      <c r="T107" s="28"/>
      <c r="U107" s="28"/>
      <c r="V107" s="28"/>
      <c r="W107" s="24">
        <f t="shared" si="40"/>
        <v>0</v>
      </c>
      <c r="X107" s="68">
        <f t="shared" si="41"/>
        <v>0</v>
      </c>
      <c r="Y107" s="24">
        <v>15</v>
      </c>
      <c r="Z107" s="24"/>
      <c r="AA107" s="24"/>
      <c r="AB107" s="24">
        <f t="shared" si="42"/>
        <v>15</v>
      </c>
      <c r="AC107" s="24"/>
      <c r="AD107" s="28">
        <v>15</v>
      </c>
      <c r="AE107" s="24"/>
      <c r="AF107" s="24">
        <f t="shared" si="43"/>
        <v>15</v>
      </c>
      <c r="AG107" s="24"/>
      <c r="AH107" s="24">
        <f t="shared" si="44"/>
        <v>0</v>
      </c>
      <c r="AI107" s="68">
        <f t="shared" si="45"/>
        <v>30</v>
      </c>
      <c r="AJ107" s="128">
        <f t="shared" si="38"/>
        <v>196.42230413123281</v>
      </c>
      <c r="AK107" s="30"/>
    </row>
    <row r="108" spans="1:37" ht="14">
      <c r="A108" s="28">
        <v>106</v>
      </c>
      <c r="B108" s="34" t="s">
        <v>427</v>
      </c>
      <c r="C108" s="35" t="s">
        <v>558</v>
      </c>
      <c r="D108" s="35" t="s">
        <v>428</v>
      </c>
      <c r="E108" s="29" t="str">
        <f>VLOOKUP($D$3:$D$194,职称信息表!$B$3:$D$161,3,FALSE)</f>
        <v>讲师（高校）</v>
      </c>
      <c r="F108" s="28" t="str">
        <f>VLOOKUP($D$3:$D$194,职称信息表!$B$2:$E$161,4,FALSE)</f>
        <v>专任教师</v>
      </c>
      <c r="G108" s="29" t="str">
        <f>VLOOKUP($D$3:$D$194,职称信息表!$B$3:$F$161,5,FALSE)</f>
        <v>中级</v>
      </c>
      <c r="H108" s="19">
        <f>VLOOKUP(D108:D300,工作量!C108:K328,7,FALSE)</f>
        <v>187.5</v>
      </c>
      <c r="I108" s="71">
        <f>VLOOKUP(D108:D300,工作量!C108:K328,9,FALSE)</f>
        <v>28.423701501271729</v>
      </c>
      <c r="J108" s="73" t="e">
        <f>VLOOKUP($D$3:$D$195,#REF!,3,FALSE)</f>
        <v>#REF!</v>
      </c>
      <c r="K108" s="73" t="e">
        <f>VLOOKUP($D$3:$D$195,#REF!,3,FALSE)</f>
        <v>#REF!</v>
      </c>
      <c r="L108" s="73" t="e">
        <f t="shared" si="46"/>
        <v>#REF!</v>
      </c>
      <c r="M108" s="73">
        <v>108</v>
      </c>
      <c r="N108" s="71">
        <f t="shared" si="37"/>
        <v>56.451612903225815</v>
      </c>
      <c r="O108" s="28"/>
      <c r="P108" s="28"/>
      <c r="Q108" s="73">
        <f t="shared" si="39"/>
        <v>0</v>
      </c>
      <c r="R108" s="28"/>
      <c r="S108" s="28"/>
      <c r="T108" s="28"/>
      <c r="U108" s="28"/>
      <c r="V108" s="28"/>
      <c r="W108" s="24">
        <f t="shared" si="40"/>
        <v>0</v>
      </c>
      <c r="X108" s="68">
        <f t="shared" si="41"/>
        <v>0</v>
      </c>
      <c r="Y108" s="24">
        <v>4</v>
      </c>
      <c r="Z108" s="24"/>
      <c r="AA108" s="24"/>
      <c r="AB108" s="24">
        <f t="shared" si="42"/>
        <v>4</v>
      </c>
      <c r="AC108" s="24"/>
      <c r="AD108" s="28"/>
      <c r="AE108" s="24"/>
      <c r="AF108" s="24">
        <f t="shared" si="43"/>
        <v>0</v>
      </c>
      <c r="AG108" s="24">
        <v>10</v>
      </c>
      <c r="AH108" s="24">
        <f t="shared" si="44"/>
        <v>10</v>
      </c>
      <c r="AI108" s="68">
        <f t="shared" si="45"/>
        <v>14</v>
      </c>
      <c r="AJ108" s="128">
        <f t="shared" si="38"/>
        <v>98.875314404497544</v>
      </c>
      <c r="AK108" s="30"/>
    </row>
    <row r="109" spans="1:37" ht="14">
      <c r="A109" s="28">
        <v>107</v>
      </c>
      <c r="B109" s="34" t="s">
        <v>427</v>
      </c>
      <c r="C109" s="35" t="s">
        <v>24</v>
      </c>
      <c r="D109" s="35" t="s">
        <v>25</v>
      </c>
      <c r="E109" s="29" t="str">
        <f>VLOOKUP($D$3:$D$194,职称信息表!$B$3:$D$161,3,FALSE)</f>
        <v>讲师（高校）</v>
      </c>
      <c r="F109" s="28" t="str">
        <f>VLOOKUP($D$3:$D$194,职称信息表!$B$2:$E$161,4,FALSE)</f>
        <v>专任教师</v>
      </c>
      <c r="G109" s="29" t="str">
        <f>VLOOKUP($D$3:$D$194,职称信息表!$B$3:$F$161,5,FALSE)</f>
        <v>中级</v>
      </c>
      <c r="H109" s="19">
        <f>VLOOKUP(D109:D301,工作量!C109:K329,7,FALSE)</f>
        <v>200.99999999999997</v>
      </c>
      <c r="I109" s="71">
        <f>VLOOKUP(D109:D301,工作量!C109:K329,9,FALSE)</f>
        <v>30.47020800936329</v>
      </c>
      <c r="J109" s="73" t="e">
        <f>VLOOKUP($D$3:$D$195,#REF!,3,FALSE)</f>
        <v>#REF!</v>
      </c>
      <c r="K109" s="73" t="e">
        <f>VLOOKUP($D$3:$D$195,#REF!,3,FALSE)</f>
        <v>#REF!</v>
      </c>
      <c r="L109" s="73">
        <v>89.254000000000005</v>
      </c>
      <c r="M109" s="73">
        <v>136</v>
      </c>
      <c r="N109" s="71">
        <f t="shared" si="37"/>
        <v>45.161290322580648</v>
      </c>
      <c r="O109" s="28"/>
      <c r="P109" s="28"/>
      <c r="Q109" s="73">
        <f t="shared" si="39"/>
        <v>0</v>
      </c>
      <c r="R109" s="28"/>
      <c r="S109" s="28"/>
      <c r="T109" s="28"/>
      <c r="U109" s="28"/>
      <c r="V109" s="28"/>
      <c r="W109" s="24">
        <f t="shared" si="40"/>
        <v>0</v>
      </c>
      <c r="X109" s="68">
        <f t="shared" si="41"/>
        <v>0</v>
      </c>
      <c r="Y109" s="24"/>
      <c r="Z109" s="24"/>
      <c r="AA109" s="24"/>
      <c r="AB109" s="24">
        <f t="shared" si="42"/>
        <v>0</v>
      </c>
      <c r="AC109" s="24"/>
      <c r="AD109" s="28"/>
      <c r="AE109" s="24"/>
      <c r="AF109" s="24">
        <f t="shared" si="43"/>
        <v>0</v>
      </c>
      <c r="AG109" s="24"/>
      <c r="AH109" s="24">
        <f t="shared" si="44"/>
        <v>0</v>
      </c>
      <c r="AI109" s="68">
        <f t="shared" si="45"/>
        <v>0</v>
      </c>
      <c r="AJ109" s="128">
        <f t="shared" si="38"/>
        <v>75.631498331943931</v>
      </c>
      <c r="AK109" s="30"/>
    </row>
    <row r="110" spans="1:37" ht="14">
      <c r="A110" s="73">
        <v>108</v>
      </c>
      <c r="B110" s="34" t="s">
        <v>427</v>
      </c>
      <c r="C110" s="35" t="s">
        <v>2</v>
      </c>
      <c r="D110" s="35" t="s">
        <v>3</v>
      </c>
      <c r="E110" s="73" t="str">
        <f>VLOOKUP($D$3:$D$194,职称信息表!$B$3:$D$161,3,FALSE)</f>
        <v>副教授</v>
      </c>
      <c r="F110" s="73" t="str">
        <f>VLOOKUP($D$3:$D$194,职称信息表!$B$2:$E$161,4,FALSE)</f>
        <v>专任教师</v>
      </c>
      <c r="G110" s="73" t="str">
        <f>VLOOKUP($D$3:$D$194,职称信息表!$B$3:$F$161,5,FALSE)</f>
        <v>副高</v>
      </c>
      <c r="H110" s="19">
        <f>VLOOKUP(D110:D302,工作量!C110:K330,7,FALSE)</f>
        <v>175</v>
      </c>
      <c r="I110" s="19">
        <f>VLOOKUP(D110:D302,工作量!C110:K330,9,FALSE)</f>
        <v>26.528788067853615</v>
      </c>
      <c r="J110" s="73" t="e">
        <f>VLOOKUP($D$3:$D$195,#REF!,3,FALSE)</f>
        <v>#REF!</v>
      </c>
      <c r="K110" s="73" t="e">
        <f>VLOOKUP($D$3:$D$195,#REF!,3,FALSE)</f>
        <v>#REF!</v>
      </c>
      <c r="L110" s="73" t="e">
        <f>AVERAGE(J110,K110)</f>
        <v>#REF!</v>
      </c>
      <c r="M110" s="73">
        <v>146</v>
      </c>
      <c r="N110" s="19">
        <f t="shared" si="37"/>
        <v>41.129032258064527</v>
      </c>
      <c r="O110" s="73"/>
      <c r="P110" s="73"/>
      <c r="Q110" s="73">
        <f t="shared" si="39"/>
        <v>0</v>
      </c>
      <c r="R110" s="73"/>
      <c r="S110" s="73"/>
      <c r="T110" s="73"/>
      <c r="U110" s="73"/>
      <c r="V110" s="73"/>
      <c r="W110" s="24">
        <f t="shared" si="40"/>
        <v>0</v>
      </c>
      <c r="X110" s="145">
        <f t="shared" si="41"/>
        <v>0</v>
      </c>
      <c r="Y110" s="24"/>
      <c r="Z110" s="24"/>
      <c r="AA110" s="24"/>
      <c r="AB110" s="24">
        <f t="shared" si="42"/>
        <v>0</v>
      </c>
      <c r="AC110" s="24">
        <v>2</v>
      </c>
      <c r="AD110" s="73"/>
      <c r="AE110" s="24"/>
      <c r="AF110" s="24">
        <f t="shared" si="43"/>
        <v>2</v>
      </c>
      <c r="AG110" s="24"/>
      <c r="AH110" s="24">
        <f t="shared" si="44"/>
        <v>0</v>
      </c>
      <c r="AI110" s="145">
        <f t="shared" si="45"/>
        <v>2</v>
      </c>
      <c r="AJ110" s="128">
        <f t="shared" si="38"/>
        <v>69.657820325918138</v>
      </c>
      <c r="AK110" s="30"/>
    </row>
    <row r="111" spans="1:37" ht="14">
      <c r="A111" s="28">
        <v>109</v>
      </c>
      <c r="B111" s="34" t="s">
        <v>429</v>
      </c>
      <c r="C111" s="35" t="s">
        <v>354</v>
      </c>
      <c r="D111" s="35" t="s">
        <v>241</v>
      </c>
      <c r="E111" s="29" t="str">
        <f>VLOOKUP($D$3:$D$194,职称信息表!$B$3:$D$161,3,FALSE)</f>
        <v>教授</v>
      </c>
      <c r="F111" s="28" t="str">
        <f>VLOOKUP($D$3:$D$194,职称信息表!$B$2:$E$161,4,FALSE)</f>
        <v>专任教师</v>
      </c>
      <c r="G111" s="29" t="str">
        <f>VLOOKUP($D$3:$D$194,职称信息表!$B$3:$F$161,5,FALSE)</f>
        <v>正高</v>
      </c>
      <c r="H111" s="19">
        <f>VLOOKUP(D111:D303,工作量!C111:K331,7,FALSE)</f>
        <v>0</v>
      </c>
      <c r="I111" s="71">
        <f>VLOOKUP(D111:D303,工作量!C111:K331,9,FALSE)</f>
        <v>0</v>
      </c>
      <c r="J111" s="73" t="e">
        <f>VLOOKUP($D$3:$D$195,#REF!,3,FALSE)</f>
        <v>#REF!</v>
      </c>
      <c r="K111" s="73" t="e">
        <f>VLOOKUP($D$3:$D$195,#REF!,3,FALSE)</f>
        <v>#REF!</v>
      </c>
      <c r="L111" s="73">
        <v>90.427999999999997</v>
      </c>
      <c r="M111" s="73">
        <v>96</v>
      </c>
      <c r="N111" s="71">
        <f t="shared" si="37"/>
        <v>61.290322580645167</v>
      </c>
      <c r="O111" s="28"/>
      <c r="P111" s="28"/>
      <c r="Q111" s="73">
        <f t="shared" si="39"/>
        <v>0</v>
      </c>
      <c r="R111" s="28"/>
      <c r="S111" s="28"/>
      <c r="T111" s="28"/>
      <c r="U111" s="28"/>
      <c r="V111" s="28"/>
      <c r="W111" s="24">
        <f t="shared" si="40"/>
        <v>0</v>
      </c>
      <c r="X111" s="68">
        <f t="shared" si="41"/>
        <v>0</v>
      </c>
      <c r="Y111" s="24"/>
      <c r="Z111" s="24"/>
      <c r="AA111" s="24"/>
      <c r="AB111" s="24">
        <f t="shared" si="42"/>
        <v>0</v>
      </c>
      <c r="AC111" s="24"/>
      <c r="AD111" s="28"/>
      <c r="AE111" s="24"/>
      <c r="AF111" s="24">
        <f t="shared" si="43"/>
        <v>0</v>
      </c>
      <c r="AG111" s="24"/>
      <c r="AH111" s="24">
        <f t="shared" si="44"/>
        <v>0</v>
      </c>
      <c r="AI111" s="68">
        <f t="shared" si="45"/>
        <v>0</v>
      </c>
      <c r="AJ111" s="128">
        <f t="shared" si="38"/>
        <v>61.290322580645167</v>
      </c>
      <c r="AK111" s="30"/>
    </row>
    <row r="112" spans="1:37" ht="14">
      <c r="A112" s="28">
        <v>110</v>
      </c>
      <c r="B112" s="34" t="s">
        <v>429</v>
      </c>
      <c r="C112" s="35" t="s">
        <v>471</v>
      </c>
      <c r="D112" s="35" t="s">
        <v>260</v>
      </c>
      <c r="E112" s="29" t="str">
        <f>VLOOKUP($D$3:$D$194,职称信息表!$B$3:$D$161,3,FALSE)</f>
        <v>教授</v>
      </c>
      <c r="F112" s="28" t="str">
        <f>VLOOKUP($D$3:$D$194,职称信息表!$B$2:$E$161,4,FALSE)</f>
        <v>专任教师</v>
      </c>
      <c r="G112" s="29" t="str">
        <f>VLOOKUP($D$3:$D$194,职称信息表!$B$3:$F$161,5,FALSE)</f>
        <v>正高</v>
      </c>
      <c r="H112" s="19">
        <f>VLOOKUP(D112:D304,工作量!C112:K332,7,FALSE)</f>
        <v>80</v>
      </c>
      <c r="I112" s="71">
        <f>VLOOKUP(D112:D304,工作量!C112:K332,9,FALSE)</f>
        <v>12.127445973875938</v>
      </c>
      <c r="J112" s="73" t="e">
        <f>VLOOKUP($D$3:$D$195,#REF!,3,FALSE)</f>
        <v>#REF!</v>
      </c>
      <c r="K112" s="73" t="e">
        <f>VLOOKUP($D$3:$D$195,#REF!,3,FALSE)</f>
        <v>#REF!</v>
      </c>
      <c r="L112" s="73" t="e">
        <f>AVERAGE(J112,K112)</f>
        <v>#REF!</v>
      </c>
      <c r="M112" s="73">
        <v>157</v>
      </c>
      <c r="N112" s="71">
        <f t="shared" si="37"/>
        <v>36.693548387096776</v>
      </c>
      <c r="O112" s="28"/>
      <c r="P112" s="28"/>
      <c r="Q112" s="73">
        <f t="shared" si="39"/>
        <v>0</v>
      </c>
      <c r="R112" s="28"/>
      <c r="S112" s="28"/>
      <c r="T112" s="28"/>
      <c r="U112" s="28"/>
      <c r="V112" s="28"/>
      <c r="W112" s="24">
        <f t="shared" si="40"/>
        <v>0</v>
      </c>
      <c r="X112" s="68">
        <f t="shared" si="41"/>
        <v>0</v>
      </c>
      <c r="Y112" s="24"/>
      <c r="Z112" s="24"/>
      <c r="AA112" s="24"/>
      <c r="AB112" s="24">
        <f t="shared" si="42"/>
        <v>0</v>
      </c>
      <c r="AC112" s="24"/>
      <c r="AD112" s="28"/>
      <c r="AE112" s="24"/>
      <c r="AF112" s="24">
        <f t="shared" si="43"/>
        <v>0</v>
      </c>
      <c r="AG112" s="24"/>
      <c r="AH112" s="24">
        <f t="shared" si="44"/>
        <v>0</v>
      </c>
      <c r="AI112" s="68">
        <f t="shared" si="45"/>
        <v>0</v>
      </c>
      <c r="AJ112" s="128">
        <f t="shared" si="38"/>
        <v>48.820994360972712</v>
      </c>
      <c r="AK112" s="30"/>
    </row>
    <row r="113" spans="1:37" ht="14">
      <c r="A113" s="28">
        <v>111</v>
      </c>
      <c r="B113" s="34" t="s">
        <v>429</v>
      </c>
      <c r="C113" s="35" t="s">
        <v>74</v>
      </c>
      <c r="D113" s="35" t="s">
        <v>75</v>
      </c>
      <c r="E113" s="29" t="str">
        <f>VLOOKUP($D$3:$D$194,职称信息表!$B$3:$D$161,3,FALSE)</f>
        <v>教授</v>
      </c>
      <c r="F113" s="28" t="str">
        <f>VLOOKUP($D$3:$D$194,职称信息表!$B$2:$E$161,4,FALSE)</f>
        <v>专任教师</v>
      </c>
      <c r="G113" s="29" t="str">
        <f>VLOOKUP($D$3:$D$194,职称信息表!$B$3:$F$161,5,FALSE)</f>
        <v>正高</v>
      </c>
      <c r="H113" s="19">
        <f>VLOOKUP(D113:D305,工作量!C113:K333,7,FALSE)</f>
        <v>564.83999999999992</v>
      </c>
      <c r="I113" s="71">
        <f>VLOOKUP(D113:D305,工作量!C113:K333,9,FALSE)</f>
        <v>85.625832298551046</v>
      </c>
      <c r="J113" s="73" t="e">
        <f>VLOOKUP($D$3:$D$195,#REF!,3,FALSE)</f>
        <v>#REF!</v>
      </c>
      <c r="K113" s="73" t="e">
        <f>VLOOKUP($D$3:$D$195,#REF!,3,FALSE)</f>
        <v>#REF!</v>
      </c>
      <c r="L113" s="73">
        <v>89.46</v>
      </c>
      <c r="M113" s="73">
        <v>132</v>
      </c>
      <c r="N113" s="71">
        <f t="shared" si="37"/>
        <v>46.774193548387103</v>
      </c>
      <c r="O113" s="28"/>
      <c r="P113" s="28"/>
      <c r="Q113" s="73">
        <f t="shared" si="39"/>
        <v>0</v>
      </c>
      <c r="R113" s="28"/>
      <c r="S113" s="28"/>
      <c r="T113" s="28"/>
      <c r="U113" s="28"/>
      <c r="V113" s="28"/>
      <c r="W113" s="24">
        <f t="shared" si="40"/>
        <v>0</v>
      </c>
      <c r="X113" s="68">
        <f t="shared" si="41"/>
        <v>0</v>
      </c>
      <c r="Y113" s="24"/>
      <c r="Z113" s="24"/>
      <c r="AA113" s="24"/>
      <c r="AB113" s="24">
        <f t="shared" si="42"/>
        <v>0</v>
      </c>
      <c r="AC113" s="24"/>
      <c r="AD113" s="28"/>
      <c r="AE113" s="24"/>
      <c r="AF113" s="24">
        <f t="shared" si="43"/>
        <v>0</v>
      </c>
      <c r="AG113" s="24"/>
      <c r="AH113" s="24">
        <f t="shared" si="44"/>
        <v>0</v>
      </c>
      <c r="AI113" s="68">
        <f t="shared" si="45"/>
        <v>0</v>
      </c>
      <c r="AJ113" s="128">
        <f t="shared" si="38"/>
        <v>132.40002584693815</v>
      </c>
      <c r="AK113" s="30"/>
    </row>
    <row r="114" spans="1:37" ht="14">
      <c r="A114" s="73">
        <v>112</v>
      </c>
      <c r="B114" s="34" t="s">
        <v>429</v>
      </c>
      <c r="C114" s="35" t="s">
        <v>158</v>
      </c>
      <c r="D114" s="35" t="s">
        <v>159</v>
      </c>
      <c r="E114" s="73" t="str">
        <f>VLOOKUP($D$3:$D$194,职称信息表!$B$3:$D$161,3,FALSE)</f>
        <v>副教授</v>
      </c>
      <c r="F114" s="73" t="str">
        <f>VLOOKUP($D$3:$D$194,职称信息表!$B$2:$E$161,4,FALSE)</f>
        <v>专任教师</v>
      </c>
      <c r="G114" s="73" t="str">
        <f>VLOOKUP($D$3:$D$194,职称信息表!$B$3:$F$161,5,FALSE)</f>
        <v>副高</v>
      </c>
      <c r="H114" s="19">
        <f>VLOOKUP(D114:D306,工作量!C114:K334,7,FALSE)</f>
        <v>140</v>
      </c>
      <c r="I114" s="19">
        <f>VLOOKUP(D114:D306,工作量!C114:K334,9,FALSE)</f>
        <v>21.223030454282888</v>
      </c>
      <c r="J114" s="73" t="e">
        <f>VLOOKUP($D$3:$D$195,#REF!,3,FALSE)</f>
        <v>#REF!</v>
      </c>
      <c r="K114" s="73" t="e">
        <f>VLOOKUP($D$3:$D$195,#REF!,3,FALSE)</f>
        <v>#REF!</v>
      </c>
      <c r="L114" s="73">
        <v>86.762</v>
      </c>
      <c r="M114" s="73">
        <v>154</v>
      </c>
      <c r="N114" s="19">
        <f t="shared" si="37"/>
        <v>37.903225806451623</v>
      </c>
      <c r="O114" s="73"/>
      <c r="P114" s="73"/>
      <c r="Q114" s="73">
        <f t="shared" si="39"/>
        <v>0</v>
      </c>
      <c r="R114" s="73"/>
      <c r="S114" s="73"/>
      <c r="T114" s="73"/>
      <c r="U114" s="73"/>
      <c r="V114" s="73"/>
      <c r="W114" s="24">
        <f t="shared" si="40"/>
        <v>0</v>
      </c>
      <c r="X114" s="145">
        <f t="shared" si="41"/>
        <v>0</v>
      </c>
      <c r="Y114" s="24"/>
      <c r="Z114" s="24"/>
      <c r="AA114" s="24"/>
      <c r="AB114" s="24">
        <f t="shared" si="42"/>
        <v>0</v>
      </c>
      <c r="AC114" s="24"/>
      <c r="AD114" s="73"/>
      <c r="AE114" s="24"/>
      <c r="AF114" s="24">
        <f t="shared" si="43"/>
        <v>0</v>
      </c>
      <c r="AG114" s="24"/>
      <c r="AH114" s="24">
        <f t="shared" si="44"/>
        <v>0</v>
      </c>
      <c r="AI114" s="145">
        <f t="shared" si="45"/>
        <v>0</v>
      </c>
      <c r="AJ114" s="128">
        <f t="shared" si="38"/>
        <v>59.126256260734507</v>
      </c>
      <c r="AK114" s="30"/>
    </row>
    <row r="115" spans="1:37" ht="14">
      <c r="A115" s="28">
        <v>113</v>
      </c>
      <c r="B115" s="34" t="s">
        <v>429</v>
      </c>
      <c r="C115" s="35" t="s">
        <v>345</v>
      </c>
      <c r="D115" s="35" t="s">
        <v>156</v>
      </c>
      <c r="E115" s="29" t="str">
        <f>VLOOKUP($D$3:$D$194,职称信息表!$B$3:$D$161,3,FALSE)</f>
        <v>副教授</v>
      </c>
      <c r="F115" s="28" t="str">
        <f>VLOOKUP($D$3:$D$194,职称信息表!$B$2:$E$161,4,FALSE)</f>
        <v>专任教师</v>
      </c>
      <c r="G115" s="29" t="str">
        <f>VLOOKUP($D$3:$D$194,职称信息表!$B$3:$F$161,5,FALSE)</f>
        <v>副高</v>
      </c>
      <c r="H115" s="19">
        <f>VLOOKUP(D115:D307,工作量!C115:K335,7,FALSE)</f>
        <v>425</v>
      </c>
      <c r="I115" s="71">
        <f>VLOOKUP(D115:D307,工作量!C115:K335,9,FALSE)</f>
        <v>64.427056736215917</v>
      </c>
      <c r="J115" s="73" t="e">
        <f>VLOOKUP($D$3:$D$195,#REF!,3,FALSE)</f>
        <v>#REF!</v>
      </c>
      <c r="K115" s="73" t="e">
        <f>VLOOKUP($D$3:$D$195,#REF!,3,FALSE)</f>
        <v>#REF!</v>
      </c>
      <c r="L115" s="73">
        <v>90.933999999999997</v>
      </c>
      <c r="M115" s="73">
        <v>67</v>
      </c>
      <c r="N115" s="71">
        <f t="shared" si="37"/>
        <v>72.98387096774195</v>
      </c>
      <c r="O115" s="28"/>
      <c r="P115" s="28"/>
      <c r="Q115" s="45">
        <f t="shared" si="39"/>
        <v>0</v>
      </c>
      <c r="R115" s="28"/>
      <c r="S115" s="28"/>
      <c r="T115" s="28"/>
      <c r="U115" s="28"/>
      <c r="V115" s="28"/>
      <c r="W115" s="24">
        <f t="shared" si="40"/>
        <v>0</v>
      </c>
      <c r="X115" s="68">
        <f t="shared" si="41"/>
        <v>0</v>
      </c>
      <c r="Y115" s="24"/>
      <c r="Z115" s="24"/>
      <c r="AA115" s="24"/>
      <c r="AB115" s="24">
        <f t="shared" si="42"/>
        <v>0</v>
      </c>
      <c r="AC115" s="24"/>
      <c r="AD115" s="28"/>
      <c r="AE115" s="24"/>
      <c r="AF115" s="24">
        <f t="shared" si="43"/>
        <v>0</v>
      </c>
      <c r="AG115" s="24">
        <v>20</v>
      </c>
      <c r="AH115" s="24">
        <f t="shared" si="44"/>
        <v>20</v>
      </c>
      <c r="AI115" s="68">
        <f t="shared" si="45"/>
        <v>20</v>
      </c>
      <c r="AJ115" s="128">
        <f t="shared" si="38"/>
        <v>157.41092770395787</v>
      </c>
      <c r="AK115" s="30"/>
    </row>
    <row r="116" spans="1:37" ht="14">
      <c r="A116" s="28">
        <v>114</v>
      </c>
      <c r="B116" s="34" t="s">
        <v>429</v>
      </c>
      <c r="C116" s="35" t="s">
        <v>358</v>
      </c>
      <c r="D116" s="35" t="s">
        <v>197</v>
      </c>
      <c r="E116" s="29" t="str">
        <f>VLOOKUP($D$3:$D$194,职称信息表!$B$3:$D$161,3,FALSE)</f>
        <v>副教授</v>
      </c>
      <c r="F116" s="28" t="str">
        <f>VLOOKUP($D$3:$D$194,职称信息表!$B$2:$E$161,4,FALSE)</f>
        <v>专任教师</v>
      </c>
      <c r="G116" s="29" t="str">
        <f>VLOOKUP($D$3:$D$194,职称信息表!$B$3:$F$161,5,FALSE)</f>
        <v>副高</v>
      </c>
      <c r="H116" s="19">
        <f>VLOOKUP(D116:D308,工作量!C116:K336,7,FALSE)</f>
        <v>170.72</v>
      </c>
      <c r="I116" s="71">
        <f>VLOOKUP(D116:D308,工作量!C116:K336,9,FALSE)</f>
        <v>25.879969708251252</v>
      </c>
      <c r="J116" s="73" t="e">
        <f>VLOOKUP($D$3:$D$195,#REF!,3,FALSE)</f>
        <v>#REF!</v>
      </c>
      <c r="K116" s="73" t="e">
        <f>VLOOKUP($D$3:$D$195,#REF!,3,FALSE)</f>
        <v>#REF!</v>
      </c>
      <c r="L116" s="73">
        <v>90.108999999999995</v>
      </c>
      <c r="M116" s="73">
        <v>107</v>
      </c>
      <c r="N116" s="71">
        <f t="shared" si="37"/>
        <v>56.854838709677423</v>
      </c>
      <c r="O116" s="28"/>
      <c r="P116" s="28"/>
      <c r="Q116" s="45">
        <f t="shared" si="39"/>
        <v>0</v>
      </c>
      <c r="R116" s="28"/>
      <c r="S116" s="28"/>
      <c r="T116" s="28"/>
      <c r="U116" s="28"/>
      <c r="V116" s="28"/>
      <c r="W116" s="24">
        <f t="shared" si="40"/>
        <v>0</v>
      </c>
      <c r="X116" s="68">
        <f t="shared" si="41"/>
        <v>0</v>
      </c>
      <c r="Y116" s="24"/>
      <c r="Z116" s="24"/>
      <c r="AA116" s="24"/>
      <c r="AB116" s="24">
        <f t="shared" si="42"/>
        <v>0</v>
      </c>
      <c r="AC116" s="24"/>
      <c r="AD116" s="28"/>
      <c r="AE116" s="24"/>
      <c r="AF116" s="24">
        <f t="shared" si="43"/>
        <v>0</v>
      </c>
      <c r="AG116" s="24"/>
      <c r="AH116" s="24">
        <f t="shared" si="44"/>
        <v>0</v>
      </c>
      <c r="AI116" s="68">
        <f t="shared" si="45"/>
        <v>0</v>
      </c>
      <c r="AJ116" s="128">
        <f t="shared" si="38"/>
        <v>82.734808417928676</v>
      </c>
      <c r="AK116" s="30"/>
    </row>
    <row r="117" spans="1:37" ht="14">
      <c r="A117" s="28">
        <v>115</v>
      </c>
      <c r="B117" s="34" t="s">
        <v>429</v>
      </c>
      <c r="C117" s="35" t="s">
        <v>347</v>
      </c>
      <c r="D117" s="35" t="s">
        <v>222</v>
      </c>
      <c r="E117" s="29" t="str">
        <f>VLOOKUP($D$3:$D$194,职称信息表!$B$3:$D$161,3,FALSE)</f>
        <v>副教授</v>
      </c>
      <c r="F117" s="28" t="str">
        <f>VLOOKUP($D$3:$D$194,职称信息表!$B$2:$E$161,4,FALSE)</f>
        <v>专任教师</v>
      </c>
      <c r="G117" s="29" t="str">
        <f>VLOOKUP($D$3:$D$194,职称信息表!$B$3:$F$161,5,FALSE)</f>
        <v>副高</v>
      </c>
      <c r="H117" s="19">
        <f>VLOOKUP(D117:D309,工作量!C117:K337,7,FALSE)</f>
        <v>195</v>
      </c>
      <c r="I117" s="71">
        <f>VLOOKUP(D117:D309,工作量!C117:K337,9,FALSE)</f>
        <v>29.560649561322599</v>
      </c>
      <c r="J117" s="73" t="e">
        <f>VLOOKUP($D$3:$D$195,#REF!,3,FALSE)</f>
        <v>#REF!</v>
      </c>
      <c r="K117" s="73" t="e">
        <f>VLOOKUP($D$3:$D$195,#REF!,3,FALSE)</f>
        <v>#REF!</v>
      </c>
      <c r="L117" s="73" t="e">
        <f>AVERAGE(J117,K117)</f>
        <v>#REF!</v>
      </c>
      <c r="M117" s="73">
        <v>128</v>
      </c>
      <c r="N117" s="71">
        <f t="shared" si="37"/>
        <v>48.387096774193552</v>
      </c>
      <c r="O117" s="28"/>
      <c r="P117" s="28"/>
      <c r="Q117" s="45">
        <f t="shared" si="39"/>
        <v>0</v>
      </c>
      <c r="R117" s="28"/>
      <c r="S117" s="28"/>
      <c r="T117" s="28"/>
      <c r="U117" s="28"/>
      <c r="V117" s="28"/>
      <c r="W117" s="24">
        <f t="shared" si="40"/>
        <v>0</v>
      </c>
      <c r="X117" s="68">
        <f t="shared" si="41"/>
        <v>0</v>
      </c>
      <c r="Y117" s="24"/>
      <c r="Z117" s="24"/>
      <c r="AA117" s="24"/>
      <c r="AB117" s="24">
        <f t="shared" si="42"/>
        <v>0</v>
      </c>
      <c r="AC117" s="24"/>
      <c r="AD117" s="28"/>
      <c r="AE117" s="24"/>
      <c r="AF117" s="24">
        <f t="shared" si="43"/>
        <v>0</v>
      </c>
      <c r="AG117" s="24"/>
      <c r="AH117" s="24">
        <f t="shared" si="44"/>
        <v>0</v>
      </c>
      <c r="AI117" s="68">
        <f t="shared" si="45"/>
        <v>0</v>
      </c>
      <c r="AJ117" s="128">
        <f t="shared" si="38"/>
        <v>77.947746335516143</v>
      </c>
      <c r="AK117" s="30"/>
    </row>
    <row r="118" spans="1:37" ht="14">
      <c r="A118" s="28">
        <v>116</v>
      </c>
      <c r="B118" s="34" t="s">
        <v>429</v>
      </c>
      <c r="C118" s="35" t="s">
        <v>375</v>
      </c>
      <c r="D118" s="35" t="s">
        <v>285</v>
      </c>
      <c r="E118" s="29" t="str">
        <f>VLOOKUP($D$3:$D$194,职称信息表!$B$3:$D$161,3,FALSE)</f>
        <v>副教授</v>
      </c>
      <c r="F118" s="28" t="str">
        <f>VLOOKUP($D$3:$D$194,职称信息表!$B$2:$E$161,4,FALSE)</f>
        <v>专任教师</v>
      </c>
      <c r="G118" s="29" t="str">
        <f>VLOOKUP($D$3:$D$194,职称信息表!$B$3:$F$161,5,FALSE)</f>
        <v>副高</v>
      </c>
      <c r="H118" s="19">
        <f>VLOOKUP(D118:D310,工作量!C118:K338,7,FALSE)</f>
        <v>169.89375000000001</v>
      </c>
      <c r="I118" s="71">
        <f>VLOOKUP(D118:D310,工作量!C118:K338,9,FALSE)</f>
        <v>25.754715930302318</v>
      </c>
      <c r="J118" s="73" t="e">
        <f>VLOOKUP($D$3:$D$195,#REF!,3,FALSE)</f>
        <v>#REF!</v>
      </c>
      <c r="K118" s="73" t="e">
        <f>VLOOKUP($D$3:$D$195,#REF!,3,FALSE)</f>
        <v>#REF!</v>
      </c>
      <c r="L118" s="73">
        <v>91.418999999999997</v>
      </c>
      <c r="M118" s="73">
        <v>40</v>
      </c>
      <c r="N118" s="71">
        <f t="shared" si="37"/>
        <v>83.870967741935488</v>
      </c>
      <c r="O118" s="28"/>
      <c r="P118" s="28"/>
      <c r="Q118" s="45">
        <f t="shared" si="39"/>
        <v>0</v>
      </c>
      <c r="R118" s="28"/>
      <c r="S118" s="28"/>
      <c r="T118" s="28"/>
      <c r="U118" s="28"/>
      <c r="V118" s="28"/>
      <c r="W118" s="24">
        <f t="shared" si="40"/>
        <v>0</v>
      </c>
      <c r="X118" s="68">
        <f t="shared" si="41"/>
        <v>0</v>
      </c>
      <c r="Y118" s="24"/>
      <c r="Z118" s="24"/>
      <c r="AA118" s="24"/>
      <c r="AB118" s="24">
        <f t="shared" si="42"/>
        <v>0</v>
      </c>
      <c r="AC118" s="24"/>
      <c r="AD118" s="28"/>
      <c r="AE118" s="24"/>
      <c r="AF118" s="24">
        <f t="shared" si="43"/>
        <v>0</v>
      </c>
      <c r="AG118" s="24"/>
      <c r="AH118" s="24">
        <f t="shared" si="44"/>
        <v>0</v>
      </c>
      <c r="AI118" s="68">
        <f t="shared" si="45"/>
        <v>0</v>
      </c>
      <c r="AJ118" s="128">
        <f t="shared" si="38"/>
        <v>109.62568367223781</v>
      </c>
      <c r="AK118" s="30"/>
    </row>
    <row r="119" spans="1:37" ht="14">
      <c r="A119" s="28">
        <v>117</v>
      </c>
      <c r="B119" s="34" t="s">
        <v>429</v>
      </c>
      <c r="C119" s="35" t="s">
        <v>356</v>
      </c>
      <c r="D119" s="35" t="s">
        <v>198</v>
      </c>
      <c r="E119" s="29" t="str">
        <f>VLOOKUP($D$3:$D$194,职称信息表!$B$3:$D$161,3,FALSE)</f>
        <v>讲师（高校）</v>
      </c>
      <c r="F119" s="28" t="str">
        <f>VLOOKUP($D$3:$D$194,职称信息表!$B$2:$E$161,4,FALSE)</f>
        <v>专任教师</v>
      </c>
      <c r="G119" s="29" t="str">
        <f>VLOOKUP($D$3:$D$194,职称信息表!$B$3:$F$161,5,FALSE)</f>
        <v>中级</v>
      </c>
      <c r="H119" s="19">
        <f>VLOOKUP(D119:D311,工作量!C119:K339,7,FALSE)</f>
        <v>375</v>
      </c>
      <c r="I119" s="71">
        <f>VLOOKUP(D119:D311,工作量!C119:K339,9,FALSE)</f>
        <v>56.847403002543459</v>
      </c>
      <c r="J119" s="73" t="e">
        <f>VLOOKUP($D$3:$D$195,#REF!,3,FALSE)</f>
        <v>#REF!</v>
      </c>
      <c r="K119" s="73" t="e">
        <f>VLOOKUP($D$3:$D$195,#REF!,3,FALSE)</f>
        <v>#REF!</v>
      </c>
      <c r="L119" s="73" t="e">
        <f>AVERAGE(J119,K119)</f>
        <v>#REF!</v>
      </c>
      <c r="M119" s="73">
        <v>6</v>
      </c>
      <c r="N119" s="71">
        <f t="shared" si="37"/>
        <v>97.58064516129032</v>
      </c>
      <c r="O119" s="28"/>
      <c r="P119" s="28"/>
      <c r="Q119" s="45">
        <f t="shared" si="39"/>
        <v>0</v>
      </c>
      <c r="R119" s="28"/>
      <c r="S119" s="28"/>
      <c r="T119" s="28"/>
      <c r="U119" s="28"/>
      <c r="V119" s="28"/>
      <c r="W119" s="24">
        <f t="shared" si="40"/>
        <v>0</v>
      </c>
      <c r="X119" s="68">
        <f t="shared" si="41"/>
        <v>0</v>
      </c>
      <c r="Y119" s="24"/>
      <c r="Z119" s="24"/>
      <c r="AA119" s="24"/>
      <c r="AB119" s="24">
        <f t="shared" si="42"/>
        <v>0</v>
      </c>
      <c r="AC119" s="24"/>
      <c r="AD119" s="28"/>
      <c r="AE119" s="24"/>
      <c r="AF119" s="24">
        <f t="shared" si="43"/>
        <v>0</v>
      </c>
      <c r="AG119" s="24"/>
      <c r="AH119" s="24">
        <f t="shared" si="44"/>
        <v>0</v>
      </c>
      <c r="AI119" s="68">
        <f t="shared" si="45"/>
        <v>0</v>
      </c>
      <c r="AJ119" s="128">
        <f t="shared" si="38"/>
        <v>154.42804816383378</v>
      </c>
      <c r="AK119" s="30"/>
    </row>
    <row r="120" spans="1:37" ht="14">
      <c r="A120" s="28">
        <v>118</v>
      </c>
      <c r="B120" s="34" t="s">
        <v>429</v>
      </c>
      <c r="C120" s="35" t="s">
        <v>373</v>
      </c>
      <c r="D120" s="35" t="s">
        <v>200</v>
      </c>
      <c r="E120" s="29" t="str">
        <f>VLOOKUP($D$3:$D$194,职称信息表!$B$3:$D$161,3,FALSE)</f>
        <v>讲师（高校）</v>
      </c>
      <c r="F120" s="28" t="str">
        <f>VLOOKUP($D$3:$D$194,职称信息表!$B$2:$E$161,4,FALSE)</f>
        <v>专任教师</v>
      </c>
      <c r="G120" s="29" t="str">
        <f>VLOOKUP($D$3:$D$194,职称信息表!$B$3:$F$161,5,FALSE)</f>
        <v>中级</v>
      </c>
      <c r="H120" s="19">
        <f>VLOOKUP(D120:D312,工作量!C120:K340,7,FALSE)</f>
        <v>145</v>
      </c>
      <c r="I120" s="71">
        <f>VLOOKUP(D120:D312,工作量!C120:K340,9,FALSE)</f>
        <v>21.980995827650137</v>
      </c>
      <c r="J120" s="73" t="e">
        <f>VLOOKUP($D$3:$D$195,#REF!,3,FALSE)</f>
        <v>#REF!</v>
      </c>
      <c r="K120" s="73" t="e">
        <f>VLOOKUP($D$3:$D$195,#REF!,3,FALSE)</f>
        <v>#REF!</v>
      </c>
      <c r="L120" s="73">
        <v>88.965999999999994</v>
      </c>
      <c r="M120" s="73">
        <v>140</v>
      </c>
      <c r="N120" s="71">
        <f t="shared" si="37"/>
        <v>43.548387096774199</v>
      </c>
      <c r="O120" s="28"/>
      <c r="P120" s="28"/>
      <c r="Q120" s="45">
        <f t="shared" si="39"/>
        <v>0</v>
      </c>
      <c r="R120" s="28"/>
      <c r="S120" s="28"/>
      <c r="T120" s="28"/>
      <c r="U120" s="28"/>
      <c r="V120" s="28"/>
      <c r="W120" s="24">
        <f t="shared" si="40"/>
        <v>0</v>
      </c>
      <c r="X120" s="68">
        <f t="shared" si="41"/>
        <v>0</v>
      </c>
      <c r="Y120" s="24"/>
      <c r="Z120" s="24"/>
      <c r="AA120" s="24"/>
      <c r="AB120" s="24">
        <f t="shared" si="42"/>
        <v>0</v>
      </c>
      <c r="AC120" s="24"/>
      <c r="AD120" s="28"/>
      <c r="AE120" s="24"/>
      <c r="AF120" s="24">
        <f t="shared" si="43"/>
        <v>0</v>
      </c>
      <c r="AG120" s="24"/>
      <c r="AH120" s="24">
        <f t="shared" si="44"/>
        <v>0</v>
      </c>
      <c r="AI120" s="68">
        <f t="shared" si="45"/>
        <v>0</v>
      </c>
      <c r="AJ120" s="128">
        <f t="shared" si="38"/>
        <v>65.52938292442434</v>
      </c>
      <c r="AK120" s="30"/>
    </row>
    <row r="121" spans="1:37" s="106" customFormat="1" ht="14">
      <c r="A121" s="99">
        <v>119</v>
      </c>
      <c r="B121" s="34" t="s">
        <v>429</v>
      </c>
      <c r="C121" s="101" t="s">
        <v>371</v>
      </c>
      <c r="D121" s="101" t="s">
        <v>284</v>
      </c>
      <c r="E121" s="99" t="str">
        <f>VLOOKUP($D$3:$D$194,职称信息表!$B$3:$D$161,3,FALSE)</f>
        <v>讲师（高校）</v>
      </c>
      <c r="F121" s="99" t="str">
        <f>VLOOKUP($D$3:$D$194,职称信息表!$B$2:$E$161,4,FALSE)</f>
        <v>专任教师</v>
      </c>
      <c r="G121" s="99" t="str">
        <f>VLOOKUP($D$3:$D$194,职称信息表!$B$3:$F$161,5,FALSE)</f>
        <v>中级</v>
      </c>
      <c r="H121" s="102">
        <f>VLOOKUP(D121:D313,工作量!C121:K341,7,FALSE)</f>
        <v>54</v>
      </c>
      <c r="I121" s="102">
        <f>VLOOKUP(D121:D313,工作量!C121:K341,9,FALSE)</f>
        <v>8.186026032366259</v>
      </c>
      <c r="J121" s="99" t="e">
        <f>VLOOKUP($D$3:$D$195,#REF!,3,FALSE)</f>
        <v>#REF!</v>
      </c>
      <c r="K121" s="99" t="e">
        <f>VLOOKUP($D$3:$D$195,#REF!,3,FALSE)</f>
        <v>#REF!</v>
      </c>
      <c r="L121" s="99">
        <v>88.879000000000005</v>
      </c>
      <c r="M121" s="99">
        <v>143</v>
      </c>
      <c r="N121" s="102">
        <f t="shared" si="37"/>
        <v>42.338709677419359</v>
      </c>
      <c r="O121" s="99"/>
      <c r="P121" s="99"/>
      <c r="Q121" s="99">
        <f t="shared" si="39"/>
        <v>0</v>
      </c>
      <c r="R121" s="99"/>
      <c r="S121" s="99"/>
      <c r="T121" s="99"/>
      <c r="U121" s="99"/>
      <c r="V121" s="99"/>
      <c r="W121" s="117">
        <f t="shared" si="40"/>
        <v>0</v>
      </c>
      <c r="X121" s="99">
        <f t="shared" si="41"/>
        <v>0</v>
      </c>
      <c r="Y121" s="117"/>
      <c r="Z121" s="117"/>
      <c r="AA121" s="117"/>
      <c r="AB121" s="117">
        <f t="shared" si="42"/>
        <v>0</v>
      </c>
      <c r="AC121" s="117"/>
      <c r="AD121" s="99"/>
      <c r="AE121" s="117"/>
      <c r="AF121" s="117">
        <f t="shared" si="43"/>
        <v>0</v>
      </c>
      <c r="AG121" s="117"/>
      <c r="AH121" s="117">
        <f t="shared" si="44"/>
        <v>0</v>
      </c>
      <c r="AI121" s="99">
        <f t="shared" si="45"/>
        <v>0</v>
      </c>
      <c r="AJ121" s="132">
        <f t="shared" si="38"/>
        <v>50.524735709785617</v>
      </c>
      <c r="AK121" s="108" t="s">
        <v>729</v>
      </c>
    </row>
    <row r="122" spans="1:37" ht="14">
      <c r="A122" s="28">
        <v>120</v>
      </c>
      <c r="B122" s="34" t="s">
        <v>429</v>
      </c>
      <c r="C122" s="35" t="s">
        <v>360</v>
      </c>
      <c r="D122" s="35" t="s">
        <v>286</v>
      </c>
      <c r="E122" s="29" t="str">
        <f>VLOOKUP($D$3:$D$194,职称信息表!$B$3:$D$161,3,FALSE)</f>
        <v>副教授</v>
      </c>
      <c r="F122" s="28" t="str">
        <f>VLOOKUP($D$3:$D$194,职称信息表!$B$2:$E$161,4,FALSE)</f>
        <v>专任教师</v>
      </c>
      <c r="G122" s="29" t="str">
        <f>VLOOKUP($D$3:$D$194,职称信息表!$B$3:$F$161,5,FALSE)</f>
        <v>副高</v>
      </c>
      <c r="H122" s="19">
        <f>VLOOKUP(D122:D314,工作量!C122:K342,7,FALSE)</f>
        <v>375</v>
      </c>
      <c r="I122" s="71">
        <f>VLOOKUP(D122:D314,工作量!C122:K342,9,FALSE)</f>
        <v>56.847403002543459</v>
      </c>
      <c r="J122" s="73" t="e">
        <f>VLOOKUP($D$3:$D$195,#REF!,3,FALSE)</f>
        <v>#REF!</v>
      </c>
      <c r="K122" s="73" t="e">
        <f>VLOOKUP($D$3:$D$195,#REF!,3,FALSE)</f>
        <v>#REF!</v>
      </c>
      <c r="L122" s="73" t="e">
        <f>AVERAGE(J122,K122)</f>
        <v>#REF!</v>
      </c>
      <c r="M122" s="73">
        <v>12</v>
      </c>
      <c r="N122" s="71">
        <f t="shared" si="37"/>
        <v>95.161290322580655</v>
      </c>
      <c r="O122" s="28"/>
      <c r="P122" s="28"/>
      <c r="Q122" s="45">
        <f t="shared" si="39"/>
        <v>0</v>
      </c>
      <c r="R122" s="28"/>
      <c r="S122" s="28"/>
      <c r="T122" s="72">
        <v>7</v>
      </c>
      <c r="U122" s="28"/>
      <c r="V122" s="28"/>
      <c r="W122" s="24">
        <f t="shared" si="40"/>
        <v>7</v>
      </c>
      <c r="X122" s="68">
        <f t="shared" si="41"/>
        <v>7</v>
      </c>
      <c r="Y122" s="24"/>
      <c r="Z122" s="24"/>
      <c r="AA122" s="24"/>
      <c r="AB122" s="24">
        <f t="shared" si="42"/>
        <v>0</v>
      </c>
      <c r="AC122" s="24"/>
      <c r="AD122" s="28"/>
      <c r="AE122" s="24"/>
      <c r="AF122" s="24">
        <f t="shared" si="43"/>
        <v>0</v>
      </c>
      <c r="AG122" s="24"/>
      <c r="AH122" s="24">
        <f t="shared" si="44"/>
        <v>0</v>
      </c>
      <c r="AI122" s="68">
        <f t="shared" si="45"/>
        <v>0</v>
      </c>
      <c r="AJ122" s="128">
        <f t="shared" si="38"/>
        <v>159.00869332512411</v>
      </c>
      <c r="AK122" s="31"/>
    </row>
    <row r="123" spans="1:37" ht="14">
      <c r="A123" s="28">
        <v>121</v>
      </c>
      <c r="B123" s="34" t="s">
        <v>429</v>
      </c>
      <c r="C123" s="35" t="s">
        <v>365</v>
      </c>
      <c r="D123" s="35" t="s">
        <v>233</v>
      </c>
      <c r="E123" s="29" t="str">
        <f>VLOOKUP($D$3:$D$194,职称信息表!$B$3:$D$161,3,FALSE)</f>
        <v>讲师（高校）</v>
      </c>
      <c r="F123" s="28" t="str">
        <f>VLOOKUP($D$3:$D$194,职称信息表!$B$2:$E$161,4,FALSE)</f>
        <v>专任教师</v>
      </c>
      <c r="G123" s="29" t="str">
        <f>VLOOKUP($D$3:$D$194,职称信息表!$B$3:$F$161,5,FALSE)</f>
        <v>中级</v>
      </c>
      <c r="H123" s="19">
        <f>VLOOKUP(D123:D315,工作量!C123:K343,7,FALSE)</f>
        <v>303</v>
      </c>
      <c r="I123" s="71">
        <f>VLOOKUP(D123:D315,工作量!C123:K343,9,FALSE)</f>
        <v>45.932701626055113</v>
      </c>
      <c r="J123" s="73" t="e">
        <f>VLOOKUP($D$3:$D$195,#REF!,3,FALSE)</f>
        <v>#REF!</v>
      </c>
      <c r="K123" s="73" t="e">
        <f>VLOOKUP($D$3:$D$195,#REF!,3,FALSE)</f>
        <v>#REF!</v>
      </c>
      <c r="L123" s="73">
        <v>88.778999999999996</v>
      </c>
      <c r="M123" s="73">
        <v>144</v>
      </c>
      <c r="N123" s="71">
        <f t="shared" si="37"/>
        <v>41.935483870967744</v>
      </c>
      <c r="O123" s="28"/>
      <c r="P123" s="28"/>
      <c r="Q123" s="45">
        <f t="shared" si="39"/>
        <v>0</v>
      </c>
      <c r="R123" s="28"/>
      <c r="S123" s="28"/>
      <c r="T123" s="28"/>
      <c r="U123" s="28"/>
      <c r="V123" s="28"/>
      <c r="W123" s="24">
        <f t="shared" si="40"/>
        <v>0</v>
      </c>
      <c r="X123" s="68">
        <f t="shared" si="41"/>
        <v>0</v>
      </c>
      <c r="Y123" s="24"/>
      <c r="Z123" s="24"/>
      <c r="AA123" s="24"/>
      <c r="AB123" s="24">
        <f t="shared" si="42"/>
        <v>0</v>
      </c>
      <c r="AC123" s="24"/>
      <c r="AD123" s="28"/>
      <c r="AE123" s="24"/>
      <c r="AF123" s="24">
        <f t="shared" si="43"/>
        <v>0</v>
      </c>
      <c r="AG123" s="24"/>
      <c r="AH123" s="24">
        <f t="shared" si="44"/>
        <v>0</v>
      </c>
      <c r="AI123" s="68">
        <f t="shared" si="45"/>
        <v>0</v>
      </c>
      <c r="AJ123" s="128">
        <f t="shared" si="38"/>
        <v>87.868185497022864</v>
      </c>
      <c r="AK123" s="31"/>
    </row>
    <row r="124" spans="1:37" s="106" customFormat="1" ht="14">
      <c r="A124" s="99">
        <v>122</v>
      </c>
      <c r="B124" s="34" t="s">
        <v>429</v>
      </c>
      <c r="C124" s="101" t="s">
        <v>559</v>
      </c>
      <c r="D124" s="101" t="s">
        <v>321</v>
      </c>
      <c r="E124" s="99">
        <f>VLOOKUP($D$3:$D$194,职称信息表!$B$3:$D$161,3,FALSE)</f>
        <v>0</v>
      </c>
      <c r="F124" s="99" t="str">
        <f>VLOOKUP($D$3:$D$194,职称信息表!$B$2:$E$161,4,FALSE)</f>
        <v>专任教师</v>
      </c>
      <c r="G124" s="99" t="s">
        <v>686</v>
      </c>
      <c r="H124" s="102">
        <f>VLOOKUP(D124:D316,工作量!C124:K344,7,FALSE)</f>
        <v>64</v>
      </c>
      <c r="I124" s="102">
        <f>VLOOKUP(D124:D316,工作量!C124:K344,9,FALSE)</f>
        <v>9.7019567791007493</v>
      </c>
      <c r="J124" s="99" t="e">
        <f>VLOOKUP($D$3:$D$195,#REF!,3,FALSE)</f>
        <v>#REF!</v>
      </c>
      <c r="K124" s="99" t="e">
        <f>VLOOKUP($D$3:$D$195,#REF!,3,FALSE)</f>
        <v>#REF!</v>
      </c>
      <c r="L124" s="99">
        <v>89.111999999999995</v>
      </c>
      <c r="M124" s="99">
        <v>138</v>
      </c>
      <c r="N124" s="102">
        <f t="shared" si="37"/>
        <v>44.354838709677423</v>
      </c>
      <c r="O124" s="99"/>
      <c r="P124" s="99"/>
      <c r="Q124" s="99">
        <f t="shared" si="39"/>
        <v>0</v>
      </c>
      <c r="R124" s="99"/>
      <c r="S124" s="99"/>
      <c r="T124" s="99"/>
      <c r="U124" s="99"/>
      <c r="V124" s="99"/>
      <c r="W124" s="117">
        <f t="shared" si="40"/>
        <v>0</v>
      </c>
      <c r="X124" s="99">
        <f t="shared" si="41"/>
        <v>0</v>
      </c>
      <c r="Y124" s="117"/>
      <c r="Z124" s="117"/>
      <c r="AA124" s="117"/>
      <c r="AB124" s="117">
        <f t="shared" si="42"/>
        <v>0</v>
      </c>
      <c r="AC124" s="117"/>
      <c r="AD124" s="99"/>
      <c r="AE124" s="117"/>
      <c r="AF124" s="117">
        <f t="shared" si="43"/>
        <v>0</v>
      </c>
      <c r="AG124" s="117"/>
      <c r="AH124" s="117">
        <f t="shared" si="44"/>
        <v>0</v>
      </c>
      <c r="AI124" s="99">
        <f t="shared" si="45"/>
        <v>0</v>
      </c>
      <c r="AJ124" s="132">
        <f t="shared" si="38"/>
        <v>54.056795488778171</v>
      </c>
      <c r="AK124" s="108" t="s">
        <v>729</v>
      </c>
    </row>
    <row r="125" spans="1:37" ht="14">
      <c r="A125" s="28">
        <v>123</v>
      </c>
      <c r="B125" s="34" t="s">
        <v>429</v>
      </c>
      <c r="C125" s="35" t="s">
        <v>560</v>
      </c>
      <c r="D125" s="35" t="s">
        <v>430</v>
      </c>
      <c r="E125" s="29" t="str">
        <f>VLOOKUP($D$3:$D$194,职称信息表!$B$3:$D$161,3,FALSE)</f>
        <v>副研究员（自然科学）</v>
      </c>
      <c r="F125" s="28" t="s">
        <v>386</v>
      </c>
      <c r="G125" s="29" t="str">
        <f>VLOOKUP($D$3:$D$194,职称信息表!$B$3:$F$161,5,FALSE)</f>
        <v>副高</v>
      </c>
      <c r="H125" s="19">
        <f>VLOOKUP(D125:D317,工作量!C125:K345,7,FALSE)</f>
        <v>98</v>
      </c>
      <c r="I125" s="71">
        <f>VLOOKUP(D125:D317,工作量!C125:K345,9,FALSE)</f>
        <v>14.856121317998024</v>
      </c>
      <c r="J125" s="73" t="e">
        <f>VLOOKUP($D$3:$D$195,#REF!,3,FALSE)</f>
        <v>#REF!</v>
      </c>
      <c r="K125" s="73" t="e">
        <f>VLOOKUP($D$3:$D$195,#REF!,3,FALSE)</f>
        <v>#REF!</v>
      </c>
      <c r="L125" s="73">
        <v>89.064999999999998</v>
      </c>
      <c r="M125" s="73">
        <v>139</v>
      </c>
      <c r="N125" s="71">
        <f t="shared" si="37"/>
        <v>43.951612903225815</v>
      </c>
      <c r="O125" s="28"/>
      <c r="P125" s="28"/>
      <c r="Q125" s="45">
        <f t="shared" si="39"/>
        <v>0</v>
      </c>
      <c r="R125" s="28"/>
      <c r="S125" s="28"/>
      <c r="T125" s="28"/>
      <c r="U125" s="28"/>
      <c r="V125" s="28"/>
      <c r="W125" s="24">
        <f t="shared" si="40"/>
        <v>0</v>
      </c>
      <c r="X125" s="68">
        <f t="shared" si="41"/>
        <v>0</v>
      </c>
      <c r="Y125" s="24"/>
      <c r="Z125" s="24"/>
      <c r="AA125" s="24"/>
      <c r="AB125" s="24">
        <f t="shared" si="42"/>
        <v>0</v>
      </c>
      <c r="AC125" s="24"/>
      <c r="AD125" s="28"/>
      <c r="AE125" s="24"/>
      <c r="AF125" s="24">
        <f t="shared" si="43"/>
        <v>0</v>
      </c>
      <c r="AG125" s="24"/>
      <c r="AH125" s="24">
        <f t="shared" si="44"/>
        <v>0</v>
      </c>
      <c r="AI125" s="68">
        <f t="shared" si="45"/>
        <v>0</v>
      </c>
      <c r="AJ125" s="128">
        <f t="shared" si="38"/>
        <v>58.807734221223839</v>
      </c>
      <c r="AK125" s="33"/>
    </row>
    <row r="126" spans="1:37" ht="14">
      <c r="A126" s="28">
        <v>124</v>
      </c>
      <c r="B126" s="34" t="s">
        <v>429</v>
      </c>
      <c r="C126" s="35" t="s">
        <v>561</v>
      </c>
      <c r="D126" s="35" t="s">
        <v>431</v>
      </c>
      <c r="E126" s="29" t="str">
        <f>VLOOKUP($D$3:$D$194,职称信息表!$B$3:$D$161,3,FALSE)</f>
        <v>讲师（高校）</v>
      </c>
      <c r="F126" s="28" t="str">
        <f>VLOOKUP($D$3:$D$194,职称信息表!$B$2:$E$161,4,FALSE)</f>
        <v>专任教师</v>
      </c>
      <c r="G126" s="29" t="str">
        <f>VLOOKUP($D$3:$D$194,职称信息表!$B$3:$F$161,5,FALSE)</f>
        <v>中级</v>
      </c>
      <c r="H126" s="19">
        <f>VLOOKUP(D126:D318,工作量!C126:K346,7,FALSE)</f>
        <v>139</v>
      </c>
      <c r="I126" s="71">
        <f>VLOOKUP(D126:D318,工作量!C126:K346,9,FALSE)</f>
        <v>21.071437379609442</v>
      </c>
      <c r="J126" s="73" t="e">
        <f>VLOOKUP($D$3:$D$195,#REF!,3,FALSE)</f>
        <v>#REF!</v>
      </c>
      <c r="K126" s="73" t="e">
        <f>VLOOKUP($D$3:$D$195,#REF!,3,FALSE)</f>
        <v>#REF!</v>
      </c>
      <c r="L126" s="73" t="e">
        <f>AVERAGE(J126,K126)</f>
        <v>#REF!</v>
      </c>
      <c r="M126" s="73">
        <v>145</v>
      </c>
      <c r="N126" s="71">
        <f t="shared" si="37"/>
        <v>41.532258064516135</v>
      </c>
      <c r="O126" s="28"/>
      <c r="P126" s="28"/>
      <c r="Q126" s="45">
        <f t="shared" si="39"/>
        <v>0</v>
      </c>
      <c r="R126" s="28"/>
      <c r="S126" s="28"/>
      <c r="T126" s="28"/>
      <c r="U126" s="28"/>
      <c r="V126" s="28"/>
      <c r="W126" s="24">
        <f t="shared" si="40"/>
        <v>0</v>
      </c>
      <c r="X126" s="68">
        <f t="shared" si="41"/>
        <v>0</v>
      </c>
      <c r="Y126" s="24"/>
      <c r="Z126" s="24"/>
      <c r="AA126" s="24"/>
      <c r="AB126" s="24">
        <f t="shared" si="42"/>
        <v>0</v>
      </c>
      <c r="AC126" s="24"/>
      <c r="AD126" s="28"/>
      <c r="AE126" s="24"/>
      <c r="AF126" s="24">
        <f t="shared" si="43"/>
        <v>0</v>
      </c>
      <c r="AG126" s="24"/>
      <c r="AH126" s="24">
        <f t="shared" si="44"/>
        <v>0</v>
      </c>
      <c r="AI126" s="68">
        <f t="shared" si="45"/>
        <v>0</v>
      </c>
      <c r="AJ126" s="128">
        <f t="shared" si="38"/>
        <v>62.603695444125577</v>
      </c>
      <c r="AK126" s="33"/>
    </row>
    <row r="127" spans="1:37" ht="14">
      <c r="A127" s="28">
        <v>125</v>
      </c>
      <c r="B127" s="34" t="s">
        <v>429</v>
      </c>
      <c r="C127" s="35" t="s">
        <v>562</v>
      </c>
      <c r="D127" s="35" t="s">
        <v>432</v>
      </c>
      <c r="E127" s="29" t="str">
        <f>VLOOKUP($D$3:$D$194,职称信息表!$B$3:$D$161,3,FALSE)</f>
        <v>讲师（高校）</v>
      </c>
      <c r="F127" s="28" t="str">
        <f>VLOOKUP($D$3:$D$194,职称信息表!$B$2:$E$161,4,FALSE)</f>
        <v>专任教师</v>
      </c>
      <c r="G127" s="29" t="str">
        <f>VLOOKUP($D$3:$D$194,职称信息表!$B$3:$F$161,5,FALSE)</f>
        <v>中级</v>
      </c>
      <c r="H127" s="19">
        <f>VLOOKUP(D127:D319,工作量!C127:K347,7,FALSE)</f>
        <v>139</v>
      </c>
      <c r="I127" s="71">
        <f>VLOOKUP(D127:D319,工作量!C127:K347,9,FALSE)</f>
        <v>21.071437379609442</v>
      </c>
      <c r="J127" s="73" t="e">
        <f>VLOOKUP($D$3:$D$195,#REF!,3,FALSE)</f>
        <v>#REF!</v>
      </c>
      <c r="K127" s="73" t="e">
        <f>VLOOKUP($D$3:$D$195,#REF!,3,FALSE)</f>
        <v>#REF!</v>
      </c>
      <c r="L127" s="73">
        <v>92.013000000000005</v>
      </c>
      <c r="M127" s="73">
        <v>15</v>
      </c>
      <c r="N127" s="71">
        <f t="shared" si="37"/>
        <v>93.951612903225822</v>
      </c>
      <c r="O127" s="28"/>
      <c r="P127" s="28"/>
      <c r="Q127" s="45">
        <f t="shared" si="39"/>
        <v>0</v>
      </c>
      <c r="R127" s="28"/>
      <c r="S127" s="28"/>
      <c r="T127" s="28"/>
      <c r="U127" s="28"/>
      <c r="V127" s="28"/>
      <c r="W127" s="24">
        <f t="shared" si="40"/>
        <v>0</v>
      </c>
      <c r="X127" s="68">
        <f t="shared" si="41"/>
        <v>0</v>
      </c>
      <c r="Y127" s="24"/>
      <c r="Z127" s="24"/>
      <c r="AA127" s="24"/>
      <c r="AB127" s="24">
        <f t="shared" si="42"/>
        <v>0</v>
      </c>
      <c r="AC127" s="24"/>
      <c r="AD127" s="28"/>
      <c r="AE127" s="24"/>
      <c r="AF127" s="24">
        <f t="shared" si="43"/>
        <v>0</v>
      </c>
      <c r="AG127" s="24"/>
      <c r="AH127" s="24">
        <f t="shared" si="44"/>
        <v>0</v>
      </c>
      <c r="AI127" s="68">
        <f t="shared" si="45"/>
        <v>0</v>
      </c>
      <c r="AJ127" s="128">
        <f t="shared" si="38"/>
        <v>115.02305028283527</v>
      </c>
      <c r="AK127" s="30"/>
    </row>
    <row r="128" spans="1:37" ht="14">
      <c r="A128" s="28">
        <v>126</v>
      </c>
      <c r="B128" s="34" t="s">
        <v>429</v>
      </c>
      <c r="C128" s="35" t="s">
        <v>171</v>
      </c>
      <c r="D128" s="35" t="s">
        <v>172</v>
      </c>
      <c r="E128" s="29" t="str">
        <f>VLOOKUP($D$3:$D$194,职称信息表!$B$3:$D$161,3,FALSE)</f>
        <v>讲师（高校）</v>
      </c>
      <c r="F128" s="28" t="str">
        <f>VLOOKUP($D$3:$D$194,职称信息表!$B$2:$E$161,4,FALSE)</f>
        <v>专任教师</v>
      </c>
      <c r="G128" s="29" t="str">
        <f>VLOOKUP($D$3:$D$194,职称信息表!$B$3:$F$161,5,FALSE)</f>
        <v>中级</v>
      </c>
      <c r="H128" s="19">
        <f>VLOOKUP(D128:D320,工作量!C128:K348,7,FALSE)</f>
        <v>425.88</v>
      </c>
      <c r="I128" s="71">
        <f>VLOOKUP(D128:D320,工作量!C128:K348,9,FALSE)</f>
        <v>64.560458641928562</v>
      </c>
      <c r="J128" s="73" t="e">
        <f>VLOOKUP($D$3:$D$195,#REF!,3,FALSE)</f>
        <v>#REF!</v>
      </c>
      <c r="K128" s="73" t="e">
        <f>VLOOKUP($D$3:$D$195,#REF!,3,FALSE)</f>
        <v>#REF!</v>
      </c>
      <c r="L128" s="73" t="e">
        <f>AVERAGE(J128,K128)</f>
        <v>#REF!</v>
      </c>
      <c r="M128" s="73">
        <v>14</v>
      </c>
      <c r="N128" s="71">
        <f t="shared" si="37"/>
        <v>94.354838709677423</v>
      </c>
      <c r="O128" s="28"/>
      <c r="P128" s="28"/>
      <c r="Q128" s="45">
        <f t="shared" si="39"/>
        <v>0</v>
      </c>
      <c r="R128" s="28"/>
      <c r="S128" s="28"/>
      <c r="T128" s="28"/>
      <c r="U128" s="28"/>
      <c r="V128" s="28"/>
      <c r="W128" s="24">
        <f t="shared" si="40"/>
        <v>0</v>
      </c>
      <c r="X128" s="68">
        <f t="shared" si="41"/>
        <v>0</v>
      </c>
      <c r="Y128" s="24"/>
      <c r="Z128" s="24"/>
      <c r="AA128" s="24"/>
      <c r="AB128" s="24">
        <f t="shared" si="42"/>
        <v>0</v>
      </c>
      <c r="AC128" s="24"/>
      <c r="AD128" s="28"/>
      <c r="AE128" s="24"/>
      <c r="AF128" s="24">
        <f t="shared" si="43"/>
        <v>0</v>
      </c>
      <c r="AG128" s="24"/>
      <c r="AH128" s="24">
        <f t="shared" si="44"/>
        <v>0</v>
      </c>
      <c r="AI128" s="68">
        <f t="shared" si="45"/>
        <v>0</v>
      </c>
      <c r="AJ128" s="128">
        <f t="shared" si="38"/>
        <v>158.915297351606</v>
      </c>
      <c r="AK128" s="30"/>
    </row>
    <row r="129" spans="1:37" s="106" customFormat="1" ht="14">
      <c r="A129" s="99">
        <v>127</v>
      </c>
      <c r="B129" s="100" t="s">
        <v>429</v>
      </c>
      <c r="C129" s="101" t="s">
        <v>563</v>
      </c>
      <c r="D129" s="101" t="s">
        <v>415</v>
      </c>
      <c r="E129" s="99" t="str">
        <f>VLOOKUP($D$3:$D$194,职称信息表!$B$3:$D$161,3,FALSE)</f>
        <v>副研究员（自然科学）</v>
      </c>
      <c r="F129" s="99" t="str">
        <f>VLOOKUP($D$3:$D$194,职称信息表!$B$2:$E$161,4,FALSE)</f>
        <v>专任教师</v>
      </c>
      <c r="G129" s="99" t="str">
        <f>VLOOKUP($D$3:$D$194,职称信息表!$B$3:$F$161,5,FALSE)</f>
        <v>副高</v>
      </c>
      <c r="H129" s="102">
        <f>VLOOKUP(D129:D321,工作量!C129:K349,7,FALSE)</f>
        <v>74</v>
      </c>
      <c r="I129" s="102">
        <f>VLOOKUP(D129:D321,工作量!C129:K349,9,FALSE)</f>
        <v>11.217887525835241</v>
      </c>
      <c r="J129" s="99" t="e">
        <f>VLOOKUP($D$3:$D$195,#REF!,3,FALSE)</f>
        <v>#REF!</v>
      </c>
      <c r="K129" s="99" t="e">
        <f>VLOOKUP($D$3:$D$195,#REF!,3,FALSE)</f>
        <v>#REF!</v>
      </c>
      <c r="L129" s="99">
        <v>92.933999999999997</v>
      </c>
      <c r="M129" s="99">
        <v>1</v>
      </c>
      <c r="N129" s="102">
        <f t="shared" si="37"/>
        <v>99.596774193548399</v>
      </c>
      <c r="O129" s="99"/>
      <c r="P129" s="99"/>
      <c r="Q129" s="99"/>
      <c r="R129" s="99"/>
      <c r="S129" s="99"/>
      <c r="T129" s="99"/>
      <c r="U129" s="99"/>
      <c r="V129" s="99"/>
      <c r="W129" s="117"/>
      <c r="X129" s="99"/>
      <c r="Y129" s="117"/>
      <c r="Z129" s="117"/>
      <c r="AA129" s="117"/>
      <c r="AB129" s="117"/>
      <c r="AC129" s="117"/>
      <c r="AD129" s="99"/>
      <c r="AE129" s="117"/>
      <c r="AF129" s="117"/>
      <c r="AG129" s="117"/>
      <c r="AH129" s="117"/>
      <c r="AI129" s="99"/>
      <c r="AJ129" s="132">
        <f t="shared" si="38"/>
        <v>110.81466171938364</v>
      </c>
      <c r="AK129" s="107" t="s">
        <v>398</v>
      </c>
    </row>
    <row r="130" spans="1:37" s="46" customFormat="1" ht="14">
      <c r="A130" s="99">
        <v>128</v>
      </c>
      <c r="B130" s="100" t="s">
        <v>435</v>
      </c>
      <c r="C130" s="101" t="s">
        <v>272</v>
      </c>
      <c r="D130" s="101" t="s">
        <v>250</v>
      </c>
      <c r="E130" s="99" t="str">
        <f>VLOOKUP($D$3:$D$194,职称信息表!$B$3:$D$161,3,FALSE)</f>
        <v>研究员（自然科学）</v>
      </c>
      <c r="F130" s="99" t="str">
        <f>VLOOKUP($D$3:$D$194,职称信息表!$B$2:$E$161,4,FALSE)</f>
        <v>专职研究</v>
      </c>
      <c r="G130" s="99" t="str">
        <f>VLOOKUP($D$3:$D$194,职称信息表!$B$3:$F$161,5,FALSE)</f>
        <v>正高</v>
      </c>
      <c r="H130" s="102">
        <f>VLOOKUP(D130:D322,工作量!C130:K350,7,FALSE)</f>
        <v>0</v>
      </c>
      <c r="I130" s="102">
        <f>VLOOKUP(D130:D322,工作量!C130:K350,9,FALSE)</f>
        <v>0</v>
      </c>
      <c r="J130" s="99" t="e">
        <f>VLOOKUP($D$3:$D$195,#REF!,3,FALSE)</f>
        <v>#REF!</v>
      </c>
      <c r="K130" s="99" t="e">
        <f>VLOOKUP($D$3:$D$195,#REF!,3,FALSE)</f>
        <v>#REF!</v>
      </c>
      <c r="L130" s="99" t="e">
        <f>AVERAGE(J130,K130)</f>
        <v>#REF!</v>
      </c>
      <c r="M130" s="73">
        <v>157</v>
      </c>
      <c r="N130" s="102">
        <f t="shared" si="37"/>
        <v>36.693548387096776</v>
      </c>
      <c r="O130" s="99"/>
      <c r="P130" s="99"/>
      <c r="Q130" s="99"/>
      <c r="R130" s="99"/>
      <c r="S130" s="99"/>
      <c r="T130" s="99"/>
      <c r="U130" s="99"/>
      <c r="V130" s="99"/>
      <c r="W130" s="117"/>
      <c r="X130" s="99"/>
      <c r="Y130" s="117"/>
      <c r="Z130" s="117"/>
      <c r="AA130" s="117"/>
      <c r="AB130" s="117"/>
      <c r="AC130" s="117"/>
      <c r="AD130" s="99"/>
      <c r="AE130" s="117"/>
      <c r="AF130" s="117"/>
      <c r="AG130" s="117"/>
      <c r="AH130" s="117"/>
      <c r="AI130" s="99"/>
      <c r="AJ130" s="128">
        <f t="shared" si="38"/>
        <v>36.693548387096776</v>
      </c>
      <c r="AK130" s="110" t="s">
        <v>693</v>
      </c>
    </row>
    <row r="131" spans="1:37" ht="14">
      <c r="A131" s="145">
        <v>129</v>
      </c>
      <c r="B131" s="34" t="s">
        <v>435</v>
      </c>
      <c r="C131" s="133" t="s">
        <v>84</v>
      </c>
      <c r="D131" s="133" t="s">
        <v>85</v>
      </c>
      <c r="E131" s="145" t="str">
        <f>VLOOKUP($D$3:$D$194,职称信息表!$B$3:$D$161,3,FALSE)</f>
        <v>副教授</v>
      </c>
      <c r="F131" s="145" t="str">
        <f>VLOOKUP($D$3:$D$194,职称信息表!$B$2:$E$161,4,FALSE)</f>
        <v>专任教师</v>
      </c>
      <c r="G131" s="145" t="str">
        <f>VLOOKUP($D$3:$D$194,职称信息表!$B$3:$F$161,5,FALSE)</f>
        <v>副高</v>
      </c>
      <c r="H131" s="19">
        <f>VLOOKUP(D131:D323,工作量!C131:K351,7,FALSE)</f>
        <v>453.72</v>
      </c>
      <c r="I131" s="71">
        <f>VLOOKUP(D131:D323,工作量!C131:K351,9,FALSE)</f>
        <v>68.780809840837378</v>
      </c>
      <c r="J131" s="145" t="e">
        <f>VLOOKUP($D$3:$D$195,#REF!,3,FALSE)</f>
        <v>#REF!</v>
      </c>
      <c r="K131" s="145" t="e">
        <f>VLOOKUP($D$3:$D$195,#REF!,3,FALSE)</f>
        <v>#REF!</v>
      </c>
      <c r="L131" s="145" t="e">
        <f>AVERAGE(J131,K131)</f>
        <v>#REF!</v>
      </c>
      <c r="M131" s="73">
        <v>58</v>
      </c>
      <c r="N131" s="71">
        <f t="shared" ref="N131:N162" si="47">(1.6-M131/155)*62.5</f>
        <v>76.612903225806448</v>
      </c>
      <c r="O131" s="145"/>
      <c r="P131" s="145"/>
      <c r="Q131" s="145">
        <f>SUM(O131:P131)</f>
        <v>0</v>
      </c>
      <c r="R131" s="145"/>
      <c r="S131" s="145"/>
      <c r="T131" s="145"/>
      <c r="U131" s="145"/>
      <c r="V131" s="145"/>
      <c r="W131" s="95">
        <f>SUM(R131:V131)</f>
        <v>0</v>
      </c>
      <c r="X131" s="68">
        <f>Q131+W131</f>
        <v>0</v>
      </c>
      <c r="Y131" s="95"/>
      <c r="Z131" s="95"/>
      <c r="AA131" s="95"/>
      <c r="AB131" s="95">
        <f>SUM(Y131:AA131)</f>
        <v>0</v>
      </c>
      <c r="AC131" s="95">
        <v>10</v>
      </c>
      <c r="AD131" s="145"/>
      <c r="AE131" s="95"/>
      <c r="AF131" s="95">
        <f>SUM(AC131:AE131)</f>
        <v>10</v>
      </c>
      <c r="AG131" s="95"/>
      <c r="AH131" s="95">
        <f>AG131</f>
        <v>0</v>
      </c>
      <c r="AI131" s="68">
        <f>AB131+AF131+AH131</f>
        <v>10</v>
      </c>
      <c r="AJ131" s="128">
        <f t="shared" ref="AJ131:AJ162" si="48">I131+N131+X131+AI131</f>
        <v>155.39371306664384</v>
      </c>
      <c r="AK131" s="30"/>
    </row>
    <row r="132" spans="1:37" s="106" customFormat="1" ht="14">
      <c r="A132" s="99">
        <v>130</v>
      </c>
      <c r="B132" s="100" t="s">
        <v>435</v>
      </c>
      <c r="C132" s="101" t="s">
        <v>127</v>
      </c>
      <c r="D132" s="101" t="s">
        <v>128</v>
      </c>
      <c r="E132" s="99" t="str">
        <f>VLOOKUP($D$3:$D$194,职称信息表!$B$3:$D$161,3,FALSE)</f>
        <v>副教授</v>
      </c>
      <c r="F132" s="99" t="str">
        <f>VLOOKUP($D$3:$D$194,职称信息表!$B$2:$E$161,4,FALSE)</f>
        <v>专任教师</v>
      </c>
      <c r="G132" s="99" t="str">
        <f>VLOOKUP($D$3:$D$194,职称信息表!$B$3:$F$161,5,FALSE)</f>
        <v>副高</v>
      </c>
      <c r="H132" s="102">
        <f>VLOOKUP(D132:D324,工作量!C132:K352,7,FALSE)</f>
        <v>275.57291666666669</v>
      </c>
      <c r="I132" s="102">
        <f>VLOOKUP(D132:D324,工作量!C132:K352,9,FALSE)</f>
        <v>41.774945734230201</v>
      </c>
      <c r="J132" s="99" t="e">
        <f>VLOOKUP($D$3:$D$195,#REF!,3,FALSE)</f>
        <v>#REF!</v>
      </c>
      <c r="K132" s="99" t="e">
        <f>VLOOKUP($D$3:$D$195,#REF!,3,FALSE)</f>
        <v>#REF!</v>
      </c>
      <c r="L132" s="99">
        <v>91.305999999999997</v>
      </c>
      <c r="M132" s="73">
        <v>47</v>
      </c>
      <c r="N132" s="102">
        <f t="shared" si="47"/>
        <v>81.048387096774206</v>
      </c>
      <c r="O132" s="99"/>
      <c r="P132" s="99"/>
      <c r="Q132" s="99"/>
      <c r="R132" s="99"/>
      <c r="S132" s="99"/>
      <c r="T132" s="99"/>
      <c r="U132" s="99"/>
      <c r="V132" s="99"/>
      <c r="W132" s="117"/>
      <c r="X132" s="99"/>
      <c r="Y132" s="117"/>
      <c r="Z132" s="117"/>
      <c r="AA132" s="117"/>
      <c r="AB132" s="117"/>
      <c r="AC132" s="117"/>
      <c r="AD132" s="99"/>
      <c r="AE132" s="117"/>
      <c r="AF132" s="117"/>
      <c r="AG132" s="117"/>
      <c r="AH132" s="117"/>
      <c r="AI132" s="99"/>
      <c r="AJ132" s="128">
        <f t="shared" si="48"/>
        <v>122.82333283100441</v>
      </c>
      <c r="AK132" s="109" t="s">
        <v>672</v>
      </c>
    </row>
    <row r="133" spans="1:37" ht="14">
      <c r="A133" s="28">
        <v>131</v>
      </c>
      <c r="B133" s="34" t="s">
        <v>435</v>
      </c>
      <c r="C133" s="35" t="s">
        <v>154</v>
      </c>
      <c r="D133" s="35" t="s">
        <v>155</v>
      </c>
      <c r="E133" s="29" t="str">
        <f>VLOOKUP($D$3:$D$194,职称信息表!$B$3:$D$161,3,FALSE)</f>
        <v>副教授</v>
      </c>
      <c r="F133" s="28" t="str">
        <f>VLOOKUP($D$3:$D$194,职称信息表!$B$2:$E$161,4,FALSE)</f>
        <v>专任教师</v>
      </c>
      <c r="G133" s="29" t="str">
        <f>VLOOKUP($D$3:$D$194,职称信息表!$B$3:$F$161,5,FALSE)</f>
        <v>副高</v>
      </c>
      <c r="H133" s="19">
        <f>VLOOKUP(D133:D325,工作量!C133:K353,7,FALSE)</f>
        <v>400.6</v>
      </c>
      <c r="I133" s="71">
        <f>VLOOKUP(D133:D325,工作量!C133:K353,9,FALSE)</f>
        <v>60.728185714183766</v>
      </c>
      <c r="J133" s="73" t="e">
        <f>VLOOKUP($D$3:$D$195,#REF!,3,FALSE)</f>
        <v>#REF!</v>
      </c>
      <c r="K133" s="73" t="e">
        <f>VLOOKUP($D$3:$D$195,#REF!,3,FALSE)</f>
        <v>#REF!</v>
      </c>
      <c r="L133" s="73" t="e">
        <f>AVERAGE(J133,K133)</f>
        <v>#REF!</v>
      </c>
      <c r="M133" s="73">
        <v>118</v>
      </c>
      <c r="N133" s="71">
        <f t="shared" si="47"/>
        <v>52.419354838709687</v>
      </c>
      <c r="O133" s="28"/>
      <c r="P133" s="28"/>
      <c r="Q133" s="45">
        <f>SUM(O133:P133)</f>
        <v>0</v>
      </c>
      <c r="R133" s="28"/>
      <c r="S133" s="28"/>
      <c r="T133" s="28"/>
      <c r="U133" s="28"/>
      <c r="V133" s="28"/>
      <c r="W133" s="24">
        <f>SUM(R133:V133)</f>
        <v>0</v>
      </c>
      <c r="X133" s="68">
        <f>Q133+W133</f>
        <v>0</v>
      </c>
      <c r="Y133" s="24"/>
      <c r="Z133" s="24"/>
      <c r="AA133" s="24"/>
      <c r="AB133" s="24">
        <f>SUM(Y133:AA133)</f>
        <v>0</v>
      </c>
      <c r="AC133" s="24">
        <v>10</v>
      </c>
      <c r="AD133" s="28"/>
      <c r="AE133" s="24"/>
      <c r="AF133" s="24">
        <f>SUM(AC133:AE133)</f>
        <v>10</v>
      </c>
      <c r="AG133" s="24"/>
      <c r="AH133" s="24">
        <f>AG133</f>
        <v>0</v>
      </c>
      <c r="AI133" s="68">
        <f>AB133+AF133+AH133</f>
        <v>10</v>
      </c>
      <c r="AJ133" s="128">
        <f t="shared" si="48"/>
        <v>123.14754055289345</v>
      </c>
      <c r="AK133" s="30"/>
    </row>
    <row r="134" spans="1:37" ht="14">
      <c r="A134" s="28">
        <v>132</v>
      </c>
      <c r="B134" s="34" t="s">
        <v>435</v>
      </c>
      <c r="C134" s="35" t="s">
        <v>136</v>
      </c>
      <c r="D134" s="35" t="s">
        <v>137</v>
      </c>
      <c r="E134" s="59" t="s">
        <v>678</v>
      </c>
      <c r="F134" s="45" t="e">
        <f>VLOOKUP($D$3:$D$194,职称信息表!$B$2:$E$161,4,FALSE)</f>
        <v>#N/A</v>
      </c>
      <c r="G134" s="59" t="s">
        <v>679</v>
      </c>
      <c r="H134" s="19">
        <f>VLOOKUP(D134:D326,工作量!C134:K354,7,FALSE)</f>
        <v>577.18079999999998</v>
      </c>
      <c r="I134" s="71">
        <f>VLOOKUP(D134:D326,工作量!C134:K354,9,FALSE)</f>
        <v>87.496612114481152</v>
      </c>
      <c r="J134" s="73" t="e">
        <f>VLOOKUP($D$3:$D$195,#REF!,3,FALSE)</f>
        <v>#REF!</v>
      </c>
      <c r="K134" s="73" t="e">
        <f>VLOOKUP($D$3:$D$195,#REF!,3,FALSE)</f>
        <v>#REF!</v>
      </c>
      <c r="L134" s="73" t="e">
        <f>AVERAGE(J134,K134)</f>
        <v>#REF!</v>
      </c>
      <c r="M134" s="73">
        <v>27</v>
      </c>
      <c r="N134" s="71">
        <f t="shared" si="47"/>
        <v>89.112903225806448</v>
      </c>
      <c r="O134" s="28"/>
      <c r="P134" s="28"/>
      <c r="Q134" s="45">
        <f>SUM(O134:P134)</f>
        <v>0</v>
      </c>
      <c r="R134" s="28"/>
      <c r="S134" s="28"/>
      <c r="T134" s="28"/>
      <c r="U134" s="28"/>
      <c r="V134" s="28"/>
      <c r="W134" s="24">
        <f>SUM(R134:V134)</f>
        <v>0</v>
      </c>
      <c r="X134" s="68">
        <f>Q134+W134</f>
        <v>0</v>
      </c>
      <c r="Y134" s="24"/>
      <c r="Z134" s="24"/>
      <c r="AA134" s="24"/>
      <c r="AB134" s="24">
        <f>SUM(Y134:AA134)</f>
        <v>0</v>
      </c>
      <c r="AC134" s="24"/>
      <c r="AD134" s="28"/>
      <c r="AE134" s="24"/>
      <c r="AF134" s="24">
        <f>SUM(AC134:AE134)</f>
        <v>0</v>
      </c>
      <c r="AG134" s="24"/>
      <c r="AH134" s="24">
        <f>AG134</f>
        <v>0</v>
      </c>
      <c r="AI134" s="68">
        <f>AB134+AF134+AH134</f>
        <v>0</v>
      </c>
      <c r="AJ134" s="128">
        <f t="shared" si="48"/>
        <v>176.6095153402876</v>
      </c>
      <c r="AK134" s="30"/>
    </row>
    <row r="135" spans="1:37" ht="14">
      <c r="A135" s="28">
        <v>133</v>
      </c>
      <c r="B135" s="34" t="s">
        <v>435</v>
      </c>
      <c r="C135" s="35" t="s">
        <v>366</v>
      </c>
      <c r="D135" s="35" t="s">
        <v>190</v>
      </c>
      <c r="E135" s="29" t="str">
        <f>VLOOKUP($D$3:$D$194,职称信息表!$B$3:$D$161,3,FALSE)</f>
        <v>讲师（高校）</v>
      </c>
      <c r="F135" s="59" t="s">
        <v>482</v>
      </c>
      <c r="G135" s="29" t="str">
        <f>VLOOKUP($D$3:$D$194,职称信息表!$B$3:$F$161,5,FALSE)</f>
        <v>中级</v>
      </c>
      <c r="H135" s="19">
        <f>VLOOKUP(D135:D327,工作量!C135:K355,7,FALSE)</f>
        <v>337</v>
      </c>
      <c r="I135" s="71">
        <f>VLOOKUP(D135:D327,工作量!C135:K355,9,FALSE)</f>
        <v>51.086866164952383</v>
      </c>
      <c r="J135" s="73" t="e">
        <f>VLOOKUP($D$3:$D$195,#REF!,3,FALSE)</f>
        <v>#REF!</v>
      </c>
      <c r="K135" s="73" t="e">
        <f>VLOOKUP($D$3:$D$195,#REF!,3,FALSE)</f>
        <v>#REF!</v>
      </c>
      <c r="L135" s="73" t="e">
        <f>AVERAGE(J135,K135)</f>
        <v>#REF!</v>
      </c>
      <c r="M135" s="73">
        <v>79</v>
      </c>
      <c r="N135" s="71">
        <f t="shared" si="47"/>
        <v>68.145161290322577</v>
      </c>
      <c r="O135" s="28"/>
      <c r="P135" s="28"/>
      <c r="Q135" s="45">
        <f>SUM(O135:P135)</f>
        <v>0</v>
      </c>
      <c r="R135" s="28"/>
      <c r="S135" s="28"/>
      <c r="T135" s="28"/>
      <c r="U135" s="28"/>
      <c r="V135" s="28"/>
      <c r="W135" s="24">
        <f>SUM(R135:V135)</f>
        <v>0</v>
      </c>
      <c r="X135" s="68">
        <f>Q135+W135</f>
        <v>0</v>
      </c>
      <c r="Y135" s="24"/>
      <c r="Z135" s="24"/>
      <c r="AA135" s="24"/>
      <c r="AB135" s="24">
        <f>SUM(Y135:AA135)</f>
        <v>0</v>
      </c>
      <c r="AC135" s="24"/>
      <c r="AD135" s="28"/>
      <c r="AE135" s="24"/>
      <c r="AF135" s="24">
        <f>SUM(AC135:AE135)</f>
        <v>0</v>
      </c>
      <c r="AG135" s="24"/>
      <c r="AH135" s="24">
        <f>AG135</f>
        <v>0</v>
      </c>
      <c r="AI135" s="68">
        <f>AB135+AF135+AH135</f>
        <v>0</v>
      </c>
      <c r="AJ135" s="128">
        <f t="shared" si="48"/>
        <v>119.23202745527496</v>
      </c>
      <c r="AK135" s="31"/>
    </row>
    <row r="136" spans="1:37" ht="14">
      <c r="A136" s="145">
        <v>134</v>
      </c>
      <c r="B136" s="34" t="s">
        <v>435</v>
      </c>
      <c r="C136" s="133" t="s">
        <v>130</v>
      </c>
      <c r="D136" s="133" t="s">
        <v>131</v>
      </c>
      <c r="E136" s="145" t="str">
        <f>VLOOKUP($D$3:$D$194,职称信息表!$B$3:$D$161,3,FALSE)</f>
        <v>讲师（高校）</v>
      </c>
      <c r="F136" s="145" t="str">
        <f>VLOOKUP($D$3:$D$194,职称信息表!$B$2:$E$161,4,FALSE)</f>
        <v>专任教师</v>
      </c>
      <c r="G136" s="145" t="str">
        <f>VLOOKUP($D$3:$D$194,职称信息表!$B$3:$F$161,5,FALSE)</f>
        <v>中级</v>
      </c>
      <c r="H136" s="19">
        <f>VLOOKUP(D136:D328,工作量!C136:K356,7,FALSE)</f>
        <v>375</v>
      </c>
      <c r="I136" s="71">
        <f>VLOOKUP(D136:D328,工作量!C136:K356,9,FALSE)</f>
        <v>56.847403002543459</v>
      </c>
      <c r="J136" s="145" t="e">
        <f>VLOOKUP($D$3:$D$195,#REF!,3,FALSE)</f>
        <v>#REF!</v>
      </c>
      <c r="K136" s="145" t="e">
        <f>VLOOKUP($D$3:$D$195,#REF!,3,FALSE)</f>
        <v>#REF!</v>
      </c>
      <c r="L136" s="145" t="e">
        <f>AVERAGE(J136,K136)</f>
        <v>#REF!</v>
      </c>
      <c r="M136" s="73">
        <v>91</v>
      </c>
      <c r="N136" s="71">
        <f t="shared" si="47"/>
        <v>63.306451612903238</v>
      </c>
      <c r="O136" s="145"/>
      <c r="P136" s="145"/>
      <c r="Q136" s="145">
        <f>SUM(O136:P136)</f>
        <v>0</v>
      </c>
      <c r="R136" s="145"/>
      <c r="S136" s="145"/>
      <c r="T136" s="145"/>
      <c r="U136" s="145"/>
      <c r="V136" s="145"/>
      <c r="W136" s="95">
        <f>SUM(R136:V136)</f>
        <v>0</v>
      </c>
      <c r="X136" s="68">
        <f>Q136+W136</f>
        <v>0</v>
      </c>
      <c r="Y136" s="95"/>
      <c r="Z136" s="95"/>
      <c r="AA136" s="95"/>
      <c r="AB136" s="95">
        <f>SUM(Y136:AA136)</f>
        <v>0</v>
      </c>
      <c r="AC136" s="95"/>
      <c r="AD136" s="145"/>
      <c r="AE136" s="95"/>
      <c r="AF136" s="95">
        <f>SUM(AC136:AE136)</f>
        <v>0</v>
      </c>
      <c r="AG136" s="95"/>
      <c r="AH136" s="95">
        <f>AG136</f>
        <v>0</v>
      </c>
      <c r="AI136" s="68">
        <f>AB136+AF136+AH136</f>
        <v>0</v>
      </c>
      <c r="AJ136" s="128">
        <f t="shared" si="48"/>
        <v>120.1538546154467</v>
      </c>
      <c r="AK136" s="30"/>
    </row>
    <row r="137" spans="1:37" s="106" customFormat="1" ht="14">
      <c r="A137" s="73">
        <v>135</v>
      </c>
      <c r="B137" s="34" t="s">
        <v>435</v>
      </c>
      <c r="C137" s="35" t="s">
        <v>472</v>
      </c>
      <c r="D137" s="35" t="s">
        <v>318</v>
      </c>
      <c r="E137" s="73" t="str">
        <f>VLOOKUP($D$3:$D$194,职称信息表!$B$3:$D$161,3,FALSE)</f>
        <v>讲师（高校）</v>
      </c>
      <c r="F137" s="73" t="str">
        <f>VLOOKUP($D$3:$D$194,职称信息表!$B$2:$E$161,4,FALSE)</f>
        <v>专任教师</v>
      </c>
      <c r="G137" s="73" t="str">
        <f>VLOOKUP($D$3:$D$194,职称信息表!$B$3:$F$161,5,FALSE)</f>
        <v>中级</v>
      </c>
      <c r="H137" s="19">
        <f>VLOOKUP(D137:D329,工作量!C137:K357,7,FALSE)</f>
        <v>327</v>
      </c>
      <c r="I137" s="71">
        <f>VLOOKUP(D137:D329,工作量!C137:K357,9,FALSE)</f>
        <v>49.570935418217893</v>
      </c>
      <c r="J137" s="73" t="e">
        <f>VLOOKUP($D$3:$D$195,#REF!,3,FALSE)</f>
        <v>#REF!</v>
      </c>
      <c r="K137" s="73" t="e">
        <f>VLOOKUP($D$3:$D$195,#REF!,3,FALSE)</f>
        <v>#REF!</v>
      </c>
      <c r="L137" s="73">
        <v>91.233999999999995</v>
      </c>
      <c r="M137" s="73">
        <v>49</v>
      </c>
      <c r="N137" s="71">
        <f t="shared" si="47"/>
        <v>80.241935483870975</v>
      </c>
      <c r="O137" s="73"/>
      <c r="P137" s="73"/>
      <c r="Q137" s="73">
        <f>SUM(O137:P137)</f>
        <v>0</v>
      </c>
      <c r="R137" s="73"/>
      <c r="S137" s="73"/>
      <c r="T137" s="73"/>
      <c r="U137" s="73"/>
      <c r="V137" s="73"/>
      <c r="W137" s="24">
        <f>SUM(R137:V137)</f>
        <v>0</v>
      </c>
      <c r="X137" s="68">
        <f>Q137+W137</f>
        <v>0</v>
      </c>
      <c r="Y137" s="24"/>
      <c r="Z137" s="24"/>
      <c r="AA137" s="24"/>
      <c r="AB137" s="24">
        <f>SUM(Y137:AA137)</f>
        <v>0</v>
      </c>
      <c r="AC137" s="24">
        <v>10</v>
      </c>
      <c r="AD137" s="73"/>
      <c r="AE137" s="24"/>
      <c r="AF137" s="24">
        <f>SUM(AC137:AE137)</f>
        <v>10</v>
      </c>
      <c r="AG137" s="24">
        <v>80</v>
      </c>
      <c r="AH137" s="24">
        <f>AG137</f>
        <v>80</v>
      </c>
      <c r="AI137" s="68">
        <f>AB137+AF137+AH137</f>
        <v>90</v>
      </c>
      <c r="AJ137" s="128">
        <f t="shared" si="48"/>
        <v>219.81287090208886</v>
      </c>
      <c r="AK137" s="30"/>
    </row>
    <row r="138" spans="1:37" s="46" customFormat="1" ht="14">
      <c r="A138" s="99">
        <v>136</v>
      </c>
      <c r="B138" s="100" t="s">
        <v>435</v>
      </c>
      <c r="C138" s="101" t="s">
        <v>564</v>
      </c>
      <c r="D138" s="101" t="s">
        <v>528</v>
      </c>
      <c r="E138" s="99" t="str">
        <f>VLOOKUP($D$3:$D$194,职称信息表!$B$3:$D$161,3,FALSE)</f>
        <v>副研究员</v>
      </c>
      <c r="F138" s="99" t="str">
        <f>VLOOKUP($D$3:$D$194,职称信息表!$B$2:$E$161,4,FALSE)</f>
        <v>专任教师</v>
      </c>
      <c r="G138" s="99" t="str">
        <f>VLOOKUP($D$3:$D$194,职称信息表!$B$3:$F$161,5,FALSE)</f>
        <v>副高</v>
      </c>
      <c r="H138" s="102">
        <f>VLOOKUP(D138:D330,工作量!C138:K358,7,FALSE)</f>
        <v>96</v>
      </c>
      <c r="I138" s="102">
        <f>VLOOKUP(D138:D330,工作量!C138:K358,9,FALSE)</f>
        <v>14.552935168651125</v>
      </c>
      <c r="J138" s="99" t="e">
        <f>VLOOKUP($D$3:$D$195,#REF!,3,FALSE)</f>
        <v>#REF!</v>
      </c>
      <c r="K138" s="99" t="e">
        <f>VLOOKUP($D$3:$D$195,#REF!,3,FALSE)</f>
        <v>#REF!</v>
      </c>
      <c r="L138" s="99">
        <v>89.400999999999996</v>
      </c>
      <c r="M138" s="73">
        <v>134</v>
      </c>
      <c r="N138" s="102">
        <f t="shared" si="47"/>
        <v>45.967741935483879</v>
      </c>
      <c r="O138" s="99"/>
      <c r="P138" s="99"/>
      <c r="Q138" s="99"/>
      <c r="R138" s="99"/>
      <c r="S138" s="99"/>
      <c r="T138" s="99"/>
      <c r="U138" s="99"/>
      <c r="V138" s="99"/>
      <c r="W138" s="117"/>
      <c r="X138" s="99"/>
      <c r="Y138" s="117"/>
      <c r="Z138" s="117"/>
      <c r="AA138" s="117"/>
      <c r="AB138" s="117"/>
      <c r="AC138" s="117"/>
      <c r="AD138" s="99"/>
      <c r="AE138" s="117"/>
      <c r="AF138" s="117"/>
      <c r="AG138" s="117"/>
      <c r="AH138" s="117"/>
      <c r="AI138" s="99"/>
      <c r="AJ138" s="128">
        <f t="shared" si="48"/>
        <v>60.520677104135004</v>
      </c>
      <c r="AK138" s="107" t="s">
        <v>398</v>
      </c>
    </row>
    <row r="139" spans="1:37" s="46" customFormat="1" ht="14">
      <c r="A139" s="99">
        <v>137</v>
      </c>
      <c r="B139" s="100" t="s">
        <v>435</v>
      </c>
      <c r="C139" s="101" t="s">
        <v>565</v>
      </c>
      <c r="D139" s="101" t="s">
        <v>529</v>
      </c>
      <c r="E139" s="99">
        <f>VLOOKUP($D$3:$D$194,职称信息表!$B$3:$D$161,3,FALSE)</f>
        <v>0</v>
      </c>
      <c r="F139" s="99" t="str">
        <f>VLOOKUP($D$3:$D$194,职称信息表!$B$2:$E$161,4,FALSE)</f>
        <v>专任教师</v>
      </c>
      <c r="G139" s="99">
        <f>VLOOKUP($D$3:$D$194,职称信息表!$B$3:$F$161,5,FALSE)</f>
        <v>0</v>
      </c>
      <c r="H139" s="102">
        <f>VLOOKUP(D139:D331,工作量!C139:K359,7,FALSE)</f>
        <v>0</v>
      </c>
      <c r="I139" s="102">
        <f>VLOOKUP(D139:D331,工作量!C139:K359,9,FALSE)</f>
        <v>0</v>
      </c>
      <c r="J139" s="99" t="e">
        <f>VLOOKUP($D$3:$D$195,#REF!,3,FALSE)</f>
        <v>#REF!</v>
      </c>
      <c r="K139" s="99" t="e">
        <f>VLOOKUP($D$3:$D$195,#REF!,3,FALSE)</f>
        <v>#REF!</v>
      </c>
      <c r="L139" s="99" t="e">
        <f>AVERAGE(J139,K139)</f>
        <v>#REF!</v>
      </c>
      <c r="M139" s="73">
        <v>157</v>
      </c>
      <c r="N139" s="102">
        <f t="shared" si="47"/>
        <v>36.693548387096776</v>
      </c>
      <c r="O139" s="99"/>
      <c r="P139" s="99"/>
      <c r="Q139" s="99"/>
      <c r="R139" s="99"/>
      <c r="S139" s="99"/>
      <c r="T139" s="99"/>
      <c r="U139" s="99"/>
      <c r="V139" s="99"/>
      <c r="W139" s="117"/>
      <c r="X139" s="99"/>
      <c r="Y139" s="117"/>
      <c r="Z139" s="117"/>
      <c r="AA139" s="117"/>
      <c r="AB139" s="117"/>
      <c r="AC139" s="117"/>
      <c r="AD139" s="99"/>
      <c r="AE139" s="117"/>
      <c r="AF139" s="117"/>
      <c r="AG139" s="117"/>
      <c r="AH139" s="117"/>
      <c r="AI139" s="99"/>
      <c r="AJ139" s="128">
        <f t="shared" si="48"/>
        <v>36.693548387096776</v>
      </c>
      <c r="AK139" s="107" t="s">
        <v>398</v>
      </c>
    </row>
    <row r="140" spans="1:37" ht="14">
      <c r="A140" s="28">
        <v>138</v>
      </c>
      <c r="B140" s="34" t="s">
        <v>436</v>
      </c>
      <c r="C140" s="35" t="s">
        <v>53</v>
      </c>
      <c r="D140" s="35" t="s">
        <v>54</v>
      </c>
      <c r="E140" s="29" t="str">
        <f>VLOOKUP($D$3:$D$194,职称信息表!$B$3:$D$161,3,FALSE)</f>
        <v>教授</v>
      </c>
      <c r="F140" s="28" t="str">
        <f>VLOOKUP($D$3:$D$194,职称信息表!$B$2:$E$161,4,FALSE)</f>
        <v>专任教师</v>
      </c>
      <c r="G140" s="29" t="str">
        <f>VLOOKUP($D$3:$D$194,职称信息表!$B$3:$F$161,5,FALSE)</f>
        <v>正高</v>
      </c>
      <c r="H140" s="19">
        <f>VLOOKUP(D140:D332,工作量!C140:K360,7,FALSE)</f>
        <v>1581.1200000000001</v>
      </c>
      <c r="I140" s="71">
        <f>VLOOKUP(D140:D332,工作量!C140:K360,9,FALSE)</f>
        <v>100</v>
      </c>
      <c r="J140" s="73" t="e">
        <f>VLOOKUP($D$3:$D$195,#REF!,3,FALSE)</f>
        <v>#REF!</v>
      </c>
      <c r="K140" s="73" t="e">
        <f>VLOOKUP($D$3:$D$195,#REF!,3,FALSE)</f>
        <v>#REF!</v>
      </c>
      <c r="L140" s="73">
        <v>90.992999999999995</v>
      </c>
      <c r="M140" s="73">
        <v>62</v>
      </c>
      <c r="N140" s="71">
        <f t="shared" si="47"/>
        <v>75.000000000000014</v>
      </c>
      <c r="O140" s="28"/>
      <c r="P140" s="28"/>
      <c r="Q140" s="45">
        <f t="shared" ref="Q140:Q157" si="49">SUM(O140:P140)</f>
        <v>0</v>
      </c>
      <c r="R140" s="28">
        <v>40</v>
      </c>
      <c r="S140" s="28"/>
      <c r="T140" s="28"/>
      <c r="U140" s="28"/>
      <c r="V140" s="28"/>
      <c r="W140" s="24">
        <f t="shared" ref="W140:W157" si="50">SUM(R140:V140)</f>
        <v>40</v>
      </c>
      <c r="X140" s="68">
        <f t="shared" ref="X140:X157" si="51">Q140+W140</f>
        <v>40</v>
      </c>
      <c r="Y140" s="24"/>
      <c r="Z140" s="24"/>
      <c r="AA140" s="24"/>
      <c r="AB140" s="24">
        <f t="shared" ref="AB140:AB157" si="52">SUM(Y140:AA140)</f>
        <v>0</v>
      </c>
      <c r="AC140" s="24">
        <v>10</v>
      </c>
      <c r="AD140" s="28"/>
      <c r="AE140" s="24"/>
      <c r="AF140" s="24">
        <f t="shared" ref="AF140:AF157" si="53">SUM(AC140:AE140)</f>
        <v>10</v>
      </c>
      <c r="AG140" s="24"/>
      <c r="AH140" s="24">
        <f t="shared" ref="AH140:AH157" si="54">AG140</f>
        <v>0</v>
      </c>
      <c r="AI140" s="68">
        <f t="shared" ref="AI140:AI157" si="55">AB140+AF140+AH140</f>
        <v>10</v>
      </c>
      <c r="AJ140" s="128">
        <f t="shared" si="48"/>
        <v>225</v>
      </c>
      <c r="AK140" s="30"/>
    </row>
    <row r="141" spans="1:37" ht="14">
      <c r="A141" s="28">
        <v>139</v>
      </c>
      <c r="B141" s="34" t="s">
        <v>436</v>
      </c>
      <c r="C141" s="35" t="s">
        <v>138</v>
      </c>
      <c r="D141" s="35" t="s">
        <v>139</v>
      </c>
      <c r="E141" s="29" t="str">
        <f>VLOOKUP($D$3:$D$194,职称信息表!$B$3:$D$161,3,FALSE)</f>
        <v>教授</v>
      </c>
      <c r="F141" s="28" t="str">
        <f>VLOOKUP($D$3:$D$194,职称信息表!$B$2:$E$161,4,FALSE)</f>
        <v>专任教师</v>
      </c>
      <c r="G141" s="29" t="str">
        <f>VLOOKUP($D$3:$D$194,职称信息表!$B$3:$F$161,5,FALSE)</f>
        <v>正高</v>
      </c>
      <c r="H141" s="19">
        <f>VLOOKUP(D141:D333,工作量!C141:K361,7,FALSE)</f>
        <v>575</v>
      </c>
      <c r="I141" s="71">
        <f>VLOOKUP(D141:D333,工作量!C141:K361,9,FALSE)</f>
        <v>87.166017937233306</v>
      </c>
      <c r="J141" s="73" t="e">
        <f>VLOOKUP($D$3:$D$195,#REF!,3,FALSE)</f>
        <v>#REF!</v>
      </c>
      <c r="K141" s="73" t="e">
        <f>VLOOKUP($D$3:$D$195,#REF!,3,FALSE)</f>
        <v>#REF!</v>
      </c>
      <c r="L141" s="73" t="e">
        <f>AVERAGE(J141,K141)</f>
        <v>#REF!</v>
      </c>
      <c r="M141" s="73">
        <v>102</v>
      </c>
      <c r="N141" s="71">
        <f t="shared" si="47"/>
        <v>58.870967741935488</v>
      </c>
      <c r="O141" s="28"/>
      <c r="P141" s="28"/>
      <c r="Q141" s="45">
        <f t="shared" si="49"/>
        <v>0</v>
      </c>
      <c r="R141" s="28">
        <v>12</v>
      </c>
      <c r="S141" s="28"/>
      <c r="T141" s="28"/>
      <c r="U141" s="28"/>
      <c r="V141" s="28"/>
      <c r="W141" s="24">
        <f t="shared" si="50"/>
        <v>12</v>
      </c>
      <c r="X141" s="68">
        <f t="shared" si="51"/>
        <v>12</v>
      </c>
      <c r="Y141" s="24"/>
      <c r="Z141" s="24"/>
      <c r="AA141" s="24"/>
      <c r="AB141" s="24">
        <f t="shared" si="52"/>
        <v>0</v>
      </c>
      <c r="AC141" s="24"/>
      <c r="AD141" s="28"/>
      <c r="AE141" s="24"/>
      <c r="AF141" s="24">
        <f t="shared" si="53"/>
        <v>0</v>
      </c>
      <c r="AG141" s="24"/>
      <c r="AH141" s="24">
        <f t="shared" si="54"/>
        <v>0</v>
      </c>
      <c r="AI141" s="68">
        <f t="shared" si="55"/>
        <v>0</v>
      </c>
      <c r="AJ141" s="128">
        <f t="shared" si="48"/>
        <v>158.03698567916879</v>
      </c>
      <c r="AK141" s="30"/>
    </row>
    <row r="142" spans="1:37" ht="14">
      <c r="A142" s="28">
        <v>140</v>
      </c>
      <c r="B142" s="34" t="s">
        <v>436</v>
      </c>
      <c r="C142" s="35" t="s">
        <v>57</v>
      </c>
      <c r="D142" s="35" t="s">
        <v>58</v>
      </c>
      <c r="E142" s="29" t="str">
        <f>VLOOKUP($D$3:$D$194,职称信息表!$B$3:$D$161,3,FALSE)</f>
        <v>副教授</v>
      </c>
      <c r="F142" s="28" t="str">
        <f>VLOOKUP($D$3:$D$194,职称信息表!$B$2:$E$161,4,FALSE)</f>
        <v>专任教师</v>
      </c>
      <c r="G142" s="29" t="str">
        <f>VLOOKUP($D$3:$D$194,职称信息表!$B$3:$F$161,5,FALSE)</f>
        <v>副高</v>
      </c>
      <c r="H142" s="19">
        <f>VLOOKUP(D142:D334,工作量!C142:K362,7,FALSE)</f>
        <v>337.16</v>
      </c>
      <c r="I142" s="71">
        <f>VLOOKUP(D142:D334,工作量!C142:K362,9,FALSE)</f>
        <v>51.111121056900146</v>
      </c>
      <c r="J142" s="73" t="e">
        <f>VLOOKUP($D$3:$D$195,#REF!,3,FALSE)</f>
        <v>#REF!</v>
      </c>
      <c r="K142" s="73" t="e">
        <f>VLOOKUP($D$3:$D$195,#REF!,3,FALSE)</f>
        <v>#REF!</v>
      </c>
      <c r="L142" s="73">
        <v>90.847999999999999</v>
      </c>
      <c r="M142" s="73">
        <v>73</v>
      </c>
      <c r="N142" s="71">
        <f t="shared" si="47"/>
        <v>70.56451612903227</v>
      </c>
      <c r="O142" s="28"/>
      <c r="P142" s="28"/>
      <c r="Q142" s="45">
        <f t="shared" si="49"/>
        <v>0</v>
      </c>
      <c r="R142" s="28"/>
      <c r="S142" s="28"/>
      <c r="T142" s="28"/>
      <c r="U142" s="28"/>
      <c r="V142" s="28"/>
      <c r="W142" s="24">
        <f t="shared" si="50"/>
        <v>0</v>
      </c>
      <c r="X142" s="68">
        <f t="shared" si="51"/>
        <v>0</v>
      </c>
      <c r="Y142" s="24"/>
      <c r="Z142" s="24"/>
      <c r="AA142" s="24"/>
      <c r="AB142" s="24">
        <f t="shared" si="52"/>
        <v>0</v>
      </c>
      <c r="AC142" s="24"/>
      <c r="AD142" s="28"/>
      <c r="AE142" s="24"/>
      <c r="AF142" s="24">
        <f t="shared" si="53"/>
        <v>0</v>
      </c>
      <c r="AG142" s="24"/>
      <c r="AH142" s="24">
        <f t="shared" si="54"/>
        <v>0</v>
      </c>
      <c r="AI142" s="68">
        <f t="shared" si="55"/>
        <v>0</v>
      </c>
      <c r="AJ142" s="128">
        <f t="shared" si="48"/>
        <v>121.67563718593242</v>
      </c>
      <c r="AK142" s="30"/>
    </row>
    <row r="143" spans="1:37" ht="14">
      <c r="A143" s="28">
        <v>141</v>
      </c>
      <c r="B143" s="34" t="s">
        <v>436</v>
      </c>
      <c r="C143" s="35" t="s">
        <v>383</v>
      </c>
      <c r="D143" s="35" t="s">
        <v>174</v>
      </c>
      <c r="E143" s="29" t="str">
        <f>VLOOKUP($D$3:$D$194,职称信息表!$B$3:$D$161,3,FALSE)</f>
        <v>副教授</v>
      </c>
      <c r="F143" s="28" t="str">
        <f>VLOOKUP($D$3:$D$194,职称信息表!$B$2:$E$161,4,FALSE)</f>
        <v>专任教师</v>
      </c>
      <c r="G143" s="29" t="str">
        <f>VLOOKUP($D$3:$D$194,职称信息表!$B$3:$F$161,5,FALSE)</f>
        <v>副高</v>
      </c>
      <c r="H143" s="19">
        <f>VLOOKUP(D143:D335,工作量!C143:K363,7,FALSE)</f>
        <v>478.5</v>
      </c>
      <c r="I143" s="71">
        <f>VLOOKUP(D143:D335,工作量!C143:K363,9,FALSE)</f>
        <v>72.537286231245446</v>
      </c>
      <c r="J143" s="73" t="e">
        <f>VLOOKUP($D$3:$D$195,#REF!,3,FALSE)</f>
        <v>#REF!</v>
      </c>
      <c r="K143" s="73" t="e">
        <f>VLOOKUP($D$3:$D$195,#REF!,3,FALSE)</f>
        <v>#REF!</v>
      </c>
      <c r="L143" s="73">
        <v>91.135999999999996</v>
      </c>
      <c r="M143" s="73">
        <v>56</v>
      </c>
      <c r="N143" s="71">
        <f t="shared" si="47"/>
        <v>77.41935483870968</v>
      </c>
      <c r="O143" s="28"/>
      <c r="P143" s="28"/>
      <c r="Q143" s="45">
        <f t="shared" si="49"/>
        <v>0</v>
      </c>
      <c r="R143" s="28">
        <v>10</v>
      </c>
      <c r="S143" s="28"/>
      <c r="T143" s="72">
        <v>7</v>
      </c>
      <c r="U143" s="28"/>
      <c r="V143" s="28"/>
      <c r="W143" s="24">
        <f t="shared" si="50"/>
        <v>17</v>
      </c>
      <c r="X143" s="68">
        <f t="shared" si="51"/>
        <v>17</v>
      </c>
      <c r="Y143" s="24">
        <v>15</v>
      </c>
      <c r="Z143" s="24"/>
      <c r="AA143" s="24"/>
      <c r="AB143" s="24">
        <f t="shared" si="52"/>
        <v>15</v>
      </c>
      <c r="AC143" s="24"/>
      <c r="AD143" s="28">
        <v>20</v>
      </c>
      <c r="AE143" s="24"/>
      <c r="AF143" s="24">
        <f t="shared" si="53"/>
        <v>20</v>
      </c>
      <c r="AG143" s="24">
        <v>20</v>
      </c>
      <c r="AH143" s="24">
        <f t="shared" si="54"/>
        <v>20</v>
      </c>
      <c r="AI143" s="68">
        <f t="shared" si="55"/>
        <v>55</v>
      </c>
      <c r="AJ143" s="128">
        <f t="shared" si="48"/>
        <v>221.95664106995514</v>
      </c>
      <c r="AK143" s="30"/>
    </row>
    <row r="144" spans="1:37" ht="14">
      <c r="A144" s="28">
        <v>142</v>
      </c>
      <c r="B144" s="34" t="s">
        <v>436</v>
      </c>
      <c r="C144" s="35" t="s">
        <v>121</v>
      </c>
      <c r="D144" s="35" t="s">
        <v>122</v>
      </c>
      <c r="E144" s="29" t="str">
        <f>VLOOKUP($D$3:$D$194,职称信息表!$B$3:$D$161,3,FALSE)</f>
        <v>高级实验师</v>
      </c>
      <c r="F144" s="28" t="str">
        <f>VLOOKUP($D$3:$D$194,职称信息表!$B$2:$E$161,4,FALSE)</f>
        <v>专任教师</v>
      </c>
      <c r="G144" s="29" t="str">
        <f>VLOOKUP($D$3:$D$194,职称信息表!$B$3:$F$161,5,FALSE)</f>
        <v>副高</v>
      </c>
      <c r="H144" s="19">
        <f>VLOOKUP(D144:D336,工作量!C144:K364,7,FALSE)</f>
        <v>711</v>
      </c>
      <c r="I144" s="71">
        <f>VLOOKUP(D144:D336,工作量!C144:K364,9,FALSE)</f>
        <v>100</v>
      </c>
      <c r="J144" s="73" t="e">
        <f>VLOOKUP($D$3:$D$195,#REF!,3,FALSE)</f>
        <v>#REF!</v>
      </c>
      <c r="K144" s="73" t="e">
        <f>VLOOKUP($D$3:$D$195,#REF!,3,FALSE)</f>
        <v>#REF!</v>
      </c>
      <c r="L144" s="73">
        <v>90.664000000000001</v>
      </c>
      <c r="M144" s="73">
        <v>81</v>
      </c>
      <c r="N144" s="71">
        <f t="shared" si="47"/>
        <v>67.338709677419374</v>
      </c>
      <c r="O144" s="28"/>
      <c r="P144" s="28"/>
      <c r="Q144" s="45">
        <f t="shared" si="49"/>
        <v>0</v>
      </c>
      <c r="R144" s="28">
        <v>2</v>
      </c>
      <c r="S144" s="28"/>
      <c r="T144" s="28"/>
      <c r="U144" s="28"/>
      <c r="V144" s="28"/>
      <c r="W144" s="24">
        <f t="shared" si="50"/>
        <v>2</v>
      </c>
      <c r="X144" s="68">
        <f t="shared" si="51"/>
        <v>2</v>
      </c>
      <c r="Y144" s="24"/>
      <c r="Z144" s="24"/>
      <c r="AA144" s="24"/>
      <c r="AB144" s="24">
        <f t="shared" si="52"/>
        <v>0</v>
      </c>
      <c r="AC144" s="24"/>
      <c r="AD144" s="28"/>
      <c r="AE144" s="24"/>
      <c r="AF144" s="24">
        <f t="shared" si="53"/>
        <v>0</v>
      </c>
      <c r="AG144" s="24"/>
      <c r="AH144" s="24">
        <f t="shared" si="54"/>
        <v>0</v>
      </c>
      <c r="AI144" s="68">
        <f t="shared" si="55"/>
        <v>0</v>
      </c>
      <c r="AJ144" s="128">
        <f t="shared" si="48"/>
        <v>169.33870967741939</v>
      </c>
      <c r="AK144" s="30"/>
    </row>
    <row r="145" spans="1:37" ht="14">
      <c r="A145" s="28">
        <v>143</v>
      </c>
      <c r="B145" s="34" t="s">
        <v>436</v>
      </c>
      <c r="C145" s="35" t="s">
        <v>350</v>
      </c>
      <c r="D145" s="35" t="s">
        <v>157</v>
      </c>
      <c r="E145" s="29" t="str">
        <f>VLOOKUP($D$3:$D$194,职称信息表!$B$3:$D$161,3,FALSE)</f>
        <v>讲师（高校）</v>
      </c>
      <c r="F145" s="28" t="str">
        <f>VLOOKUP($D$3:$D$194,职称信息表!$B$2:$E$161,4,FALSE)</f>
        <v>专任教师</v>
      </c>
      <c r="G145" s="29" t="str">
        <f>VLOOKUP($D$3:$D$194,职称信息表!$B$3:$F$161,5,FALSE)</f>
        <v>中级</v>
      </c>
      <c r="H145" s="19">
        <f>VLOOKUP(D145:D337,工作量!C145:K365,7,FALSE)</f>
        <v>375</v>
      </c>
      <c r="I145" s="71">
        <f>VLOOKUP(D145:D337,工作量!C145:K365,9,FALSE)</f>
        <v>56.847403002543459</v>
      </c>
      <c r="J145" s="73" t="e">
        <f>VLOOKUP($D$3:$D$195,#REF!,3,FALSE)</f>
        <v>#REF!</v>
      </c>
      <c r="K145" s="73" t="e">
        <f>VLOOKUP($D$3:$D$195,#REF!,3,FALSE)</f>
        <v>#REF!</v>
      </c>
      <c r="L145" s="73" t="e">
        <f>AVERAGE(J145,K145)</f>
        <v>#REF!</v>
      </c>
      <c r="M145" s="73">
        <v>38</v>
      </c>
      <c r="N145" s="71">
        <f t="shared" si="47"/>
        <v>84.677419354838719</v>
      </c>
      <c r="O145" s="28"/>
      <c r="P145" s="28"/>
      <c r="Q145" s="45">
        <f t="shared" si="49"/>
        <v>0</v>
      </c>
      <c r="R145" s="28"/>
      <c r="S145" s="28"/>
      <c r="T145" s="28"/>
      <c r="U145" s="28"/>
      <c r="V145" s="28"/>
      <c r="W145" s="24">
        <f t="shared" si="50"/>
        <v>0</v>
      </c>
      <c r="X145" s="68">
        <f t="shared" si="51"/>
        <v>0</v>
      </c>
      <c r="Y145" s="24"/>
      <c r="Z145" s="24"/>
      <c r="AA145" s="24"/>
      <c r="AB145" s="24">
        <f t="shared" si="52"/>
        <v>0</v>
      </c>
      <c r="AC145" s="24">
        <v>2</v>
      </c>
      <c r="AD145" s="28"/>
      <c r="AE145" s="24"/>
      <c r="AF145" s="24">
        <f t="shared" si="53"/>
        <v>2</v>
      </c>
      <c r="AG145" s="24"/>
      <c r="AH145" s="24">
        <f t="shared" si="54"/>
        <v>0</v>
      </c>
      <c r="AI145" s="68">
        <f t="shared" si="55"/>
        <v>2</v>
      </c>
      <c r="AJ145" s="128">
        <f t="shared" si="48"/>
        <v>143.52482235738216</v>
      </c>
      <c r="AK145" s="30"/>
    </row>
    <row r="146" spans="1:37" ht="14">
      <c r="A146" s="28">
        <v>144</v>
      </c>
      <c r="B146" s="34" t="s">
        <v>436</v>
      </c>
      <c r="C146" s="35" t="s">
        <v>381</v>
      </c>
      <c r="D146" s="35" t="s">
        <v>170</v>
      </c>
      <c r="E146" s="29" t="str">
        <f>VLOOKUP($D$3:$D$194,职称信息表!$B$3:$D$198,3,FALSE)</f>
        <v>实验师</v>
      </c>
      <c r="F146" s="28" t="str">
        <f>VLOOKUP($D$3:$D$194,职称信息表!$B$2:$E$198,4,FALSE)</f>
        <v>实验管理</v>
      </c>
      <c r="G146" s="29" t="str">
        <f>VLOOKUP($D$3:$D$194,职称信息表!$B$3:$F$198,5,FALSE)</f>
        <v>中级</v>
      </c>
      <c r="H146" s="19">
        <f>VLOOKUP(D146:D338,工作量!C146:K366,7,FALSE)</f>
        <v>220.00000000000003</v>
      </c>
      <c r="I146" s="71">
        <f>VLOOKUP(D146:D338,工作量!C146:K366,9,FALSE)</f>
        <v>33.350476428158835</v>
      </c>
      <c r="J146" s="73" t="e">
        <f>VLOOKUP($D$3:$D$195,#REF!,3,FALSE)</f>
        <v>#REF!</v>
      </c>
      <c r="K146" s="73" t="e">
        <f>VLOOKUP($D$3:$D$195,#REF!,3,FALSE)</f>
        <v>#REF!</v>
      </c>
      <c r="L146" s="73">
        <v>89.454999999999998</v>
      </c>
      <c r="M146" s="73">
        <v>133</v>
      </c>
      <c r="N146" s="71">
        <f t="shared" si="47"/>
        <v>46.370967741935495</v>
      </c>
      <c r="O146" s="28"/>
      <c r="P146" s="28"/>
      <c r="Q146" s="45">
        <f t="shared" si="49"/>
        <v>0</v>
      </c>
      <c r="R146" s="28"/>
      <c r="S146" s="28"/>
      <c r="T146" s="28"/>
      <c r="U146" s="28"/>
      <c r="V146" s="28"/>
      <c r="W146" s="24">
        <f t="shared" si="50"/>
        <v>0</v>
      </c>
      <c r="X146" s="68">
        <f t="shared" si="51"/>
        <v>0</v>
      </c>
      <c r="Y146" s="24"/>
      <c r="Z146" s="24"/>
      <c r="AA146" s="24"/>
      <c r="AB146" s="24">
        <f t="shared" si="52"/>
        <v>0</v>
      </c>
      <c r="AC146" s="24"/>
      <c r="AD146" s="28"/>
      <c r="AE146" s="24"/>
      <c r="AF146" s="24">
        <f t="shared" si="53"/>
        <v>0</v>
      </c>
      <c r="AG146" s="24"/>
      <c r="AH146" s="24">
        <f t="shared" si="54"/>
        <v>0</v>
      </c>
      <c r="AI146" s="68">
        <f t="shared" si="55"/>
        <v>0</v>
      </c>
      <c r="AJ146" s="128">
        <f t="shared" si="48"/>
        <v>79.72144417009433</v>
      </c>
      <c r="AK146" s="30"/>
    </row>
    <row r="147" spans="1:37" ht="14">
      <c r="A147" s="28">
        <v>145</v>
      </c>
      <c r="B147" s="34" t="s">
        <v>436</v>
      </c>
      <c r="C147" s="35" t="s">
        <v>364</v>
      </c>
      <c r="D147" s="35" t="s">
        <v>162</v>
      </c>
      <c r="E147" s="45" t="str">
        <f>VLOOKUP($D$3:$D$194,职称信息表!$B$3:$D$198,3,FALSE)</f>
        <v>助理实验师</v>
      </c>
      <c r="F147" s="45" t="str">
        <f>VLOOKUP($D$3:$D$194,职称信息表!$B$2:$E$198,4,FALSE)</f>
        <v>实验管理</v>
      </c>
      <c r="G147" s="45" t="str">
        <f>VLOOKUP($D$3:$D$194,职称信息表!$B$3:$F$198,5,FALSE)</f>
        <v>初级</v>
      </c>
      <c r="H147" s="19">
        <f>VLOOKUP(D147:D339,工作量!C147:K367,7,FALSE)</f>
        <v>220.00000000000003</v>
      </c>
      <c r="I147" s="71">
        <f>VLOOKUP(D147:D339,工作量!C147:K367,9,FALSE)</f>
        <v>33.350476428158835</v>
      </c>
      <c r="J147" s="73" t="e">
        <f>VLOOKUP($D$3:$D$195,#REF!,3,FALSE)</f>
        <v>#REF!</v>
      </c>
      <c r="K147" s="73" t="e">
        <f>VLOOKUP($D$3:$D$195,#REF!,3,FALSE)</f>
        <v>#REF!</v>
      </c>
      <c r="L147" s="73" t="e">
        <f t="shared" ref="L147:L155" si="56">AVERAGE(J147,K147)</f>
        <v>#REF!</v>
      </c>
      <c r="M147" s="73">
        <v>45</v>
      </c>
      <c r="N147" s="71">
        <f t="shared" si="47"/>
        <v>81.854838709677423</v>
      </c>
      <c r="O147" s="28"/>
      <c r="P147" s="28"/>
      <c r="Q147" s="45">
        <f t="shared" si="49"/>
        <v>0</v>
      </c>
      <c r="R147" s="28"/>
      <c r="S147" s="28"/>
      <c r="T147" s="28"/>
      <c r="U147" s="28"/>
      <c r="V147" s="28"/>
      <c r="W147" s="24">
        <f t="shared" si="50"/>
        <v>0</v>
      </c>
      <c r="X147" s="68">
        <f t="shared" si="51"/>
        <v>0</v>
      </c>
      <c r="Y147" s="24"/>
      <c r="Z147" s="24"/>
      <c r="AA147" s="24"/>
      <c r="AB147" s="24">
        <f t="shared" si="52"/>
        <v>0</v>
      </c>
      <c r="AC147" s="24"/>
      <c r="AD147" s="28"/>
      <c r="AE147" s="24"/>
      <c r="AF147" s="24">
        <f t="shared" si="53"/>
        <v>0</v>
      </c>
      <c r="AG147" s="24"/>
      <c r="AH147" s="24">
        <f t="shared" si="54"/>
        <v>0</v>
      </c>
      <c r="AI147" s="68">
        <f t="shared" si="55"/>
        <v>0</v>
      </c>
      <c r="AJ147" s="128">
        <f t="shared" si="48"/>
        <v>115.20531513783627</v>
      </c>
      <c r="AK147" s="30"/>
    </row>
    <row r="148" spans="1:37" ht="14">
      <c r="A148" s="28">
        <v>146</v>
      </c>
      <c r="B148" s="34" t="s">
        <v>436</v>
      </c>
      <c r="C148" s="35" t="s">
        <v>38</v>
      </c>
      <c r="D148" s="35" t="s">
        <v>39</v>
      </c>
      <c r="E148" s="29" t="str">
        <f>VLOOKUP($D$3:$D$194,职称信息表!$B$3:$D$161,3,FALSE)</f>
        <v>副研究员（自然科学）</v>
      </c>
      <c r="F148" s="28" t="str">
        <f>VLOOKUP($D$3:$D$194,职称信息表!$B$2:$E$161,4,FALSE)</f>
        <v>专任教师</v>
      </c>
      <c r="G148" s="29" t="str">
        <f>VLOOKUP($D$3:$D$194,职称信息表!$B$3:$F$161,5,FALSE)</f>
        <v>副高</v>
      </c>
      <c r="H148" s="19">
        <f>VLOOKUP(D148:D340,工作量!C148:K368,7,FALSE)</f>
        <v>715</v>
      </c>
      <c r="I148" s="71">
        <f>VLOOKUP(D148:D340,工作量!C148:K368,9,FALSE)</f>
        <v>100</v>
      </c>
      <c r="J148" s="73" t="e">
        <f>VLOOKUP($D$3:$D$195,#REF!,3,FALSE)</f>
        <v>#REF!</v>
      </c>
      <c r="K148" s="73" t="e">
        <f>VLOOKUP($D$3:$D$195,#REF!,3,FALSE)</f>
        <v>#REF!</v>
      </c>
      <c r="L148" s="73" t="e">
        <f t="shared" si="56"/>
        <v>#REF!</v>
      </c>
      <c r="M148" s="73">
        <v>93</v>
      </c>
      <c r="N148" s="71">
        <f t="shared" si="47"/>
        <v>62.5</v>
      </c>
      <c r="O148" s="28">
        <v>37.5</v>
      </c>
      <c r="P148" s="28"/>
      <c r="Q148" s="45">
        <f t="shared" si="49"/>
        <v>37.5</v>
      </c>
      <c r="R148" s="28">
        <v>18</v>
      </c>
      <c r="S148" s="28"/>
      <c r="T148" s="28">
        <v>22</v>
      </c>
      <c r="U148" s="28"/>
      <c r="V148" s="28"/>
      <c r="W148" s="24">
        <f t="shared" si="50"/>
        <v>40</v>
      </c>
      <c r="X148" s="68">
        <f t="shared" si="51"/>
        <v>77.5</v>
      </c>
      <c r="Y148" s="24"/>
      <c r="Z148" s="24"/>
      <c r="AA148" s="24"/>
      <c r="AB148" s="24">
        <f t="shared" si="52"/>
        <v>0</v>
      </c>
      <c r="AC148" s="24"/>
      <c r="AD148" s="28"/>
      <c r="AE148" s="24"/>
      <c r="AF148" s="24">
        <f t="shared" si="53"/>
        <v>0</v>
      </c>
      <c r="AG148" s="24"/>
      <c r="AH148" s="24">
        <f t="shared" si="54"/>
        <v>0</v>
      </c>
      <c r="AI148" s="68">
        <f t="shared" si="55"/>
        <v>0</v>
      </c>
      <c r="AJ148" s="128">
        <f t="shared" si="48"/>
        <v>240</v>
      </c>
      <c r="AK148" s="30"/>
    </row>
    <row r="149" spans="1:37" ht="14">
      <c r="A149" s="28">
        <v>147</v>
      </c>
      <c r="B149" s="34" t="s">
        <v>436</v>
      </c>
      <c r="C149" s="35" t="s">
        <v>82</v>
      </c>
      <c r="D149" s="35" t="s">
        <v>83</v>
      </c>
      <c r="E149" s="29" t="str">
        <f>VLOOKUP($D$3:$D$194,职称信息表!$B$3:$D$161,3,FALSE)</f>
        <v>讲师（高校）</v>
      </c>
      <c r="F149" s="28" t="str">
        <f>VLOOKUP($D$3:$D$194,职称信息表!$B$2:$E$161,4,FALSE)</f>
        <v>专任教师</v>
      </c>
      <c r="G149" s="29" t="str">
        <f>VLOOKUP($D$3:$D$194,职称信息表!$B$3:$F$161,5,FALSE)</f>
        <v>中级</v>
      </c>
      <c r="H149" s="19">
        <f>VLOOKUP(D149:D341,工作量!C149:K369,7,FALSE)</f>
        <v>375</v>
      </c>
      <c r="I149" s="71">
        <f>VLOOKUP(D149:D341,工作量!C149:K369,9,FALSE)</f>
        <v>56.847403002543459</v>
      </c>
      <c r="J149" s="73" t="e">
        <f>VLOOKUP($D$3:$D$195,#REF!,3,FALSE)</f>
        <v>#REF!</v>
      </c>
      <c r="K149" s="73" t="e">
        <f>VLOOKUP($D$3:$D$195,#REF!,3,FALSE)</f>
        <v>#REF!</v>
      </c>
      <c r="L149" s="73" t="e">
        <f t="shared" si="56"/>
        <v>#REF!</v>
      </c>
      <c r="M149" s="73">
        <v>78</v>
      </c>
      <c r="N149" s="71">
        <f t="shared" si="47"/>
        <v>68.548387096774206</v>
      </c>
      <c r="O149" s="28"/>
      <c r="P149" s="28"/>
      <c r="Q149" s="45">
        <f t="shared" si="49"/>
        <v>0</v>
      </c>
      <c r="R149" s="28"/>
      <c r="S149" s="28"/>
      <c r="T149" s="28"/>
      <c r="U149" s="28"/>
      <c r="V149" s="28"/>
      <c r="W149" s="24">
        <f t="shared" si="50"/>
        <v>0</v>
      </c>
      <c r="X149" s="68">
        <f t="shared" si="51"/>
        <v>0</v>
      </c>
      <c r="Y149" s="24"/>
      <c r="Z149" s="24"/>
      <c r="AA149" s="24"/>
      <c r="AB149" s="24">
        <f t="shared" si="52"/>
        <v>0</v>
      </c>
      <c r="AC149" s="24"/>
      <c r="AD149" s="28"/>
      <c r="AE149" s="24"/>
      <c r="AF149" s="24">
        <f t="shared" si="53"/>
        <v>0</v>
      </c>
      <c r="AG149" s="24"/>
      <c r="AH149" s="24">
        <f t="shared" si="54"/>
        <v>0</v>
      </c>
      <c r="AI149" s="68">
        <f t="shared" si="55"/>
        <v>0</v>
      </c>
      <c r="AJ149" s="128">
        <f t="shared" si="48"/>
        <v>125.39579009931767</v>
      </c>
      <c r="AK149" s="30"/>
    </row>
    <row r="150" spans="1:37" ht="14">
      <c r="A150" s="28">
        <v>148</v>
      </c>
      <c r="B150" s="34" t="s">
        <v>436</v>
      </c>
      <c r="C150" s="35" t="s">
        <v>13</v>
      </c>
      <c r="D150" s="35" t="s">
        <v>14</v>
      </c>
      <c r="E150" s="45" t="str">
        <f>VLOOKUP($D$3:$D$194,职称信息表!$B$3:$D$198,3,FALSE)</f>
        <v>实验师</v>
      </c>
      <c r="F150" s="45" t="str">
        <f>VLOOKUP($D$3:$D$194,职称信息表!$B$2:$E$198,4,FALSE)</f>
        <v>实验</v>
      </c>
      <c r="G150" s="45" t="str">
        <f>VLOOKUP($D$3:$D$194,职称信息表!$B$3:$F$198,5,FALSE)</f>
        <v>中级</v>
      </c>
      <c r="H150" s="19">
        <f>VLOOKUP(D150:D342,工作量!C150:K370,7,FALSE)</f>
        <v>220.00000000000003</v>
      </c>
      <c r="I150" s="71">
        <f>VLOOKUP(D150:D342,工作量!C150:K370,9,FALSE)</f>
        <v>33.350476428158835</v>
      </c>
      <c r="J150" s="73" t="e">
        <f>VLOOKUP($D$3:$D$195,#REF!,3,FALSE)</f>
        <v>#REF!</v>
      </c>
      <c r="K150" s="73" t="e">
        <f>VLOOKUP($D$3:$D$195,#REF!,3,FALSE)</f>
        <v>#REF!</v>
      </c>
      <c r="L150" s="73" t="e">
        <f t="shared" si="56"/>
        <v>#REF!</v>
      </c>
      <c r="M150" s="73">
        <v>51</v>
      </c>
      <c r="N150" s="71">
        <f t="shared" si="47"/>
        <v>79.435483870967744</v>
      </c>
      <c r="O150" s="28"/>
      <c r="P150" s="28"/>
      <c r="Q150" s="45">
        <f t="shared" si="49"/>
        <v>0</v>
      </c>
      <c r="R150" s="28"/>
      <c r="S150" s="28"/>
      <c r="T150" s="28"/>
      <c r="U150" s="28"/>
      <c r="V150" s="28"/>
      <c r="W150" s="24">
        <f t="shared" si="50"/>
        <v>0</v>
      </c>
      <c r="X150" s="68">
        <f t="shared" si="51"/>
        <v>0</v>
      </c>
      <c r="Y150" s="24"/>
      <c r="Z150" s="24"/>
      <c r="AA150" s="24"/>
      <c r="AB150" s="24">
        <f t="shared" si="52"/>
        <v>0</v>
      </c>
      <c r="AC150" s="24"/>
      <c r="AD150" s="28"/>
      <c r="AE150" s="24"/>
      <c r="AF150" s="24">
        <f t="shared" si="53"/>
        <v>0</v>
      </c>
      <c r="AG150" s="24"/>
      <c r="AH150" s="24">
        <f t="shared" si="54"/>
        <v>0</v>
      </c>
      <c r="AI150" s="68">
        <f t="shared" si="55"/>
        <v>0</v>
      </c>
      <c r="AJ150" s="128">
        <f t="shared" si="48"/>
        <v>112.78596029912657</v>
      </c>
      <c r="AK150" s="31"/>
    </row>
    <row r="151" spans="1:37" ht="14">
      <c r="A151" s="28">
        <v>149</v>
      </c>
      <c r="B151" s="34" t="s">
        <v>436</v>
      </c>
      <c r="C151" s="35" t="s">
        <v>5</v>
      </c>
      <c r="D151" s="35" t="s">
        <v>6</v>
      </c>
      <c r="E151" s="45" t="str">
        <f>VLOOKUP($D$3:$D$194,职称信息表!$B$3:$D$198,3,FALSE)</f>
        <v>讲师</v>
      </c>
      <c r="F151" s="45" t="str">
        <f>VLOOKUP($D$3:$D$194,职称信息表!$B$2:$E$198,4,FALSE)</f>
        <v>实验</v>
      </c>
      <c r="G151" s="45" t="str">
        <f>VLOOKUP($D$3:$D$194,职称信息表!$B$3:$F$198,5,FALSE)</f>
        <v>中级</v>
      </c>
      <c r="H151" s="19">
        <f>VLOOKUP(D151:D343,工作量!C151:K371,7,FALSE)</f>
        <v>220.00000000000003</v>
      </c>
      <c r="I151" s="71">
        <f>VLOOKUP(D151:D343,工作量!C151:K371,9,FALSE)</f>
        <v>33.350476428158835</v>
      </c>
      <c r="J151" s="73" t="e">
        <f>VLOOKUP($D$3:$D$195,#REF!,3,FALSE)</f>
        <v>#REF!</v>
      </c>
      <c r="K151" s="73" t="e">
        <f>VLOOKUP($D$3:$D$195,#REF!,3,FALSE)</f>
        <v>#REF!</v>
      </c>
      <c r="L151" s="73" t="e">
        <f t="shared" si="56"/>
        <v>#REF!</v>
      </c>
      <c r="M151" s="73">
        <v>71</v>
      </c>
      <c r="N151" s="71">
        <f t="shared" si="47"/>
        <v>71.370967741935488</v>
      </c>
      <c r="O151" s="28"/>
      <c r="P151" s="28"/>
      <c r="Q151" s="45">
        <f t="shared" si="49"/>
        <v>0</v>
      </c>
      <c r="R151" s="28"/>
      <c r="S151" s="28"/>
      <c r="T151" s="28"/>
      <c r="U151" s="28"/>
      <c r="V151" s="28"/>
      <c r="W151" s="24">
        <f t="shared" si="50"/>
        <v>0</v>
      </c>
      <c r="X151" s="68">
        <f t="shared" si="51"/>
        <v>0</v>
      </c>
      <c r="Y151" s="24"/>
      <c r="Z151" s="24"/>
      <c r="AA151" s="24"/>
      <c r="AB151" s="24">
        <f t="shared" si="52"/>
        <v>0</v>
      </c>
      <c r="AC151" s="24"/>
      <c r="AD151" s="28"/>
      <c r="AE151" s="24"/>
      <c r="AF151" s="24">
        <f t="shared" si="53"/>
        <v>0</v>
      </c>
      <c r="AG151" s="24"/>
      <c r="AH151" s="24">
        <f t="shared" si="54"/>
        <v>0</v>
      </c>
      <c r="AI151" s="68">
        <f t="shared" si="55"/>
        <v>0</v>
      </c>
      <c r="AJ151" s="128">
        <f t="shared" si="48"/>
        <v>104.72144417009432</v>
      </c>
      <c r="AK151" s="31"/>
    </row>
    <row r="152" spans="1:37" ht="14">
      <c r="A152" s="28">
        <v>150</v>
      </c>
      <c r="B152" s="34" t="s">
        <v>436</v>
      </c>
      <c r="C152" s="35" t="s">
        <v>352</v>
      </c>
      <c r="D152" s="35" t="s">
        <v>100</v>
      </c>
      <c r="E152" s="45" t="str">
        <f>VLOOKUP($D$3:$D$194,职称信息表!$B$3:$D$198,3,FALSE)</f>
        <v>实验师</v>
      </c>
      <c r="F152" s="45" t="str">
        <f>VLOOKUP($D$3:$D$194,职称信息表!$B$2:$E$198,4,FALSE)</f>
        <v>实验管理</v>
      </c>
      <c r="G152" s="45" t="str">
        <f>VLOOKUP($D$3:$D$194,职称信息表!$B$3:$F$198,5,FALSE)</f>
        <v>中级</v>
      </c>
      <c r="H152" s="19">
        <f>VLOOKUP(D152:D344,工作量!C152:K372,7,FALSE)</f>
        <v>420</v>
      </c>
      <c r="I152" s="71">
        <f>VLOOKUP(D152:D344,工作量!C152:K372,9,FALSE)</f>
        <v>63.669091362848675</v>
      </c>
      <c r="J152" s="73" t="e">
        <f>VLOOKUP($D$3:$D$195,#REF!,3,FALSE)</f>
        <v>#REF!</v>
      </c>
      <c r="K152" s="73" t="e">
        <f>VLOOKUP($D$3:$D$195,#REF!,3,FALSE)</f>
        <v>#REF!</v>
      </c>
      <c r="L152" s="73" t="e">
        <f t="shared" si="56"/>
        <v>#REF!</v>
      </c>
      <c r="M152" s="73">
        <v>29</v>
      </c>
      <c r="N152" s="71">
        <f t="shared" si="47"/>
        <v>88.306451612903231</v>
      </c>
      <c r="O152" s="28"/>
      <c r="P152" s="28"/>
      <c r="Q152" s="45">
        <f t="shared" si="49"/>
        <v>0</v>
      </c>
      <c r="R152" s="28">
        <v>5</v>
      </c>
      <c r="S152" s="28"/>
      <c r="T152" s="28"/>
      <c r="U152" s="28"/>
      <c r="V152" s="28"/>
      <c r="W152" s="24">
        <f t="shared" si="50"/>
        <v>5</v>
      </c>
      <c r="X152" s="68">
        <f t="shared" si="51"/>
        <v>5</v>
      </c>
      <c r="Y152" s="24">
        <v>15</v>
      </c>
      <c r="Z152" s="24"/>
      <c r="AA152" s="24"/>
      <c r="AB152" s="24">
        <f t="shared" si="52"/>
        <v>15</v>
      </c>
      <c r="AC152" s="24"/>
      <c r="AD152" s="28">
        <v>25</v>
      </c>
      <c r="AE152" s="24"/>
      <c r="AF152" s="24">
        <f t="shared" si="53"/>
        <v>25</v>
      </c>
      <c r="AG152" s="24">
        <v>10</v>
      </c>
      <c r="AH152" s="24">
        <f t="shared" si="54"/>
        <v>10</v>
      </c>
      <c r="AI152" s="68">
        <f t="shared" si="55"/>
        <v>50</v>
      </c>
      <c r="AJ152" s="128">
        <f t="shared" si="48"/>
        <v>206.97554297575192</v>
      </c>
      <c r="AK152" s="32"/>
    </row>
    <row r="153" spans="1:37" ht="14">
      <c r="A153" s="28">
        <v>151</v>
      </c>
      <c r="B153" s="34" t="s">
        <v>436</v>
      </c>
      <c r="C153" s="35" t="s">
        <v>15</v>
      </c>
      <c r="D153" s="35" t="s">
        <v>16</v>
      </c>
      <c r="E153" s="29" t="str">
        <f>VLOOKUP($D$3:$D$194,职称信息表!$B$3:$D$161,3,FALSE)</f>
        <v>讲师（高校）</v>
      </c>
      <c r="F153" s="28" t="str">
        <f>VLOOKUP($D$3:$D$194,职称信息表!$B$2:$E$161,4,FALSE)</f>
        <v>专任教师</v>
      </c>
      <c r="G153" s="29" t="str">
        <f>VLOOKUP($D$3:$D$194,职称信息表!$B$3:$F$161,5,FALSE)</f>
        <v>中级</v>
      </c>
      <c r="H153" s="19">
        <f>VLOOKUP(D153:D345,工作量!C153:K373,7,FALSE)</f>
        <v>735</v>
      </c>
      <c r="I153" s="71">
        <f>VLOOKUP(D153:D345,工作量!C153:K373,9,FALSE)</f>
        <v>100</v>
      </c>
      <c r="J153" s="73" t="e">
        <f>VLOOKUP($D$3:$D$195,#REF!,3,FALSE)</f>
        <v>#REF!</v>
      </c>
      <c r="K153" s="73" t="e">
        <f>VLOOKUP($D$3:$D$195,#REF!,3,FALSE)</f>
        <v>#REF!</v>
      </c>
      <c r="L153" s="73" t="e">
        <f t="shared" si="56"/>
        <v>#REF!</v>
      </c>
      <c r="M153" s="73">
        <v>113</v>
      </c>
      <c r="N153" s="71">
        <f t="shared" si="47"/>
        <v>54.435483870967751</v>
      </c>
      <c r="O153" s="28">
        <v>80</v>
      </c>
      <c r="P153" s="28"/>
      <c r="Q153" s="45">
        <f t="shared" si="49"/>
        <v>80</v>
      </c>
      <c r="R153" s="28"/>
      <c r="S153" s="28"/>
      <c r="T153" s="28">
        <v>30</v>
      </c>
      <c r="U153" s="28"/>
      <c r="V153" s="28"/>
      <c r="W153" s="24">
        <f t="shared" si="50"/>
        <v>30</v>
      </c>
      <c r="X153" s="68">
        <f t="shared" si="51"/>
        <v>110</v>
      </c>
      <c r="Y153" s="24">
        <v>400</v>
      </c>
      <c r="Z153" s="24"/>
      <c r="AA153" s="24"/>
      <c r="AB153" s="24">
        <f t="shared" si="52"/>
        <v>400</v>
      </c>
      <c r="AC153" s="24"/>
      <c r="AD153" s="28">
        <v>5</v>
      </c>
      <c r="AE153" s="24"/>
      <c r="AF153" s="24">
        <f t="shared" si="53"/>
        <v>5</v>
      </c>
      <c r="AG153" s="24"/>
      <c r="AH153" s="24">
        <f t="shared" si="54"/>
        <v>0</v>
      </c>
      <c r="AI153" s="68">
        <f t="shared" si="55"/>
        <v>405</v>
      </c>
      <c r="AJ153" s="128">
        <f t="shared" si="48"/>
        <v>669.4354838709678</v>
      </c>
      <c r="AK153" s="30"/>
    </row>
    <row r="154" spans="1:37" ht="14">
      <c r="A154" s="28">
        <v>152</v>
      </c>
      <c r="B154" s="34" t="s">
        <v>436</v>
      </c>
      <c r="C154" s="35" t="s">
        <v>473</v>
      </c>
      <c r="D154" s="35" t="s">
        <v>437</v>
      </c>
      <c r="E154" s="45">
        <f>VLOOKUP($D$3:$D$194,职称信息表!$B$3:$D$198,3,FALSE)</f>
        <v>0</v>
      </c>
      <c r="F154" s="45" t="str">
        <f>VLOOKUP($D$3:$D$194,职称信息表!$B$2:$E$198,4,FALSE)</f>
        <v>专任教师</v>
      </c>
      <c r="G154" s="59" t="s">
        <v>686</v>
      </c>
      <c r="H154" s="19">
        <f>VLOOKUP(D154:D346,工作量!C154:K374,7,FALSE)</f>
        <v>400</v>
      </c>
      <c r="I154" s="71">
        <f>VLOOKUP(D154:D346,工作量!C154:K374,9,FALSE)</f>
        <v>60.637229869379695</v>
      </c>
      <c r="J154" s="73" t="e">
        <f>VLOOKUP($D$3:$D$195,#REF!,3,FALSE)</f>
        <v>#REF!</v>
      </c>
      <c r="K154" s="73" t="e">
        <f>VLOOKUP($D$3:$D$195,#REF!,3,FALSE)</f>
        <v>#REF!</v>
      </c>
      <c r="L154" s="73" t="e">
        <f t="shared" si="56"/>
        <v>#REF!</v>
      </c>
      <c r="M154" s="73">
        <v>94</v>
      </c>
      <c r="N154" s="71">
        <f t="shared" si="47"/>
        <v>62.096774193548391</v>
      </c>
      <c r="O154" s="28"/>
      <c r="P154" s="28"/>
      <c r="Q154" s="45">
        <f t="shared" si="49"/>
        <v>0</v>
      </c>
      <c r="R154" s="28"/>
      <c r="S154" s="28"/>
      <c r="T154" s="28"/>
      <c r="U154" s="28">
        <v>2</v>
      </c>
      <c r="V154" s="28"/>
      <c r="W154" s="24">
        <f t="shared" si="50"/>
        <v>2</v>
      </c>
      <c r="X154" s="68">
        <f t="shared" si="51"/>
        <v>2</v>
      </c>
      <c r="Y154" s="24">
        <v>19</v>
      </c>
      <c r="Z154" s="24"/>
      <c r="AA154" s="24"/>
      <c r="AB154" s="24">
        <f t="shared" si="52"/>
        <v>19</v>
      </c>
      <c r="AC154" s="24"/>
      <c r="AD154" s="28">
        <v>20</v>
      </c>
      <c r="AE154" s="24"/>
      <c r="AF154" s="24">
        <f t="shared" si="53"/>
        <v>20</v>
      </c>
      <c r="AG154" s="24"/>
      <c r="AH154" s="24">
        <f t="shared" si="54"/>
        <v>0</v>
      </c>
      <c r="AI154" s="68">
        <f t="shared" si="55"/>
        <v>39</v>
      </c>
      <c r="AJ154" s="128">
        <f t="shared" si="48"/>
        <v>163.73400406292808</v>
      </c>
      <c r="AK154" s="30"/>
    </row>
    <row r="155" spans="1:37" ht="14">
      <c r="A155" s="28">
        <v>153</v>
      </c>
      <c r="B155" s="34" t="s">
        <v>436</v>
      </c>
      <c r="C155" s="35" t="s">
        <v>566</v>
      </c>
      <c r="D155" s="35" t="s">
        <v>438</v>
      </c>
      <c r="E155" s="45" t="e">
        <f>VLOOKUP($D$3:$D$194,职称信息表!$B$3:$D$198,3,FALSE)</f>
        <v>#N/A</v>
      </c>
      <c r="F155" s="59" t="s">
        <v>687</v>
      </c>
      <c r="G155" s="59" t="s">
        <v>686</v>
      </c>
      <c r="H155" s="19">
        <f>VLOOKUP(D155:D347,工作量!C155:K375,7,FALSE)</f>
        <v>270</v>
      </c>
      <c r="I155" s="71">
        <f>VLOOKUP(D155:D347,工作量!C155:K375,9,FALSE)</f>
        <v>40.930130161831286</v>
      </c>
      <c r="J155" s="73" t="e">
        <f>VLOOKUP($D$3:$D$195,#REF!,3,FALSE)</f>
        <v>#REF!</v>
      </c>
      <c r="K155" s="73" t="e">
        <f>VLOOKUP($D$3:$D$195,#REF!,3,FALSE)</f>
        <v>#REF!</v>
      </c>
      <c r="L155" s="73" t="e">
        <f t="shared" si="56"/>
        <v>#REF!</v>
      </c>
      <c r="M155" s="73">
        <v>98</v>
      </c>
      <c r="N155" s="71">
        <f t="shared" si="47"/>
        <v>60.483870967741943</v>
      </c>
      <c r="O155" s="28"/>
      <c r="P155" s="28"/>
      <c r="Q155" s="45">
        <f t="shared" si="49"/>
        <v>0</v>
      </c>
      <c r="R155" s="28">
        <v>2</v>
      </c>
      <c r="S155" s="28"/>
      <c r="T155" s="28"/>
      <c r="U155" s="28"/>
      <c r="V155" s="28"/>
      <c r="W155" s="24">
        <f t="shared" si="50"/>
        <v>2</v>
      </c>
      <c r="X155" s="68">
        <f t="shared" si="51"/>
        <v>2</v>
      </c>
      <c r="Y155" s="24">
        <v>19</v>
      </c>
      <c r="Z155" s="24"/>
      <c r="AA155" s="24"/>
      <c r="AB155" s="24">
        <f t="shared" si="52"/>
        <v>19</v>
      </c>
      <c r="AC155" s="24">
        <v>10</v>
      </c>
      <c r="AD155" s="28"/>
      <c r="AE155" s="24"/>
      <c r="AF155" s="24">
        <f t="shared" si="53"/>
        <v>10</v>
      </c>
      <c r="AG155" s="24"/>
      <c r="AH155" s="24">
        <f t="shared" si="54"/>
        <v>0</v>
      </c>
      <c r="AI155" s="68">
        <f t="shared" si="55"/>
        <v>29</v>
      </c>
      <c r="AJ155" s="128">
        <f t="shared" si="48"/>
        <v>132.41400112957322</v>
      </c>
      <c r="AK155" s="30"/>
    </row>
    <row r="156" spans="1:37" ht="14">
      <c r="A156" s="28">
        <v>154</v>
      </c>
      <c r="B156" s="34" t="s">
        <v>442</v>
      </c>
      <c r="C156" s="35" t="s">
        <v>96</v>
      </c>
      <c r="D156" s="35" t="s">
        <v>97</v>
      </c>
      <c r="E156" s="29" t="str">
        <f>VLOOKUP($D$3:$D$194,职称信息表!$B$3:$D$161,3,FALSE)</f>
        <v>教授</v>
      </c>
      <c r="F156" s="28" t="str">
        <f>VLOOKUP($D$3:$D$194,职称信息表!$B$2:$E$161,4,FALSE)</f>
        <v>专任教师</v>
      </c>
      <c r="G156" s="29" t="str">
        <f>VLOOKUP($D$3:$D$194,职称信息表!$B$3:$F$161,5,FALSE)</f>
        <v>正高</v>
      </c>
      <c r="H156" s="19">
        <f>VLOOKUP(D156:D348,工作量!C156:K376,7,FALSE)</f>
        <v>788.58999999999992</v>
      </c>
      <c r="I156" s="71">
        <f>VLOOKUP(D156:D348,工作量!C156:K376,9,FALSE)</f>
        <v>100</v>
      </c>
      <c r="J156" s="73" t="e">
        <f>VLOOKUP($D$3:$D$195,#REF!,3,FALSE)</f>
        <v>#REF!</v>
      </c>
      <c r="K156" s="73" t="e">
        <f>VLOOKUP($D$3:$D$195,#REF!,3,FALSE)</f>
        <v>#REF!</v>
      </c>
      <c r="L156" s="73">
        <v>91.606999999999999</v>
      </c>
      <c r="M156" s="73">
        <v>26</v>
      </c>
      <c r="N156" s="71">
        <f t="shared" si="47"/>
        <v>89.516129032258064</v>
      </c>
      <c r="O156" s="28"/>
      <c r="P156" s="28"/>
      <c r="Q156" s="45">
        <f t="shared" si="49"/>
        <v>0</v>
      </c>
      <c r="R156" s="28">
        <v>5</v>
      </c>
      <c r="S156" s="28"/>
      <c r="T156" s="28"/>
      <c r="U156" s="28"/>
      <c r="V156" s="28"/>
      <c r="W156" s="24">
        <f t="shared" si="50"/>
        <v>5</v>
      </c>
      <c r="X156" s="68">
        <f t="shared" si="51"/>
        <v>5</v>
      </c>
      <c r="Y156" s="24">
        <v>30</v>
      </c>
      <c r="Z156" s="98">
        <v>10</v>
      </c>
      <c r="AA156" s="24"/>
      <c r="AB156" s="24">
        <f t="shared" si="52"/>
        <v>40</v>
      </c>
      <c r="AC156" s="24">
        <v>20</v>
      </c>
      <c r="AD156" s="28">
        <v>20</v>
      </c>
      <c r="AE156" s="24"/>
      <c r="AF156" s="24">
        <f t="shared" si="53"/>
        <v>40</v>
      </c>
      <c r="AG156" s="24">
        <v>20</v>
      </c>
      <c r="AH156" s="24">
        <f t="shared" si="54"/>
        <v>20</v>
      </c>
      <c r="AI156" s="68">
        <f t="shared" si="55"/>
        <v>100</v>
      </c>
      <c r="AJ156" s="128">
        <f t="shared" si="48"/>
        <v>294.51612903225805</v>
      </c>
      <c r="AK156" s="30"/>
    </row>
    <row r="157" spans="1:37" ht="14">
      <c r="A157" s="28">
        <v>155</v>
      </c>
      <c r="B157" s="34" t="s">
        <v>442</v>
      </c>
      <c r="C157" s="35" t="s">
        <v>378</v>
      </c>
      <c r="D157" s="35" t="s">
        <v>61</v>
      </c>
      <c r="E157" s="45" t="str">
        <f>VLOOKUP($D$3:$D$194,职称信息表!$B$3:$D$199,3,FALSE)</f>
        <v>副教授</v>
      </c>
      <c r="F157" s="28" t="str">
        <f>VLOOKUP($D$3:$D$194,职称信息表!$B$2:$E$199,4,FALSE)</f>
        <v>专任教师</v>
      </c>
      <c r="G157" s="29" t="str">
        <f>VLOOKUP($D$3:$D$194,职称信息表!$B$3:$F$199,5,FALSE)</f>
        <v>副高</v>
      </c>
      <c r="H157" s="19">
        <f>VLOOKUP(D157:D349,工作量!C157:K377,7,FALSE)</f>
        <v>1266</v>
      </c>
      <c r="I157" s="71">
        <f>VLOOKUP(D157:D349,工作量!C157:K377,9,FALSE)</f>
        <v>100</v>
      </c>
      <c r="J157" s="73" t="e">
        <f>VLOOKUP($D$3:$D$195,#REF!,3,FALSE)</f>
        <v>#REF!</v>
      </c>
      <c r="K157" s="73" t="e">
        <f>VLOOKUP($D$3:$D$195,#REF!,3,FALSE)</f>
        <v>#REF!</v>
      </c>
      <c r="L157" s="73">
        <v>91.376999999999995</v>
      </c>
      <c r="M157" s="73">
        <v>43</v>
      </c>
      <c r="N157" s="71">
        <f t="shared" si="47"/>
        <v>82.661290322580655</v>
      </c>
      <c r="O157" s="28"/>
      <c r="P157" s="28"/>
      <c r="Q157" s="45">
        <f t="shared" si="49"/>
        <v>0</v>
      </c>
      <c r="R157" s="28">
        <v>3</v>
      </c>
      <c r="S157" s="28"/>
      <c r="T157" s="28"/>
      <c r="U157" s="28"/>
      <c r="V157" s="28"/>
      <c r="W157" s="24">
        <f t="shared" si="50"/>
        <v>3</v>
      </c>
      <c r="X157" s="68">
        <f t="shared" si="51"/>
        <v>3</v>
      </c>
      <c r="Y157" s="24">
        <v>4</v>
      </c>
      <c r="Z157" s="24"/>
      <c r="AA157" s="24"/>
      <c r="AB157" s="24">
        <f t="shared" si="52"/>
        <v>4</v>
      </c>
      <c r="AC157" s="24">
        <v>24</v>
      </c>
      <c r="AD157" s="28">
        <v>100</v>
      </c>
      <c r="AE157" s="24">
        <v>25</v>
      </c>
      <c r="AF157" s="24">
        <f t="shared" si="53"/>
        <v>149</v>
      </c>
      <c r="AG157" s="24">
        <v>20</v>
      </c>
      <c r="AH157" s="24">
        <f t="shared" si="54"/>
        <v>20</v>
      </c>
      <c r="AI157" s="68">
        <f t="shared" si="55"/>
        <v>173</v>
      </c>
      <c r="AJ157" s="128">
        <f t="shared" si="48"/>
        <v>358.66129032258067</v>
      </c>
      <c r="AK157" s="30"/>
    </row>
    <row r="158" spans="1:37" s="46" customFormat="1" ht="14">
      <c r="A158" s="99">
        <v>156</v>
      </c>
      <c r="B158" s="100" t="s">
        <v>442</v>
      </c>
      <c r="C158" s="101" t="s">
        <v>372</v>
      </c>
      <c r="D158" s="101" t="s">
        <v>221</v>
      </c>
      <c r="E158" s="99" t="str">
        <f>VLOOKUP($D$3:$D$194,职称信息表!$B$3:$D$161,3,FALSE)</f>
        <v>高级工程师</v>
      </c>
      <c r="F158" s="99" t="str">
        <f>VLOOKUP($D$3:$D$194,职称信息表!$B$2:$E$161,4,FALSE)</f>
        <v>专任教师</v>
      </c>
      <c r="G158" s="99" t="str">
        <f>VLOOKUP($D$3:$D$194,职称信息表!$B$3:$F$161,5,FALSE)</f>
        <v>副高</v>
      </c>
      <c r="H158" s="102">
        <f>VLOOKUP(D158:D350,工作量!C158:K378,7,FALSE)</f>
        <v>400</v>
      </c>
      <c r="I158" s="102">
        <f>VLOOKUP(D158:D350,工作量!C158:K378,9,FALSE)</f>
        <v>60.637229869379695</v>
      </c>
      <c r="J158" s="99" t="e">
        <f>VLOOKUP($D$3:$D$195,#REF!,3,FALSE)</f>
        <v>#REF!</v>
      </c>
      <c r="K158" s="99" t="e">
        <f>VLOOKUP($D$3:$D$195,#REF!,3,FALSE)</f>
        <v>#REF!</v>
      </c>
      <c r="L158" s="99" t="e">
        <f>AVERAGE(J158,K158)</f>
        <v>#REF!</v>
      </c>
      <c r="M158" s="73">
        <v>157</v>
      </c>
      <c r="N158" s="102">
        <f t="shared" si="47"/>
        <v>36.693548387096776</v>
      </c>
      <c r="O158" s="99"/>
      <c r="P158" s="99"/>
      <c r="Q158" s="99"/>
      <c r="R158" s="99"/>
      <c r="S158" s="99"/>
      <c r="T158" s="99"/>
      <c r="U158" s="99"/>
      <c r="V158" s="99"/>
      <c r="W158" s="117"/>
      <c r="X158" s="99"/>
      <c r="Y158" s="117"/>
      <c r="Z158" s="117"/>
      <c r="AA158" s="117"/>
      <c r="AB158" s="117"/>
      <c r="AC158" s="117"/>
      <c r="AD158" s="117"/>
      <c r="AE158" s="146"/>
      <c r="AF158" s="117"/>
      <c r="AG158" s="117"/>
      <c r="AH158" s="117"/>
      <c r="AI158" s="99"/>
      <c r="AJ158" s="128">
        <f t="shared" si="48"/>
        <v>97.330778256476464</v>
      </c>
      <c r="AK158" s="109" t="s">
        <v>673</v>
      </c>
    </row>
    <row r="159" spans="1:37" ht="14">
      <c r="A159" s="145">
        <v>157</v>
      </c>
      <c r="B159" s="34" t="s">
        <v>442</v>
      </c>
      <c r="C159" s="133" t="s">
        <v>72</v>
      </c>
      <c r="D159" s="133" t="s">
        <v>73</v>
      </c>
      <c r="E159" s="145" t="str">
        <f>VLOOKUP($D$3:$D$194,职称信息表!$B$3:$D$199,3,FALSE)</f>
        <v>副教授</v>
      </c>
      <c r="F159" s="145" t="str">
        <f>VLOOKUP($D$3:$D$194,职称信息表!$B$2:$E$199,4,FALSE)</f>
        <v>专任教师</v>
      </c>
      <c r="G159" s="145" t="str">
        <f>VLOOKUP($D$3:$D$194,职称信息表!$B$3:$F$199,5,FALSE)</f>
        <v>副高</v>
      </c>
      <c r="H159" s="19">
        <f>VLOOKUP(D159:D351,工作量!C159:K379,7,FALSE)</f>
        <v>1551.62</v>
      </c>
      <c r="I159" s="71">
        <f>VLOOKUP(D159:D351,工作量!C159:K379,9,FALSE)</f>
        <v>100</v>
      </c>
      <c r="J159" s="145" t="e">
        <f>VLOOKUP($D$3:$D$195,#REF!,3,FALSE)</f>
        <v>#REF!</v>
      </c>
      <c r="K159" s="145" t="e">
        <f>VLOOKUP($D$3:$D$195,#REF!,3,FALSE)</f>
        <v>#REF!</v>
      </c>
      <c r="L159" s="145">
        <v>90.438000000000002</v>
      </c>
      <c r="M159" s="145">
        <v>95</v>
      </c>
      <c r="N159" s="71">
        <f t="shared" si="47"/>
        <v>61.693548387096776</v>
      </c>
      <c r="O159" s="145">
        <v>88.5</v>
      </c>
      <c r="P159" s="145"/>
      <c r="Q159" s="145">
        <f>SUM(O159:P159)</f>
        <v>88.5</v>
      </c>
      <c r="R159" s="145">
        <v>5</v>
      </c>
      <c r="S159" s="145"/>
      <c r="T159" s="145">
        <v>37</v>
      </c>
      <c r="U159" s="145"/>
      <c r="V159" s="145"/>
      <c r="W159" s="95">
        <f>SUM(R159:V159)</f>
        <v>42</v>
      </c>
      <c r="X159" s="68">
        <f>Q159+W159</f>
        <v>130.5</v>
      </c>
      <c r="Y159" s="95">
        <v>60</v>
      </c>
      <c r="Z159" s="95"/>
      <c r="AA159" s="95"/>
      <c r="AB159" s="95">
        <f>SUM(Y159:AA159)</f>
        <v>60</v>
      </c>
      <c r="AC159" s="95">
        <v>10</v>
      </c>
      <c r="AD159" s="145"/>
      <c r="AE159" s="95"/>
      <c r="AF159" s="95">
        <f>SUM(AC159:AE159)</f>
        <v>10</v>
      </c>
      <c r="AG159" s="95">
        <v>20</v>
      </c>
      <c r="AH159" s="95">
        <f>AG159</f>
        <v>20</v>
      </c>
      <c r="AI159" s="68">
        <f>AB159+AF159+AH159</f>
        <v>90</v>
      </c>
      <c r="AJ159" s="128">
        <f t="shared" si="48"/>
        <v>382.19354838709677</v>
      </c>
      <c r="AK159" s="30"/>
    </row>
    <row r="160" spans="1:37" ht="14">
      <c r="A160" s="28">
        <v>158</v>
      </c>
      <c r="B160" s="34" t="s">
        <v>442</v>
      </c>
      <c r="C160" s="35" t="s">
        <v>379</v>
      </c>
      <c r="D160" s="35" t="s">
        <v>4</v>
      </c>
      <c r="E160" s="45" t="s">
        <v>388</v>
      </c>
      <c r="F160" s="45" t="s">
        <v>386</v>
      </c>
      <c r="G160" s="45" t="s">
        <v>389</v>
      </c>
      <c r="H160" s="19">
        <f>VLOOKUP(D160:D352,工作量!C160:K380,7,FALSE)</f>
        <v>425.62</v>
      </c>
      <c r="I160" s="71">
        <f>VLOOKUP(D160:D352,工作量!C160:K380,9,FALSE)</f>
        <v>64.521044442513457</v>
      </c>
      <c r="J160" s="73" t="e">
        <f>VLOOKUP($D$3:$D$195,#REF!,3,FALSE)</f>
        <v>#REF!</v>
      </c>
      <c r="K160" s="73" t="e">
        <f>VLOOKUP($D$3:$D$195,#REF!,3,FALSE)</f>
        <v>#REF!</v>
      </c>
      <c r="L160" s="73">
        <v>90.537000000000006</v>
      </c>
      <c r="M160" s="73">
        <v>88</v>
      </c>
      <c r="N160" s="71">
        <f t="shared" si="47"/>
        <v>64.516129032258064</v>
      </c>
      <c r="O160" s="28"/>
      <c r="P160" s="28"/>
      <c r="Q160" s="45">
        <f>SUM(O160:P160)</f>
        <v>0</v>
      </c>
      <c r="R160" s="28"/>
      <c r="S160" s="28"/>
      <c r="T160" s="28"/>
      <c r="U160" s="28"/>
      <c r="V160" s="28"/>
      <c r="W160" s="24">
        <f>SUM(R160:V160)</f>
        <v>0</v>
      </c>
      <c r="X160" s="68">
        <f>Q160+W160</f>
        <v>0</v>
      </c>
      <c r="Y160" s="24">
        <v>15</v>
      </c>
      <c r="Z160" s="24"/>
      <c r="AA160" s="24"/>
      <c r="AB160" s="24">
        <f>SUM(Y160:AA160)</f>
        <v>15</v>
      </c>
      <c r="AC160" s="24">
        <v>2</v>
      </c>
      <c r="AD160" s="72">
        <v>10</v>
      </c>
      <c r="AE160" s="24">
        <v>10</v>
      </c>
      <c r="AF160" s="24">
        <f>SUM(AC160:AE160)</f>
        <v>22</v>
      </c>
      <c r="AG160" s="24"/>
      <c r="AH160" s="24">
        <f>AG160</f>
        <v>0</v>
      </c>
      <c r="AI160" s="68">
        <f>AB160+AF160+AH160</f>
        <v>37</v>
      </c>
      <c r="AJ160" s="128">
        <f t="shared" si="48"/>
        <v>166.03717347477152</v>
      </c>
      <c r="AK160" s="30"/>
    </row>
    <row r="161" spans="1:37" s="106" customFormat="1" ht="14">
      <c r="A161" s="145">
        <v>159</v>
      </c>
      <c r="B161" s="34" t="s">
        <v>442</v>
      </c>
      <c r="C161" s="133" t="s">
        <v>382</v>
      </c>
      <c r="D161" s="133" t="s">
        <v>196</v>
      </c>
      <c r="E161" s="145" t="str">
        <f>VLOOKUP($D$3:$D$194,职称信息表!$B$3:$D$199,3,FALSE)</f>
        <v>讲师（高校）</v>
      </c>
      <c r="F161" s="145" t="str">
        <f>VLOOKUP($D$3:$D$194,职称信息表!$B$2:$E$199,4,FALSE)</f>
        <v>专任教师</v>
      </c>
      <c r="G161" s="145" t="str">
        <f>VLOOKUP($D$3:$D$194,职称信息表!$B$3:$F$199,5,FALSE)</f>
        <v>中级</v>
      </c>
      <c r="H161" s="19">
        <f>VLOOKUP(D161:D353,工作量!C161:K381,7,FALSE)</f>
        <v>554.23599999999999</v>
      </c>
      <c r="I161" s="71">
        <f>VLOOKUP(D161:D353,工作量!C161:K381,9,FALSE)</f>
        <v>84.018339334713801</v>
      </c>
      <c r="J161" s="145" t="e">
        <f>VLOOKUP($D$3:$D$195,#REF!,3,FALSE)</f>
        <v>#REF!</v>
      </c>
      <c r="K161" s="145" t="e">
        <f>VLOOKUP($D$3:$D$195,#REF!,3,FALSE)</f>
        <v>#REF!</v>
      </c>
      <c r="L161" s="145">
        <v>88.08</v>
      </c>
      <c r="M161" s="73">
        <v>150</v>
      </c>
      <c r="N161" s="71">
        <f t="shared" si="47"/>
        <v>39.516129032258071</v>
      </c>
      <c r="O161" s="145"/>
      <c r="P161" s="145"/>
      <c r="Q161" s="145">
        <f>SUM(O161:P161)</f>
        <v>0</v>
      </c>
      <c r="R161" s="145"/>
      <c r="S161" s="145"/>
      <c r="T161" s="145"/>
      <c r="U161" s="145"/>
      <c r="V161" s="145"/>
      <c r="W161" s="95">
        <f>SUM(R161:V161)</f>
        <v>0</v>
      </c>
      <c r="X161" s="68">
        <f>Q161+W161</f>
        <v>0</v>
      </c>
      <c r="Y161" s="95"/>
      <c r="Z161" s="95">
        <v>30</v>
      </c>
      <c r="AA161" s="95"/>
      <c r="AB161" s="95">
        <f>SUM(Y161:AA161)</f>
        <v>30</v>
      </c>
      <c r="AC161" s="95"/>
      <c r="AD161" s="145">
        <v>40</v>
      </c>
      <c r="AE161" s="95">
        <v>5</v>
      </c>
      <c r="AF161" s="95">
        <f>SUM(AC161:AE161)</f>
        <v>45</v>
      </c>
      <c r="AG161" s="95"/>
      <c r="AH161" s="95">
        <f>AG161</f>
        <v>0</v>
      </c>
      <c r="AI161" s="68">
        <f>AB161+AF161+AH161</f>
        <v>75</v>
      </c>
      <c r="AJ161" s="128">
        <f t="shared" si="48"/>
        <v>198.53446836697188</v>
      </c>
      <c r="AK161" s="30"/>
    </row>
    <row r="162" spans="1:37" ht="14">
      <c r="A162" s="73">
        <v>160</v>
      </c>
      <c r="B162" s="34" t="s">
        <v>442</v>
      </c>
      <c r="C162" s="133" t="s">
        <v>343</v>
      </c>
      <c r="D162" s="133" t="s">
        <v>220</v>
      </c>
      <c r="E162" s="73" t="s">
        <v>388</v>
      </c>
      <c r="F162" s="73" t="s">
        <v>386</v>
      </c>
      <c r="G162" s="73" t="s">
        <v>389</v>
      </c>
      <c r="H162" s="19">
        <f>VLOOKUP(D162:D354,工作量!C162:K382,7,FALSE)</f>
        <v>563.56320000000005</v>
      </c>
      <c r="I162" s="71">
        <f>VLOOKUP(D162:D354,工作量!C162:K382,9,FALSE)</f>
        <v>85.432278260808005</v>
      </c>
      <c r="J162" s="73" t="e">
        <f>VLOOKUP($D$3:$D$195,#REF!,3,FALSE)</f>
        <v>#REF!</v>
      </c>
      <c r="K162" s="73" t="e">
        <f>VLOOKUP($D$3:$D$195,#REF!,3,FALSE)</f>
        <v>#REF!</v>
      </c>
      <c r="L162" s="73">
        <v>91.834000000000003</v>
      </c>
      <c r="M162" s="73">
        <v>20</v>
      </c>
      <c r="N162" s="71">
        <f t="shared" si="47"/>
        <v>91.935483870967758</v>
      </c>
      <c r="O162" s="73"/>
      <c r="P162" s="73"/>
      <c r="Q162" s="73">
        <f>SUM(O162:P162)</f>
        <v>0</v>
      </c>
      <c r="R162" s="73"/>
      <c r="S162" s="73"/>
      <c r="T162" s="73"/>
      <c r="U162" s="73"/>
      <c r="V162" s="73"/>
      <c r="W162" s="24">
        <f>SUM(R162:V162)</f>
        <v>0</v>
      </c>
      <c r="X162" s="68">
        <f>Q162+W162</f>
        <v>0</v>
      </c>
      <c r="Y162" s="24"/>
      <c r="Z162" s="24"/>
      <c r="AA162" s="24"/>
      <c r="AB162" s="24">
        <f>SUM(Y162:AA162)</f>
        <v>0</v>
      </c>
      <c r="AC162" s="24"/>
      <c r="AD162" s="73">
        <v>20</v>
      </c>
      <c r="AE162" s="24"/>
      <c r="AF162" s="24">
        <f>SUM(AC162:AE162)</f>
        <v>20</v>
      </c>
      <c r="AG162" s="24"/>
      <c r="AH162" s="24">
        <f>AG162</f>
        <v>0</v>
      </c>
      <c r="AI162" s="68">
        <f>AB162+AF162+AH162</f>
        <v>20</v>
      </c>
      <c r="AJ162" s="128">
        <f t="shared" si="48"/>
        <v>197.36776213177575</v>
      </c>
      <c r="AK162" s="31"/>
    </row>
    <row r="163" spans="1:37" ht="14">
      <c r="A163" s="28">
        <v>161</v>
      </c>
      <c r="B163" s="34" t="s">
        <v>442</v>
      </c>
      <c r="C163" s="35" t="s">
        <v>353</v>
      </c>
      <c r="D163" s="35" t="s">
        <v>173</v>
      </c>
      <c r="E163" s="45" t="str">
        <f>VLOOKUP($D$3:$D$194,职称信息表!$B$3:$D$198,3,FALSE)</f>
        <v>实验师</v>
      </c>
      <c r="F163" s="45" t="str">
        <f>VLOOKUP($D$3:$D$194,职称信息表!$B$2:$E$198,4,FALSE)</f>
        <v>实验管理</v>
      </c>
      <c r="G163" s="45" t="str">
        <f>VLOOKUP($D$3:$D$194,职称信息表!$B$3:$F$198,5,FALSE)</f>
        <v>中级</v>
      </c>
      <c r="H163" s="19">
        <f>VLOOKUP(D163:D355,工作量!C163:K383,7,FALSE)</f>
        <v>1126.0000000000002</v>
      </c>
      <c r="I163" s="71">
        <f>VLOOKUP(D163:D355,工作量!C163:K383,9,FALSE)</f>
        <v>100</v>
      </c>
      <c r="J163" s="73" t="e">
        <f>VLOOKUP($D$3:$D$195,#REF!,3,FALSE)</f>
        <v>#REF!</v>
      </c>
      <c r="K163" s="73" t="e">
        <f>VLOOKUP($D$3:$D$195,#REF!,3,FALSE)</f>
        <v>#REF!</v>
      </c>
      <c r="L163" s="73" t="e">
        <f>AVERAGE(J163,K163)</f>
        <v>#REF!</v>
      </c>
      <c r="M163" s="73">
        <v>111</v>
      </c>
      <c r="N163" s="71">
        <f t="shared" ref="N163:N192" si="57">(1.6-M163/155)*62.5</f>
        <v>55.241935483870968</v>
      </c>
      <c r="O163" s="28">
        <v>110</v>
      </c>
      <c r="P163" s="28"/>
      <c r="Q163" s="45">
        <f>SUM(O163:P163)</f>
        <v>110</v>
      </c>
      <c r="R163" s="28">
        <v>5</v>
      </c>
      <c r="S163" s="28"/>
      <c r="T163" s="28">
        <v>60</v>
      </c>
      <c r="U163" s="28">
        <v>7</v>
      </c>
      <c r="V163" s="28"/>
      <c r="W163" s="24">
        <f>SUM(R163:V163)</f>
        <v>72</v>
      </c>
      <c r="X163" s="68">
        <f>Q163+W163</f>
        <v>182</v>
      </c>
      <c r="Y163" s="24">
        <v>30</v>
      </c>
      <c r="Z163" s="24"/>
      <c r="AA163" s="24"/>
      <c r="AB163" s="24">
        <f>SUM(Y163:AA163)</f>
        <v>30</v>
      </c>
      <c r="AC163" s="24"/>
      <c r="AD163" s="28"/>
      <c r="AE163" s="24">
        <v>15</v>
      </c>
      <c r="AF163" s="24">
        <f>SUM(AC163:AE163)</f>
        <v>15</v>
      </c>
      <c r="AG163" s="24">
        <v>20</v>
      </c>
      <c r="AH163" s="24">
        <f>AG163</f>
        <v>20</v>
      </c>
      <c r="AI163" s="68">
        <f>AB163+AF163+AH163</f>
        <v>65</v>
      </c>
      <c r="AJ163" s="128">
        <f t="shared" ref="AJ163:AJ192" si="58">I163+N163+X163+AI163</f>
        <v>402.24193548387098</v>
      </c>
      <c r="AK163" s="30"/>
    </row>
    <row r="164" spans="1:37" s="46" customFormat="1" ht="14">
      <c r="A164" s="99">
        <v>162</v>
      </c>
      <c r="B164" s="100" t="s">
        <v>442</v>
      </c>
      <c r="C164" s="101" t="s">
        <v>491</v>
      </c>
      <c r="D164" s="101" t="s">
        <v>320</v>
      </c>
      <c r="E164" s="99" t="str">
        <f>VLOOKUP($D$3:$D$194,职称信息表!$B$3:$D$198,3,FALSE)</f>
        <v>研究员（自然科学）</v>
      </c>
      <c r="F164" s="99" t="str">
        <f>VLOOKUP($D$3:$D$194,职称信息表!$B$2:$E$198,4,FALSE)</f>
        <v>专任教师</v>
      </c>
      <c r="G164" s="99" t="str">
        <f>VLOOKUP($D$3:$D$194,职称信息表!$B$3:$F$198,5,FALSE)</f>
        <v>正高</v>
      </c>
      <c r="H164" s="102">
        <f>VLOOKUP(D164:D356,工作量!C164:K384,7,FALSE)</f>
        <v>0</v>
      </c>
      <c r="I164" s="102">
        <f>VLOOKUP(D164:D356,工作量!C164:K384,9,FALSE)</f>
        <v>0</v>
      </c>
      <c r="J164" s="99" t="e">
        <f>VLOOKUP($D$3:$D$195,#REF!,3,FALSE)</f>
        <v>#REF!</v>
      </c>
      <c r="K164" s="99" t="e">
        <f>VLOOKUP($D$3:$D$195,#REF!,3,FALSE)</f>
        <v>#REF!</v>
      </c>
      <c r="L164" s="99" t="e">
        <f>AVERAGE(J164,K164)</f>
        <v>#REF!</v>
      </c>
      <c r="M164" s="73">
        <v>157</v>
      </c>
      <c r="N164" s="102">
        <f t="shared" si="57"/>
        <v>36.693548387096776</v>
      </c>
      <c r="O164" s="99"/>
      <c r="P164" s="99"/>
      <c r="Q164" s="99"/>
      <c r="R164" s="99"/>
      <c r="S164" s="99"/>
      <c r="T164" s="99"/>
      <c r="U164" s="99"/>
      <c r="V164" s="99"/>
      <c r="W164" s="117"/>
      <c r="X164" s="99"/>
      <c r="Y164" s="117"/>
      <c r="Z164" s="117"/>
      <c r="AA164" s="117"/>
      <c r="AB164" s="117"/>
      <c r="AC164" s="117"/>
      <c r="AD164" s="99"/>
      <c r="AE164" s="117"/>
      <c r="AF164" s="117"/>
      <c r="AG164" s="117"/>
      <c r="AH164" s="117"/>
      <c r="AI164" s="99"/>
      <c r="AJ164" s="128">
        <f t="shared" si="58"/>
        <v>36.693548387096776</v>
      </c>
      <c r="AK164" s="110" t="s">
        <v>693</v>
      </c>
    </row>
    <row r="165" spans="1:37" ht="14">
      <c r="A165" s="28">
        <v>163</v>
      </c>
      <c r="B165" s="34" t="s">
        <v>442</v>
      </c>
      <c r="C165" s="35" t="s">
        <v>567</v>
      </c>
      <c r="D165" s="35" t="s">
        <v>443</v>
      </c>
      <c r="E165" s="45" t="str">
        <f>VLOOKUP($D$3:$D$194,职称信息表!$B$3:$D$198,3,FALSE)</f>
        <v>讲师（高校）</v>
      </c>
      <c r="F165" s="45" t="str">
        <f>VLOOKUP($D$3:$D$194,职称信息表!$B$2:$E$198,4,FALSE)</f>
        <v>专任教师</v>
      </c>
      <c r="G165" s="45" t="str">
        <f>VLOOKUP($D$3:$D$194,职称信息表!$B$3:$F$198,5,FALSE)</f>
        <v>中级</v>
      </c>
      <c r="H165" s="19">
        <f>VLOOKUP(D165:D357,工作量!C165:K385,7,FALSE)</f>
        <v>196</v>
      </c>
      <c r="I165" s="71">
        <f>VLOOKUP(D165:D357,工作量!C165:K385,9,FALSE)</f>
        <v>29.712242635996049</v>
      </c>
      <c r="J165" s="73" t="e">
        <f>VLOOKUP($D$3:$D$195,#REF!,3,FALSE)</f>
        <v>#REF!</v>
      </c>
      <c r="K165" s="73" t="e">
        <f>VLOOKUP($D$3:$D$195,#REF!,3,FALSE)</f>
        <v>#REF!</v>
      </c>
      <c r="L165" s="73">
        <v>90.17</v>
      </c>
      <c r="M165" s="73">
        <v>106</v>
      </c>
      <c r="N165" s="71">
        <f t="shared" si="57"/>
        <v>57.258064516129039</v>
      </c>
      <c r="O165" s="28"/>
      <c r="P165" s="28"/>
      <c r="Q165" s="45">
        <f t="shared" ref="Q165:Q171" si="59">SUM(O165:P165)</f>
        <v>0</v>
      </c>
      <c r="R165" s="28"/>
      <c r="S165" s="28"/>
      <c r="T165" s="28"/>
      <c r="U165" s="28"/>
      <c r="V165" s="28"/>
      <c r="W165" s="24">
        <f t="shared" ref="W165:W171" si="60">SUM(R165:V165)</f>
        <v>0</v>
      </c>
      <c r="X165" s="68">
        <f t="shared" ref="X165:X171" si="61">Q165+W165</f>
        <v>0</v>
      </c>
      <c r="Y165" s="24"/>
      <c r="Z165" s="24"/>
      <c r="AA165" s="24"/>
      <c r="AB165" s="24">
        <f t="shared" ref="AB165:AB171" si="62">SUM(Y165:AA165)</f>
        <v>0</v>
      </c>
      <c r="AC165" s="24"/>
      <c r="AD165" s="28"/>
      <c r="AE165" s="24"/>
      <c r="AF165" s="24">
        <f t="shared" ref="AF165:AF171" si="63">SUM(AC165:AE165)</f>
        <v>0</v>
      </c>
      <c r="AG165" s="24"/>
      <c r="AH165" s="24">
        <f t="shared" ref="AH165:AH171" si="64">AG165</f>
        <v>0</v>
      </c>
      <c r="AI165" s="68">
        <f t="shared" ref="AI165:AI171" si="65">AB165+AF165+AH165</f>
        <v>0</v>
      </c>
      <c r="AJ165" s="128">
        <f t="shared" si="58"/>
        <v>86.970307152125088</v>
      </c>
      <c r="AK165" s="31"/>
    </row>
    <row r="166" spans="1:37" ht="14">
      <c r="A166" s="28">
        <v>164</v>
      </c>
      <c r="B166" s="34" t="s">
        <v>442</v>
      </c>
      <c r="C166" s="35" t="s">
        <v>7</v>
      </c>
      <c r="D166" s="127" t="s">
        <v>737</v>
      </c>
      <c r="E166" s="45" t="s">
        <v>385</v>
      </c>
      <c r="F166" s="45" t="s">
        <v>386</v>
      </c>
      <c r="G166" s="45" t="s">
        <v>387</v>
      </c>
      <c r="H166" s="19">
        <f>VLOOKUP(D166:D358,工作量!C166:K386,7,FALSE)</f>
        <v>397</v>
      </c>
      <c r="I166" s="71">
        <f>VLOOKUP(D166:D358,工作量!C166:K386,9,FALSE)</f>
        <v>60.182450645359339</v>
      </c>
      <c r="J166" s="73" t="e">
        <f>VLOOKUP($D$3:$D$195,#REF!,3,FALSE)</f>
        <v>#REF!</v>
      </c>
      <c r="K166" s="73" t="e">
        <f>VLOOKUP($D$3:$D$195,#REF!,3,FALSE)</f>
        <v>#REF!</v>
      </c>
      <c r="L166" s="73" t="e">
        <f>AVERAGE(J166,K166)</f>
        <v>#REF!</v>
      </c>
      <c r="M166" s="73">
        <v>156</v>
      </c>
      <c r="N166" s="71">
        <f t="shared" si="57"/>
        <v>37.096774193548399</v>
      </c>
      <c r="O166" s="28"/>
      <c r="P166" s="28"/>
      <c r="Q166" s="45">
        <f t="shared" si="59"/>
        <v>0</v>
      </c>
      <c r="R166" s="28">
        <v>4</v>
      </c>
      <c r="S166" s="28"/>
      <c r="T166" s="28"/>
      <c r="U166" s="28"/>
      <c r="V166" s="28"/>
      <c r="W166" s="24">
        <f t="shared" si="60"/>
        <v>4</v>
      </c>
      <c r="X166" s="68">
        <f t="shared" si="61"/>
        <v>4</v>
      </c>
      <c r="Y166" s="24"/>
      <c r="Z166" s="24">
        <v>20</v>
      </c>
      <c r="AA166" s="24"/>
      <c r="AB166" s="24">
        <f t="shared" si="62"/>
        <v>20</v>
      </c>
      <c r="AC166" s="24"/>
      <c r="AD166" s="28"/>
      <c r="AE166" s="24"/>
      <c r="AF166" s="24">
        <f t="shared" si="63"/>
        <v>0</v>
      </c>
      <c r="AG166" s="24"/>
      <c r="AH166" s="24">
        <f t="shared" si="64"/>
        <v>0</v>
      </c>
      <c r="AI166" s="68">
        <f t="shared" si="65"/>
        <v>20</v>
      </c>
      <c r="AJ166" s="128">
        <f t="shared" si="58"/>
        <v>121.27922483890774</v>
      </c>
      <c r="AK166" s="30"/>
    </row>
    <row r="167" spans="1:37" ht="14">
      <c r="A167" s="28">
        <v>165</v>
      </c>
      <c r="B167" s="34" t="s">
        <v>442</v>
      </c>
      <c r="C167" s="35" t="s">
        <v>68</v>
      </c>
      <c r="D167" s="35" t="s">
        <v>69</v>
      </c>
      <c r="E167" s="45" t="str">
        <f>VLOOKUP($D$3:$D$194,职称信息表!$B$3:$D$198,3,FALSE)</f>
        <v>实验师</v>
      </c>
      <c r="F167" s="45" t="str">
        <f>VLOOKUP($D$3:$D$194,职称信息表!$B$2:$E$198,4,FALSE)</f>
        <v>实验</v>
      </c>
      <c r="G167" s="45" t="str">
        <f>VLOOKUP($D$3:$D$194,职称信息表!$B$3:$F$198,5,FALSE)</f>
        <v>中级</v>
      </c>
      <c r="H167" s="19">
        <f>VLOOKUP(D167:D359,工作量!C167:K387,7,FALSE)</f>
        <v>320</v>
      </c>
      <c r="I167" s="71">
        <f>VLOOKUP(D167:D359,工作量!C167:K387,9,FALSE)</f>
        <v>48.509783895503752</v>
      </c>
      <c r="J167" s="73" t="e">
        <f>VLOOKUP($D$3:$D$195,#REF!,3,FALSE)</f>
        <v>#REF!</v>
      </c>
      <c r="K167" s="73" t="e">
        <f>VLOOKUP($D$3:$D$195,#REF!,3,FALSE)</f>
        <v>#REF!</v>
      </c>
      <c r="L167" s="73" t="e">
        <f>AVERAGE(J167,K167)</f>
        <v>#REF!</v>
      </c>
      <c r="M167" s="73">
        <v>57</v>
      </c>
      <c r="N167" s="71">
        <f t="shared" si="57"/>
        <v>77.016129032258078</v>
      </c>
      <c r="O167" s="28"/>
      <c r="P167" s="28"/>
      <c r="Q167" s="45">
        <f t="shared" si="59"/>
        <v>0</v>
      </c>
      <c r="R167" s="28">
        <v>2</v>
      </c>
      <c r="S167" s="28"/>
      <c r="T167" s="28"/>
      <c r="U167" s="28"/>
      <c r="V167" s="28"/>
      <c r="W167" s="24">
        <f t="shared" si="60"/>
        <v>2</v>
      </c>
      <c r="X167" s="68">
        <f t="shared" si="61"/>
        <v>2</v>
      </c>
      <c r="Y167" s="24">
        <v>15</v>
      </c>
      <c r="Z167" s="24"/>
      <c r="AA167" s="24"/>
      <c r="AB167" s="24">
        <f t="shared" si="62"/>
        <v>15</v>
      </c>
      <c r="AC167" s="24">
        <v>2</v>
      </c>
      <c r="AD167" s="28">
        <v>14</v>
      </c>
      <c r="AE167" s="24"/>
      <c r="AF167" s="24">
        <f t="shared" si="63"/>
        <v>16</v>
      </c>
      <c r="AG167" s="24"/>
      <c r="AH167" s="24">
        <f t="shared" si="64"/>
        <v>0</v>
      </c>
      <c r="AI167" s="68">
        <f t="shared" si="65"/>
        <v>31</v>
      </c>
      <c r="AJ167" s="128">
        <f t="shared" si="58"/>
        <v>158.52591292776182</v>
      </c>
      <c r="AK167" s="30"/>
    </row>
    <row r="168" spans="1:37" ht="14">
      <c r="A168" s="28">
        <v>166</v>
      </c>
      <c r="B168" s="34" t="s">
        <v>442</v>
      </c>
      <c r="C168" s="35" t="s">
        <v>568</v>
      </c>
      <c r="D168" s="35" t="s">
        <v>444</v>
      </c>
      <c r="E168" s="45" t="e">
        <f>VLOOKUP($D$3:$D$194,职称信息表!$B$3:$D$198,3,FALSE)</f>
        <v>#N/A</v>
      </c>
      <c r="F168" s="45" t="e">
        <f>VLOOKUP($D$3:$D$194,职称信息表!$B$2:$E$198,4,FALSE)</f>
        <v>#N/A</v>
      </c>
      <c r="G168" s="59" t="s">
        <v>686</v>
      </c>
      <c r="H168" s="19">
        <f>VLOOKUP(D168:D360,工作量!C168:K388,7,FALSE)</f>
        <v>220.00000000000003</v>
      </c>
      <c r="I168" s="71">
        <f>VLOOKUP(D168:D360,工作量!C168:K388,9,FALSE)</f>
        <v>33.350476428158835</v>
      </c>
      <c r="J168" s="73" t="e">
        <f>VLOOKUP($D$3:$D$195,#REF!,3,FALSE)</f>
        <v>#REF!</v>
      </c>
      <c r="K168" s="73" t="e">
        <f>VLOOKUP($D$3:$D$195,#REF!,3,FALSE)</f>
        <v>#REF!</v>
      </c>
      <c r="L168" s="73" t="e">
        <f>AVERAGE(J168,K168)</f>
        <v>#REF!</v>
      </c>
      <c r="M168" s="73">
        <v>69</v>
      </c>
      <c r="N168" s="71">
        <f t="shared" si="57"/>
        <v>72.177419354838705</v>
      </c>
      <c r="O168" s="28"/>
      <c r="P168" s="28"/>
      <c r="Q168" s="45">
        <f t="shared" si="59"/>
        <v>0</v>
      </c>
      <c r="R168" s="28"/>
      <c r="S168" s="28"/>
      <c r="T168" s="28"/>
      <c r="U168" s="28"/>
      <c r="V168" s="28"/>
      <c r="W168" s="24">
        <f t="shared" si="60"/>
        <v>0</v>
      </c>
      <c r="X168" s="68">
        <f t="shared" si="61"/>
        <v>0</v>
      </c>
      <c r="Y168" s="24"/>
      <c r="Z168" s="24"/>
      <c r="AA168" s="24"/>
      <c r="AB168" s="24">
        <f t="shared" si="62"/>
        <v>0</v>
      </c>
      <c r="AC168" s="24"/>
      <c r="AD168" s="28"/>
      <c r="AE168" s="24"/>
      <c r="AF168" s="24">
        <f t="shared" si="63"/>
        <v>0</v>
      </c>
      <c r="AG168" s="24"/>
      <c r="AH168" s="24">
        <f t="shared" si="64"/>
        <v>0</v>
      </c>
      <c r="AI168" s="68">
        <f t="shared" si="65"/>
        <v>0</v>
      </c>
      <c r="AJ168" s="128">
        <f t="shared" si="58"/>
        <v>105.52789578299755</v>
      </c>
      <c r="AK168" s="31"/>
    </row>
    <row r="169" spans="1:37" ht="14">
      <c r="A169" s="28">
        <v>167</v>
      </c>
      <c r="B169" s="34" t="s">
        <v>442</v>
      </c>
      <c r="C169" s="35" t="s">
        <v>569</v>
      </c>
      <c r="D169" s="35" t="s">
        <v>445</v>
      </c>
      <c r="E169" s="45" t="e">
        <f>VLOOKUP($D$3:$D$194,职称信息表!$B$3:$D$198,3,FALSE)</f>
        <v>#N/A</v>
      </c>
      <c r="F169" s="45" t="e">
        <f>VLOOKUP($D$3:$D$194,职称信息表!$B$2:$E$198,4,FALSE)</f>
        <v>#N/A</v>
      </c>
      <c r="G169" s="59" t="s">
        <v>686</v>
      </c>
      <c r="H169" s="19">
        <f>VLOOKUP(D169:D361,工作量!C169:K389,7,FALSE)</f>
        <v>409.99999999999994</v>
      </c>
      <c r="I169" s="71">
        <f>VLOOKUP(D169:D361,工作量!C169:K389,9,FALSE)</f>
        <v>62.153160616114178</v>
      </c>
      <c r="J169" s="73" t="e">
        <f>VLOOKUP($D$3:$D$195,#REF!,3,FALSE)</f>
        <v>#REF!</v>
      </c>
      <c r="K169" s="73" t="e">
        <f>VLOOKUP($D$3:$D$195,#REF!,3,FALSE)</f>
        <v>#REF!</v>
      </c>
      <c r="L169" s="73" t="e">
        <f>AVERAGE(J169,K169)</f>
        <v>#REF!</v>
      </c>
      <c r="M169" s="73">
        <v>82</v>
      </c>
      <c r="N169" s="71">
        <f t="shared" si="57"/>
        <v>66.935483870967744</v>
      </c>
      <c r="O169" s="28">
        <v>13</v>
      </c>
      <c r="P169" s="28"/>
      <c r="Q169" s="45">
        <f t="shared" si="59"/>
        <v>13</v>
      </c>
      <c r="R169" s="28"/>
      <c r="S169" s="28"/>
      <c r="T169" s="28"/>
      <c r="U169" s="28"/>
      <c r="V169" s="28"/>
      <c r="W169" s="24">
        <f t="shared" si="60"/>
        <v>0</v>
      </c>
      <c r="X169" s="68">
        <f t="shared" si="61"/>
        <v>13</v>
      </c>
      <c r="Y169" s="24">
        <v>15</v>
      </c>
      <c r="Z169" s="24"/>
      <c r="AA169" s="24"/>
      <c r="AB169" s="24">
        <f t="shared" si="62"/>
        <v>15</v>
      </c>
      <c r="AC169" s="24"/>
      <c r="AD169" s="28"/>
      <c r="AE169" s="24"/>
      <c r="AF169" s="24">
        <f t="shared" si="63"/>
        <v>0</v>
      </c>
      <c r="AG169" s="24">
        <v>20</v>
      </c>
      <c r="AH169" s="24">
        <f t="shared" si="64"/>
        <v>20</v>
      </c>
      <c r="AI169" s="68">
        <f t="shared" si="65"/>
        <v>35</v>
      </c>
      <c r="AJ169" s="128">
        <f t="shared" si="58"/>
        <v>177.08864448708192</v>
      </c>
      <c r="AK169" s="30"/>
    </row>
    <row r="170" spans="1:37" s="124" customFormat="1" ht="14">
      <c r="A170" s="118">
        <v>168</v>
      </c>
      <c r="B170" s="119" t="s">
        <v>442</v>
      </c>
      <c r="C170" s="120" t="s">
        <v>570</v>
      </c>
      <c r="D170" s="120" t="s">
        <v>446</v>
      </c>
      <c r="E170" s="118" t="str">
        <f>VLOOKUP($D$3:$D$194,职称信息表!$B$3:$D$161,3,FALSE)</f>
        <v>教授</v>
      </c>
      <c r="F170" s="118" t="str">
        <f>VLOOKUP($D$3:$D$194,职称信息表!$B$2:$E$161,4,FALSE)</f>
        <v>专任教师</v>
      </c>
      <c r="G170" s="118" t="str">
        <f>VLOOKUP($D$3:$D$194,职称信息表!$B$3:$F$161,5,FALSE)</f>
        <v>正高</v>
      </c>
      <c r="H170" s="121">
        <f>VLOOKUP(D170:D362,工作量!C170:K390,7,FALSE)</f>
        <v>0</v>
      </c>
      <c r="I170" s="121">
        <f>VLOOKUP(D170:D362,工作量!C170:K390,9,FALSE)</f>
        <v>0</v>
      </c>
      <c r="J170" s="118" t="e">
        <f>VLOOKUP($D$3:$D$195,#REF!,3,FALSE)</f>
        <v>#REF!</v>
      </c>
      <c r="K170" s="118" t="e">
        <f>VLOOKUP($D$3:$D$195,#REF!,3,FALSE)</f>
        <v>#REF!</v>
      </c>
      <c r="L170" s="118" t="e">
        <f>AVERAGE(J170,K170)</f>
        <v>#REF!</v>
      </c>
      <c r="M170" s="118">
        <v>157</v>
      </c>
      <c r="N170" s="121">
        <f t="shared" si="57"/>
        <v>36.693548387096776</v>
      </c>
      <c r="O170" s="118"/>
      <c r="P170" s="118"/>
      <c r="Q170" s="118">
        <f t="shared" si="59"/>
        <v>0</v>
      </c>
      <c r="R170" s="118"/>
      <c r="S170" s="118"/>
      <c r="T170" s="118"/>
      <c r="U170" s="118"/>
      <c r="V170" s="118"/>
      <c r="W170" s="122">
        <f t="shared" si="60"/>
        <v>0</v>
      </c>
      <c r="X170" s="118">
        <f t="shared" si="61"/>
        <v>0</v>
      </c>
      <c r="Y170" s="122"/>
      <c r="Z170" s="122"/>
      <c r="AA170" s="122"/>
      <c r="AB170" s="122">
        <f t="shared" si="62"/>
        <v>0</v>
      </c>
      <c r="AC170" s="122"/>
      <c r="AD170" s="118"/>
      <c r="AE170" s="122"/>
      <c r="AF170" s="122">
        <f t="shared" si="63"/>
        <v>0</v>
      </c>
      <c r="AG170" s="122"/>
      <c r="AH170" s="122">
        <f t="shared" si="64"/>
        <v>0</v>
      </c>
      <c r="AI170" s="118">
        <f t="shared" si="65"/>
        <v>0</v>
      </c>
      <c r="AJ170" s="129">
        <f t="shared" si="58"/>
        <v>36.693548387096776</v>
      </c>
      <c r="AK170" s="123"/>
    </row>
    <row r="171" spans="1:37" ht="14">
      <c r="A171" s="28">
        <v>169</v>
      </c>
      <c r="B171" s="34" t="s">
        <v>442</v>
      </c>
      <c r="C171" s="35" t="s">
        <v>571</v>
      </c>
      <c r="D171" s="35" t="s">
        <v>447</v>
      </c>
      <c r="E171" s="45">
        <f>VLOOKUP($D$3:$D$194,职称信息表!$B$3:$D$198,3,FALSE)</f>
        <v>0</v>
      </c>
      <c r="F171" s="28" t="e">
        <f>VLOOKUP($D$3:$D$194,职称信息表!$B$2:$E$161,4,FALSE)</f>
        <v>#N/A</v>
      </c>
      <c r="G171" s="59" t="s">
        <v>686</v>
      </c>
      <c r="H171" s="19">
        <f>VLOOKUP(D171:D363,工作量!C171:K391,7,FALSE)</f>
        <v>246.99999999999997</v>
      </c>
      <c r="I171" s="71">
        <f>VLOOKUP(D171:D363,工作量!C171:K391,9,FALSE)</f>
        <v>37.443489444341957</v>
      </c>
      <c r="J171" s="73" t="e">
        <f>VLOOKUP($D$3:$D$195,#REF!,3,FALSE)</f>
        <v>#REF!</v>
      </c>
      <c r="K171" s="73" t="e">
        <f>VLOOKUP($D$3:$D$195,#REF!,3,FALSE)</f>
        <v>#REF!</v>
      </c>
      <c r="L171" s="73">
        <v>90.914000000000001</v>
      </c>
      <c r="M171" s="73">
        <v>68</v>
      </c>
      <c r="N171" s="71">
        <f t="shared" si="57"/>
        <v>72.580645161290334</v>
      </c>
      <c r="O171" s="28"/>
      <c r="P171" s="28"/>
      <c r="Q171" s="45">
        <f t="shared" si="59"/>
        <v>0</v>
      </c>
      <c r="R171" s="28"/>
      <c r="S171" s="28"/>
      <c r="T171" s="28"/>
      <c r="U171" s="28"/>
      <c r="V171" s="28"/>
      <c r="W171" s="24">
        <f t="shared" si="60"/>
        <v>0</v>
      </c>
      <c r="X171" s="68">
        <f t="shared" si="61"/>
        <v>0</v>
      </c>
      <c r="Y171" s="24"/>
      <c r="Z171" s="24"/>
      <c r="AA171" s="24"/>
      <c r="AB171" s="24">
        <f t="shared" si="62"/>
        <v>0</v>
      </c>
      <c r="AC171" s="24"/>
      <c r="AD171" s="28"/>
      <c r="AE171" s="24"/>
      <c r="AF171" s="24">
        <f t="shared" si="63"/>
        <v>0</v>
      </c>
      <c r="AG171" s="24"/>
      <c r="AH171" s="24">
        <f t="shared" si="64"/>
        <v>0</v>
      </c>
      <c r="AI171" s="68">
        <f t="shared" si="65"/>
        <v>0</v>
      </c>
      <c r="AJ171" s="128">
        <f t="shared" si="58"/>
        <v>110.0241346056323</v>
      </c>
      <c r="AK171" s="30"/>
    </row>
    <row r="172" spans="1:37" s="46" customFormat="1" ht="14">
      <c r="A172" s="99">
        <v>170</v>
      </c>
      <c r="B172" s="100" t="s">
        <v>442</v>
      </c>
      <c r="C172" s="101" t="s">
        <v>572</v>
      </c>
      <c r="D172" s="101" t="s">
        <v>448</v>
      </c>
      <c r="E172" s="99">
        <f>VLOOKUP($D$3:$D$194,职称信息表!$B$3:$D$199,3,FALSE)</f>
        <v>0</v>
      </c>
      <c r="F172" s="99" t="str">
        <f>VLOOKUP($D$3:$D$194,职称信息表!$B$2:$E$199,4,FALSE)</f>
        <v>专任教师</v>
      </c>
      <c r="G172" s="99" t="s">
        <v>686</v>
      </c>
      <c r="H172" s="102">
        <f>VLOOKUP(D172:D364,工作量!C172:K392,7,FALSE)</f>
        <v>355</v>
      </c>
      <c r="I172" s="102">
        <f>VLOOKUP(D172:D364,工作量!C172:K392,9,FALSE)</f>
        <v>53.815541509074478</v>
      </c>
      <c r="J172" s="99" t="e">
        <f>VLOOKUP($D$3:$D$195,#REF!,3,FALSE)</f>
        <v>#REF!</v>
      </c>
      <c r="K172" s="99" t="e">
        <f>VLOOKUP($D$3:$D$195,#REF!,3,FALSE)</f>
        <v>#REF!</v>
      </c>
      <c r="L172" s="99" t="e">
        <f>AVERAGE(J172,K172)</f>
        <v>#REF!</v>
      </c>
      <c r="M172" s="73">
        <v>66</v>
      </c>
      <c r="N172" s="102">
        <f t="shared" si="57"/>
        <v>73.387096774193552</v>
      </c>
      <c r="O172" s="99"/>
      <c r="P172" s="99"/>
      <c r="Q172" s="99"/>
      <c r="R172" s="99"/>
      <c r="S172" s="99"/>
      <c r="T172" s="99"/>
      <c r="U172" s="99"/>
      <c r="V172" s="99"/>
      <c r="W172" s="117"/>
      <c r="X172" s="99"/>
      <c r="Y172" s="117"/>
      <c r="Z172" s="117"/>
      <c r="AA172" s="117"/>
      <c r="AB172" s="117"/>
      <c r="AC172" s="117"/>
      <c r="AD172" s="99"/>
      <c r="AE172" s="117"/>
      <c r="AF172" s="117"/>
      <c r="AG172" s="117"/>
      <c r="AH172" s="117"/>
      <c r="AI172" s="99"/>
      <c r="AJ172" s="128">
        <f t="shared" si="58"/>
        <v>127.20263828326803</v>
      </c>
      <c r="AK172" s="107" t="s">
        <v>398</v>
      </c>
    </row>
    <row r="173" spans="1:37" s="106" customFormat="1" ht="14">
      <c r="A173" s="99">
        <v>171</v>
      </c>
      <c r="B173" s="100" t="s">
        <v>442</v>
      </c>
      <c r="C173" s="101" t="s">
        <v>573</v>
      </c>
      <c r="D173" s="101" t="s">
        <v>449</v>
      </c>
      <c r="E173" s="99" t="str">
        <f>VLOOKUP($D$3:$D$194,职称信息表!$B$3:$D$199,3,FALSE)</f>
        <v>高级工程师</v>
      </c>
      <c r="F173" s="99" t="str">
        <f>VLOOKUP($D$3:$D$194,职称信息表!$B$2:$E$199,4,FALSE)</f>
        <v>专任教师</v>
      </c>
      <c r="G173" s="99" t="str">
        <f>VLOOKUP($D$3:$D$194,职称信息表!$B$3:$F$199,5,FALSE)</f>
        <v>副高</v>
      </c>
      <c r="H173" s="102">
        <f>VLOOKUP(D173:D365,工作量!C173:K393,7,FALSE)</f>
        <v>100</v>
      </c>
      <c r="I173" s="102">
        <f>VLOOKUP(D173:D365,工作量!C173:K393,9,FALSE)</f>
        <v>15.159307467344924</v>
      </c>
      <c r="J173" s="99" t="e">
        <f>VLOOKUP($D$3:$D$195,#REF!,3,FALSE)</f>
        <v>#REF!</v>
      </c>
      <c r="K173" s="99" t="e">
        <f>VLOOKUP($D$3:$D$195,#REF!,3,FALSE)</f>
        <v>#REF!</v>
      </c>
      <c r="L173" s="99">
        <v>90.427999999999997</v>
      </c>
      <c r="M173" s="73">
        <v>97</v>
      </c>
      <c r="N173" s="102">
        <f t="shared" si="57"/>
        <v>60.887096774193552</v>
      </c>
      <c r="O173" s="99"/>
      <c r="P173" s="99"/>
      <c r="Q173" s="99"/>
      <c r="R173" s="99"/>
      <c r="S173" s="99"/>
      <c r="T173" s="99"/>
      <c r="U173" s="99"/>
      <c r="V173" s="99"/>
      <c r="W173" s="103"/>
      <c r="X173" s="99"/>
      <c r="Y173" s="103"/>
      <c r="Z173" s="103"/>
      <c r="AA173" s="103"/>
      <c r="AB173" s="103"/>
      <c r="AC173" s="103"/>
      <c r="AD173" s="99"/>
      <c r="AE173" s="103"/>
      <c r="AF173" s="103"/>
      <c r="AG173" s="103"/>
      <c r="AH173" s="103"/>
      <c r="AI173" s="99"/>
      <c r="AJ173" s="128">
        <f t="shared" si="58"/>
        <v>76.046404241538482</v>
      </c>
      <c r="AK173" s="111" t="s">
        <v>690</v>
      </c>
    </row>
    <row r="174" spans="1:37" ht="14">
      <c r="A174" s="28">
        <v>172</v>
      </c>
      <c r="B174" s="34" t="s">
        <v>450</v>
      </c>
      <c r="C174" s="35" t="s">
        <v>40</v>
      </c>
      <c r="D174" s="35" t="s">
        <v>41</v>
      </c>
      <c r="E174" s="45" t="str">
        <f>VLOOKUP($D$3:$D$194,职称信息表!$B$3:$D$199,3,FALSE)</f>
        <v>教授</v>
      </c>
      <c r="F174" s="28" t="str">
        <f>VLOOKUP($D$3:$D$194,职称信息表!$B$2:$E$199,4,FALSE)</f>
        <v>专任教师</v>
      </c>
      <c r="G174" s="29" t="str">
        <f>VLOOKUP($D$3:$D$194,职称信息表!$B$3:$F$199,5,FALSE)</f>
        <v>正高</v>
      </c>
      <c r="H174" s="19">
        <f>VLOOKUP(D174:D366,工作量!C174:K394,7,FALSE)</f>
        <v>572.84719999999993</v>
      </c>
      <c r="I174" s="71">
        <f>VLOOKUP(D174:D366,工作量!C174:K394,9,FALSE)</f>
        <v>86.839668366076296</v>
      </c>
      <c r="J174" s="73" t="e">
        <f>VLOOKUP($D$3:$D$195,#REF!,3,FALSE)</f>
        <v>#REF!</v>
      </c>
      <c r="K174" s="73" t="e">
        <f>VLOOKUP($D$3:$D$195,#REF!,3,FALSE)</f>
        <v>#REF!</v>
      </c>
      <c r="L174" s="73">
        <v>89.548000000000002</v>
      </c>
      <c r="M174" s="73">
        <v>129</v>
      </c>
      <c r="N174" s="71">
        <f t="shared" si="57"/>
        <v>47.983870967741943</v>
      </c>
      <c r="O174" s="28"/>
      <c r="P174" s="28"/>
      <c r="Q174" s="45">
        <f t="shared" ref="Q174:Q190" si="66">SUM(O174:P174)</f>
        <v>0</v>
      </c>
      <c r="R174" s="28"/>
      <c r="S174" s="28"/>
      <c r="T174" s="28"/>
      <c r="U174" s="28"/>
      <c r="V174" s="28"/>
      <c r="W174" s="24">
        <f t="shared" ref="W174:W190" si="67">SUM(R174:V174)</f>
        <v>0</v>
      </c>
      <c r="X174" s="68">
        <f t="shared" ref="X174:X190" si="68">Q174+W174</f>
        <v>0</v>
      </c>
      <c r="Y174" s="24"/>
      <c r="Z174" s="24"/>
      <c r="AA174" s="24"/>
      <c r="AB174" s="24">
        <f t="shared" ref="AB174:AB190" si="69">SUM(Y174:AA174)</f>
        <v>0</v>
      </c>
      <c r="AC174" s="24"/>
      <c r="AD174" s="28"/>
      <c r="AE174" s="24"/>
      <c r="AF174" s="24">
        <f t="shared" ref="AF174:AF190" si="70">SUM(AC174:AE174)</f>
        <v>0</v>
      </c>
      <c r="AG174" s="24"/>
      <c r="AH174" s="24">
        <f t="shared" ref="AH174:AH190" si="71">AG174</f>
        <v>0</v>
      </c>
      <c r="AI174" s="68">
        <f t="shared" ref="AI174:AI190" si="72">AB174+AF174+AH174</f>
        <v>0</v>
      </c>
      <c r="AJ174" s="128">
        <f t="shared" si="58"/>
        <v>134.82353933381825</v>
      </c>
      <c r="AK174" s="30"/>
    </row>
    <row r="175" spans="1:37" ht="14">
      <c r="A175" s="118">
        <v>173</v>
      </c>
      <c r="B175" s="119" t="s">
        <v>450</v>
      </c>
      <c r="C175" s="120" t="s">
        <v>273</v>
      </c>
      <c r="D175" s="120" t="s">
        <v>249</v>
      </c>
      <c r="E175" s="118" t="str">
        <f>VLOOKUP($D$3:$D$194,职称信息表!$B$3:$D$199,3,FALSE)</f>
        <v>教授级高工</v>
      </c>
      <c r="F175" s="118" t="str">
        <f>VLOOKUP($D$3:$D$194,职称信息表!$B$2:$E$199,4,FALSE)</f>
        <v>专职研究</v>
      </c>
      <c r="G175" s="118" t="str">
        <f>VLOOKUP($D$3:$D$194,职称信息表!$B$3:$F$199,5,FALSE)</f>
        <v>正高</v>
      </c>
      <c r="H175" s="121">
        <f>VLOOKUP(D175:D367,工作量!C175:K395,7,FALSE)</f>
        <v>0</v>
      </c>
      <c r="I175" s="121">
        <f>VLOOKUP(D175:D367,工作量!C175:K395,9,FALSE)</f>
        <v>0</v>
      </c>
      <c r="J175" s="118" t="e">
        <f>VLOOKUP($D$3:$D$195,#REF!,3,FALSE)</f>
        <v>#REF!</v>
      </c>
      <c r="K175" s="118" t="e">
        <f>VLOOKUP($D$3:$D$195,#REF!,3,FALSE)</f>
        <v>#REF!</v>
      </c>
      <c r="L175" s="118" t="e">
        <f>AVERAGE(J175,K175)</f>
        <v>#REF!</v>
      </c>
      <c r="M175" s="73">
        <v>157</v>
      </c>
      <c r="N175" s="121">
        <f t="shared" si="57"/>
        <v>36.693548387096776</v>
      </c>
      <c r="O175" s="118"/>
      <c r="P175" s="118"/>
      <c r="Q175" s="118">
        <f t="shared" si="66"/>
        <v>0</v>
      </c>
      <c r="R175" s="118"/>
      <c r="S175" s="118"/>
      <c r="T175" s="118"/>
      <c r="U175" s="118"/>
      <c r="V175" s="118"/>
      <c r="W175" s="122">
        <f t="shared" si="67"/>
        <v>0</v>
      </c>
      <c r="X175" s="118">
        <f t="shared" si="68"/>
        <v>0</v>
      </c>
      <c r="Y175" s="122"/>
      <c r="Z175" s="122"/>
      <c r="AA175" s="122"/>
      <c r="AB175" s="122">
        <f t="shared" si="69"/>
        <v>0</v>
      </c>
      <c r="AC175" s="122"/>
      <c r="AD175" s="118"/>
      <c r="AE175" s="122"/>
      <c r="AF175" s="122">
        <f t="shared" si="70"/>
        <v>0</v>
      </c>
      <c r="AG175" s="122"/>
      <c r="AH175" s="122">
        <f t="shared" si="71"/>
        <v>0</v>
      </c>
      <c r="AI175" s="118">
        <f t="shared" si="72"/>
        <v>0</v>
      </c>
      <c r="AJ175" s="128">
        <f t="shared" si="58"/>
        <v>36.693548387096776</v>
      </c>
      <c r="AK175" s="110" t="s">
        <v>693</v>
      </c>
    </row>
    <row r="176" spans="1:37" ht="14">
      <c r="A176" s="28">
        <v>174</v>
      </c>
      <c r="B176" s="34" t="s">
        <v>450</v>
      </c>
      <c r="C176" s="35" t="s">
        <v>9</v>
      </c>
      <c r="D176" s="35" t="s">
        <v>10</v>
      </c>
      <c r="E176" s="45" t="str">
        <f>VLOOKUP($D$3:$D$194,职称信息表!$B$3:$D$199,3,FALSE)</f>
        <v>副教授</v>
      </c>
      <c r="F176" s="45" t="str">
        <f>VLOOKUP($D$3:$D$194,职称信息表!$B$2:$E$199,4,FALSE)</f>
        <v>专任教师</v>
      </c>
      <c r="G176" s="45" t="str">
        <f>VLOOKUP($D$3:$D$194,职称信息表!$B$3:$F$199,5,FALSE)</f>
        <v>副高</v>
      </c>
      <c r="H176" s="19">
        <f>VLOOKUP(D176:D368,工作量!C176:K396,7,FALSE)</f>
        <v>640.91359999999997</v>
      </c>
      <c r="I176" s="71">
        <f>VLOOKUP(D176:D368,工作量!C176:K396,9,FALSE)</f>
        <v>97.158063224029149</v>
      </c>
      <c r="J176" s="73" t="e">
        <f>VLOOKUP($D$3:$D$195,#REF!,3,FALSE)</f>
        <v>#REF!</v>
      </c>
      <c r="K176" s="73" t="e">
        <f>VLOOKUP($D$3:$D$195,#REF!,3,FALSE)</f>
        <v>#REF!</v>
      </c>
      <c r="L176" s="73" t="e">
        <f>AVERAGE(J176,K176)</f>
        <v>#REF!</v>
      </c>
      <c r="M176" s="73">
        <v>157</v>
      </c>
      <c r="N176" s="71">
        <f t="shared" si="57"/>
        <v>36.693548387096776</v>
      </c>
      <c r="O176" s="28">
        <v>71</v>
      </c>
      <c r="P176" s="28"/>
      <c r="Q176" s="45">
        <f t="shared" si="66"/>
        <v>71</v>
      </c>
      <c r="R176" s="28"/>
      <c r="S176" s="28"/>
      <c r="T176" s="72">
        <v>7</v>
      </c>
      <c r="U176" s="28"/>
      <c r="V176" s="28"/>
      <c r="W176" s="24">
        <f t="shared" si="67"/>
        <v>7</v>
      </c>
      <c r="X176" s="68">
        <f t="shared" si="68"/>
        <v>78</v>
      </c>
      <c r="Y176" s="24"/>
      <c r="Z176" s="24"/>
      <c r="AA176" s="24"/>
      <c r="AB176" s="24">
        <f t="shared" si="69"/>
        <v>0</v>
      </c>
      <c r="AC176" s="24"/>
      <c r="AD176" s="28"/>
      <c r="AE176" s="24"/>
      <c r="AF176" s="24">
        <f t="shared" si="70"/>
        <v>0</v>
      </c>
      <c r="AG176" s="24"/>
      <c r="AH176" s="24">
        <f t="shared" si="71"/>
        <v>0</v>
      </c>
      <c r="AI176" s="68">
        <f t="shared" si="72"/>
        <v>0</v>
      </c>
      <c r="AJ176" s="128">
        <f t="shared" si="58"/>
        <v>211.85161161112592</v>
      </c>
      <c r="AK176" s="30"/>
    </row>
    <row r="177" spans="1:37" ht="14">
      <c r="A177" s="145">
        <v>175</v>
      </c>
      <c r="B177" s="34" t="s">
        <v>450</v>
      </c>
      <c r="C177" s="133" t="s">
        <v>108</v>
      </c>
      <c r="D177" s="133" t="s">
        <v>109</v>
      </c>
      <c r="E177" s="145" t="str">
        <f>VLOOKUP($D$3:$D$194,职称信息表!$B$3:$D$199,3,FALSE)</f>
        <v>副教授</v>
      </c>
      <c r="F177" s="145" t="str">
        <f>VLOOKUP($D$3:$D$194,职称信息表!$B$2:$E$199,4,FALSE)</f>
        <v>专任教师</v>
      </c>
      <c r="G177" s="145" t="str">
        <f>VLOOKUP($D$3:$D$194,职称信息表!$B$3:$F$199,5,FALSE)</f>
        <v>副高</v>
      </c>
      <c r="H177" s="19">
        <f>VLOOKUP(D177:D369,工作量!C177:K397,7,FALSE)</f>
        <v>325</v>
      </c>
      <c r="I177" s="71">
        <f>VLOOKUP(D177:D369,工作量!C177:K397,9,FALSE)</f>
        <v>49.267749268871</v>
      </c>
      <c r="J177" s="145" t="e">
        <f>VLOOKUP($D$3:$D$195,#REF!,3,FALSE)</f>
        <v>#REF!</v>
      </c>
      <c r="K177" s="145" t="e">
        <f>VLOOKUP($D$3:$D$195,#REF!,3,FALSE)</f>
        <v>#REF!</v>
      </c>
      <c r="L177" s="145" t="e">
        <f>AVERAGE(J177,K177)</f>
        <v>#REF!</v>
      </c>
      <c r="M177" s="145">
        <v>53</v>
      </c>
      <c r="N177" s="71">
        <f t="shared" si="57"/>
        <v>78.629032258064527</v>
      </c>
      <c r="O177" s="145"/>
      <c r="P177" s="145"/>
      <c r="Q177" s="145">
        <f t="shared" si="66"/>
        <v>0</v>
      </c>
      <c r="R177" s="145">
        <v>15</v>
      </c>
      <c r="S177" s="145"/>
      <c r="T177" s="145"/>
      <c r="U177" s="145"/>
      <c r="V177" s="145"/>
      <c r="W177" s="95">
        <f t="shared" si="67"/>
        <v>15</v>
      </c>
      <c r="X177" s="68">
        <f t="shared" si="68"/>
        <v>15</v>
      </c>
      <c r="Y177" s="95">
        <v>4</v>
      </c>
      <c r="Z177" s="95"/>
      <c r="AA177" s="95"/>
      <c r="AB177" s="95">
        <f t="shared" si="69"/>
        <v>4</v>
      </c>
      <c r="AC177" s="95"/>
      <c r="AD177" s="145"/>
      <c r="AE177" s="95"/>
      <c r="AF177" s="95">
        <f t="shared" si="70"/>
        <v>0</v>
      </c>
      <c r="AG177" s="95">
        <v>10</v>
      </c>
      <c r="AH177" s="95">
        <f t="shared" si="71"/>
        <v>10</v>
      </c>
      <c r="AI177" s="68">
        <f t="shared" si="72"/>
        <v>14</v>
      </c>
      <c r="AJ177" s="128">
        <f t="shared" si="58"/>
        <v>156.89678152693551</v>
      </c>
      <c r="AK177" s="30"/>
    </row>
    <row r="178" spans="1:37" ht="14">
      <c r="A178" s="28">
        <v>176</v>
      </c>
      <c r="B178" s="34" t="s">
        <v>450</v>
      </c>
      <c r="C178" s="35" t="s">
        <v>66</v>
      </c>
      <c r="D178" s="35" t="s">
        <v>67</v>
      </c>
      <c r="E178" s="45" t="str">
        <f>VLOOKUP($D$3:$D$194,职称信息表!$B$3:$D$199,3,FALSE)</f>
        <v>讲师（高校）</v>
      </c>
      <c r="F178" s="45" t="str">
        <f>VLOOKUP($D$3:$D$194,职称信息表!$B$2:$E$199,4,FALSE)</f>
        <v>专任教师</v>
      </c>
      <c r="G178" s="45" t="str">
        <f>VLOOKUP($D$3:$D$194,职称信息表!$B$3:$F$199,5,FALSE)</f>
        <v>中级</v>
      </c>
      <c r="H178" s="19">
        <f>VLOOKUP(D178:D370,工作量!C178:K398,7,FALSE)</f>
        <v>385</v>
      </c>
      <c r="I178" s="71">
        <f>VLOOKUP(D178:D370,工作量!C178:K398,9,FALSE)</f>
        <v>58.363333749277949</v>
      </c>
      <c r="J178" s="73" t="e">
        <f>VLOOKUP($D$3:$D$195,#REF!,3,FALSE)</f>
        <v>#REF!</v>
      </c>
      <c r="K178" s="73" t="e">
        <f>VLOOKUP($D$3:$D$195,#REF!,3,FALSE)</f>
        <v>#REF!</v>
      </c>
      <c r="L178" s="73" t="e">
        <f>AVERAGE(J178,K178)</f>
        <v>#REF!</v>
      </c>
      <c r="M178" s="73">
        <v>37</v>
      </c>
      <c r="N178" s="71">
        <f t="shared" si="57"/>
        <v>85.08064516129032</v>
      </c>
      <c r="O178" s="28"/>
      <c r="P178" s="28"/>
      <c r="Q178" s="45">
        <f t="shared" si="66"/>
        <v>0</v>
      </c>
      <c r="R178" s="28"/>
      <c r="S178" s="28"/>
      <c r="T178" s="28"/>
      <c r="U178" s="28"/>
      <c r="V178" s="28"/>
      <c r="W178" s="24">
        <f t="shared" si="67"/>
        <v>0</v>
      </c>
      <c r="X178" s="68">
        <f t="shared" si="68"/>
        <v>0</v>
      </c>
      <c r="Y178" s="24"/>
      <c r="Z178" s="24"/>
      <c r="AA178" s="24"/>
      <c r="AB178" s="24">
        <f t="shared" si="69"/>
        <v>0</v>
      </c>
      <c r="AC178" s="24"/>
      <c r="AD178" s="28"/>
      <c r="AE178" s="24"/>
      <c r="AF178" s="24">
        <f t="shared" si="70"/>
        <v>0</v>
      </c>
      <c r="AG178" s="24"/>
      <c r="AH178" s="24">
        <f t="shared" si="71"/>
        <v>0</v>
      </c>
      <c r="AI178" s="68">
        <f t="shared" si="72"/>
        <v>0</v>
      </c>
      <c r="AJ178" s="128">
        <f t="shared" si="58"/>
        <v>143.44397891056826</v>
      </c>
      <c r="AK178" s="30"/>
    </row>
    <row r="179" spans="1:37" ht="14">
      <c r="A179" s="28">
        <v>177</v>
      </c>
      <c r="B179" s="34" t="s">
        <v>450</v>
      </c>
      <c r="C179" s="35" t="s">
        <v>125</v>
      </c>
      <c r="D179" s="35" t="s">
        <v>126</v>
      </c>
      <c r="E179" s="45" t="str">
        <f>VLOOKUP($D$3:$D$194,职称信息表!$B$3:$D$199,3,FALSE)</f>
        <v>副教授</v>
      </c>
      <c r="F179" s="45" t="str">
        <f>VLOOKUP($D$3:$D$194,职称信息表!$B$2:$E$199,4,FALSE)</f>
        <v>专任教师</v>
      </c>
      <c r="G179" s="45" t="str">
        <f>VLOOKUP($D$3:$D$194,职称信息表!$B$3:$F$199,5,FALSE)</f>
        <v>副高</v>
      </c>
      <c r="H179" s="19">
        <f>VLOOKUP(D179:D371,工作量!C179:K399,7,FALSE)</f>
        <v>484.50000000000006</v>
      </c>
      <c r="I179" s="71">
        <f>VLOOKUP(D179:D371,工作量!C179:K399,9,FALSE)</f>
        <v>73.446844679286158</v>
      </c>
      <c r="J179" s="73" t="e">
        <f>VLOOKUP($D$3:$D$195,#REF!,3,FALSE)</f>
        <v>#REF!</v>
      </c>
      <c r="K179" s="73" t="e">
        <f>VLOOKUP($D$3:$D$195,#REF!,3,FALSE)</f>
        <v>#REF!</v>
      </c>
      <c r="L179" s="73" t="e">
        <f>AVERAGE(J179,K179)</f>
        <v>#REF!</v>
      </c>
      <c r="M179" s="73">
        <v>28</v>
      </c>
      <c r="N179" s="71">
        <f t="shared" si="57"/>
        <v>88.709677419354847</v>
      </c>
      <c r="O179" s="28">
        <v>131</v>
      </c>
      <c r="P179" s="28"/>
      <c r="Q179" s="45">
        <f t="shared" si="66"/>
        <v>131</v>
      </c>
      <c r="R179" s="28">
        <v>3</v>
      </c>
      <c r="S179" s="28"/>
      <c r="T179" s="28"/>
      <c r="U179" s="28"/>
      <c r="V179" s="28"/>
      <c r="W179" s="24">
        <f t="shared" si="67"/>
        <v>3</v>
      </c>
      <c r="X179" s="68">
        <f t="shared" si="68"/>
        <v>134</v>
      </c>
      <c r="Y179" s="24">
        <v>130</v>
      </c>
      <c r="Z179" s="24"/>
      <c r="AA179" s="24"/>
      <c r="AB179" s="24">
        <f t="shared" si="69"/>
        <v>130</v>
      </c>
      <c r="AC179" s="24">
        <v>10</v>
      </c>
      <c r="AD179" s="28"/>
      <c r="AE179" s="24"/>
      <c r="AF179" s="24">
        <f t="shared" si="70"/>
        <v>10</v>
      </c>
      <c r="AG179" s="24"/>
      <c r="AH179" s="24">
        <f t="shared" si="71"/>
        <v>0</v>
      </c>
      <c r="AI179" s="68">
        <f t="shared" si="72"/>
        <v>140</v>
      </c>
      <c r="AJ179" s="128">
        <f t="shared" si="58"/>
        <v>436.15652209864101</v>
      </c>
      <c r="AK179" s="31"/>
    </row>
    <row r="180" spans="1:37" ht="14">
      <c r="A180" s="28">
        <v>178</v>
      </c>
      <c r="B180" s="34" t="s">
        <v>450</v>
      </c>
      <c r="C180" s="35" t="s">
        <v>228</v>
      </c>
      <c r="D180" s="35" t="s">
        <v>229</v>
      </c>
      <c r="E180" s="45" t="str">
        <f>VLOOKUP($D$3:$D$194,职称信息表!$B$3:$D$199,3,FALSE)</f>
        <v>讲师（高校）</v>
      </c>
      <c r="F180" s="45" t="str">
        <f>VLOOKUP($D$3:$D$194,职称信息表!$B$2:$E$199,4,FALSE)</f>
        <v>专任教师</v>
      </c>
      <c r="G180" s="45" t="str">
        <f>VLOOKUP($D$3:$D$194,职称信息表!$B$3:$F$199,5,FALSE)</f>
        <v>中级</v>
      </c>
      <c r="H180" s="19">
        <f>VLOOKUP(D180:D372,工作量!C180:K400,7,FALSE)</f>
        <v>148</v>
      </c>
      <c r="I180" s="71">
        <f>VLOOKUP(D180:D372,工作量!C180:K400,9,FALSE)</f>
        <v>22.435775051670483</v>
      </c>
      <c r="J180" s="73" t="e">
        <f>VLOOKUP($D$3:$D$195,#REF!,3,FALSE)</f>
        <v>#REF!</v>
      </c>
      <c r="K180" s="73" t="e">
        <f>VLOOKUP($D$3:$D$195,#REF!,3,FALSE)</f>
        <v>#REF!</v>
      </c>
      <c r="L180" s="73">
        <v>90.245999999999995</v>
      </c>
      <c r="M180" s="73">
        <v>103</v>
      </c>
      <c r="N180" s="71">
        <f t="shared" si="57"/>
        <v>58.467741935483872</v>
      </c>
      <c r="O180" s="28"/>
      <c r="P180" s="28"/>
      <c r="Q180" s="45">
        <f t="shared" si="66"/>
        <v>0</v>
      </c>
      <c r="R180" s="28"/>
      <c r="S180" s="28"/>
      <c r="T180" s="28"/>
      <c r="U180" s="28"/>
      <c r="V180" s="28"/>
      <c r="W180" s="24">
        <f t="shared" si="67"/>
        <v>0</v>
      </c>
      <c r="X180" s="68">
        <f t="shared" si="68"/>
        <v>0</v>
      </c>
      <c r="Y180" s="24"/>
      <c r="Z180" s="24"/>
      <c r="AA180" s="24"/>
      <c r="AB180" s="24">
        <f t="shared" si="69"/>
        <v>0</v>
      </c>
      <c r="AC180" s="24"/>
      <c r="AD180" s="28"/>
      <c r="AE180" s="24"/>
      <c r="AF180" s="24">
        <f t="shared" si="70"/>
        <v>0</v>
      </c>
      <c r="AG180" s="24"/>
      <c r="AH180" s="24">
        <f t="shared" si="71"/>
        <v>0</v>
      </c>
      <c r="AI180" s="68">
        <f t="shared" si="72"/>
        <v>0</v>
      </c>
      <c r="AJ180" s="128">
        <f t="shared" si="58"/>
        <v>80.903516987154347</v>
      </c>
      <c r="AK180" s="30"/>
    </row>
    <row r="181" spans="1:37" ht="14">
      <c r="A181" s="28">
        <v>179</v>
      </c>
      <c r="B181" s="34" t="s">
        <v>450</v>
      </c>
      <c r="C181" s="35" t="s">
        <v>574</v>
      </c>
      <c r="D181" s="35" t="s">
        <v>451</v>
      </c>
      <c r="E181" s="45" t="str">
        <f>VLOOKUP($D$3:$D$194,职称信息表!$B$3:$D$199,3,FALSE)</f>
        <v>讲师（高校）</v>
      </c>
      <c r="F181" s="45" t="str">
        <f>VLOOKUP($D$3:$D$194,职称信息表!$B$2:$E$199,4,FALSE)</f>
        <v>专任教师</v>
      </c>
      <c r="G181" s="45" t="str">
        <f>VLOOKUP($D$3:$D$194,职称信息表!$B$3:$F$199,5,FALSE)</f>
        <v>中级</v>
      </c>
      <c r="H181" s="19">
        <f>VLOOKUP(D181:D373,工作量!C181:K401,7,FALSE)</f>
        <v>332</v>
      </c>
      <c r="I181" s="71">
        <f>VLOOKUP(D181:D373,工作量!C181:K401,9,FALSE)</f>
        <v>50.328900791585141</v>
      </c>
      <c r="J181" s="73" t="e">
        <f>VLOOKUP($D$3:$D$195,#REF!,3,FALSE)</f>
        <v>#REF!</v>
      </c>
      <c r="K181" s="73" t="e">
        <f>VLOOKUP($D$3:$D$195,#REF!,3,FALSE)</f>
        <v>#REF!</v>
      </c>
      <c r="L181" s="73">
        <v>90.984999999999999</v>
      </c>
      <c r="M181" s="73">
        <v>63</v>
      </c>
      <c r="N181" s="71">
        <f t="shared" si="57"/>
        <v>74.596774193548384</v>
      </c>
      <c r="O181" s="28"/>
      <c r="P181" s="28"/>
      <c r="Q181" s="45">
        <f t="shared" si="66"/>
        <v>0</v>
      </c>
      <c r="R181" s="28"/>
      <c r="S181" s="28"/>
      <c r="T181" s="28"/>
      <c r="U181" s="28"/>
      <c r="V181" s="28"/>
      <c r="W181" s="24">
        <f t="shared" si="67"/>
        <v>0</v>
      </c>
      <c r="X181" s="68">
        <f t="shared" si="68"/>
        <v>0</v>
      </c>
      <c r="Y181" s="24"/>
      <c r="Z181" s="24"/>
      <c r="AA181" s="24"/>
      <c r="AB181" s="24">
        <f t="shared" si="69"/>
        <v>0</v>
      </c>
      <c r="AC181" s="24">
        <v>10</v>
      </c>
      <c r="AD181" s="28"/>
      <c r="AE181" s="24"/>
      <c r="AF181" s="24">
        <f t="shared" si="70"/>
        <v>10</v>
      </c>
      <c r="AG181" s="24"/>
      <c r="AH181" s="24">
        <f t="shared" si="71"/>
        <v>0</v>
      </c>
      <c r="AI181" s="68">
        <f t="shared" si="72"/>
        <v>10</v>
      </c>
      <c r="AJ181" s="128">
        <f t="shared" si="58"/>
        <v>134.92567498513353</v>
      </c>
      <c r="AK181" s="30"/>
    </row>
    <row r="182" spans="1:37" ht="14">
      <c r="A182" s="145">
        <v>180</v>
      </c>
      <c r="B182" s="34" t="s">
        <v>452</v>
      </c>
      <c r="C182" s="133" t="s">
        <v>23</v>
      </c>
      <c r="D182" s="133" t="s">
        <v>453</v>
      </c>
      <c r="E182" s="145" t="str">
        <f>VLOOKUP($D$3:$D$194,职称信息表!$B$3:$D$199,3,FALSE)</f>
        <v>教授</v>
      </c>
      <c r="F182" s="145" t="str">
        <f>VLOOKUP($D$3:$D$194,职称信息表!$B$2:$E$199,4,FALSE)</f>
        <v>专任教师</v>
      </c>
      <c r="G182" s="145" t="str">
        <f>VLOOKUP($D$3:$D$194,职称信息表!$B$3:$F$199,5,FALSE)</f>
        <v>正高</v>
      </c>
      <c r="H182" s="19">
        <f>VLOOKUP(D182:D374,工作量!C182:K402,7,FALSE)</f>
        <v>898.51999999999987</v>
      </c>
      <c r="I182" s="71">
        <f>VLOOKUP(D182:D374,工作量!C182:K402,9,FALSE)</f>
        <v>100</v>
      </c>
      <c r="J182" s="145" t="e">
        <f>VLOOKUP($D$3:$D$195,#REF!,3,FALSE)</f>
        <v>#REF!</v>
      </c>
      <c r="K182" s="145" t="e">
        <f>VLOOKUP($D$3:$D$195,#REF!,3,FALSE)</f>
        <v>#REF!</v>
      </c>
      <c r="L182" s="145" t="e">
        <f>AVERAGE(J182,K182)</f>
        <v>#REF!</v>
      </c>
      <c r="M182" s="145">
        <v>100</v>
      </c>
      <c r="N182" s="71">
        <f t="shared" si="57"/>
        <v>59.677419354838719</v>
      </c>
      <c r="O182" s="145">
        <v>10</v>
      </c>
      <c r="P182" s="145"/>
      <c r="Q182" s="145">
        <f t="shared" si="66"/>
        <v>10</v>
      </c>
      <c r="R182" s="145"/>
      <c r="S182" s="145"/>
      <c r="T182" s="145"/>
      <c r="U182" s="145"/>
      <c r="V182" s="145"/>
      <c r="W182" s="95">
        <f t="shared" si="67"/>
        <v>0</v>
      </c>
      <c r="X182" s="68">
        <f t="shared" si="68"/>
        <v>10</v>
      </c>
      <c r="Y182" s="95">
        <v>100</v>
      </c>
      <c r="Z182" s="95"/>
      <c r="AA182" s="95"/>
      <c r="AB182" s="95">
        <f t="shared" si="69"/>
        <v>100</v>
      </c>
      <c r="AC182" s="95"/>
      <c r="AD182" s="145"/>
      <c r="AE182" s="95"/>
      <c r="AF182" s="95">
        <f t="shared" si="70"/>
        <v>0</v>
      </c>
      <c r="AG182" s="95"/>
      <c r="AH182" s="95">
        <f t="shared" si="71"/>
        <v>0</v>
      </c>
      <c r="AI182" s="68">
        <f t="shared" si="72"/>
        <v>100</v>
      </c>
      <c r="AJ182" s="128">
        <f t="shared" si="58"/>
        <v>269.67741935483872</v>
      </c>
      <c r="AK182" s="30"/>
    </row>
    <row r="183" spans="1:37" ht="14">
      <c r="A183" s="28">
        <v>181</v>
      </c>
      <c r="B183" s="34" t="s">
        <v>452</v>
      </c>
      <c r="C183" s="35" t="s">
        <v>98</v>
      </c>
      <c r="D183" s="35" t="s">
        <v>530</v>
      </c>
      <c r="E183" s="45" t="str">
        <f>VLOOKUP($D$3:$D$194,职称信息表!$B$3:$D$199,3,FALSE)</f>
        <v>教授</v>
      </c>
      <c r="F183" s="45" t="str">
        <f>VLOOKUP($D$3:$D$194,职称信息表!$B$2:$E$199,4,FALSE)</f>
        <v>专任教师</v>
      </c>
      <c r="G183" s="45" t="str">
        <f>VLOOKUP($D$3:$D$194,职称信息表!$B$3:$F$199,5,FALSE)</f>
        <v>正高</v>
      </c>
      <c r="H183" s="19">
        <f>VLOOKUP(D183:D375,工作量!C183:K403,7,FALSE)</f>
        <v>813.30799999999999</v>
      </c>
      <c r="I183" s="71">
        <f>VLOOKUP(D183:D375,工作量!C183:K403,9,FALSE)</f>
        <v>100</v>
      </c>
      <c r="J183" s="73" t="e">
        <f>VLOOKUP($D$3:$D$195,#REF!,3,FALSE)</f>
        <v>#REF!</v>
      </c>
      <c r="K183" s="73" t="e">
        <f>VLOOKUP($D$3:$D$195,#REF!,3,FALSE)</f>
        <v>#REF!</v>
      </c>
      <c r="L183" s="73">
        <v>92.265000000000001</v>
      </c>
      <c r="M183" s="73">
        <v>8</v>
      </c>
      <c r="N183" s="71">
        <f t="shared" si="57"/>
        <v>96.774193548387103</v>
      </c>
      <c r="O183" s="28"/>
      <c r="P183" s="28"/>
      <c r="Q183" s="45">
        <f t="shared" si="66"/>
        <v>0</v>
      </c>
      <c r="R183" s="28">
        <v>2</v>
      </c>
      <c r="S183" s="28"/>
      <c r="T183" s="28"/>
      <c r="U183" s="28"/>
      <c r="V183" s="28"/>
      <c r="W183" s="24">
        <f t="shared" si="67"/>
        <v>2</v>
      </c>
      <c r="X183" s="68">
        <f t="shared" si="68"/>
        <v>2</v>
      </c>
      <c r="Y183" s="24"/>
      <c r="Z183" s="24"/>
      <c r="AA183" s="24"/>
      <c r="AB183" s="24">
        <f t="shared" si="69"/>
        <v>0</v>
      </c>
      <c r="AC183" s="24">
        <v>25</v>
      </c>
      <c r="AD183" s="28">
        <v>6</v>
      </c>
      <c r="AE183" s="24"/>
      <c r="AF183" s="24">
        <f t="shared" si="70"/>
        <v>31</v>
      </c>
      <c r="AG183" s="24"/>
      <c r="AH183" s="24">
        <f t="shared" si="71"/>
        <v>0</v>
      </c>
      <c r="AI183" s="68">
        <f t="shared" si="72"/>
        <v>31</v>
      </c>
      <c r="AJ183" s="128">
        <f t="shared" si="58"/>
        <v>229.7741935483871</v>
      </c>
      <c r="AK183" s="30"/>
    </row>
    <row r="184" spans="1:37" ht="14">
      <c r="A184" s="28">
        <v>182</v>
      </c>
      <c r="B184" s="34" t="s">
        <v>452</v>
      </c>
      <c r="C184" s="35" t="s">
        <v>26</v>
      </c>
      <c r="D184" s="35" t="s">
        <v>27</v>
      </c>
      <c r="E184" s="45" t="str">
        <f>VLOOKUP($D$3:$D$194,职称信息表!$B$3:$D$199,3,FALSE)</f>
        <v>副教授</v>
      </c>
      <c r="F184" s="45" t="str">
        <f>VLOOKUP($D$3:$D$194,职称信息表!$B$2:$E$199,4,FALSE)</f>
        <v>专任教师</v>
      </c>
      <c r="G184" s="45" t="str">
        <f>VLOOKUP($D$3:$D$194,职称信息表!$B$3:$F$199,5,FALSE)</f>
        <v>副高</v>
      </c>
      <c r="H184" s="19">
        <f>VLOOKUP(D184:D376,工作量!C184:K404,7,FALSE)</f>
        <v>3355.9199999999996</v>
      </c>
      <c r="I184" s="71">
        <f>VLOOKUP(D184:D376,工作量!C184:K404,9,FALSE)</f>
        <v>100</v>
      </c>
      <c r="J184" s="73" t="e">
        <f>VLOOKUP($D$3:$D$195,#REF!,3,FALSE)</f>
        <v>#REF!</v>
      </c>
      <c r="K184" s="73" t="e">
        <f>VLOOKUP($D$3:$D$195,#REF!,3,FALSE)</f>
        <v>#REF!</v>
      </c>
      <c r="L184" s="73">
        <v>89.673000000000002</v>
      </c>
      <c r="M184" s="73">
        <v>125</v>
      </c>
      <c r="N184" s="71">
        <f t="shared" si="57"/>
        <v>49.596774193548399</v>
      </c>
      <c r="O184" s="28">
        <v>147.5</v>
      </c>
      <c r="P184" s="28"/>
      <c r="Q184" s="45">
        <f t="shared" si="66"/>
        <v>147.5</v>
      </c>
      <c r="R184" s="28">
        <v>2</v>
      </c>
      <c r="S184" s="28"/>
      <c r="T184" s="28">
        <v>7</v>
      </c>
      <c r="U184" s="28"/>
      <c r="V184" s="28"/>
      <c r="W184" s="24">
        <f t="shared" si="67"/>
        <v>9</v>
      </c>
      <c r="X184" s="68">
        <f t="shared" si="68"/>
        <v>156.5</v>
      </c>
      <c r="Y184" s="24"/>
      <c r="Z184" s="24"/>
      <c r="AA184" s="24"/>
      <c r="AB184" s="24">
        <f t="shared" si="69"/>
        <v>0</v>
      </c>
      <c r="AC184" s="24">
        <v>10</v>
      </c>
      <c r="AD184" s="28"/>
      <c r="AE184" s="24">
        <v>40</v>
      </c>
      <c r="AF184" s="24">
        <f t="shared" si="70"/>
        <v>50</v>
      </c>
      <c r="AG184" s="24"/>
      <c r="AH184" s="24">
        <f t="shared" si="71"/>
        <v>0</v>
      </c>
      <c r="AI184" s="68">
        <f t="shared" si="72"/>
        <v>50</v>
      </c>
      <c r="AJ184" s="128">
        <f t="shared" si="58"/>
        <v>356.09677419354841</v>
      </c>
      <c r="AK184" s="30"/>
    </row>
    <row r="185" spans="1:37" ht="14">
      <c r="A185" s="118">
        <v>183</v>
      </c>
      <c r="B185" s="119" t="s">
        <v>452</v>
      </c>
      <c r="C185" s="120" t="s">
        <v>144</v>
      </c>
      <c r="D185" s="120" t="s">
        <v>145</v>
      </c>
      <c r="E185" s="118" t="str">
        <f>VLOOKUP($D$3:$D$194,职称信息表!$B$3:$D$199,3,FALSE)</f>
        <v>副教授</v>
      </c>
      <c r="F185" s="118" t="str">
        <f>VLOOKUP($D$3:$D$194,职称信息表!$B$2:$E$199,4,FALSE)</f>
        <v>专任教师</v>
      </c>
      <c r="G185" s="118" t="str">
        <f>VLOOKUP($D$3:$D$194,职称信息表!$B$3:$F$199,5,FALSE)</f>
        <v>副高</v>
      </c>
      <c r="H185" s="121">
        <f>VLOOKUP(D185:D377,工作量!C185:K405,7,FALSE)</f>
        <v>0</v>
      </c>
      <c r="I185" s="121">
        <f>VLOOKUP(D185:D377,工作量!C185:K405,9,FALSE)</f>
        <v>0</v>
      </c>
      <c r="J185" s="118" t="e">
        <f>VLOOKUP($D$3:$D$195,#REF!,3,FALSE)</f>
        <v>#REF!</v>
      </c>
      <c r="K185" s="118" t="e">
        <f>VLOOKUP($D$3:$D$195,#REF!,3,FALSE)</f>
        <v>#REF!</v>
      </c>
      <c r="L185" s="118" t="e">
        <f>AVERAGE(J185,K185)</f>
        <v>#REF!</v>
      </c>
      <c r="M185" s="73">
        <v>157</v>
      </c>
      <c r="N185" s="121">
        <f t="shared" si="57"/>
        <v>36.693548387096776</v>
      </c>
      <c r="O185" s="118"/>
      <c r="P185" s="118"/>
      <c r="Q185" s="118">
        <f t="shared" si="66"/>
        <v>0</v>
      </c>
      <c r="R185" s="118"/>
      <c r="S185" s="118"/>
      <c r="T185" s="118"/>
      <c r="U185" s="118"/>
      <c r="V185" s="118"/>
      <c r="W185" s="122">
        <f t="shared" si="67"/>
        <v>0</v>
      </c>
      <c r="X185" s="118">
        <f t="shared" si="68"/>
        <v>0</v>
      </c>
      <c r="Y185" s="122"/>
      <c r="Z185" s="122"/>
      <c r="AA185" s="122"/>
      <c r="AB185" s="122">
        <f t="shared" si="69"/>
        <v>0</v>
      </c>
      <c r="AC185" s="122"/>
      <c r="AD185" s="118"/>
      <c r="AE185" s="122"/>
      <c r="AF185" s="122">
        <f t="shared" si="70"/>
        <v>0</v>
      </c>
      <c r="AG185" s="122"/>
      <c r="AH185" s="122">
        <f t="shared" si="71"/>
        <v>0</v>
      </c>
      <c r="AI185" s="118">
        <f t="shared" si="72"/>
        <v>0</v>
      </c>
      <c r="AJ185" s="128">
        <f t="shared" si="58"/>
        <v>36.693548387096776</v>
      </c>
      <c r="AK185" s="125" t="s">
        <v>735</v>
      </c>
    </row>
    <row r="186" spans="1:37" ht="14">
      <c r="A186" s="28">
        <v>184</v>
      </c>
      <c r="B186" s="34" t="s">
        <v>452</v>
      </c>
      <c r="C186" s="35" t="s">
        <v>351</v>
      </c>
      <c r="D186" s="35" t="s">
        <v>189</v>
      </c>
      <c r="E186" s="45" t="str">
        <f>VLOOKUP($D$3:$D$194,职称信息表!$B$3:$D$199,3,FALSE)</f>
        <v>副教授</v>
      </c>
      <c r="F186" s="45" t="str">
        <f>VLOOKUP($D$3:$D$194,职称信息表!$B$2:$E$199,4,FALSE)</f>
        <v>专任教师</v>
      </c>
      <c r="G186" s="45" t="str">
        <f>VLOOKUP($D$3:$D$194,职称信息表!$B$3:$F$199,5,FALSE)</f>
        <v>副高</v>
      </c>
      <c r="H186" s="19">
        <f>VLOOKUP(D186:D378,工作量!C186:K406,7,FALSE)</f>
        <v>458</v>
      </c>
      <c r="I186" s="71">
        <f>VLOOKUP(D186:D378,工作量!C186:K406,9,FALSE)</f>
        <v>69.429628200439737</v>
      </c>
      <c r="J186" s="73" t="e">
        <f>VLOOKUP($D$3:$D$195,#REF!,3,FALSE)</f>
        <v>#REF!</v>
      </c>
      <c r="K186" s="73" t="e">
        <f>VLOOKUP($D$3:$D$195,#REF!,3,FALSE)</f>
        <v>#REF!</v>
      </c>
      <c r="L186" s="73" t="e">
        <f>AVERAGE(J186,K186)</f>
        <v>#REF!</v>
      </c>
      <c r="M186" s="73">
        <v>30</v>
      </c>
      <c r="N186" s="71">
        <f t="shared" si="57"/>
        <v>87.903225806451616</v>
      </c>
      <c r="O186" s="28"/>
      <c r="P186" s="28"/>
      <c r="Q186" s="45">
        <f t="shared" si="66"/>
        <v>0</v>
      </c>
      <c r="R186" s="28"/>
      <c r="S186" s="28"/>
      <c r="T186" s="28"/>
      <c r="U186" s="28"/>
      <c r="V186" s="28"/>
      <c r="W186" s="24">
        <f t="shared" si="67"/>
        <v>0</v>
      </c>
      <c r="X186" s="68">
        <f t="shared" si="68"/>
        <v>0</v>
      </c>
      <c r="Y186" s="24"/>
      <c r="Z186" s="24"/>
      <c r="AA186" s="24"/>
      <c r="AB186" s="24">
        <f t="shared" si="69"/>
        <v>0</v>
      </c>
      <c r="AC186" s="24"/>
      <c r="AD186" s="28"/>
      <c r="AE186" s="24"/>
      <c r="AF186" s="24">
        <f t="shared" si="70"/>
        <v>0</v>
      </c>
      <c r="AG186" s="24"/>
      <c r="AH186" s="24">
        <f t="shared" si="71"/>
        <v>0</v>
      </c>
      <c r="AI186" s="68">
        <f t="shared" si="72"/>
        <v>0</v>
      </c>
      <c r="AJ186" s="128">
        <f t="shared" si="58"/>
        <v>157.33285400689135</v>
      </c>
      <c r="AK186" s="30"/>
    </row>
    <row r="187" spans="1:37" ht="14">
      <c r="A187" s="28">
        <v>185</v>
      </c>
      <c r="B187" s="34" t="s">
        <v>452</v>
      </c>
      <c r="C187" s="35" t="s">
        <v>62</v>
      </c>
      <c r="D187" s="35" t="s">
        <v>63</v>
      </c>
      <c r="E187" s="29" t="str">
        <f>VLOOKUP($D$3:$D$194,职称信息表!$B$3:$D$199,3,FALSE)</f>
        <v>副教授</v>
      </c>
      <c r="F187" s="28" t="str">
        <f>VLOOKUP($D$3:$D$194,职称信息表!$B$2:$E$199,4,FALSE)</f>
        <v>实验</v>
      </c>
      <c r="G187" s="29" t="str">
        <f>VLOOKUP($D$3:$D$194,职称信息表!$B$3:$F$199,5,FALSE)</f>
        <v>副高</v>
      </c>
      <c r="H187" s="19">
        <f>VLOOKUP(D187:D379,工作量!C187:K407,7,FALSE)</f>
        <v>445</v>
      </c>
      <c r="I187" s="71">
        <f>VLOOKUP(D187:D379,工作量!C187:K407,9,FALSE)</f>
        <v>67.458918229684912</v>
      </c>
      <c r="J187" s="73" t="e">
        <f>VLOOKUP($D$3:$D$195,#REF!,3,FALSE)</f>
        <v>#REF!</v>
      </c>
      <c r="K187" s="73" t="e">
        <f>VLOOKUP($D$3:$D$195,#REF!,3,FALSE)</f>
        <v>#REF!</v>
      </c>
      <c r="L187" s="73" t="e">
        <f>AVERAGE(J187,K187)</f>
        <v>#REF!</v>
      </c>
      <c r="M187" s="73">
        <v>17</v>
      </c>
      <c r="N187" s="71">
        <f t="shared" si="57"/>
        <v>93.145161290322591</v>
      </c>
      <c r="O187" s="28"/>
      <c r="P187" s="28"/>
      <c r="Q187" s="45">
        <f t="shared" si="66"/>
        <v>0</v>
      </c>
      <c r="R187" s="28"/>
      <c r="S187" s="28"/>
      <c r="T187" s="28"/>
      <c r="U187" s="28"/>
      <c r="V187" s="28"/>
      <c r="W187" s="24">
        <f t="shared" si="67"/>
        <v>0</v>
      </c>
      <c r="X187" s="68">
        <f t="shared" si="68"/>
        <v>0</v>
      </c>
      <c r="Y187" s="24"/>
      <c r="Z187" s="24"/>
      <c r="AA187" s="24"/>
      <c r="AB187" s="24">
        <f t="shared" si="69"/>
        <v>0</v>
      </c>
      <c r="AC187" s="24"/>
      <c r="AD187" s="28"/>
      <c r="AE187" s="24"/>
      <c r="AF187" s="24">
        <f t="shared" si="70"/>
        <v>0</v>
      </c>
      <c r="AG187" s="24"/>
      <c r="AH187" s="24">
        <f t="shared" si="71"/>
        <v>0</v>
      </c>
      <c r="AI187" s="68">
        <f t="shared" si="72"/>
        <v>0</v>
      </c>
      <c r="AJ187" s="128">
        <f t="shared" si="58"/>
        <v>160.6040795200075</v>
      </c>
      <c r="AK187" s="30"/>
    </row>
    <row r="188" spans="1:37" ht="14">
      <c r="A188" s="28">
        <v>186</v>
      </c>
      <c r="B188" s="34" t="s">
        <v>452</v>
      </c>
      <c r="C188" s="35" t="s">
        <v>28</v>
      </c>
      <c r="D188" s="35" t="s">
        <v>29</v>
      </c>
      <c r="E188" s="29" t="str">
        <f>VLOOKUP($D$3:$D$194,职称信息表!$B$3:$D$199,3,FALSE)</f>
        <v>高级实验师</v>
      </c>
      <c r="F188" s="45" t="str">
        <f>VLOOKUP($D$3:$D$194,职称信息表!$B$2:$E$199,4,FALSE)</f>
        <v>实验</v>
      </c>
      <c r="G188" s="45" t="str">
        <f>VLOOKUP($D$3:$D$194,职称信息表!$B$3:$F$199,5,FALSE)</f>
        <v>副高</v>
      </c>
      <c r="H188" s="19">
        <f>VLOOKUP(D188:D380,工作量!C188:K408,7,FALSE)</f>
        <v>475</v>
      </c>
      <c r="I188" s="71">
        <f>VLOOKUP(D188:D380,工作量!C188:K408,9,FALSE)</f>
        <v>72.00671046988839</v>
      </c>
      <c r="J188" s="73" t="e">
        <f>VLOOKUP($D$3:$D$195,#REF!,3,FALSE)</f>
        <v>#REF!</v>
      </c>
      <c r="K188" s="73" t="e">
        <f>VLOOKUP($D$3:$D$195,#REF!,3,FALSE)</f>
        <v>#REF!</v>
      </c>
      <c r="L188" s="73">
        <v>91.492999999999995</v>
      </c>
      <c r="M188" s="73">
        <v>35</v>
      </c>
      <c r="N188" s="71">
        <f t="shared" si="57"/>
        <v>85.887096774193552</v>
      </c>
      <c r="O188" s="28"/>
      <c r="P188" s="28"/>
      <c r="Q188" s="45">
        <f t="shared" si="66"/>
        <v>0</v>
      </c>
      <c r="R188" s="28"/>
      <c r="S188" s="28"/>
      <c r="T188" s="28"/>
      <c r="U188" s="28"/>
      <c r="V188" s="28"/>
      <c r="W188" s="24">
        <f t="shared" si="67"/>
        <v>0</v>
      </c>
      <c r="X188" s="68">
        <f t="shared" si="68"/>
        <v>0</v>
      </c>
      <c r="Y188" s="24"/>
      <c r="Z188" s="24"/>
      <c r="AA188" s="24"/>
      <c r="AB188" s="24">
        <f t="shared" si="69"/>
        <v>0</v>
      </c>
      <c r="AC188" s="24"/>
      <c r="AD188" s="28"/>
      <c r="AE188" s="24"/>
      <c r="AF188" s="24">
        <f t="shared" si="70"/>
        <v>0</v>
      </c>
      <c r="AG188" s="24"/>
      <c r="AH188" s="24">
        <f t="shared" si="71"/>
        <v>0</v>
      </c>
      <c r="AI188" s="68">
        <f t="shared" si="72"/>
        <v>0</v>
      </c>
      <c r="AJ188" s="128">
        <f t="shared" si="58"/>
        <v>157.89380724408193</v>
      </c>
      <c r="AK188" s="30"/>
    </row>
    <row r="189" spans="1:37" ht="14">
      <c r="A189" s="28">
        <v>187</v>
      </c>
      <c r="B189" s="34" t="s">
        <v>452</v>
      </c>
      <c r="C189" s="35" t="s">
        <v>11</v>
      </c>
      <c r="D189" s="35" t="s">
        <v>12</v>
      </c>
      <c r="E189" s="45" t="str">
        <f>VLOOKUP($D$3:$D$194,职称信息表!$B$3:$D$199,3,FALSE)</f>
        <v>副教授</v>
      </c>
      <c r="F189" s="45" t="str">
        <f>VLOOKUP($D$3:$D$194,职称信息表!$B$2:$E$199,4,FALSE)</f>
        <v>专任教师</v>
      </c>
      <c r="G189" s="45" t="str">
        <f>VLOOKUP($D$3:$D$194,职称信息表!$B$3:$F$199,5,FALSE)</f>
        <v>副高</v>
      </c>
      <c r="H189" s="19">
        <f>VLOOKUP(D189:D381,工作量!C189:K409,7,FALSE)</f>
        <v>375</v>
      </c>
      <c r="I189" s="71">
        <f>VLOOKUP(D189:D381,工作量!C189:K409,9,FALSE)</f>
        <v>56.847403002543459</v>
      </c>
      <c r="J189" s="73" t="e">
        <f>VLOOKUP($D$3:$D$195,#REF!,3,FALSE)</f>
        <v>#REF!</v>
      </c>
      <c r="K189" s="73" t="e">
        <f>VLOOKUP($D$3:$D$195,#REF!,3,FALSE)</f>
        <v>#REF!</v>
      </c>
      <c r="L189" s="73">
        <v>89.691999999999993</v>
      </c>
      <c r="M189" s="73">
        <v>124</v>
      </c>
      <c r="N189" s="71">
        <f t="shared" si="57"/>
        <v>50</v>
      </c>
      <c r="O189" s="28">
        <v>55</v>
      </c>
      <c r="P189" s="28"/>
      <c r="Q189" s="45">
        <f t="shared" si="66"/>
        <v>55</v>
      </c>
      <c r="R189" s="28"/>
      <c r="S189" s="28"/>
      <c r="T189" s="28"/>
      <c r="U189" s="28"/>
      <c r="V189" s="28"/>
      <c r="W189" s="24">
        <f t="shared" si="67"/>
        <v>0</v>
      </c>
      <c r="X189" s="68">
        <f t="shared" si="68"/>
        <v>55</v>
      </c>
      <c r="Y189" s="24"/>
      <c r="Z189" s="24"/>
      <c r="AA189" s="24"/>
      <c r="AB189" s="24">
        <f t="shared" si="69"/>
        <v>0</v>
      </c>
      <c r="AC189" s="24"/>
      <c r="AD189" s="28"/>
      <c r="AE189" s="24"/>
      <c r="AF189" s="24">
        <f t="shared" si="70"/>
        <v>0</v>
      </c>
      <c r="AG189" s="24"/>
      <c r="AH189" s="24">
        <f t="shared" si="71"/>
        <v>0</v>
      </c>
      <c r="AI189" s="68">
        <f t="shared" si="72"/>
        <v>0</v>
      </c>
      <c r="AJ189" s="128">
        <f t="shared" si="58"/>
        <v>161.84740300254344</v>
      </c>
      <c r="AK189" s="30"/>
    </row>
    <row r="190" spans="1:37" s="106" customFormat="1" ht="14">
      <c r="A190" s="145">
        <v>188</v>
      </c>
      <c r="B190" s="34" t="s">
        <v>452</v>
      </c>
      <c r="C190" s="133" t="s">
        <v>48</v>
      </c>
      <c r="D190" s="133" t="s">
        <v>49</v>
      </c>
      <c r="E190" s="145" t="str">
        <f>VLOOKUP($D$3:$D$194,职称信息表!$B$3:$D$199,3,FALSE)</f>
        <v>副教授</v>
      </c>
      <c r="F190" s="145" t="str">
        <f>VLOOKUP($D$3:$D$194,职称信息表!$B$2:$E$199,4,FALSE)</f>
        <v>专任教师</v>
      </c>
      <c r="G190" s="145" t="str">
        <f>VLOOKUP($D$3:$D$194,职称信息表!$B$3:$F$199,5,FALSE)</f>
        <v>副高</v>
      </c>
      <c r="H190" s="19">
        <f>VLOOKUP(D190:D382,工作量!C190:K410,7,FALSE)</f>
        <v>204</v>
      </c>
      <c r="I190" s="71">
        <f>VLOOKUP(D190:D382,工作量!C190:K410,9,FALSE)</f>
        <v>30.924987233383639</v>
      </c>
      <c r="J190" s="145" t="e">
        <f>VLOOKUP($D$3:$D$195,#REF!,3,FALSE)</f>
        <v>#REF!</v>
      </c>
      <c r="K190" s="145" t="e">
        <f>VLOOKUP($D$3:$D$195,#REF!,3,FALSE)</f>
        <v>#REF!</v>
      </c>
      <c r="L190" s="145">
        <v>91.384</v>
      </c>
      <c r="M190" s="73">
        <v>42</v>
      </c>
      <c r="N190" s="71">
        <f t="shared" si="57"/>
        <v>83.064516129032256</v>
      </c>
      <c r="O190" s="145"/>
      <c r="P190" s="145"/>
      <c r="Q190" s="145">
        <f t="shared" si="66"/>
        <v>0</v>
      </c>
      <c r="R190" s="145"/>
      <c r="S190" s="145"/>
      <c r="T190" s="145"/>
      <c r="U190" s="145"/>
      <c r="V190" s="145"/>
      <c r="W190" s="95">
        <f t="shared" si="67"/>
        <v>0</v>
      </c>
      <c r="X190" s="68">
        <f t="shared" si="68"/>
        <v>0</v>
      </c>
      <c r="Y190" s="95"/>
      <c r="Z190" s="95"/>
      <c r="AA190" s="95"/>
      <c r="AB190" s="95">
        <f t="shared" si="69"/>
        <v>0</v>
      </c>
      <c r="AC190" s="95"/>
      <c r="AD190" s="145"/>
      <c r="AE190" s="95"/>
      <c r="AF190" s="95">
        <f t="shared" si="70"/>
        <v>0</v>
      </c>
      <c r="AG190" s="95"/>
      <c r="AH190" s="95">
        <f t="shared" si="71"/>
        <v>0</v>
      </c>
      <c r="AI190" s="68">
        <f t="shared" si="72"/>
        <v>0</v>
      </c>
      <c r="AJ190" s="128">
        <f t="shared" si="58"/>
        <v>113.98950336241589</v>
      </c>
      <c r="AK190" s="30"/>
    </row>
    <row r="191" spans="1:37" s="46" customFormat="1" ht="14">
      <c r="A191" s="99">
        <v>189</v>
      </c>
      <c r="B191" s="100" t="s">
        <v>497</v>
      </c>
      <c r="C191" s="101" t="s">
        <v>357</v>
      </c>
      <c r="D191" s="101" t="s">
        <v>270</v>
      </c>
      <c r="E191" s="99" t="str">
        <f>VLOOKUP($D$3:$D$194,职称信息表!$B$3:$D$199,3,FALSE)</f>
        <v>讲师（高校）</v>
      </c>
      <c r="F191" s="99" t="str">
        <f>VLOOKUP($D$3:$D$194,职称信息表!$B$2:$E$199,4,FALSE)</f>
        <v>专任教师</v>
      </c>
      <c r="G191" s="99" t="str">
        <f>VLOOKUP($D$3:$D$194,职称信息表!$B$3:$F$199,5,FALSE)</f>
        <v>中级</v>
      </c>
      <c r="H191" s="102">
        <f>VLOOKUP(D191:D383,工作量!C191:K411,7,FALSE)</f>
        <v>11</v>
      </c>
      <c r="I191" s="102">
        <f>VLOOKUP(D191:D383,工作量!C191:K411,9,FALSE)</f>
        <v>1.6675238214079413</v>
      </c>
      <c r="J191" s="99" t="e">
        <f>VLOOKUP($D$3:$D$195,#REF!,3,FALSE)</f>
        <v>#REF!</v>
      </c>
      <c r="K191" s="99" t="e">
        <f>VLOOKUP($D$3:$D$195,#REF!,3,FALSE)</f>
        <v>#REF!</v>
      </c>
      <c r="L191" s="99" t="e">
        <f>AVERAGE(J191,K191)</f>
        <v>#REF!</v>
      </c>
      <c r="M191" s="73">
        <v>157</v>
      </c>
      <c r="N191" s="102">
        <f t="shared" si="57"/>
        <v>36.693548387096776</v>
      </c>
      <c r="O191" s="99"/>
      <c r="P191" s="99"/>
      <c r="Q191" s="99"/>
      <c r="R191" s="99"/>
      <c r="S191" s="99"/>
      <c r="T191" s="99"/>
      <c r="U191" s="99"/>
      <c r="V191" s="99"/>
      <c r="W191" s="117"/>
      <c r="X191" s="99"/>
      <c r="Y191" s="117"/>
      <c r="Z191" s="117"/>
      <c r="AA191" s="117"/>
      <c r="AB191" s="117"/>
      <c r="AC191" s="117"/>
      <c r="AD191" s="99"/>
      <c r="AE191" s="117"/>
      <c r="AF191" s="117"/>
      <c r="AG191" s="117"/>
      <c r="AH191" s="117"/>
      <c r="AI191" s="99"/>
      <c r="AJ191" s="128">
        <f t="shared" si="58"/>
        <v>38.361072208504716</v>
      </c>
      <c r="AK191" s="109" t="s">
        <v>673</v>
      </c>
    </row>
    <row r="192" spans="1:37" ht="14">
      <c r="A192" s="28">
        <v>190</v>
      </c>
      <c r="B192" s="34" t="s">
        <v>312</v>
      </c>
      <c r="C192" s="35" t="s">
        <v>36</v>
      </c>
      <c r="D192" s="35" t="s">
        <v>37</v>
      </c>
      <c r="E192" s="45" t="s">
        <v>652</v>
      </c>
      <c r="F192" s="59" t="s">
        <v>482</v>
      </c>
      <c r="G192" s="45" t="s">
        <v>653</v>
      </c>
      <c r="H192" s="19">
        <f>VLOOKUP(D192:D384,工作量!C192:K412,7,FALSE)</f>
        <v>543.80399999999997</v>
      </c>
      <c r="I192" s="71">
        <f>VLOOKUP(D192:D384,工作量!C192:K412,9,FALSE)</f>
        <v>82.436920379720377</v>
      </c>
      <c r="J192" s="73" t="e">
        <f>VLOOKUP($D$3:$D$195,#REF!,3,FALSE)</f>
        <v>#REF!</v>
      </c>
      <c r="K192" s="73" t="e">
        <f>VLOOKUP($D$3:$D$195,#REF!,3,FALSE)</f>
        <v>#REF!</v>
      </c>
      <c r="L192" s="73" t="e">
        <f>AVERAGE(J192,K192)</f>
        <v>#REF!</v>
      </c>
      <c r="M192" s="73">
        <v>33</v>
      </c>
      <c r="N192" s="71">
        <f t="shared" si="57"/>
        <v>86.693548387096783</v>
      </c>
      <c r="O192" s="28"/>
      <c r="P192" s="28"/>
      <c r="Q192" s="45">
        <f>SUM(O192:P192)</f>
        <v>0</v>
      </c>
      <c r="R192" s="28">
        <v>10</v>
      </c>
      <c r="S192" s="28"/>
      <c r="T192" s="28"/>
      <c r="U192" s="28"/>
      <c r="V192" s="28"/>
      <c r="W192" s="24">
        <f>SUM(R192:V192)</f>
        <v>10</v>
      </c>
      <c r="X192" s="68">
        <f>Q192+W192</f>
        <v>10</v>
      </c>
      <c r="Y192" s="24"/>
      <c r="Z192" s="24"/>
      <c r="AA192" s="24"/>
      <c r="AB192" s="24">
        <f>SUM(Y192:AA192)</f>
        <v>0</v>
      </c>
      <c r="AC192" s="24"/>
      <c r="AD192" s="28"/>
      <c r="AE192" s="24"/>
      <c r="AF192" s="24">
        <f>SUM(AC192:AE192)</f>
        <v>0</v>
      </c>
      <c r="AG192" s="24"/>
      <c r="AH192" s="24">
        <f>AG192</f>
        <v>0</v>
      </c>
      <c r="AI192" s="68">
        <f>AB192+AF192+AH192</f>
        <v>0</v>
      </c>
      <c r="AJ192" s="128">
        <f t="shared" si="58"/>
        <v>179.13046876681716</v>
      </c>
      <c r="AK192" s="30"/>
    </row>
    <row r="193" spans="1:37" ht="14">
      <c r="A193" s="99">
        <v>191</v>
      </c>
      <c r="B193" s="100" t="s">
        <v>312</v>
      </c>
      <c r="C193" s="101" t="s">
        <v>44</v>
      </c>
      <c r="D193" s="101" t="s">
        <v>45</v>
      </c>
      <c r="E193" s="99" t="e">
        <f>VLOOKUP($D$3:$D$194,职称信息表!$B$3:$D$199,3,FALSE)</f>
        <v>#N/A</v>
      </c>
      <c r="F193" s="99" t="e">
        <f>VLOOKUP($D$3:$D$194,职称信息表!$B$2:$E$161,4,FALSE)</f>
        <v>#N/A</v>
      </c>
      <c r="G193" s="99" t="e">
        <f>VLOOKUP($D$3:$D$194,职称信息表!$B$3:$F$161,5,FALSE)</f>
        <v>#N/A</v>
      </c>
      <c r="H193" s="102"/>
      <c r="I193" s="102"/>
      <c r="J193" s="115"/>
      <c r="K193" s="115"/>
      <c r="L193" s="115"/>
      <c r="M193" s="99"/>
      <c r="N193" s="102"/>
      <c r="O193" s="99"/>
      <c r="P193" s="99"/>
      <c r="Q193" s="99"/>
      <c r="R193" s="99"/>
      <c r="S193" s="99"/>
      <c r="T193" s="99"/>
      <c r="U193" s="99"/>
      <c r="V193" s="99"/>
      <c r="W193" s="117"/>
      <c r="X193" s="99"/>
      <c r="Y193" s="117"/>
      <c r="Z193" s="117"/>
      <c r="AA193" s="117"/>
      <c r="AB193" s="117"/>
      <c r="AC193" s="117"/>
      <c r="AD193" s="99"/>
      <c r="AE193" s="117"/>
      <c r="AF193" s="117"/>
      <c r="AG193" s="117"/>
      <c r="AH193" s="117"/>
      <c r="AI193" s="99"/>
      <c r="AJ193" s="104"/>
      <c r="AK193" s="116" t="s">
        <v>688</v>
      </c>
    </row>
    <row r="194" spans="1:37" ht="14">
      <c r="A194" s="99">
        <v>192</v>
      </c>
      <c r="B194" s="100" t="s">
        <v>312</v>
      </c>
      <c r="C194" s="101" t="s">
        <v>269</v>
      </c>
      <c r="D194" s="101" t="s">
        <v>259</v>
      </c>
      <c r="E194" s="99" t="e">
        <f>VLOOKUP($D$3:$D$194,职称信息表!$B$3:$D$161,3,FALSE)</f>
        <v>#N/A</v>
      </c>
      <c r="F194" s="99" t="e">
        <f>VLOOKUP($D$3:$D$194,职称信息表!$B$2:$E$161,4,FALSE)</f>
        <v>#N/A</v>
      </c>
      <c r="G194" s="99" t="e">
        <f>VLOOKUP($D$3:$D$194,职称信息表!$B$3:$F$161,5,FALSE)</f>
        <v>#N/A</v>
      </c>
      <c r="H194" s="102"/>
      <c r="I194" s="102"/>
      <c r="J194" s="115"/>
      <c r="K194" s="115"/>
      <c r="L194" s="115"/>
      <c r="M194" s="99"/>
      <c r="N194" s="102"/>
      <c r="O194" s="99"/>
      <c r="P194" s="99"/>
      <c r="Q194" s="99"/>
      <c r="R194" s="99"/>
      <c r="S194" s="99"/>
      <c r="T194" s="99"/>
      <c r="U194" s="99"/>
      <c r="V194" s="99"/>
      <c r="W194" s="117"/>
      <c r="X194" s="99"/>
      <c r="Y194" s="117"/>
      <c r="Z194" s="117"/>
      <c r="AA194" s="117"/>
      <c r="AB194" s="117"/>
      <c r="AC194" s="117"/>
      <c r="AD194" s="99"/>
      <c r="AE194" s="117"/>
      <c r="AF194" s="117"/>
      <c r="AG194" s="117"/>
      <c r="AH194" s="117"/>
      <c r="AI194" s="99"/>
      <c r="AJ194" s="104"/>
      <c r="AK194" s="116" t="s">
        <v>688</v>
      </c>
    </row>
    <row r="195" spans="1:37" ht="14">
      <c r="A195" s="99">
        <v>193</v>
      </c>
      <c r="B195" s="100" t="s">
        <v>312</v>
      </c>
      <c r="C195" s="101" t="s">
        <v>267</v>
      </c>
      <c r="D195" s="101" t="s">
        <v>256</v>
      </c>
      <c r="E195" s="99" t="e">
        <f>VLOOKUP($D$3:$D$194,职称信息表!$B$3:$D$161,3,FALSE)</f>
        <v>#VALUE!</v>
      </c>
      <c r="F195" s="99" t="e">
        <f>VLOOKUP($D$3:$D$194,职称信息表!$B$2:$E$161,4,FALSE)</f>
        <v>#VALUE!</v>
      </c>
      <c r="G195" s="99" t="e">
        <f>VLOOKUP($D$3:$D$194,职称信息表!$B$3:$F$161,5,FALSE)</f>
        <v>#VALUE!</v>
      </c>
      <c r="H195" s="102"/>
      <c r="I195" s="102"/>
      <c r="J195" s="115"/>
      <c r="K195" s="115"/>
      <c r="L195" s="115"/>
      <c r="M195" s="99"/>
      <c r="N195" s="102"/>
      <c r="O195" s="99"/>
      <c r="P195" s="99"/>
      <c r="Q195" s="99"/>
      <c r="R195" s="99"/>
      <c r="S195" s="99"/>
      <c r="T195" s="99"/>
      <c r="U195" s="99"/>
      <c r="V195" s="99"/>
      <c r="W195" s="117"/>
      <c r="X195" s="99"/>
      <c r="Y195" s="117"/>
      <c r="Z195" s="117"/>
      <c r="AA195" s="117"/>
      <c r="AB195" s="117"/>
      <c r="AC195" s="117"/>
      <c r="AD195" s="99"/>
      <c r="AE195" s="117"/>
      <c r="AF195" s="117"/>
      <c r="AG195" s="117"/>
      <c r="AH195" s="117"/>
      <c r="AI195" s="99"/>
      <c r="AJ195" s="104"/>
      <c r="AK195" s="116" t="s">
        <v>688</v>
      </c>
    </row>
    <row r="196" spans="1:37" s="106" customFormat="1" ht="14">
      <c r="A196" s="99">
        <v>194</v>
      </c>
      <c r="B196" s="100" t="s">
        <v>312</v>
      </c>
      <c r="C196" s="101" t="s">
        <v>268</v>
      </c>
      <c r="D196" s="101" t="s">
        <v>258</v>
      </c>
      <c r="E196" s="99" t="e">
        <f>VLOOKUP($D$3:$D$194,职称信息表!$B$3:$D$161,3,FALSE)</f>
        <v>#VALUE!</v>
      </c>
      <c r="F196" s="99" t="e">
        <f>VLOOKUP($D$3:$D$194,职称信息表!$B$2:$E$161,4,FALSE)</f>
        <v>#VALUE!</v>
      </c>
      <c r="G196" s="99" t="e">
        <f>VLOOKUP($D$3:$D$194,职称信息表!$B$3:$F$161,5,FALSE)</f>
        <v>#VALUE!</v>
      </c>
      <c r="H196" s="102"/>
      <c r="I196" s="102"/>
      <c r="J196" s="115"/>
      <c r="K196" s="115"/>
      <c r="L196" s="115"/>
      <c r="M196" s="99"/>
      <c r="N196" s="102"/>
      <c r="O196" s="99"/>
      <c r="P196" s="99"/>
      <c r="Q196" s="99"/>
      <c r="R196" s="99"/>
      <c r="S196" s="99"/>
      <c r="T196" s="99"/>
      <c r="U196" s="99"/>
      <c r="V196" s="99"/>
      <c r="W196" s="103"/>
      <c r="X196" s="99"/>
      <c r="Y196" s="103"/>
      <c r="Z196" s="103"/>
      <c r="AA196" s="103"/>
      <c r="AB196" s="103"/>
      <c r="AC196" s="103"/>
      <c r="AD196" s="99"/>
      <c r="AE196" s="103"/>
      <c r="AF196" s="103"/>
      <c r="AG196" s="103"/>
      <c r="AH196" s="103"/>
      <c r="AI196" s="99"/>
      <c r="AJ196" s="104"/>
      <c r="AK196" s="116" t="s">
        <v>688</v>
      </c>
    </row>
    <row r="197" spans="1:37" s="106" customFormat="1" ht="14">
      <c r="A197" s="99">
        <v>195</v>
      </c>
      <c r="B197" s="100" t="s">
        <v>312</v>
      </c>
      <c r="C197" s="101" t="s">
        <v>265</v>
      </c>
      <c r="D197" s="101" t="s">
        <v>257</v>
      </c>
      <c r="E197" s="99" t="e">
        <f>VLOOKUP($D$3:$D$194,职称信息表!$B$3:$D$161,3,FALSE)</f>
        <v>#VALUE!</v>
      </c>
      <c r="F197" s="99" t="e">
        <f>VLOOKUP($D$3:$D$194,职称信息表!$B$2:$E$161,4,FALSE)</f>
        <v>#VALUE!</v>
      </c>
      <c r="G197" s="99" t="e">
        <f>VLOOKUP($D$3:$D$194,职称信息表!$B$3:$F$161,5,FALSE)</f>
        <v>#VALUE!</v>
      </c>
      <c r="H197" s="102"/>
      <c r="I197" s="102"/>
      <c r="J197" s="115"/>
      <c r="K197" s="115"/>
      <c r="L197" s="115"/>
      <c r="M197" s="99"/>
      <c r="N197" s="102"/>
      <c r="O197" s="99"/>
      <c r="P197" s="99"/>
      <c r="Q197" s="99"/>
      <c r="R197" s="99"/>
      <c r="S197" s="99"/>
      <c r="T197" s="99"/>
      <c r="U197" s="99"/>
      <c r="V197" s="99"/>
      <c r="W197" s="103"/>
      <c r="X197" s="99"/>
      <c r="Y197" s="103"/>
      <c r="Z197" s="103"/>
      <c r="AA197" s="103"/>
      <c r="AB197" s="103"/>
      <c r="AC197" s="103"/>
      <c r="AD197" s="99"/>
      <c r="AE197" s="103"/>
      <c r="AF197" s="103"/>
      <c r="AG197" s="103"/>
      <c r="AH197" s="103"/>
      <c r="AI197" s="99"/>
      <c r="AJ197" s="104"/>
      <c r="AK197" s="116" t="s">
        <v>688</v>
      </c>
    </row>
    <row r="198" spans="1:37" s="106" customFormat="1" ht="14">
      <c r="A198" s="99">
        <v>196</v>
      </c>
      <c r="B198" s="100" t="s">
        <v>312</v>
      </c>
      <c r="C198" s="101" t="s">
        <v>266</v>
      </c>
      <c r="D198" s="101" t="s">
        <v>255</v>
      </c>
      <c r="E198" s="99" t="e">
        <f>VLOOKUP($D$3:$D$194,职称信息表!$B$3:$D$161,3,FALSE)</f>
        <v>#VALUE!</v>
      </c>
      <c r="F198" s="99" t="e">
        <f>VLOOKUP($D$3:$D$194,职称信息表!$B$2:$E$161,4,FALSE)</f>
        <v>#VALUE!</v>
      </c>
      <c r="G198" s="99" t="e">
        <f>VLOOKUP($D$3:$D$194,职称信息表!$B$3:$F$161,5,FALSE)</f>
        <v>#VALUE!</v>
      </c>
      <c r="H198" s="102"/>
      <c r="I198" s="102"/>
      <c r="J198" s="115"/>
      <c r="K198" s="115"/>
      <c r="L198" s="115"/>
      <c r="M198" s="99"/>
      <c r="N198" s="102"/>
      <c r="O198" s="99"/>
      <c r="P198" s="99"/>
      <c r="Q198" s="99"/>
      <c r="R198" s="99"/>
      <c r="S198" s="99"/>
      <c r="T198" s="99"/>
      <c r="U198" s="99"/>
      <c r="V198" s="99"/>
      <c r="W198" s="103"/>
      <c r="X198" s="99"/>
      <c r="Y198" s="103"/>
      <c r="Z198" s="103"/>
      <c r="AA198" s="103"/>
      <c r="AB198" s="103"/>
      <c r="AC198" s="103"/>
      <c r="AD198" s="99"/>
      <c r="AE198" s="103"/>
      <c r="AF198" s="103"/>
      <c r="AG198" s="103"/>
      <c r="AH198" s="103"/>
      <c r="AI198" s="99"/>
      <c r="AJ198" s="104"/>
      <c r="AK198" s="116" t="s">
        <v>688</v>
      </c>
    </row>
    <row r="199" spans="1:37" s="106" customFormat="1" ht="14">
      <c r="A199" s="99">
        <v>197</v>
      </c>
      <c r="B199" s="100" t="s">
        <v>312</v>
      </c>
      <c r="C199" s="101" t="s">
        <v>30</v>
      </c>
      <c r="D199" s="101" t="s">
        <v>31</v>
      </c>
      <c r="E199" s="99" t="e">
        <f>VLOOKUP($D$3:$D$194,职称信息表!$B$3:$D$161,3,FALSE)</f>
        <v>#VALUE!</v>
      </c>
      <c r="F199" s="99" t="e">
        <f>VLOOKUP($D$3:$D$194,职称信息表!$B$2:$E$161,4,FALSE)</f>
        <v>#VALUE!</v>
      </c>
      <c r="G199" s="99" t="e">
        <f>VLOOKUP($D$3:$D$194,职称信息表!$B$3:$F$161,5,FALSE)</f>
        <v>#VALUE!</v>
      </c>
      <c r="H199" s="102"/>
      <c r="I199" s="102"/>
      <c r="J199" s="115"/>
      <c r="K199" s="115"/>
      <c r="L199" s="115"/>
      <c r="M199" s="99"/>
      <c r="N199" s="102"/>
      <c r="O199" s="99"/>
      <c r="P199" s="99"/>
      <c r="Q199" s="99"/>
      <c r="R199" s="99"/>
      <c r="S199" s="99"/>
      <c r="T199" s="99"/>
      <c r="U199" s="99"/>
      <c r="V199" s="99"/>
      <c r="W199" s="103"/>
      <c r="X199" s="99"/>
      <c r="Y199" s="103"/>
      <c r="Z199" s="103"/>
      <c r="AA199" s="103"/>
      <c r="AB199" s="103"/>
      <c r="AC199" s="103"/>
      <c r="AD199" s="99"/>
      <c r="AE199" s="103"/>
      <c r="AF199" s="103"/>
      <c r="AG199" s="103"/>
      <c r="AH199" s="103"/>
      <c r="AI199" s="99"/>
      <c r="AJ199" s="104"/>
      <c r="AK199" s="116" t="s">
        <v>688</v>
      </c>
    </row>
    <row r="200" spans="1:37" s="106" customFormat="1" ht="14">
      <c r="A200" s="99">
        <v>198</v>
      </c>
      <c r="B200" s="100" t="s">
        <v>312</v>
      </c>
      <c r="C200" s="101" t="s">
        <v>234</v>
      </c>
      <c r="D200" s="101" t="s">
        <v>235</v>
      </c>
      <c r="E200" s="99" t="e">
        <f>VLOOKUP($D$3:$D$194,职称信息表!$B$3:$D$161,3,FALSE)</f>
        <v>#VALUE!</v>
      </c>
      <c r="F200" s="99" t="e">
        <f>VLOOKUP($D$3:$D$194,职称信息表!$B$2:$E$161,4,FALSE)</f>
        <v>#VALUE!</v>
      </c>
      <c r="G200" s="99" t="e">
        <f>VLOOKUP($D$3:$D$194,职称信息表!$B$3:$F$161,5,FALSE)</f>
        <v>#VALUE!</v>
      </c>
      <c r="H200" s="102"/>
      <c r="I200" s="102"/>
      <c r="J200" s="115"/>
      <c r="K200" s="115"/>
      <c r="L200" s="115"/>
      <c r="M200" s="99"/>
      <c r="N200" s="102"/>
      <c r="O200" s="99"/>
      <c r="P200" s="99"/>
      <c r="Q200" s="99"/>
      <c r="R200" s="99"/>
      <c r="S200" s="99"/>
      <c r="T200" s="99"/>
      <c r="U200" s="99"/>
      <c r="V200" s="99"/>
      <c r="W200" s="103"/>
      <c r="X200" s="99"/>
      <c r="Y200" s="103"/>
      <c r="Z200" s="103"/>
      <c r="AA200" s="103"/>
      <c r="AB200" s="103"/>
      <c r="AC200" s="103"/>
      <c r="AD200" s="99"/>
      <c r="AE200" s="103"/>
      <c r="AF200" s="103"/>
      <c r="AG200" s="103"/>
      <c r="AH200" s="103"/>
      <c r="AI200" s="99"/>
      <c r="AJ200" s="104"/>
      <c r="AK200" s="116" t="s">
        <v>688</v>
      </c>
    </row>
    <row r="201" spans="1:37" s="106" customFormat="1" ht="14">
      <c r="A201" s="99">
        <v>199</v>
      </c>
      <c r="B201" s="100" t="s">
        <v>312</v>
      </c>
      <c r="C201" s="101" t="s">
        <v>110</v>
      </c>
      <c r="D201" s="101" t="s">
        <v>111</v>
      </c>
      <c r="E201" s="99" t="e">
        <f>VLOOKUP($D$3:$D$194,职称信息表!$B$3:$D$161,3,FALSE)</f>
        <v>#VALUE!</v>
      </c>
      <c r="F201" s="99" t="e">
        <f>VLOOKUP($D$3:$D$194,职称信息表!$B$2:$E$161,4,FALSE)</f>
        <v>#VALUE!</v>
      </c>
      <c r="G201" s="99" t="e">
        <f>VLOOKUP($D$3:$D$194,职称信息表!$B$3:$F$161,5,FALSE)</f>
        <v>#VALUE!</v>
      </c>
      <c r="H201" s="102"/>
      <c r="I201" s="102"/>
      <c r="J201" s="115"/>
      <c r="K201" s="115"/>
      <c r="L201" s="115"/>
      <c r="M201" s="99"/>
      <c r="N201" s="102"/>
      <c r="O201" s="99"/>
      <c r="P201" s="99"/>
      <c r="Q201" s="99"/>
      <c r="R201" s="99"/>
      <c r="S201" s="99"/>
      <c r="T201" s="99"/>
      <c r="U201" s="99"/>
      <c r="V201" s="99"/>
      <c r="W201" s="103"/>
      <c r="X201" s="99"/>
      <c r="Y201" s="103"/>
      <c r="Z201" s="103"/>
      <c r="AA201" s="103"/>
      <c r="AB201" s="103"/>
      <c r="AC201" s="103"/>
      <c r="AD201" s="99"/>
      <c r="AE201" s="103"/>
      <c r="AF201" s="103"/>
      <c r="AG201" s="103"/>
      <c r="AH201" s="103"/>
      <c r="AI201" s="99"/>
      <c r="AJ201" s="104"/>
      <c r="AK201" s="116" t="s">
        <v>688</v>
      </c>
    </row>
    <row r="202" spans="1:37" s="106" customFormat="1" ht="14">
      <c r="A202" s="99">
        <v>200</v>
      </c>
      <c r="B202" s="100" t="s">
        <v>312</v>
      </c>
      <c r="C202" s="101" t="s">
        <v>168</v>
      </c>
      <c r="D202" s="101" t="s">
        <v>169</v>
      </c>
      <c r="E202" s="99" t="e">
        <f>VLOOKUP($D$3:$D$194,职称信息表!$B$3:$D$161,3,FALSE)</f>
        <v>#VALUE!</v>
      </c>
      <c r="F202" s="99" t="e">
        <f>VLOOKUP($D$3:$D$194,职称信息表!$B$2:$E$161,4,FALSE)</f>
        <v>#VALUE!</v>
      </c>
      <c r="G202" s="99" t="e">
        <f>VLOOKUP($D$3:$D$194,职称信息表!$B$3:$F$161,5,FALSE)</f>
        <v>#VALUE!</v>
      </c>
      <c r="H202" s="102"/>
      <c r="I202" s="102"/>
      <c r="J202" s="115"/>
      <c r="K202" s="115"/>
      <c r="L202" s="115"/>
      <c r="M202" s="99"/>
      <c r="N202" s="102"/>
      <c r="O202" s="99"/>
      <c r="P202" s="99"/>
      <c r="Q202" s="99"/>
      <c r="R202" s="99"/>
      <c r="S202" s="99"/>
      <c r="T202" s="99"/>
      <c r="U202" s="99"/>
      <c r="V202" s="99"/>
      <c r="W202" s="103"/>
      <c r="X202" s="99"/>
      <c r="Y202" s="103"/>
      <c r="Z202" s="103"/>
      <c r="AA202" s="103"/>
      <c r="AB202" s="103"/>
      <c r="AC202" s="103"/>
      <c r="AD202" s="99"/>
      <c r="AE202" s="103"/>
      <c r="AF202" s="103"/>
      <c r="AG202" s="103"/>
      <c r="AH202" s="103"/>
      <c r="AI202" s="99"/>
      <c r="AJ202" s="104"/>
      <c r="AK202" s="116" t="s">
        <v>688</v>
      </c>
    </row>
    <row r="203" spans="1:37" s="106" customFormat="1" ht="14">
      <c r="A203" s="99">
        <v>201</v>
      </c>
      <c r="B203" s="100" t="s">
        <v>312</v>
      </c>
      <c r="C203" s="101" t="s">
        <v>361</v>
      </c>
      <c r="D203" s="101" t="s">
        <v>239</v>
      </c>
      <c r="E203" s="99" t="e">
        <f>VLOOKUP($D$3:$D$194,职称信息表!$B$3:$D$161,3,FALSE)</f>
        <v>#VALUE!</v>
      </c>
      <c r="F203" s="99" t="e">
        <f>VLOOKUP($D$3:$D$194,职称信息表!$B$2:$E$161,4,FALSE)</f>
        <v>#VALUE!</v>
      </c>
      <c r="G203" s="99" t="e">
        <f>VLOOKUP($D$3:$D$194,职称信息表!$B$3:$F$161,5,FALSE)</f>
        <v>#VALUE!</v>
      </c>
      <c r="H203" s="102"/>
      <c r="I203" s="102"/>
      <c r="J203" s="115"/>
      <c r="K203" s="115"/>
      <c r="L203" s="115"/>
      <c r="M203" s="99"/>
      <c r="N203" s="102"/>
      <c r="O203" s="99"/>
      <c r="P203" s="99"/>
      <c r="Q203" s="99"/>
      <c r="R203" s="99"/>
      <c r="S203" s="99"/>
      <c r="T203" s="99"/>
      <c r="U203" s="99"/>
      <c r="V203" s="99"/>
      <c r="W203" s="103"/>
      <c r="X203" s="99"/>
      <c r="Y203" s="103"/>
      <c r="Z203" s="103"/>
      <c r="AA203" s="103"/>
      <c r="AB203" s="103"/>
      <c r="AC203" s="103"/>
      <c r="AD203" s="99"/>
      <c r="AE203" s="103"/>
      <c r="AF203" s="103"/>
      <c r="AG203" s="103"/>
      <c r="AH203" s="103"/>
      <c r="AI203" s="99"/>
      <c r="AJ203" s="104"/>
      <c r="AK203" s="116" t="s">
        <v>688</v>
      </c>
    </row>
    <row r="204" spans="1:37" s="106" customFormat="1" ht="14">
      <c r="A204" s="99">
        <v>202</v>
      </c>
      <c r="B204" s="100" t="s">
        <v>312</v>
      </c>
      <c r="C204" s="101" t="s">
        <v>348</v>
      </c>
      <c r="D204" s="101" t="s">
        <v>211</v>
      </c>
      <c r="E204" s="99" t="e">
        <f>VLOOKUP($D$3:$D$194,职称信息表!$B$3:$D$161,3,FALSE)</f>
        <v>#VALUE!</v>
      </c>
      <c r="F204" s="99" t="e">
        <f>VLOOKUP($D$3:$D$194,职称信息表!$B$2:$E$161,4,FALSE)</f>
        <v>#VALUE!</v>
      </c>
      <c r="G204" s="99" t="e">
        <f>VLOOKUP($D$3:$D$194,职称信息表!$B$3:$F$161,5,FALSE)</f>
        <v>#VALUE!</v>
      </c>
      <c r="H204" s="102"/>
      <c r="I204" s="102"/>
      <c r="J204" s="115"/>
      <c r="K204" s="115"/>
      <c r="L204" s="115"/>
      <c r="M204" s="99"/>
      <c r="N204" s="102"/>
      <c r="O204" s="99"/>
      <c r="P204" s="99"/>
      <c r="Q204" s="99"/>
      <c r="R204" s="99"/>
      <c r="S204" s="99"/>
      <c r="T204" s="99"/>
      <c r="U204" s="99"/>
      <c r="V204" s="99"/>
      <c r="W204" s="103"/>
      <c r="X204" s="99"/>
      <c r="Y204" s="103"/>
      <c r="Z204" s="103"/>
      <c r="AA204" s="103"/>
      <c r="AB204" s="103"/>
      <c r="AC204" s="103"/>
      <c r="AD204" s="99"/>
      <c r="AE204" s="103"/>
      <c r="AF204" s="103"/>
      <c r="AG204" s="103"/>
      <c r="AH204" s="103"/>
      <c r="AI204" s="99"/>
      <c r="AJ204" s="104"/>
      <c r="AK204" s="116" t="s">
        <v>688</v>
      </c>
    </row>
    <row r="205" spans="1:37" s="106" customFormat="1" ht="14">
      <c r="A205" s="99">
        <v>203</v>
      </c>
      <c r="B205" s="100" t="s">
        <v>312</v>
      </c>
      <c r="C205" s="101" t="s">
        <v>326</v>
      </c>
      <c r="D205" s="101" t="s">
        <v>313</v>
      </c>
      <c r="E205" s="99" t="e">
        <f>VLOOKUP($D$3:$D$194,职称信息表!$B$3:$D$161,3,FALSE)</f>
        <v>#VALUE!</v>
      </c>
      <c r="F205" s="99" t="e">
        <f>VLOOKUP($D$3:$D$194,职称信息表!$B$2:$E$161,4,FALSE)</f>
        <v>#VALUE!</v>
      </c>
      <c r="G205" s="99" t="e">
        <f>VLOOKUP($D$3:$D$194,职称信息表!$B$3:$F$161,5,FALSE)</f>
        <v>#VALUE!</v>
      </c>
      <c r="H205" s="102"/>
      <c r="I205" s="102"/>
      <c r="J205" s="115"/>
      <c r="K205" s="115"/>
      <c r="L205" s="115"/>
      <c r="M205" s="99"/>
      <c r="N205" s="102"/>
      <c r="O205" s="99"/>
      <c r="P205" s="99"/>
      <c r="Q205" s="99"/>
      <c r="R205" s="99"/>
      <c r="S205" s="99"/>
      <c r="T205" s="99"/>
      <c r="U205" s="99"/>
      <c r="V205" s="99"/>
      <c r="W205" s="103"/>
      <c r="X205" s="99"/>
      <c r="Y205" s="103"/>
      <c r="Z205" s="103"/>
      <c r="AA205" s="103"/>
      <c r="AB205" s="103"/>
      <c r="AC205" s="103"/>
      <c r="AD205" s="99"/>
      <c r="AE205" s="103"/>
      <c r="AF205" s="103"/>
      <c r="AG205" s="103"/>
      <c r="AH205" s="103"/>
      <c r="AI205" s="99"/>
      <c r="AJ205" s="104"/>
      <c r="AK205" s="116" t="s">
        <v>688</v>
      </c>
    </row>
    <row r="206" spans="1:37" s="106" customFormat="1" ht="14">
      <c r="A206" s="99">
        <v>204</v>
      </c>
      <c r="B206" s="100" t="s">
        <v>312</v>
      </c>
      <c r="C206" s="101" t="s">
        <v>575</v>
      </c>
      <c r="D206" s="101" t="s">
        <v>455</v>
      </c>
      <c r="E206" s="99" t="e">
        <f>VLOOKUP($D$3:$D$194,职称信息表!$B$3:$D$161,3,FALSE)</f>
        <v>#VALUE!</v>
      </c>
      <c r="F206" s="99" t="e">
        <f>VLOOKUP($D$3:$D$194,职称信息表!$B$2:$E$161,4,FALSE)</f>
        <v>#VALUE!</v>
      </c>
      <c r="G206" s="99" t="e">
        <f>VLOOKUP($D$3:$D$194,职称信息表!$B$3:$F$161,5,FALSE)</f>
        <v>#VALUE!</v>
      </c>
      <c r="H206" s="102"/>
      <c r="I206" s="102"/>
      <c r="J206" s="115"/>
      <c r="K206" s="115"/>
      <c r="L206" s="115"/>
      <c r="M206" s="99"/>
      <c r="N206" s="102"/>
      <c r="O206" s="99"/>
      <c r="P206" s="99"/>
      <c r="Q206" s="99"/>
      <c r="R206" s="99"/>
      <c r="S206" s="99"/>
      <c r="T206" s="99"/>
      <c r="U206" s="99"/>
      <c r="V206" s="99"/>
      <c r="W206" s="103"/>
      <c r="X206" s="99"/>
      <c r="Y206" s="103"/>
      <c r="Z206" s="103"/>
      <c r="AA206" s="103"/>
      <c r="AB206" s="103"/>
      <c r="AC206" s="103"/>
      <c r="AD206" s="99"/>
      <c r="AE206" s="103"/>
      <c r="AF206" s="103"/>
      <c r="AG206" s="103"/>
      <c r="AH206" s="103"/>
      <c r="AI206" s="99"/>
      <c r="AJ206" s="104"/>
      <c r="AK206" s="116" t="s">
        <v>688</v>
      </c>
    </row>
    <row r="207" spans="1:37" s="106" customFormat="1" ht="14">
      <c r="A207" s="99">
        <v>205</v>
      </c>
      <c r="B207" s="100" t="s">
        <v>312</v>
      </c>
      <c r="C207" s="101" t="s">
        <v>576</v>
      </c>
      <c r="D207" s="101" t="s">
        <v>314</v>
      </c>
      <c r="E207" s="99" t="e">
        <f>VLOOKUP($D$3:$D$194,职称信息表!$B$3:$D$161,3,FALSE)</f>
        <v>#VALUE!</v>
      </c>
      <c r="F207" s="99" t="e">
        <f>VLOOKUP($D$3:$D$194,职称信息表!$B$2:$E$161,4,FALSE)</f>
        <v>#VALUE!</v>
      </c>
      <c r="G207" s="99" t="e">
        <f>VLOOKUP($D$3:$D$194,职称信息表!$B$3:$F$161,5,FALSE)</f>
        <v>#VALUE!</v>
      </c>
      <c r="H207" s="102"/>
      <c r="I207" s="102"/>
      <c r="J207" s="115"/>
      <c r="K207" s="115"/>
      <c r="L207" s="115"/>
      <c r="M207" s="99"/>
      <c r="N207" s="102"/>
      <c r="O207" s="99"/>
      <c r="P207" s="99"/>
      <c r="Q207" s="99"/>
      <c r="R207" s="99"/>
      <c r="S207" s="99"/>
      <c r="T207" s="99"/>
      <c r="U207" s="99"/>
      <c r="V207" s="99"/>
      <c r="W207" s="103"/>
      <c r="X207" s="99"/>
      <c r="Y207" s="103"/>
      <c r="Z207" s="103"/>
      <c r="AA207" s="103"/>
      <c r="AB207" s="103"/>
      <c r="AC207" s="103"/>
      <c r="AD207" s="99"/>
      <c r="AE207" s="103"/>
      <c r="AF207" s="103"/>
      <c r="AG207" s="103"/>
      <c r="AH207" s="103"/>
      <c r="AI207" s="99"/>
      <c r="AJ207" s="104"/>
      <c r="AK207" s="116" t="s">
        <v>688</v>
      </c>
    </row>
    <row r="208" spans="1:37" s="106" customFormat="1" ht="14">
      <c r="A208" s="99">
        <v>206</v>
      </c>
      <c r="B208" s="100" t="s">
        <v>312</v>
      </c>
      <c r="C208" s="101" t="s">
        <v>577</v>
      </c>
      <c r="D208" s="101" t="s">
        <v>531</v>
      </c>
      <c r="E208" s="99" t="e">
        <f>VLOOKUP($D$3:$D$194,职称信息表!$B$3:$D$161,3,FALSE)</f>
        <v>#VALUE!</v>
      </c>
      <c r="F208" s="99" t="e">
        <f>VLOOKUP($D$3:$D$194,职称信息表!$B$2:$E$161,4,FALSE)</f>
        <v>#VALUE!</v>
      </c>
      <c r="G208" s="99" t="e">
        <f>VLOOKUP($D$3:$D$194,职称信息表!$B$3:$F$161,5,FALSE)</f>
        <v>#VALUE!</v>
      </c>
      <c r="H208" s="102"/>
      <c r="I208" s="102"/>
      <c r="J208" s="115"/>
      <c r="K208" s="115"/>
      <c r="L208" s="115"/>
      <c r="M208" s="99"/>
      <c r="N208" s="102"/>
      <c r="O208" s="99"/>
      <c r="P208" s="99"/>
      <c r="Q208" s="99"/>
      <c r="R208" s="99"/>
      <c r="S208" s="99"/>
      <c r="T208" s="99"/>
      <c r="U208" s="99"/>
      <c r="V208" s="99"/>
      <c r="W208" s="103"/>
      <c r="X208" s="99"/>
      <c r="Y208" s="103"/>
      <c r="Z208" s="103"/>
      <c r="AA208" s="103"/>
      <c r="AB208" s="103"/>
      <c r="AC208" s="103"/>
      <c r="AD208" s="99"/>
      <c r="AE208" s="103"/>
      <c r="AF208" s="103"/>
      <c r="AG208" s="103"/>
      <c r="AH208" s="103"/>
      <c r="AI208" s="99"/>
      <c r="AJ208" s="104"/>
      <c r="AK208" s="116" t="s">
        <v>691</v>
      </c>
    </row>
    <row r="209" spans="1:37" s="106" customFormat="1" ht="14">
      <c r="A209" s="99">
        <v>207</v>
      </c>
      <c r="B209" s="100" t="s">
        <v>312</v>
      </c>
      <c r="C209" s="101"/>
      <c r="D209" s="101" t="s">
        <v>323</v>
      </c>
      <c r="E209" s="99" t="e">
        <f>VLOOKUP($D$3:$D$194,职称信息表!$B$3:$D$161,3,FALSE)</f>
        <v>#VALUE!</v>
      </c>
      <c r="F209" s="99" t="e">
        <f>VLOOKUP($D$3:$D$194,职称信息表!$B$2:$E$161,4,FALSE)</f>
        <v>#VALUE!</v>
      </c>
      <c r="G209" s="99" t="e">
        <f>VLOOKUP($D$3:$D$194,职称信息表!$B$3:$F$161,5,FALSE)</f>
        <v>#VALUE!</v>
      </c>
      <c r="H209" s="102"/>
      <c r="I209" s="102"/>
      <c r="J209" s="115"/>
      <c r="K209" s="115"/>
      <c r="L209" s="115"/>
      <c r="M209" s="99"/>
      <c r="N209" s="102"/>
      <c r="O209" s="99"/>
      <c r="P209" s="99"/>
      <c r="Q209" s="99"/>
      <c r="R209" s="99"/>
      <c r="S209" s="99"/>
      <c r="T209" s="99"/>
      <c r="U209" s="99"/>
      <c r="V209" s="99"/>
      <c r="W209" s="103"/>
      <c r="X209" s="99"/>
      <c r="Y209" s="103"/>
      <c r="Z209" s="103"/>
      <c r="AA209" s="103"/>
      <c r="AB209" s="103"/>
      <c r="AC209" s="103"/>
      <c r="AD209" s="99"/>
      <c r="AE209" s="103"/>
      <c r="AF209" s="103"/>
      <c r="AG209" s="103"/>
      <c r="AH209" s="103"/>
      <c r="AI209" s="99"/>
      <c r="AJ209" s="104"/>
      <c r="AK209" s="116" t="s">
        <v>688</v>
      </c>
    </row>
    <row r="210" spans="1:37" s="106" customFormat="1" ht="14">
      <c r="A210" s="99">
        <v>208</v>
      </c>
      <c r="B210" s="100" t="s">
        <v>312</v>
      </c>
      <c r="C210" s="101"/>
      <c r="D210" s="101" t="s">
        <v>407</v>
      </c>
      <c r="E210" s="99" t="e">
        <f>VLOOKUP($D$3:$D$194,职称信息表!$B$3:$D$161,3,FALSE)</f>
        <v>#VALUE!</v>
      </c>
      <c r="F210" s="99" t="e">
        <f>VLOOKUP($D$3:$D$194,职称信息表!$B$2:$E$161,4,FALSE)</f>
        <v>#VALUE!</v>
      </c>
      <c r="G210" s="99" t="e">
        <f>VLOOKUP($D$3:$D$194,职称信息表!$B$3:$F$161,5,FALSE)</f>
        <v>#VALUE!</v>
      </c>
      <c r="H210" s="102"/>
      <c r="I210" s="102"/>
      <c r="J210" s="115"/>
      <c r="K210" s="115"/>
      <c r="L210" s="115"/>
      <c r="M210" s="99"/>
      <c r="N210" s="102"/>
      <c r="O210" s="99"/>
      <c r="P210" s="99"/>
      <c r="Q210" s="99"/>
      <c r="R210" s="99"/>
      <c r="S210" s="99"/>
      <c r="T210" s="99"/>
      <c r="U210" s="99"/>
      <c r="V210" s="99"/>
      <c r="W210" s="103"/>
      <c r="X210" s="99"/>
      <c r="Y210" s="103"/>
      <c r="Z210" s="103"/>
      <c r="AA210" s="103"/>
      <c r="AB210" s="103"/>
      <c r="AC210" s="103"/>
      <c r="AD210" s="99"/>
      <c r="AE210" s="103"/>
      <c r="AF210" s="103"/>
      <c r="AG210" s="103"/>
      <c r="AH210" s="103"/>
      <c r="AI210" s="99"/>
      <c r="AJ210" s="104"/>
      <c r="AK210" s="116" t="s">
        <v>688</v>
      </c>
    </row>
    <row r="211" spans="1:37" s="106" customFormat="1" ht="14">
      <c r="A211" s="99">
        <v>209</v>
      </c>
      <c r="B211" s="100" t="s">
        <v>312</v>
      </c>
      <c r="C211" s="101"/>
      <c r="D211" s="101" t="s">
        <v>456</v>
      </c>
      <c r="E211" s="99" t="e">
        <f>VLOOKUP($D$3:$D$194,职称信息表!$B$3:$D$161,3,FALSE)</f>
        <v>#VALUE!</v>
      </c>
      <c r="F211" s="99" t="e">
        <f>VLOOKUP($D$3:$D$194,职称信息表!$B$2:$E$161,4,FALSE)</f>
        <v>#VALUE!</v>
      </c>
      <c r="G211" s="99" t="e">
        <f>VLOOKUP($D$3:$D$194,职称信息表!$B$3:$F$161,5,FALSE)</f>
        <v>#VALUE!</v>
      </c>
      <c r="H211" s="102"/>
      <c r="I211" s="102"/>
      <c r="J211" s="115"/>
      <c r="K211" s="115"/>
      <c r="L211" s="115"/>
      <c r="M211" s="99"/>
      <c r="N211" s="102"/>
      <c r="O211" s="99"/>
      <c r="P211" s="99"/>
      <c r="Q211" s="99"/>
      <c r="R211" s="99"/>
      <c r="S211" s="99"/>
      <c r="T211" s="99"/>
      <c r="U211" s="99"/>
      <c r="V211" s="99"/>
      <c r="W211" s="103"/>
      <c r="X211" s="99"/>
      <c r="Y211" s="103"/>
      <c r="Z211" s="103"/>
      <c r="AA211" s="103"/>
      <c r="AB211" s="103"/>
      <c r="AC211" s="103"/>
      <c r="AD211" s="99"/>
      <c r="AE211" s="103"/>
      <c r="AF211" s="103"/>
      <c r="AG211" s="103"/>
      <c r="AH211" s="103"/>
      <c r="AI211" s="99"/>
      <c r="AJ211" s="104"/>
      <c r="AK211" s="116" t="s">
        <v>688</v>
      </c>
    </row>
    <row r="212" spans="1:37" s="106" customFormat="1" ht="14">
      <c r="A212" s="145">
        <v>210</v>
      </c>
      <c r="B212" s="34" t="s">
        <v>498</v>
      </c>
      <c r="C212" s="133" t="s">
        <v>463</v>
      </c>
      <c r="D212" s="133" t="s">
        <v>307</v>
      </c>
      <c r="E212" s="145" t="s">
        <v>385</v>
      </c>
      <c r="F212" s="145" t="s">
        <v>386</v>
      </c>
      <c r="G212" s="145" t="s">
        <v>387</v>
      </c>
      <c r="H212" s="19">
        <f>VLOOKUP(D212:D404,工作量!C193:K413,7,FALSE)</f>
        <v>627.15440000000001</v>
      </c>
      <c r="I212" s="71">
        <f>VLOOKUP(D212:D404,工作量!C193:K413,9,FALSE)</f>
        <v>95.072263790982248</v>
      </c>
      <c r="J212" s="145" t="e">
        <f>VLOOKUP($D$3:$D$195,#REF!,3,FALSE)</f>
        <v>#VALUE!</v>
      </c>
      <c r="K212" s="145" t="e">
        <f>VLOOKUP($D$3:$D$195,#REF!,3,FALSE)</f>
        <v>#VALUE!</v>
      </c>
      <c r="L212" s="145" t="e">
        <f>AVERAGE(J212,K212)</f>
        <v>#VALUE!</v>
      </c>
      <c r="M212" s="145">
        <v>157</v>
      </c>
      <c r="N212" s="71">
        <f>(1.6-M212/155)*62.5</f>
        <v>36.693548387096776</v>
      </c>
      <c r="O212" s="145"/>
      <c r="P212" s="145"/>
      <c r="Q212" s="145">
        <f>SUM(O212:P212)</f>
        <v>0</v>
      </c>
      <c r="R212" s="145"/>
      <c r="S212" s="145"/>
      <c r="T212" s="145"/>
      <c r="U212" s="145"/>
      <c r="V212" s="145"/>
      <c r="W212" s="95">
        <f>SUM(R212:V212)</f>
        <v>0</v>
      </c>
      <c r="X212" s="68">
        <f>Q212+W212</f>
        <v>0</v>
      </c>
      <c r="Y212" s="95"/>
      <c r="Z212" s="95"/>
      <c r="AA212" s="95"/>
      <c r="AB212" s="95">
        <f>SUM(Y212:AA212)</f>
        <v>0</v>
      </c>
      <c r="AC212" s="95">
        <v>7</v>
      </c>
      <c r="AD212" s="145"/>
      <c r="AE212" s="95"/>
      <c r="AF212" s="95">
        <f>SUM(AC212:AE212)</f>
        <v>7</v>
      </c>
      <c r="AG212" s="95"/>
      <c r="AH212" s="95">
        <f>AG212</f>
        <v>0</v>
      </c>
      <c r="AI212" s="68">
        <f>AB212+AF212+AH212</f>
        <v>7</v>
      </c>
      <c r="AJ212" s="128">
        <f>I212+N212+X212+AI212</f>
        <v>138.76581217807902</v>
      </c>
      <c r="AK212" s="30"/>
    </row>
    <row r="213" spans="1:37" s="106" customFormat="1" ht="14">
      <c r="A213" s="145">
        <v>211</v>
      </c>
      <c r="B213" s="34" t="s">
        <v>499</v>
      </c>
      <c r="C213" s="133" t="s">
        <v>76</v>
      </c>
      <c r="D213" s="133" t="s">
        <v>77</v>
      </c>
      <c r="E213" s="145" t="s">
        <v>385</v>
      </c>
      <c r="F213" s="145" t="s">
        <v>386</v>
      </c>
      <c r="G213" s="145" t="s">
        <v>387</v>
      </c>
      <c r="H213" s="19">
        <f>VLOOKUP(D213:D405,工作量!C194:K414,7,FALSE)</f>
        <v>413.04333333333329</v>
      </c>
      <c r="I213" s="71">
        <f>VLOOKUP(D213:D405,工作量!C194:K414,9,FALSE)</f>
        <v>62.614508873370369</v>
      </c>
      <c r="J213" s="145" t="e">
        <f>VLOOKUP($D$3:$D$195,#REF!,3,FALSE)</f>
        <v>#VALUE!</v>
      </c>
      <c r="K213" s="145" t="e">
        <f>VLOOKUP($D$3:$D$195,#REF!,3,FALSE)</f>
        <v>#VALUE!</v>
      </c>
      <c r="L213" s="145">
        <v>90.051000000000002</v>
      </c>
      <c r="M213" s="145">
        <v>109</v>
      </c>
      <c r="N213" s="71">
        <f>(1.6-M213/155)*62.5</f>
        <v>56.048387096774199</v>
      </c>
      <c r="O213" s="145"/>
      <c r="P213" s="145"/>
      <c r="Q213" s="145">
        <f>SUM(O213:P213)</f>
        <v>0</v>
      </c>
      <c r="R213" s="145"/>
      <c r="S213" s="145"/>
      <c r="T213" s="145"/>
      <c r="U213" s="145"/>
      <c r="V213" s="145"/>
      <c r="W213" s="95">
        <f>SUM(R213:V213)</f>
        <v>0</v>
      </c>
      <c r="X213" s="68">
        <f>Q213+W213</f>
        <v>0</v>
      </c>
      <c r="Y213" s="95"/>
      <c r="Z213" s="95"/>
      <c r="AA213" s="95"/>
      <c r="AB213" s="95">
        <f>SUM(Y213:AA213)</f>
        <v>0</v>
      </c>
      <c r="AC213" s="95"/>
      <c r="AD213" s="145"/>
      <c r="AE213" s="95"/>
      <c r="AF213" s="95">
        <f>SUM(AC213:AE213)</f>
        <v>0</v>
      </c>
      <c r="AG213" s="95"/>
      <c r="AH213" s="95">
        <f>AG213</f>
        <v>0</v>
      </c>
      <c r="AI213" s="68">
        <f>AB213+AF213+AH213</f>
        <v>0</v>
      </c>
      <c r="AJ213" s="128">
        <f>I213+N213+X213+AI213</f>
        <v>118.66289597014458</v>
      </c>
      <c r="AK213" s="30"/>
    </row>
    <row r="214" spans="1:37" s="106" customFormat="1" ht="14">
      <c r="A214" s="145">
        <v>212</v>
      </c>
      <c r="B214" s="34" t="s">
        <v>500</v>
      </c>
      <c r="C214" s="133" t="s">
        <v>78</v>
      </c>
      <c r="D214" s="133" t="s">
        <v>79</v>
      </c>
      <c r="E214" s="145" t="s">
        <v>652</v>
      </c>
      <c r="F214" s="145" t="s">
        <v>482</v>
      </c>
      <c r="G214" s="145" t="s">
        <v>653</v>
      </c>
      <c r="H214" s="19">
        <f>VLOOKUP(D214:D406,工作量!C195:K415,7,FALSE)</f>
        <v>1870.4999999999998</v>
      </c>
      <c r="I214" s="71">
        <f>VLOOKUP(D214:D406,工作量!C195:K415,9,FALSE)</f>
        <v>100</v>
      </c>
      <c r="J214" s="145">
        <v>87.97</v>
      </c>
      <c r="K214" s="145">
        <v>91.546000000000006</v>
      </c>
      <c r="L214" s="145">
        <f>AVERAGE(J214,K214)</f>
        <v>89.75800000000001</v>
      </c>
      <c r="M214" s="145">
        <v>121</v>
      </c>
      <c r="N214" s="71">
        <f>(1.6-M214/155)*62.5</f>
        <v>51.209677419354847</v>
      </c>
      <c r="O214" s="145">
        <v>115</v>
      </c>
      <c r="P214" s="145"/>
      <c r="Q214" s="145">
        <f>SUM(O214:P214)</f>
        <v>115</v>
      </c>
      <c r="R214" s="145"/>
      <c r="S214" s="145"/>
      <c r="T214" s="145">
        <v>15</v>
      </c>
      <c r="U214" s="145"/>
      <c r="V214" s="145"/>
      <c r="W214" s="95">
        <f>SUM(R214:V214)</f>
        <v>15</v>
      </c>
      <c r="X214" s="68">
        <f>Q214+W214</f>
        <v>130</v>
      </c>
      <c r="Y214" s="95">
        <v>30</v>
      </c>
      <c r="Z214" s="95"/>
      <c r="AA214" s="95"/>
      <c r="AB214" s="95">
        <f>SUM(Y214:AA214)</f>
        <v>30</v>
      </c>
      <c r="AC214" s="95"/>
      <c r="AD214" s="145"/>
      <c r="AE214" s="95"/>
      <c r="AF214" s="95">
        <f>SUM(AC214:AE214)</f>
        <v>0</v>
      </c>
      <c r="AG214" s="95">
        <v>40</v>
      </c>
      <c r="AH214" s="95">
        <f>AG214</f>
        <v>40</v>
      </c>
      <c r="AI214" s="68">
        <f>AB214+AF214+AH214</f>
        <v>70</v>
      </c>
      <c r="AJ214" s="128">
        <f>I214+N214+X214+AI214</f>
        <v>351.20967741935488</v>
      </c>
      <c r="AK214" s="95"/>
    </row>
    <row r="215" spans="1:37" s="106" customFormat="1" ht="14">
      <c r="A215" s="99">
        <v>213</v>
      </c>
      <c r="B215" s="100" t="s">
        <v>501</v>
      </c>
      <c r="C215" s="101" t="s">
        <v>19</v>
      </c>
      <c r="D215" s="101" t="s">
        <v>20</v>
      </c>
      <c r="E215" s="99" t="e">
        <f>VLOOKUP($D$3:$D$194,职称信息表!$B$3:$D$161,3,FALSE)</f>
        <v>#VALUE!</v>
      </c>
      <c r="F215" s="99"/>
      <c r="G215" s="99" t="e">
        <f>VLOOKUP($D$3:$D$194,职称信息表!$B$3:$F$161,5,FALSE)</f>
        <v>#VALUE!</v>
      </c>
      <c r="H215" s="99"/>
      <c r="I215" s="99"/>
      <c r="J215" s="115"/>
      <c r="K215" s="115"/>
      <c r="L215" s="115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103"/>
      <c r="X215" s="99"/>
      <c r="Y215" s="103"/>
      <c r="Z215" s="103"/>
      <c r="AA215" s="103"/>
      <c r="AB215" s="103"/>
      <c r="AC215" s="103"/>
      <c r="AD215" s="99"/>
      <c r="AE215" s="103"/>
      <c r="AF215" s="103"/>
      <c r="AG215" s="103"/>
      <c r="AH215" s="103"/>
      <c r="AI215" s="99"/>
      <c r="AJ215" s="99"/>
      <c r="AK215" s="110"/>
    </row>
    <row r="216" spans="1:37" s="106" customFormat="1" ht="14">
      <c r="A216" s="99">
        <v>214</v>
      </c>
      <c r="B216" s="100" t="s">
        <v>502</v>
      </c>
      <c r="C216" s="101">
        <v>40185</v>
      </c>
      <c r="D216" s="101" t="s">
        <v>295</v>
      </c>
      <c r="E216" s="99" t="e">
        <f>VLOOKUP($D$3:$D$194,职称信息表!$B$3:$D$161,3,FALSE)</f>
        <v>#VALUE!</v>
      </c>
      <c r="F216" s="99"/>
      <c r="G216" s="99" t="e">
        <f>VLOOKUP($D$3:$D$194,职称信息表!$B$3:$F$161,5,FALSE)</f>
        <v>#VALUE!</v>
      </c>
      <c r="H216" s="99"/>
      <c r="I216" s="99"/>
      <c r="J216" s="115"/>
      <c r="K216" s="115"/>
      <c r="L216" s="115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103"/>
      <c r="X216" s="99"/>
      <c r="Y216" s="103"/>
      <c r="Z216" s="103"/>
      <c r="AA216" s="103"/>
      <c r="AB216" s="103"/>
      <c r="AC216" s="103"/>
      <c r="AD216" s="99"/>
      <c r="AE216" s="103"/>
      <c r="AF216" s="103"/>
      <c r="AG216" s="103"/>
      <c r="AH216" s="103"/>
      <c r="AI216" s="99"/>
      <c r="AJ216" s="99"/>
      <c r="AK216" s="110"/>
    </row>
    <row r="217" spans="1:37" s="106" customFormat="1" ht="14">
      <c r="A217" s="99">
        <v>215</v>
      </c>
      <c r="B217" s="100" t="s">
        <v>503</v>
      </c>
      <c r="C217" s="101" t="s">
        <v>474</v>
      </c>
      <c r="D217" s="101" t="s">
        <v>454</v>
      </c>
      <c r="E217" s="99" t="e">
        <f>VLOOKUP($D$3:$D$194,职称信息表!$B$3:$D$161,3,FALSE)</f>
        <v>#VALUE!</v>
      </c>
      <c r="F217" s="99"/>
      <c r="G217" s="99" t="e">
        <f>VLOOKUP($D$3:$D$194,职称信息表!$B$3:$F$161,5,FALSE)</f>
        <v>#VALUE!</v>
      </c>
      <c r="H217" s="99"/>
      <c r="I217" s="99"/>
      <c r="J217" s="115"/>
      <c r="K217" s="115"/>
      <c r="L217" s="115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103"/>
      <c r="X217" s="99"/>
      <c r="Y217" s="103"/>
      <c r="Z217" s="103"/>
      <c r="AA217" s="103"/>
      <c r="AB217" s="103"/>
      <c r="AC217" s="103"/>
      <c r="AD217" s="99"/>
      <c r="AE217" s="103"/>
      <c r="AF217" s="103"/>
      <c r="AG217" s="103"/>
      <c r="AH217" s="103"/>
      <c r="AI217" s="99"/>
      <c r="AJ217" s="99"/>
      <c r="AK217" s="110"/>
    </row>
    <row r="218" spans="1:37" s="106" customFormat="1" ht="14">
      <c r="A218" s="99">
        <v>216</v>
      </c>
      <c r="B218" s="100" t="s">
        <v>504</v>
      </c>
      <c r="C218" s="101" t="s">
        <v>271</v>
      </c>
      <c r="D218" s="101" t="s">
        <v>532</v>
      </c>
      <c r="E218" s="99" t="e">
        <f>VLOOKUP($D$3:$D$194,职称信息表!$B$3:$D$161,3,FALSE)</f>
        <v>#VALUE!</v>
      </c>
      <c r="F218" s="99"/>
      <c r="G218" s="99" t="e">
        <f>VLOOKUP($D$3:$D$194,职称信息表!$B$3:$F$161,5,FALSE)</f>
        <v>#VALUE!</v>
      </c>
      <c r="H218" s="99"/>
      <c r="I218" s="99"/>
      <c r="J218" s="115"/>
      <c r="K218" s="115"/>
      <c r="L218" s="115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103"/>
      <c r="X218" s="99"/>
      <c r="Y218" s="103"/>
      <c r="Z218" s="103"/>
      <c r="AA218" s="103"/>
      <c r="AB218" s="103"/>
      <c r="AC218" s="103"/>
      <c r="AD218" s="99"/>
      <c r="AE218" s="103"/>
      <c r="AF218" s="103"/>
      <c r="AG218" s="103"/>
      <c r="AH218" s="103"/>
      <c r="AI218" s="99"/>
      <c r="AJ218" s="99"/>
      <c r="AK218" s="110"/>
    </row>
    <row r="219" spans="1:37" s="106" customFormat="1" ht="14">
      <c r="A219" s="99">
        <v>217</v>
      </c>
      <c r="B219" s="100" t="s">
        <v>505</v>
      </c>
      <c r="C219" s="101" t="s">
        <v>370</v>
      </c>
      <c r="D219" s="101" t="s">
        <v>195</v>
      </c>
      <c r="E219" s="99" t="e">
        <f>VLOOKUP($D$3:$D$194,职称信息表!$B$3:$D$161,3,FALSE)</f>
        <v>#VALUE!</v>
      </c>
      <c r="F219" s="99"/>
      <c r="G219" s="99" t="e">
        <f>VLOOKUP($D$3:$D$194,职称信息表!$B$3:$F$161,5,FALSE)</f>
        <v>#VALUE!</v>
      </c>
      <c r="H219" s="99"/>
      <c r="I219" s="99"/>
      <c r="J219" s="115"/>
      <c r="K219" s="115"/>
      <c r="L219" s="115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103"/>
      <c r="X219" s="99"/>
      <c r="Y219" s="103"/>
      <c r="Z219" s="103"/>
      <c r="AA219" s="103"/>
      <c r="AB219" s="103"/>
      <c r="AC219" s="103"/>
      <c r="AD219" s="99"/>
      <c r="AE219" s="103"/>
      <c r="AF219" s="103"/>
      <c r="AG219" s="103"/>
      <c r="AH219" s="103"/>
      <c r="AI219" s="99"/>
      <c r="AJ219" s="99"/>
      <c r="AK219" s="110"/>
    </row>
    <row r="220" spans="1:37" s="106" customFormat="1" ht="14">
      <c r="A220" s="99">
        <v>218</v>
      </c>
      <c r="B220" s="100" t="s">
        <v>505</v>
      </c>
      <c r="C220" s="101" t="s">
        <v>55</v>
      </c>
      <c r="D220" s="101" t="s">
        <v>56</v>
      </c>
      <c r="E220" s="99" t="e">
        <f>VLOOKUP($D$3:$D$194,职称信息表!$B$3:$D$161,3,FALSE)</f>
        <v>#VALUE!</v>
      </c>
      <c r="F220" s="99"/>
      <c r="G220" s="99" t="e">
        <f>VLOOKUP($D$3:$D$194,职称信息表!$B$3:$F$161,5,FALSE)</f>
        <v>#VALUE!</v>
      </c>
      <c r="H220" s="99"/>
      <c r="I220" s="99"/>
      <c r="J220" s="115"/>
      <c r="K220" s="115"/>
      <c r="L220" s="115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103"/>
      <c r="X220" s="99"/>
      <c r="Y220" s="103"/>
      <c r="Z220" s="103"/>
      <c r="AA220" s="103"/>
      <c r="AB220" s="103"/>
      <c r="AC220" s="103"/>
      <c r="AD220" s="99"/>
      <c r="AE220" s="103"/>
      <c r="AF220" s="103"/>
      <c r="AG220" s="103"/>
      <c r="AH220" s="103"/>
      <c r="AI220" s="99"/>
      <c r="AJ220" s="99"/>
      <c r="AK220" s="110"/>
    </row>
    <row r="221" spans="1:37" s="106" customFormat="1" ht="14">
      <c r="A221" s="99">
        <v>219</v>
      </c>
      <c r="B221" s="100" t="s">
        <v>506</v>
      </c>
      <c r="C221" s="101" t="s">
        <v>578</v>
      </c>
      <c r="D221" s="101" t="s">
        <v>433</v>
      </c>
      <c r="E221" s="99" t="e">
        <f>VLOOKUP($D$3:$D$194,职称信息表!$B$3:$D$161,3,FALSE)</f>
        <v>#VALUE!</v>
      </c>
      <c r="F221" s="99"/>
      <c r="G221" s="99" t="e">
        <f>VLOOKUP($D$3:$D$194,职称信息表!$B$3:$F$161,5,FALSE)</f>
        <v>#VALUE!</v>
      </c>
      <c r="H221" s="99"/>
      <c r="I221" s="99"/>
      <c r="J221" s="115"/>
      <c r="K221" s="115"/>
      <c r="L221" s="115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103"/>
      <c r="X221" s="99"/>
      <c r="Y221" s="103"/>
      <c r="Z221" s="103"/>
      <c r="AA221" s="103"/>
      <c r="AB221" s="103"/>
      <c r="AC221" s="103"/>
      <c r="AD221" s="99"/>
      <c r="AE221" s="103"/>
      <c r="AF221" s="103"/>
      <c r="AG221" s="103"/>
      <c r="AH221" s="103"/>
      <c r="AI221" s="99"/>
      <c r="AJ221" s="99"/>
      <c r="AK221" s="110"/>
    </row>
    <row r="222" spans="1:37" s="106" customFormat="1" ht="14">
      <c r="A222" s="99">
        <v>220</v>
      </c>
      <c r="B222" s="100" t="s">
        <v>507</v>
      </c>
      <c r="C222" s="101" t="s">
        <v>276</v>
      </c>
      <c r="D222" s="101" t="s">
        <v>254</v>
      </c>
      <c r="E222" s="99" t="e">
        <f>VLOOKUP($D$3:$D$194,职称信息表!$B$3:$D$161,3,FALSE)</f>
        <v>#VALUE!</v>
      </c>
      <c r="F222" s="99"/>
      <c r="G222" s="99" t="e">
        <f>VLOOKUP($D$3:$D$194,职称信息表!$B$3:$F$161,5,FALSE)</f>
        <v>#VALUE!</v>
      </c>
      <c r="H222" s="99"/>
      <c r="I222" s="99"/>
      <c r="J222" s="115"/>
      <c r="K222" s="115"/>
      <c r="L222" s="115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103"/>
      <c r="X222" s="99"/>
      <c r="Y222" s="103"/>
      <c r="Z222" s="103"/>
      <c r="AA222" s="103"/>
      <c r="AB222" s="103"/>
      <c r="AC222" s="103"/>
      <c r="AD222" s="99"/>
      <c r="AE222" s="103"/>
      <c r="AF222" s="103"/>
      <c r="AG222" s="103"/>
      <c r="AH222" s="103"/>
      <c r="AI222" s="99"/>
      <c r="AJ222" s="99"/>
      <c r="AK222" s="110"/>
    </row>
    <row r="223" spans="1:37" s="106" customFormat="1" ht="14">
      <c r="A223" s="99">
        <v>221</v>
      </c>
      <c r="B223" s="100" t="s">
        <v>507</v>
      </c>
      <c r="C223" s="101" t="s">
        <v>278</v>
      </c>
      <c r="D223" s="101" t="s">
        <v>251</v>
      </c>
      <c r="E223" s="99" t="e">
        <f>VLOOKUP($D$3:$D$194,职称信息表!$B$3:$D$161,3,FALSE)</f>
        <v>#VALUE!</v>
      </c>
      <c r="F223" s="99"/>
      <c r="G223" s="99" t="e">
        <f>VLOOKUP($D$3:$D$194,职称信息表!$B$3:$F$161,5,FALSE)</f>
        <v>#VALUE!</v>
      </c>
      <c r="H223" s="99"/>
      <c r="I223" s="99"/>
      <c r="J223" s="115"/>
      <c r="K223" s="115"/>
      <c r="L223" s="115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103"/>
      <c r="X223" s="99"/>
      <c r="Y223" s="103"/>
      <c r="Z223" s="103"/>
      <c r="AA223" s="103"/>
      <c r="AB223" s="103"/>
      <c r="AC223" s="103"/>
      <c r="AD223" s="99"/>
      <c r="AE223" s="103"/>
      <c r="AF223" s="103"/>
      <c r="AG223" s="103"/>
      <c r="AH223" s="103"/>
      <c r="AI223" s="99"/>
      <c r="AJ223" s="99"/>
      <c r="AK223" s="110"/>
    </row>
    <row r="224" spans="1:37" s="106" customFormat="1" ht="14">
      <c r="A224" s="99">
        <v>222</v>
      </c>
      <c r="B224" s="100" t="s">
        <v>322</v>
      </c>
      <c r="C224" s="101" t="s">
        <v>274</v>
      </c>
      <c r="D224" s="101" t="s">
        <v>253</v>
      </c>
      <c r="E224" s="99" t="e">
        <f>VLOOKUP($D$3:$D$194,职称信息表!$B$3:$D$161,3,FALSE)</f>
        <v>#VALUE!</v>
      </c>
      <c r="F224" s="99"/>
      <c r="G224" s="99" t="e">
        <f>VLOOKUP($D$3:$D$194,职称信息表!$B$3:$F$161,5,FALSE)</f>
        <v>#VALUE!</v>
      </c>
      <c r="H224" s="99"/>
      <c r="I224" s="99"/>
      <c r="J224" s="115"/>
      <c r="K224" s="115"/>
      <c r="L224" s="115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103"/>
      <c r="X224" s="99"/>
      <c r="Y224" s="103"/>
      <c r="Z224" s="103"/>
      <c r="AA224" s="103"/>
      <c r="AB224" s="103"/>
      <c r="AC224" s="103"/>
      <c r="AD224" s="99"/>
      <c r="AE224" s="103"/>
      <c r="AF224" s="103"/>
      <c r="AG224" s="103"/>
      <c r="AH224" s="103"/>
      <c r="AI224" s="99"/>
      <c r="AJ224" s="99"/>
      <c r="AK224" s="110"/>
    </row>
    <row r="225" spans="1:37" s="106" customFormat="1" ht="14">
      <c r="A225" s="99">
        <v>223</v>
      </c>
      <c r="B225" s="100" t="s">
        <v>322</v>
      </c>
      <c r="C225" s="101" t="s">
        <v>475</v>
      </c>
      <c r="D225" s="101" t="s">
        <v>193</v>
      </c>
      <c r="E225" s="99" t="e">
        <f>VLOOKUP($D$3:$D$194,职称信息表!$B$3:$D$161,3,FALSE)</f>
        <v>#VALUE!</v>
      </c>
      <c r="F225" s="99"/>
      <c r="G225" s="99" t="e">
        <f>VLOOKUP($D$3:$D$194,职称信息表!$B$3:$F$161,5,FALSE)</f>
        <v>#VALUE!</v>
      </c>
      <c r="H225" s="99"/>
      <c r="I225" s="99"/>
      <c r="J225" s="115"/>
      <c r="K225" s="115"/>
      <c r="L225" s="115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103"/>
      <c r="X225" s="99"/>
      <c r="Y225" s="103"/>
      <c r="Z225" s="103"/>
      <c r="AA225" s="103"/>
      <c r="AB225" s="103"/>
      <c r="AC225" s="103"/>
      <c r="AD225" s="99"/>
      <c r="AE225" s="103"/>
      <c r="AF225" s="103"/>
      <c r="AG225" s="103"/>
      <c r="AH225" s="103"/>
      <c r="AI225" s="99"/>
      <c r="AJ225" s="99"/>
      <c r="AK225" s="110"/>
    </row>
    <row r="226" spans="1:37" s="106" customFormat="1" ht="14">
      <c r="A226" s="99">
        <v>224</v>
      </c>
      <c r="B226" s="100" t="s">
        <v>508</v>
      </c>
      <c r="C226" s="101"/>
      <c r="D226" s="101" t="s">
        <v>300</v>
      </c>
      <c r="E226" s="99" t="e">
        <f>VLOOKUP($D$3:$D$194,职称信息表!$B$3:$D$161,3,FALSE)</f>
        <v>#VALUE!</v>
      </c>
      <c r="F226" s="99"/>
      <c r="G226" s="99" t="e">
        <f>VLOOKUP($D$3:$D$194,职称信息表!$B$3:$F$161,5,FALSE)</f>
        <v>#VALUE!</v>
      </c>
      <c r="H226" s="99"/>
      <c r="I226" s="99"/>
      <c r="J226" s="115"/>
      <c r="K226" s="115"/>
      <c r="L226" s="115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103"/>
      <c r="X226" s="99"/>
      <c r="Y226" s="103"/>
      <c r="Z226" s="103"/>
      <c r="AA226" s="103"/>
      <c r="AB226" s="103"/>
      <c r="AC226" s="103"/>
      <c r="AD226" s="99"/>
      <c r="AE226" s="103"/>
      <c r="AF226" s="103"/>
      <c r="AG226" s="103"/>
      <c r="AH226" s="103"/>
      <c r="AI226" s="99"/>
      <c r="AJ226" s="99"/>
      <c r="AK226" s="110"/>
    </row>
    <row r="227" spans="1:37" s="106" customFormat="1" ht="14">
      <c r="A227" s="99">
        <v>225</v>
      </c>
      <c r="B227" s="100" t="s">
        <v>508</v>
      </c>
      <c r="C227" s="101"/>
      <c r="D227" s="101" t="s">
        <v>301</v>
      </c>
      <c r="E227" s="99" t="e">
        <f>VLOOKUP($D$3:$D$194,职称信息表!$B$3:$D$161,3,FALSE)</f>
        <v>#VALUE!</v>
      </c>
      <c r="F227" s="99"/>
      <c r="G227" s="99" t="e">
        <f>VLOOKUP($D$3:$D$194,职称信息表!$B$3:$F$161,5,FALSE)</f>
        <v>#VALUE!</v>
      </c>
      <c r="H227" s="99"/>
      <c r="I227" s="99"/>
      <c r="J227" s="115"/>
      <c r="K227" s="115"/>
      <c r="L227" s="115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103"/>
      <c r="X227" s="99"/>
      <c r="Y227" s="103"/>
      <c r="Z227" s="103"/>
      <c r="AA227" s="103"/>
      <c r="AB227" s="103"/>
      <c r="AC227" s="103"/>
      <c r="AD227" s="99"/>
      <c r="AE227" s="103"/>
      <c r="AF227" s="103"/>
      <c r="AG227" s="103"/>
      <c r="AH227" s="103"/>
      <c r="AI227" s="99"/>
      <c r="AJ227" s="99"/>
      <c r="AK227" s="110"/>
    </row>
    <row r="228" spans="1:37" s="106" customFormat="1" ht="14">
      <c r="A228" s="99">
        <v>226</v>
      </c>
      <c r="B228" s="100" t="s">
        <v>509</v>
      </c>
      <c r="C228" s="101"/>
      <c r="D228" s="101" t="s">
        <v>95</v>
      </c>
      <c r="E228" s="99" t="e">
        <f>VLOOKUP($D$3:$D$194,职称信息表!$B$3:$D$161,3,FALSE)</f>
        <v>#VALUE!</v>
      </c>
      <c r="F228" s="99"/>
      <c r="G228" s="99" t="e">
        <f>VLOOKUP($D$3:$D$194,职称信息表!$B$3:$F$161,5,FALSE)</f>
        <v>#VALUE!</v>
      </c>
      <c r="H228" s="99"/>
      <c r="I228" s="99"/>
      <c r="J228" s="115"/>
      <c r="K228" s="115"/>
      <c r="L228" s="115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103"/>
      <c r="X228" s="99"/>
      <c r="Y228" s="103"/>
      <c r="Z228" s="103"/>
      <c r="AA228" s="103"/>
      <c r="AB228" s="103"/>
      <c r="AC228" s="103"/>
      <c r="AD228" s="99"/>
      <c r="AE228" s="103"/>
      <c r="AF228" s="103"/>
      <c r="AG228" s="103"/>
      <c r="AH228" s="103"/>
      <c r="AI228" s="99"/>
      <c r="AJ228" s="99"/>
      <c r="AK228" s="110"/>
    </row>
    <row r="229" spans="1:37" s="106" customFormat="1" ht="14">
      <c r="A229" s="99">
        <v>227</v>
      </c>
      <c r="B229" s="100" t="s">
        <v>504</v>
      </c>
      <c r="C229" s="101"/>
      <c r="D229" s="101" t="s">
        <v>289</v>
      </c>
      <c r="E229" s="99" t="e">
        <f>VLOOKUP($D$3:$D$194,职称信息表!$B$3:$D$161,3,FALSE)</f>
        <v>#VALUE!</v>
      </c>
      <c r="F229" s="99"/>
      <c r="G229" s="99" t="e">
        <f>VLOOKUP($D$3:$D$194,职称信息表!$B$3:$F$161,5,FALSE)</f>
        <v>#VALUE!</v>
      </c>
      <c r="H229" s="99"/>
      <c r="I229" s="99"/>
      <c r="J229" s="115"/>
      <c r="K229" s="115"/>
      <c r="L229" s="115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103"/>
      <c r="X229" s="99"/>
      <c r="Y229" s="103"/>
      <c r="Z229" s="103"/>
      <c r="AA229" s="103"/>
      <c r="AB229" s="103"/>
      <c r="AC229" s="103"/>
      <c r="AD229" s="99"/>
      <c r="AE229" s="103"/>
      <c r="AF229" s="103"/>
      <c r="AG229" s="103"/>
      <c r="AH229" s="103"/>
      <c r="AI229" s="99"/>
      <c r="AJ229" s="99"/>
      <c r="AK229" s="110"/>
    </row>
    <row r="230" spans="1:37" s="106" customFormat="1" ht="14">
      <c r="A230" s="99">
        <v>228</v>
      </c>
      <c r="B230" s="100" t="s">
        <v>506</v>
      </c>
      <c r="C230" s="101"/>
      <c r="D230" s="101" t="s">
        <v>434</v>
      </c>
      <c r="E230" s="99" t="e">
        <f>VLOOKUP($D$3:$D$194,职称信息表!$B$3:$D$161,3,FALSE)</f>
        <v>#VALUE!</v>
      </c>
      <c r="F230" s="99"/>
      <c r="G230" s="99" t="e">
        <f>VLOOKUP($D$3:$D$194,职称信息表!$B$3:$F$161,5,FALSE)</f>
        <v>#VALUE!</v>
      </c>
      <c r="H230" s="99"/>
      <c r="I230" s="99"/>
      <c r="J230" s="115"/>
      <c r="K230" s="115"/>
      <c r="L230" s="115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103"/>
      <c r="X230" s="99"/>
      <c r="Y230" s="103"/>
      <c r="Z230" s="103"/>
      <c r="AA230" s="103"/>
      <c r="AB230" s="103"/>
      <c r="AC230" s="103"/>
      <c r="AD230" s="99"/>
      <c r="AE230" s="103"/>
      <c r="AF230" s="103"/>
      <c r="AG230" s="103"/>
      <c r="AH230" s="103"/>
      <c r="AI230" s="99"/>
      <c r="AJ230" s="99"/>
      <c r="AK230" s="110"/>
    </row>
    <row r="231" spans="1:37" s="106" customFormat="1" ht="14">
      <c r="A231" s="99">
        <v>229</v>
      </c>
      <c r="B231" s="100" t="s">
        <v>506</v>
      </c>
      <c r="C231" s="101"/>
      <c r="D231" s="101" t="s">
        <v>302</v>
      </c>
      <c r="E231" s="99" t="e">
        <f>VLOOKUP($D$3:$D$194,职称信息表!$B$3:$D$161,3,FALSE)</f>
        <v>#VALUE!</v>
      </c>
      <c r="F231" s="99"/>
      <c r="G231" s="99" t="e">
        <f>VLOOKUP($D$3:$D$194,职称信息表!$B$3:$F$161,5,FALSE)</f>
        <v>#VALUE!</v>
      </c>
      <c r="H231" s="99"/>
      <c r="I231" s="99"/>
      <c r="J231" s="115"/>
      <c r="K231" s="115"/>
      <c r="L231" s="115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103"/>
      <c r="X231" s="99"/>
      <c r="Y231" s="103"/>
      <c r="Z231" s="103"/>
      <c r="AA231" s="103"/>
      <c r="AB231" s="103"/>
      <c r="AC231" s="103"/>
      <c r="AD231" s="99"/>
      <c r="AE231" s="103"/>
      <c r="AF231" s="103"/>
      <c r="AG231" s="103"/>
      <c r="AH231" s="103"/>
      <c r="AI231" s="99"/>
      <c r="AJ231" s="99"/>
      <c r="AK231" s="110"/>
    </row>
    <row r="232" spans="1:37" s="106" customFormat="1" ht="14">
      <c r="A232" s="99">
        <v>230</v>
      </c>
      <c r="B232" s="100" t="s">
        <v>506</v>
      </c>
      <c r="C232" s="101"/>
      <c r="D232" s="101" t="s">
        <v>303</v>
      </c>
      <c r="E232" s="99" t="e">
        <f>VLOOKUP($D$3:$D$194,职称信息表!$B$3:$D$161,3,FALSE)</f>
        <v>#VALUE!</v>
      </c>
      <c r="F232" s="99"/>
      <c r="G232" s="99" t="e">
        <f>VLOOKUP($D$3:$D$194,职称信息表!$B$3:$F$161,5,FALSE)</f>
        <v>#VALUE!</v>
      </c>
      <c r="H232" s="99"/>
      <c r="I232" s="99"/>
      <c r="J232" s="115"/>
      <c r="K232" s="115"/>
      <c r="L232" s="115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103"/>
      <c r="X232" s="99"/>
      <c r="Y232" s="103"/>
      <c r="Z232" s="103"/>
      <c r="AA232" s="103"/>
      <c r="AB232" s="103"/>
      <c r="AC232" s="103"/>
      <c r="AD232" s="99"/>
      <c r="AE232" s="103"/>
      <c r="AF232" s="103"/>
      <c r="AG232" s="103"/>
      <c r="AH232" s="103"/>
      <c r="AI232" s="99"/>
      <c r="AJ232" s="99"/>
      <c r="AK232" s="110"/>
    </row>
    <row r="233" spans="1:37" s="106" customFormat="1" ht="14">
      <c r="A233" s="99">
        <v>231</v>
      </c>
      <c r="B233" s="100" t="s">
        <v>506</v>
      </c>
      <c r="C233" s="101"/>
      <c r="D233" s="101" t="s">
        <v>304</v>
      </c>
      <c r="E233" s="99" t="e">
        <f>VLOOKUP($D$3:$D$194,职称信息表!$B$3:$D$161,3,FALSE)</f>
        <v>#VALUE!</v>
      </c>
      <c r="F233" s="99"/>
      <c r="G233" s="99" t="e">
        <f>VLOOKUP($D$3:$D$194,职称信息表!$B$3:$F$161,5,FALSE)</f>
        <v>#VALUE!</v>
      </c>
      <c r="H233" s="99"/>
      <c r="I233" s="99"/>
      <c r="J233" s="115"/>
      <c r="K233" s="115"/>
      <c r="L233" s="115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103"/>
      <c r="X233" s="99"/>
      <c r="Y233" s="103"/>
      <c r="Z233" s="103"/>
      <c r="AA233" s="103"/>
      <c r="AB233" s="103"/>
      <c r="AC233" s="103"/>
      <c r="AD233" s="99"/>
      <c r="AE233" s="103"/>
      <c r="AF233" s="103"/>
      <c r="AG233" s="103"/>
      <c r="AH233" s="103"/>
      <c r="AI233" s="99"/>
      <c r="AJ233" s="99"/>
      <c r="AK233" s="110"/>
    </row>
    <row r="234" spans="1:37" s="106" customFormat="1" ht="14">
      <c r="A234" s="99">
        <v>232</v>
      </c>
      <c r="B234" s="100" t="s">
        <v>510</v>
      </c>
      <c r="C234" s="101"/>
      <c r="D234" s="101" t="s">
        <v>305</v>
      </c>
      <c r="E234" s="99" t="e">
        <f>VLOOKUP($D$3:$D$194,职称信息表!$B$3:$D$161,3,FALSE)</f>
        <v>#VALUE!</v>
      </c>
      <c r="F234" s="99"/>
      <c r="G234" s="99" t="e">
        <f>VLOOKUP($D$3:$D$194,职称信息表!$B$3:$F$161,5,FALSE)</f>
        <v>#VALUE!</v>
      </c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103"/>
      <c r="X234" s="99"/>
      <c r="Y234" s="103"/>
      <c r="Z234" s="103"/>
      <c r="AA234" s="103"/>
      <c r="AB234" s="103"/>
      <c r="AC234" s="103"/>
      <c r="AD234" s="99"/>
      <c r="AE234" s="103"/>
      <c r="AF234" s="103"/>
      <c r="AG234" s="103"/>
      <c r="AH234" s="103"/>
      <c r="AI234" s="99"/>
      <c r="AJ234" s="99"/>
      <c r="AK234" s="110"/>
    </row>
    <row r="235" spans="1:37" s="106" customFormat="1" ht="14">
      <c r="A235" s="99">
        <v>233</v>
      </c>
      <c r="B235" s="100" t="s">
        <v>511</v>
      </c>
      <c r="C235" s="101"/>
      <c r="D235" s="101" t="s">
        <v>297</v>
      </c>
      <c r="E235" s="99" t="e">
        <f>VLOOKUP($D$3:$D$194,职称信息表!$B$3:$D$161,3,FALSE)</f>
        <v>#VALUE!</v>
      </c>
      <c r="F235" s="99"/>
      <c r="G235" s="99" t="e">
        <f>VLOOKUP($D$3:$D$194,职称信息表!$B$3:$F$161,5,FALSE)</f>
        <v>#VALUE!</v>
      </c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103"/>
      <c r="X235" s="99"/>
      <c r="Y235" s="103"/>
      <c r="Z235" s="103"/>
      <c r="AA235" s="103"/>
      <c r="AB235" s="103"/>
      <c r="AC235" s="103"/>
      <c r="AD235" s="99"/>
      <c r="AE235" s="103"/>
      <c r="AF235" s="103"/>
      <c r="AG235" s="103"/>
      <c r="AH235" s="103"/>
      <c r="AI235" s="99"/>
      <c r="AJ235" s="99"/>
      <c r="AK235" s="110"/>
    </row>
    <row r="236" spans="1:37" s="106" customFormat="1" ht="14">
      <c r="A236" s="99">
        <v>234</v>
      </c>
      <c r="B236" s="100" t="s">
        <v>512</v>
      </c>
      <c r="C236" s="101"/>
      <c r="D236" s="101" t="s">
        <v>439</v>
      </c>
      <c r="E236" s="99" t="e">
        <f>VLOOKUP($D$3:$D$194,职称信息表!$B$3:$D$161,3,FALSE)</f>
        <v>#VALUE!</v>
      </c>
      <c r="F236" s="99"/>
      <c r="G236" s="99" t="e">
        <f>VLOOKUP($D$3:$D$194,职称信息表!$B$3:$F$161,5,FALSE)</f>
        <v>#VALUE!</v>
      </c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103"/>
      <c r="X236" s="99"/>
      <c r="Y236" s="103"/>
      <c r="Z236" s="103"/>
      <c r="AA236" s="103"/>
      <c r="AB236" s="103"/>
      <c r="AC236" s="103"/>
      <c r="AD236" s="99"/>
      <c r="AE236" s="103"/>
      <c r="AF236" s="103"/>
      <c r="AG236" s="103"/>
      <c r="AH236" s="103"/>
      <c r="AI236" s="99"/>
      <c r="AJ236" s="99"/>
      <c r="AK236" s="110"/>
    </row>
    <row r="237" spans="1:37" s="106" customFormat="1" ht="14">
      <c r="A237" s="99">
        <v>235</v>
      </c>
      <c r="B237" s="100" t="s">
        <v>512</v>
      </c>
      <c r="C237" s="101"/>
      <c r="D237" s="101" t="s">
        <v>440</v>
      </c>
      <c r="E237" s="99" t="e">
        <f>VLOOKUP($D$3:$D$194,职称信息表!$B$3:$D$161,3,FALSE)</f>
        <v>#VALUE!</v>
      </c>
      <c r="F237" s="99"/>
      <c r="G237" s="99" t="e">
        <f>VLOOKUP($D$3:$D$194,职称信息表!$B$3:$F$161,5,FALSE)</f>
        <v>#VALUE!</v>
      </c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103"/>
      <c r="X237" s="99"/>
      <c r="Y237" s="103"/>
      <c r="Z237" s="103"/>
      <c r="AA237" s="103"/>
      <c r="AB237" s="103"/>
      <c r="AC237" s="103"/>
      <c r="AD237" s="99"/>
      <c r="AE237" s="103"/>
      <c r="AF237" s="103"/>
      <c r="AG237" s="103"/>
      <c r="AH237" s="103"/>
      <c r="AI237" s="99"/>
      <c r="AJ237" s="99"/>
      <c r="AK237" s="110"/>
    </row>
    <row r="238" spans="1:37" s="106" customFormat="1" ht="14">
      <c r="A238" s="99">
        <v>236</v>
      </c>
      <c r="B238" s="100" t="s">
        <v>513</v>
      </c>
      <c r="C238" s="101"/>
      <c r="D238" s="101" t="s">
        <v>296</v>
      </c>
      <c r="E238" s="99" t="e">
        <f>VLOOKUP($D$3:$D$194,职称信息表!$B$3:$D$161,3,FALSE)</f>
        <v>#VALUE!</v>
      </c>
      <c r="F238" s="99"/>
      <c r="G238" s="99" t="e">
        <f>VLOOKUP($D$3:$D$194,职称信息表!$B$3:$F$161,5,FALSE)</f>
        <v>#VALUE!</v>
      </c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103"/>
      <c r="X238" s="99"/>
      <c r="Y238" s="103"/>
      <c r="Z238" s="103"/>
      <c r="AA238" s="103"/>
      <c r="AB238" s="103"/>
      <c r="AC238" s="103"/>
      <c r="AD238" s="99"/>
      <c r="AE238" s="103"/>
      <c r="AF238" s="103"/>
      <c r="AG238" s="103"/>
      <c r="AH238" s="103"/>
      <c r="AI238" s="99"/>
      <c r="AJ238" s="99"/>
      <c r="AK238" s="110"/>
    </row>
    <row r="239" spans="1:37" s="106" customFormat="1" ht="14">
      <c r="A239" s="99">
        <v>237</v>
      </c>
      <c r="B239" s="100" t="s">
        <v>512</v>
      </c>
      <c r="C239" s="101"/>
      <c r="D239" s="101" t="s">
        <v>441</v>
      </c>
      <c r="E239" s="99" t="e">
        <f>VLOOKUP($D$3:$D$194,职称信息表!$B$3:$D$161,3,FALSE)</f>
        <v>#VALUE!</v>
      </c>
      <c r="F239" s="99"/>
      <c r="G239" s="99" t="e">
        <f>VLOOKUP($D$3:$D$194,职称信息表!$B$3:$F$161,5,FALSE)</f>
        <v>#VALUE!</v>
      </c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103"/>
      <c r="X239" s="99"/>
      <c r="Y239" s="103"/>
      <c r="Z239" s="103"/>
      <c r="AA239" s="103"/>
      <c r="AB239" s="103"/>
      <c r="AC239" s="103"/>
      <c r="AD239" s="99"/>
      <c r="AE239" s="103"/>
      <c r="AF239" s="103"/>
      <c r="AG239" s="103"/>
      <c r="AH239" s="103"/>
      <c r="AI239" s="99"/>
      <c r="AJ239" s="99"/>
      <c r="AK239" s="110"/>
    </row>
    <row r="249" spans="7:7">
      <c r="G249" s="92"/>
    </row>
  </sheetData>
  <mergeCells count="12">
    <mergeCell ref="B1:B2"/>
    <mergeCell ref="O1:X1"/>
    <mergeCell ref="D1:D2"/>
    <mergeCell ref="AK1:AK2"/>
    <mergeCell ref="J1:N1"/>
    <mergeCell ref="AJ1:AJ2"/>
    <mergeCell ref="H1:I1"/>
    <mergeCell ref="Y1:AI1"/>
    <mergeCell ref="G1:G2"/>
    <mergeCell ref="F1:F2"/>
    <mergeCell ref="E1:E2"/>
    <mergeCell ref="C1:C2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9"/>
  <sheetViews>
    <sheetView zoomScaleNormal="100" workbookViewId="0">
      <selection activeCell="C7" sqref="C7"/>
    </sheetView>
  </sheetViews>
  <sheetFormatPr defaultColWidth="9" defaultRowHeight="15.5"/>
  <cols>
    <col min="1" max="1" width="22.5" style="44" customWidth="1"/>
    <col min="2" max="2" width="9" style="44" customWidth="1"/>
    <col min="3" max="3" width="9" style="44"/>
    <col min="4" max="4" width="25" style="44" bestFit="1" customWidth="1"/>
    <col min="5" max="5" width="31" style="20" customWidth="1"/>
    <col min="6" max="6" width="9" style="44" customWidth="1"/>
    <col min="7" max="7" width="22.75" style="1" bestFit="1" customWidth="1"/>
    <col min="8" max="16384" width="9" style="1"/>
  </cols>
  <sheetData>
    <row r="1" spans="1:7">
      <c r="A1" s="44">
        <v>2018</v>
      </c>
    </row>
    <row r="2" spans="1:7">
      <c r="A2" s="36" t="s">
        <v>758</v>
      </c>
      <c r="B2" s="36" t="s">
        <v>175</v>
      </c>
      <c r="C2" s="36" t="s">
        <v>625</v>
      </c>
      <c r="D2" s="36" t="s">
        <v>759</v>
      </c>
      <c r="E2" s="21" t="s">
        <v>489</v>
      </c>
      <c r="F2" s="36" t="s">
        <v>651</v>
      </c>
    </row>
    <row r="3" spans="1:7">
      <c r="A3" s="38" t="s">
        <v>605</v>
      </c>
      <c r="B3" s="38" t="s">
        <v>248</v>
      </c>
      <c r="C3" s="38" t="s">
        <v>280</v>
      </c>
      <c r="D3" s="38" t="s">
        <v>580</v>
      </c>
      <c r="E3" s="38" t="s">
        <v>386</v>
      </c>
      <c r="F3" s="38" t="s">
        <v>391</v>
      </c>
      <c r="G3" s="1" t="str">
        <f>VLOOKUP(B3:B199,[1]Sheet3!$C$2:$AD$220,28,FALSE)</f>
        <v>副研究员（自然科学）</v>
      </c>
    </row>
    <row r="4" spans="1:7">
      <c r="A4" s="38" t="s">
        <v>605</v>
      </c>
      <c r="B4" s="38" t="s">
        <v>409</v>
      </c>
      <c r="C4" s="38" t="s">
        <v>533</v>
      </c>
      <c r="D4" s="37" t="s">
        <v>585</v>
      </c>
      <c r="E4" s="38" t="s">
        <v>386</v>
      </c>
      <c r="F4" s="37" t="s">
        <v>650</v>
      </c>
      <c r="G4" s="1" t="str">
        <f>VLOOKUP(B4:B200,[1]Sheet3!$C$2:$AD$220,28,FALSE)</f>
        <v>讲师（高校）</v>
      </c>
    </row>
    <row r="5" spans="1:7">
      <c r="A5" s="38" t="s">
        <v>605</v>
      </c>
      <c r="B5" s="38" t="s">
        <v>283</v>
      </c>
      <c r="C5" s="38" t="s">
        <v>460</v>
      </c>
      <c r="D5" s="38" t="s">
        <v>579</v>
      </c>
      <c r="E5" s="38" t="s">
        <v>386</v>
      </c>
      <c r="F5" s="38" t="s">
        <v>389</v>
      </c>
      <c r="G5" s="1" t="str">
        <f>VLOOKUP(B5:B201,[1]Sheet3!$C$2:$AD$220,28,FALSE)</f>
        <v>讲师（高校）</v>
      </c>
    </row>
    <row r="6" spans="1:7">
      <c r="A6" s="38" t="s">
        <v>605</v>
      </c>
      <c r="B6" s="38" t="s">
        <v>243</v>
      </c>
      <c r="C6" s="38" t="s">
        <v>242</v>
      </c>
      <c r="D6" s="38" t="s">
        <v>385</v>
      </c>
      <c r="E6" s="38" t="s">
        <v>386</v>
      </c>
      <c r="F6" s="38" t="s">
        <v>387</v>
      </c>
      <c r="G6" s="1" t="str">
        <f>VLOOKUP(B6:B202,[1]Sheet3!$C$2:$AD$220,28,FALSE)</f>
        <v>教授</v>
      </c>
    </row>
    <row r="7" spans="1:7">
      <c r="A7" s="38" t="s">
        <v>605</v>
      </c>
      <c r="B7" s="37" t="s">
        <v>620</v>
      </c>
      <c r="C7" s="39" t="s">
        <v>633</v>
      </c>
      <c r="D7" s="42" t="s">
        <v>585</v>
      </c>
      <c r="E7" s="61" t="s">
        <v>676</v>
      </c>
      <c r="F7" s="37" t="s">
        <v>650</v>
      </c>
      <c r="G7" s="1" t="str">
        <f>VLOOKUP(B7:B203,[1]Sheet3!$C$2:$AD$220,28,FALSE)</f>
        <v>讲师（高校）</v>
      </c>
    </row>
    <row r="8" spans="1:7">
      <c r="A8" s="41" t="s">
        <v>605</v>
      </c>
      <c r="B8" s="41" t="s">
        <v>595</v>
      </c>
      <c r="C8" s="41" t="s">
        <v>536</v>
      </c>
      <c r="D8" s="41" t="s">
        <v>385</v>
      </c>
      <c r="E8" s="41" t="s">
        <v>386</v>
      </c>
      <c r="F8" s="41" t="s">
        <v>387</v>
      </c>
      <c r="G8" s="1" t="str">
        <f>VLOOKUP(B8:B204,[1]Sheet3!$C$2:$AD$220,28,FALSE)</f>
        <v>教授</v>
      </c>
    </row>
    <row r="9" spans="1:7">
      <c r="A9" s="38" t="s">
        <v>605</v>
      </c>
      <c r="B9" s="38" t="s">
        <v>589</v>
      </c>
      <c r="C9" s="38" t="s">
        <v>535</v>
      </c>
      <c r="D9" s="38"/>
      <c r="E9" s="38" t="s">
        <v>386</v>
      </c>
      <c r="F9" s="38"/>
      <c r="G9" s="1">
        <f>VLOOKUP(B9:B205,[1]Sheet3!$C$2:$AD$220,28,FALSE)</f>
        <v>0</v>
      </c>
    </row>
    <row r="10" spans="1:7">
      <c r="A10" s="38" t="s">
        <v>605</v>
      </c>
      <c r="B10" s="37" t="s">
        <v>619</v>
      </c>
      <c r="C10" s="39" t="s">
        <v>632</v>
      </c>
      <c r="D10" s="37" t="s">
        <v>730</v>
      </c>
      <c r="E10" s="61" t="s">
        <v>676</v>
      </c>
      <c r="F10" s="37" t="s">
        <v>649</v>
      </c>
      <c r="G10" s="1" t="str">
        <f>VLOOKUP(B10:B206,[1]Sheet3!$C$2:$AD$220,28,FALSE)</f>
        <v>副研究员</v>
      </c>
    </row>
    <row r="11" spans="1:7">
      <c r="A11" s="38" t="s">
        <v>605</v>
      </c>
      <c r="B11" s="38" t="s">
        <v>299</v>
      </c>
      <c r="C11" s="38" t="s">
        <v>333</v>
      </c>
      <c r="D11" s="38" t="s">
        <v>579</v>
      </c>
      <c r="E11" s="38" t="s">
        <v>386</v>
      </c>
      <c r="F11" s="38" t="s">
        <v>389</v>
      </c>
      <c r="G11" s="1" t="str">
        <f>VLOOKUP(B11:B207,[1]Sheet3!$C$2:$AD$220,28,FALSE)</f>
        <v>讲师（高校）</v>
      </c>
    </row>
    <row r="12" spans="1:7">
      <c r="A12" s="38" t="s">
        <v>605</v>
      </c>
      <c r="B12" s="37" t="s">
        <v>615</v>
      </c>
      <c r="C12" s="38" t="s">
        <v>534</v>
      </c>
      <c r="D12" s="38" t="s">
        <v>385</v>
      </c>
      <c r="E12" s="38" t="s">
        <v>386</v>
      </c>
      <c r="F12" s="38" t="s">
        <v>387</v>
      </c>
      <c r="G12" s="1" t="e">
        <f>VLOOKUP(B12:B208,[1]Sheet3!$C$2:$AD$220,28,FALSE)</f>
        <v>#N/A</v>
      </c>
    </row>
    <row r="13" spans="1:7">
      <c r="A13" s="38" t="s">
        <v>605</v>
      </c>
      <c r="B13" s="38" t="s">
        <v>149</v>
      </c>
      <c r="C13" s="38" t="s">
        <v>148</v>
      </c>
      <c r="D13" s="38" t="s">
        <v>579</v>
      </c>
      <c r="E13" s="38" t="s">
        <v>386</v>
      </c>
      <c r="F13" s="38" t="s">
        <v>389</v>
      </c>
      <c r="G13" s="1" t="str">
        <f>VLOOKUP(B13:B209,[1]Sheet3!$C$2:$AD$220,28,FALSE)</f>
        <v>讲师（高校）</v>
      </c>
    </row>
    <row r="14" spans="1:7">
      <c r="A14" s="38" t="s">
        <v>603</v>
      </c>
      <c r="B14" s="38" t="s">
        <v>593</v>
      </c>
      <c r="C14" s="38" t="s">
        <v>538</v>
      </c>
      <c r="D14" s="37" t="s">
        <v>594</v>
      </c>
      <c r="E14" s="38" t="s">
        <v>386</v>
      </c>
      <c r="F14" s="37" t="s">
        <v>650</v>
      </c>
      <c r="G14" s="1" t="str">
        <f>VLOOKUP(B14:B210,[1]Sheet3!$C$2:$AD$220,28,FALSE)</f>
        <v>助理研究员</v>
      </c>
    </row>
    <row r="15" spans="1:7">
      <c r="A15" s="38" t="s">
        <v>603</v>
      </c>
      <c r="B15" s="38" t="s">
        <v>22</v>
      </c>
      <c r="C15" s="38" t="s">
        <v>21</v>
      </c>
      <c r="D15" s="38" t="s">
        <v>390</v>
      </c>
      <c r="E15" s="38" t="s">
        <v>386</v>
      </c>
      <c r="F15" s="38" t="s">
        <v>391</v>
      </c>
      <c r="G15" s="1" t="str">
        <f>VLOOKUP(B15:B211,[1]Sheet3!$C$2:$AD$220,28,FALSE)</f>
        <v>副教授</v>
      </c>
    </row>
    <row r="16" spans="1:7">
      <c r="A16" s="38" t="s">
        <v>603</v>
      </c>
      <c r="B16" s="38" t="s">
        <v>410</v>
      </c>
      <c r="C16" s="38" t="s">
        <v>537</v>
      </c>
      <c r="D16" s="38" t="s">
        <v>580</v>
      </c>
      <c r="E16" s="38" t="s">
        <v>386</v>
      </c>
      <c r="F16" s="38" t="s">
        <v>391</v>
      </c>
      <c r="G16" s="1" t="str">
        <f>VLOOKUP(B16:B212,[1]Sheet3!$C$2:$AD$220,28,FALSE)</f>
        <v>副研究员（自然科学）</v>
      </c>
    </row>
    <row r="17" spans="1:7">
      <c r="A17" s="38" t="s">
        <v>603</v>
      </c>
      <c r="B17" s="38" t="s">
        <v>120</v>
      </c>
      <c r="C17" s="38" t="s">
        <v>213</v>
      </c>
      <c r="D17" s="38" t="s">
        <v>385</v>
      </c>
      <c r="E17" s="38" t="s">
        <v>386</v>
      </c>
      <c r="F17" s="38" t="s">
        <v>387</v>
      </c>
      <c r="G17" s="1" t="str">
        <f>VLOOKUP(B17:B213,[1]Sheet3!$C$2:$AD$220,28,FALSE)</f>
        <v>教授</v>
      </c>
    </row>
    <row r="18" spans="1:7">
      <c r="A18" s="38" t="s">
        <v>603</v>
      </c>
      <c r="B18" s="38" t="s">
        <v>129</v>
      </c>
      <c r="C18" s="38" t="s">
        <v>210</v>
      </c>
      <c r="D18" s="38" t="s">
        <v>390</v>
      </c>
      <c r="E18" s="38" t="s">
        <v>386</v>
      </c>
      <c r="F18" s="38" t="s">
        <v>391</v>
      </c>
      <c r="G18" s="1" t="str">
        <f>VLOOKUP(B18:B214,[1]Sheet3!$C$2:$AD$220,28,FALSE)</f>
        <v>副教授</v>
      </c>
    </row>
    <row r="19" spans="1:7">
      <c r="A19" s="38" t="s">
        <v>603</v>
      </c>
      <c r="B19" s="38" t="s">
        <v>71</v>
      </c>
      <c r="C19" s="38" t="s">
        <v>70</v>
      </c>
      <c r="D19" s="38" t="s">
        <v>385</v>
      </c>
      <c r="E19" s="38" t="s">
        <v>386</v>
      </c>
      <c r="F19" s="38" t="s">
        <v>387</v>
      </c>
      <c r="G19" s="1" t="str">
        <f>VLOOKUP(B19:B215,[1]Sheet3!$C$2:$AD$220,28,FALSE)</f>
        <v>教授</v>
      </c>
    </row>
    <row r="20" spans="1:7">
      <c r="A20" s="38" t="s">
        <v>601</v>
      </c>
      <c r="B20" s="38" t="s">
        <v>294</v>
      </c>
      <c r="C20" s="38" t="s">
        <v>334</v>
      </c>
      <c r="D20" s="38" t="s">
        <v>579</v>
      </c>
      <c r="E20" s="38" t="s">
        <v>386</v>
      </c>
      <c r="F20" s="38" t="s">
        <v>389</v>
      </c>
      <c r="G20" s="1" t="str">
        <f>VLOOKUP(B20:B216,[1]Sheet3!$C$2:$AD$220,28,FALSE)</f>
        <v>讲师（高校）</v>
      </c>
    </row>
    <row r="21" spans="1:7">
      <c r="A21" s="38" t="s">
        <v>601</v>
      </c>
      <c r="B21" s="38" t="s">
        <v>151</v>
      </c>
      <c r="C21" s="38" t="s">
        <v>150</v>
      </c>
      <c r="D21" s="38" t="s">
        <v>579</v>
      </c>
      <c r="E21" s="38" t="s">
        <v>386</v>
      </c>
      <c r="F21" s="38" t="s">
        <v>389</v>
      </c>
      <c r="G21" s="1" t="str">
        <f>VLOOKUP(B21:B217,[1]Sheet3!$C$2:$AD$220,28,FALSE)</f>
        <v>讲师（高校）</v>
      </c>
    </row>
    <row r="22" spans="1:7">
      <c r="A22" s="38" t="s">
        <v>601</v>
      </c>
      <c r="B22" s="38" t="s">
        <v>102</v>
      </c>
      <c r="C22" s="38" t="s">
        <v>101</v>
      </c>
      <c r="D22" s="38" t="s">
        <v>583</v>
      </c>
      <c r="E22" s="38" t="s">
        <v>386</v>
      </c>
      <c r="F22" s="38" t="s">
        <v>389</v>
      </c>
      <c r="G22" s="1" t="str">
        <f>VLOOKUP(B22:B218,[1]Sheet3!$C$2:$AD$220,28,FALSE)</f>
        <v>助理研究员（自然科学）</v>
      </c>
    </row>
    <row r="23" spans="1:7">
      <c r="A23" s="38" t="s">
        <v>601</v>
      </c>
      <c r="B23" s="38" t="s">
        <v>279</v>
      </c>
      <c r="C23" s="38" t="s">
        <v>362</v>
      </c>
      <c r="D23" s="38" t="s">
        <v>580</v>
      </c>
      <c r="E23" s="38" t="s">
        <v>386</v>
      </c>
      <c r="F23" s="38" t="s">
        <v>391</v>
      </c>
      <c r="G23" s="1" t="str">
        <f>VLOOKUP(B23:B219,[1]Sheet3!$C$2:$AD$220,28,FALSE)</f>
        <v>副研究员（自然科学）</v>
      </c>
    </row>
    <row r="24" spans="1:7">
      <c r="A24" s="38" t="s">
        <v>601</v>
      </c>
      <c r="B24" s="38" t="s">
        <v>414</v>
      </c>
      <c r="C24" s="38" t="s">
        <v>541</v>
      </c>
      <c r="D24" s="37" t="s">
        <v>585</v>
      </c>
      <c r="E24" s="38" t="s">
        <v>386</v>
      </c>
      <c r="F24" s="37" t="s">
        <v>650</v>
      </c>
      <c r="G24" s="1" t="str">
        <f>VLOOKUP(B24:B220,[1]Sheet3!$C$2:$AD$220,28,FALSE)</f>
        <v>讲师（高校）</v>
      </c>
    </row>
    <row r="25" spans="1:7">
      <c r="A25" s="38" t="s">
        <v>601</v>
      </c>
      <c r="B25" s="38" t="s">
        <v>192</v>
      </c>
      <c r="C25" s="38" t="s">
        <v>209</v>
      </c>
      <c r="D25" s="37" t="s">
        <v>585</v>
      </c>
      <c r="E25" s="38" t="s">
        <v>386</v>
      </c>
      <c r="F25" s="37" t="s">
        <v>650</v>
      </c>
      <c r="G25" s="1" t="str">
        <f>VLOOKUP(B25:B221,[1]Sheet3!$C$2:$AD$220,28,FALSE)</f>
        <v>讲师（高校）</v>
      </c>
    </row>
    <row r="26" spans="1:7">
      <c r="A26" s="38" t="s">
        <v>601</v>
      </c>
      <c r="B26" s="38" t="s">
        <v>166</v>
      </c>
      <c r="C26" s="38" t="s">
        <v>377</v>
      </c>
      <c r="D26" s="38" t="s">
        <v>390</v>
      </c>
      <c r="E26" s="38" t="s">
        <v>386</v>
      </c>
      <c r="F26" s="38" t="s">
        <v>391</v>
      </c>
      <c r="G26" s="1" t="str">
        <f>VLOOKUP(B26:B222,[1]Sheet3!$C$2:$AD$220,28,FALSE)</f>
        <v>副教授</v>
      </c>
    </row>
    <row r="27" spans="1:7">
      <c r="A27" s="37" t="s">
        <v>601</v>
      </c>
      <c r="B27" s="37" t="s">
        <v>617</v>
      </c>
      <c r="C27" s="39" t="s">
        <v>630</v>
      </c>
      <c r="D27" s="38"/>
      <c r="E27" s="61" t="s">
        <v>676</v>
      </c>
      <c r="F27" s="38"/>
      <c r="G27" s="1">
        <f>VLOOKUP(B27:B223,[1]Sheet3!$C$2:$AD$220,28,FALSE)</f>
        <v>0</v>
      </c>
    </row>
    <row r="28" spans="1:7">
      <c r="A28" s="38" t="s">
        <v>601</v>
      </c>
      <c r="B28" s="38" t="s">
        <v>586</v>
      </c>
      <c r="C28" s="38" t="s">
        <v>542</v>
      </c>
      <c r="D28" s="37" t="s">
        <v>645</v>
      </c>
      <c r="E28" s="38" t="s">
        <v>386</v>
      </c>
      <c r="F28" s="37" t="s">
        <v>649</v>
      </c>
      <c r="G28" s="1" t="str">
        <f>VLOOKUP(B28:B224,[1]Sheet3!$C$2:$AD$220,28,FALSE)</f>
        <v>副研究员</v>
      </c>
    </row>
    <row r="29" spans="1:7">
      <c r="A29" s="38" t="s">
        <v>601</v>
      </c>
      <c r="B29" s="38" t="s">
        <v>1</v>
      </c>
      <c r="C29" s="38" t="s">
        <v>0</v>
      </c>
      <c r="D29" s="38" t="s">
        <v>641</v>
      </c>
      <c r="E29" s="38" t="s">
        <v>677</v>
      </c>
      <c r="F29" s="37" t="s">
        <v>648</v>
      </c>
      <c r="G29" s="1" t="str">
        <f>VLOOKUP(B29:B225,[1]Sheet3!$C$2:$AD$220,28,FALSE)</f>
        <v>研究员</v>
      </c>
    </row>
    <row r="30" spans="1:7">
      <c r="A30" s="38" t="s">
        <v>601</v>
      </c>
      <c r="B30" s="38" t="s">
        <v>143</v>
      </c>
      <c r="C30" s="38" t="s">
        <v>142</v>
      </c>
      <c r="D30" s="38" t="s">
        <v>390</v>
      </c>
      <c r="E30" s="38" t="s">
        <v>386</v>
      </c>
      <c r="F30" s="38" t="s">
        <v>391</v>
      </c>
      <c r="G30" s="1" t="str">
        <f>VLOOKUP(B30:B226,[1]Sheet3!$C$2:$AD$220,28,FALSE)</f>
        <v>副教授</v>
      </c>
    </row>
    <row r="31" spans="1:7">
      <c r="A31" s="38" t="s">
        <v>601</v>
      </c>
      <c r="B31" s="38" t="s">
        <v>412</v>
      </c>
      <c r="C31" s="38" t="s">
        <v>539</v>
      </c>
      <c r="D31" s="38" t="s">
        <v>579</v>
      </c>
      <c r="E31" s="38" t="s">
        <v>386</v>
      </c>
      <c r="F31" s="38" t="s">
        <v>389</v>
      </c>
      <c r="G31" s="1" t="str">
        <f>VLOOKUP(B31:B227,[1]Sheet3!$C$2:$AD$220,28,FALSE)</f>
        <v>讲师（高校）</v>
      </c>
    </row>
    <row r="32" spans="1:7">
      <c r="A32" s="38" t="s">
        <v>601</v>
      </c>
      <c r="B32" s="38" t="s">
        <v>275</v>
      </c>
      <c r="C32" s="38" t="s">
        <v>376</v>
      </c>
      <c r="D32" s="37" t="s">
        <v>731</v>
      </c>
      <c r="E32" s="38" t="s">
        <v>677</v>
      </c>
      <c r="F32" s="37" t="s">
        <v>650</v>
      </c>
      <c r="G32" s="1" t="str">
        <f>VLOOKUP(B32:B228,[1]Sheet3!$C$2:$AD$220,28,FALSE)</f>
        <v>助理研究员</v>
      </c>
    </row>
    <row r="33" spans="1:7">
      <c r="A33" s="38" t="s">
        <v>601</v>
      </c>
      <c r="B33" s="38" t="s">
        <v>227</v>
      </c>
      <c r="C33" s="38" t="s">
        <v>380</v>
      </c>
      <c r="D33" s="37" t="s">
        <v>642</v>
      </c>
      <c r="E33" s="38" t="s">
        <v>386</v>
      </c>
      <c r="F33" s="38" t="s">
        <v>391</v>
      </c>
      <c r="G33" s="1" t="str">
        <f>VLOOKUP(B33:B229,[1]Sheet3!$C$2:$AD$220,28,FALSE)</f>
        <v>副教授</v>
      </c>
    </row>
    <row r="34" spans="1:7">
      <c r="A34" s="38" t="s">
        <v>601</v>
      </c>
      <c r="B34" s="38" t="s">
        <v>194</v>
      </c>
      <c r="C34" s="38" t="s">
        <v>359</v>
      </c>
      <c r="D34" s="38" t="s">
        <v>579</v>
      </c>
      <c r="E34" s="38" t="s">
        <v>386</v>
      </c>
      <c r="F34" s="38" t="s">
        <v>389</v>
      </c>
      <c r="G34" s="1" t="str">
        <f>VLOOKUP(B34:B230,[1]Sheet3!$C$2:$AD$220,28,FALSE)</f>
        <v>讲师（高校）</v>
      </c>
    </row>
    <row r="35" spans="1:7">
      <c r="A35" s="38" t="s">
        <v>601</v>
      </c>
      <c r="B35" s="38" t="s">
        <v>191</v>
      </c>
      <c r="C35" s="38" t="s">
        <v>341</v>
      </c>
      <c r="D35" s="38" t="s">
        <v>390</v>
      </c>
      <c r="E35" s="38" t="s">
        <v>386</v>
      </c>
      <c r="F35" s="38" t="s">
        <v>391</v>
      </c>
      <c r="G35" s="1" t="str">
        <f>VLOOKUP(B35:B231,[1]Sheet3!$C$2:$AD$220,28,FALSE)</f>
        <v>副教授</v>
      </c>
    </row>
    <row r="36" spans="1:7">
      <c r="A36" s="38" t="s">
        <v>601</v>
      </c>
      <c r="B36" s="38" t="s">
        <v>413</v>
      </c>
      <c r="C36" s="38" t="s">
        <v>540</v>
      </c>
      <c r="D36" s="37" t="s">
        <v>585</v>
      </c>
      <c r="E36" s="38" t="s">
        <v>386</v>
      </c>
      <c r="F36" s="37" t="s">
        <v>650</v>
      </c>
      <c r="G36" s="1" t="str">
        <f>VLOOKUP(B36:B232,[1]Sheet3!$C$2:$AD$220,28,FALSE)</f>
        <v>讲师（高校）</v>
      </c>
    </row>
    <row r="37" spans="1:7">
      <c r="A37" s="40" t="s">
        <v>480</v>
      </c>
      <c r="B37" s="40" t="s">
        <v>261</v>
      </c>
      <c r="C37" s="40" t="s">
        <v>461</v>
      </c>
      <c r="D37" s="40" t="s">
        <v>392</v>
      </c>
      <c r="E37" s="40" t="s">
        <v>677</v>
      </c>
      <c r="F37" s="40" t="s">
        <v>391</v>
      </c>
      <c r="G37" s="1" t="str">
        <f>VLOOKUP(B37:B233,[1]Sheet3!$C$2:$AD$220,28,FALSE)</f>
        <v>高级工程师</v>
      </c>
    </row>
    <row r="38" spans="1:7">
      <c r="A38" s="38" t="s">
        <v>480</v>
      </c>
      <c r="B38" s="38" t="s">
        <v>115</v>
      </c>
      <c r="C38" s="38" t="s">
        <v>114</v>
      </c>
      <c r="D38" s="37" t="s">
        <v>640</v>
      </c>
      <c r="E38" s="38" t="s">
        <v>386</v>
      </c>
      <c r="F38" s="37" t="s">
        <v>648</v>
      </c>
      <c r="G38" s="1" t="str">
        <f>VLOOKUP(B38:B234,[1]Sheet3!$C$2:$AD$220,28,FALSE)</f>
        <v>教授</v>
      </c>
    </row>
    <row r="39" spans="1:7">
      <c r="A39" s="38" t="s">
        <v>480</v>
      </c>
      <c r="B39" s="38" t="s">
        <v>33</v>
      </c>
      <c r="C39" s="38" t="s">
        <v>32</v>
      </c>
      <c r="D39" s="38" t="s">
        <v>579</v>
      </c>
      <c r="E39" s="38" t="s">
        <v>386</v>
      </c>
      <c r="F39" s="38" t="s">
        <v>389</v>
      </c>
      <c r="G39" s="1" t="str">
        <f>VLOOKUP(B39:B235,[1]Sheet3!$C$2:$AD$220,28,FALSE)</f>
        <v>讲师（高校）</v>
      </c>
    </row>
    <row r="40" spans="1:7">
      <c r="A40" s="38" t="s">
        <v>480</v>
      </c>
      <c r="B40" s="38" t="s">
        <v>262</v>
      </c>
      <c r="C40" s="38" t="s">
        <v>368</v>
      </c>
      <c r="D40" s="38" t="s">
        <v>392</v>
      </c>
      <c r="E40" s="38" t="s">
        <v>386</v>
      </c>
      <c r="F40" s="38" t="s">
        <v>391</v>
      </c>
      <c r="G40" s="1" t="str">
        <f>VLOOKUP(B40:B236,[1]Sheet3!$C$2:$AD$220,28,FALSE)</f>
        <v>高级工程师</v>
      </c>
    </row>
    <row r="41" spans="1:7">
      <c r="A41" s="38" t="s">
        <v>480</v>
      </c>
      <c r="B41" s="38" t="s">
        <v>164</v>
      </c>
      <c r="C41" s="38" t="s">
        <v>363</v>
      </c>
      <c r="D41" s="38" t="s">
        <v>579</v>
      </c>
      <c r="E41" s="38" t="s">
        <v>386</v>
      </c>
      <c r="F41" s="38" t="s">
        <v>389</v>
      </c>
      <c r="G41" s="1" t="str">
        <f>VLOOKUP(B41:B237,[1]Sheet3!$C$2:$AD$220,28,FALSE)</f>
        <v>讲师（高校）</v>
      </c>
    </row>
    <row r="42" spans="1:7">
      <c r="A42" s="38" t="s">
        <v>480</v>
      </c>
      <c r="B42" s="38" t="s">
        <v>104</v>
      </c>
      <c r="C42" s="38" t="s">
        <v>103</v>
      </c>
      <c r="D42" s="38" t="s">
        <v>579</v>
      </c>
      <c r="E42" s="38" t="s">
        <v>386</v>
      </c>
      <c r="F42" s="38" t="s">
        <v>389</v>
      </c>
      <c r="G42" s="1" t="str">
        <f>VLOOKUP(B42:B238,[1]Sheet3!$C$2:$AD$220,28,FALSE)</f>
        <v>讲师（高校）</v>
      </c>
    </row>
    <row r="43" spans="1:7">
      <c r="A43" s="38" t="s">
        <v>480</v>
      </c>
      <c r="B43" s="38" t="s">
        <v>165</v>
      </c>
      <c r="C43" s="38" t="s">
        <v>346</v>
      </c>
      <c r="D43" s="38" t="s">
        <v>390</v>
      </c>
      <c r="E43" s="38" t="s">
        <v>386</v>
      </c>
      <c r="F43" s="38" t="s">
        <v>391</v>
      </c>
      <c r="G43" s="1" t="str">
        <f>VLOOKUP(B43:B239,[1]Sheet3!$C$2:$AD$220,28,FALSE)</f>
        <v>副教授</v>
      </c>
    </row>
    <row r="44" spans="1:7">
      <c r="A44" s="38" t="s">
        <v>480</v>
      </c>
      <c r="B44" s="38" t="s">
        <v>60</v>
      </c>
      <c r="C44" s="38" t="s">
        <v>59</v>
      </c>
      <c r="D44" s="38" t="s">
        <v>390</v>
      </c>
      <c r="E44" s="38" t="s">
        <v>386</v>
      </c>
      <c r="F44" s="38" t="s">
        <v>391</v>
      </c>
      <c r="G44" s="1" t="str">
        <f>VLOOKUP(B44:B240,[1]Sheet3!$C$2:$AD$220,28,FALSE)</f>
        <v>副教授</v>
      </c>
    </row>
    <row r="45" spans="1:7">
      <c r="A45" s="38" t="s">
        <v>480</v>
      </c>
      <c r="B45" s="38" t="s">
        <v>317</v>
      </c>
      <c r="C45" s="38" t="s">
        <v>462</v>
      </c>
      <c r="D45" s="37" t="s">
        <v>585</v>
      </c>
      <c r="E45" s="38" t="s">
        <v>386</v>
      </c>
      <c r="F45" s="37" t="s">
        <v>650</v>
      </c>
      <c r="G45" s="1" t="str">
        <f>VLOOKUP(B45:B241,[1]Sheet3!$C$2:$AD$220,28,FALSE)</f>
        <v>讲师（高校）</v>
      </c>
    </row>
    <row r="46" spans="1:7">
      <c r="A46" s="38" t="s">
        <v>480</v>
      </c>
      <c r="B46" s="38" t="s">
        <v>226</v>
      </c>
      <c r="C46" s="38" t="s">
        <v>367</v>
      </c>
      <c r="D46" s="38" t="s">
        <v>579</v>
      </c>
      <c r="E46" s="38" t="s">
        <v>386</v>
      </c>
      <c r="F46" s="38" t="s">
        <v>389</v>
      </c>
      <c r="G46" s="1" t="str">
        <f>VLOOKUP(B46:B242,[1]Sheet3!$C$2:$AD$220,28,FALSE)</f>
        <v>讲师（高校）</v>
      </c>
    </row>
    <row r="47" spans="1:7">
      <c r="A47" s="38" t="s">
        <v>480</v>
      </c>
      <c r="B47" s="38" t="s">
        <v>232</v>
      </c>
      <c r="C47" s="38" t="s">
        <v>339</v>
      </c>
      <c r="D47" s="38" t="s">
        <v>579</v>
      </c>
      <c r="E47" s="38" t="s">
        <v>386</v>
      </c>
      <c r="F47" s="38" t="s">
        <v>389</v>
      </c>
      <c r="G47" s="1" t="str">
        <f>VLOOKUP(B47:B243,[1]Sheet3!$C$2:$AD$220,28,FALSE)</f>
        <v>讲师（高校）</v>
      </c>
    </row>
    <row r="48" spans="1:7">
      <c r="A48" s="38" t="s">
        <v>480</v>
      </c>
      <c r="B48" s="38" t="s">
        <v>52</v>
      </c>
      <c r="C48" s="38" t="s">
        <v>51</v>
      </c>
      <c r="D48" s="38" t="s">
        <v>390</v>
      </c>
      <c r="E48" s="38" t="s">
        <v>386</v>
      </c>
      <c r="F48" s="38" t="s">
        <v>391</v>
      </c>
      <c r="G48" s="1" t="str">
        <f>VLOOKUP(B48:B244,[1]Sheet3!$C$2:$AD$220,28,FALSE)</f>
        <v>副教授</v>
      </c>
    </row>
    <row r="49" spans="1:7">
      <c r="A49" s="38" t="s">
        <v>480</v>
      </c>
      <c r="B49" s="38" t="s">
        <v>208</v>
      </c>
      <c r="C49" s="38" t="s">
        <v>342</v>
      </c>
      <c r="D49" s="38" t="s">
        <v>579</v>
      </c>
      <c r="E49" s="38" t="s">
        <v>386</v>
      </c>
      <c r="F49" s="38" t="s">
        <v>389</v>
      </c>
      <c r="G49" s="1" t="str">
        <f>VLOOKUP(B49:B245,[1]Sheet3!$C$2:$AD$220,28,FALSE)</f>
        <v>讲师（高校）</v>
      </c>
    </row>
    <row r="50" spans="1:7">
      <c r="A50" s="38" t="s">
        <v>480</v>
      </c>
      <c r="B50" s="38" t="s">
        <v>117</v>
      </c>
      <c r="C50" s="38" t="s">
        <v>116</v>
      </c>
      <c r="D50" s="38" t="s">
        <v>390</v>
      </c>
      <c r="E50" s="38" t="s">
        <v>386</v>
      </c>
      <c r="F50" s="38" t="s">
        <v>391</v>
      </c>
      <c r="G50" s="1" t="str">
        <f>VLOOKUP(B50:B246,[1]Sheet3!$C$2:$AD$220,28,FALSE)</f>
        <v>副教授</v>
      </c>
    </row>
    <row r="51" spans="1:7">
      <c r="A51" s="38" t="s">
        <v>480</v>
      </c>
      <c r="B51" s="38" t="s">
        <v>252</v>
      </c>
      <c r="C51" s="38" t="s">
        <v>277</v>
      </c>
      <c r="D51" s="38" t="s">
        <v>390</v>
      </c>
      <c r="E51" s="38" t="s">
        <v>677</v>
      </c>
      <c r="F51" s="38" t="s">
        <v>391</v>
      </c>
      <c r="G51" s="1" t="e">
        <f>VLOOKUP(B51:B247,[1]Sheet3!$C$2:$AD$220,28,FALSE)</f>
        <v>#N/A</v>
      </c>
    </row>
    <row r="52" spans="1:7">
      <c r="A52" s="38" t="s">
        <v>480</v>
      </c>
      <c r="B52" s="38" t="s">
        <v>18</v>
      </c>
      <c r="C52" s="38" t="s">
        <v>17</v>
      </c>
      <c r="D52" s="38" t="s">
        <v>390</v>
      </c>
      <c r="E52" s="38" t="s">
        <v>386</v>
      </c>
      <c r="F52" s="38" t="s">
        <v>391</v>
      </c>
      <c r="G52" s="1" t="str">
        <f>VLOOKUP(B52:B248,[1]Sheet3!$C$2:$AD$220,28,FALSE)</f>
        <v>副教授</v>
      </c>
    </row>
    <row r="53" spans="1:7">
      <c r="A53" s="38" t="s">
        <v>484</v>
      </c>
      <c r="B53" s="39" t="s">
        <v>624</v>
      </c>
      <c r="C53" s="39" t="s">
        <v>637</v>
      </c>
      <c r="D53" s="39" t="s">
        <v>730</v>
      </c>
      <c r="E53" s="62" t="s">
        <v>676</v>
      </c>
      <c r="F53" s="39" t="s">
        <v>649</v>
      </c>
      <c r="G53" s="1" t="str">
        <f>VLOOKUP(B53:B249,[1]Sheet3!$C$2:$AD$220,28,FALSE)</f>
        <v>副研究员</v>
      </c>
    </row>
    <row r="54" spans="1:7">
      <c r="A54" s="38" t="s">
        <v>484</v>
      </c>
      <c r="B54" s="37" t="s">
        <v>621</v>
      </c>
      <c r="C54" s="39" t="s">
        <v>634</v>
      </c>
      <c r="D54" s="38"/>
      <c r="E54" s="61" t="s">
        <v>676</v>
      </c>
      <c r="F54" s="38"/>
      <c r="G54" s="1">
        <f>VLOOKUP(B54:B250,[1]Sheet3!$C$2:$AD$220,28,FALSE)</f>
        <v>0</v>
      </c>
    </row>
    <row r="55" spans="1:7">
      <c r="A55" s="38" t="s">
        <v>484</v>
      </c>
      <c r="B55" s="38" t="s">
        <v>418</v>
      </c>
      <c r="C55" s="38" t="s">
        <v>544</v>
      </c>
      <c r="D55" s="38" t="s">
        <v>580</v>
      </c>
      <c r="E55" s="38" t="s">
        <v>386</v>
      </c>
      <c r="F55" s="38" t="s">
        <v>391</v>
      </c>
      <c r="G55" s="1" t="str">
        <f>VLOOKUP(B55:B251,[1]Sheet3!$C$2:$AD$220,28,FALSE)</f>
        <v>副研究员（自然科学）</v>
      </c>
    </row>
    <row r="56" spans="1:7">
      <c r="A56" s="38" t="s">
        <v>484</v>
      </c>
      <c r="B56" s="38" t="s">
        <v>310</v>
      </c>
      <c r="C56" s="38" t="s">
        <v>466</v>
      </c>
      <c r="D56" s="38" t="s">
        <v>579</v>
      </c>
      <c r="E56" s="38" t="s">
        <v>386</v>
      </c>
      <c r="F56" s="38" t="s">
        <v>389</v>
      </c>
      <c r="G56" s="1" t="str">
        <f>VLOOKUP(B56:B252,[1]Sheet3!$C$2:$AD$220,28,FALSE)</f>
        <v>讲师（高校）</v>
      </c>
    </row>
    <row r="57" spans="1:7">
      <c r="A57" s="38" t="s">
        <v>484</v>
      </c>
      <c r="B57" s="38" t="s">
        <v>590</v>
      </c>
      <c r="C57" s="38" t="s">
        <v>548</v>
      </c>
      <c r="D57" s="37" t="s">
        <v>645</v>
      </c>
      <c r="E57" s="38" t="s">
        <v>386</v>
      </c>
      <c r="F57" s="37" t="s">
        <v>649</v>
      </c>
      <c r="G57" s="1" t="str">
        <f>VLOOKUP(B57:B253,[1]Sheet3!$C$2:$AD$220,28,FALSE)</f>
        <v>副研究员</v>
      </c>
    </row>
    <row r="58" spans="1:7">
      <c r="A58" s="38" t="s">
        <v>484</v>
      </c>
      <c r="B58" s="38" t="s">
        <v>247</v>
      </c>
      <c r="C58" s="38" t="s">
        <v>281</v>
      </c>
      <c r="D58" s="38" t="s">
        <v>580</v>
      </c>
      <c r="E58" s="38" t="s">
        <v>386</v>
      </c>
      <c r="F58" s="38" t="s">
        <v>391</v>
      </c>
      <c r="G58" s="1" t="str">
        <f>VLOOKUP(B58:B254,[1]Sheet3!$C$2:$AD$220,28,FALSE)</f>
        <v>副研究员（自然科学）</v>
      </c>
    </row>
    <row r="59" spans="1:7">
      <c r="A59" s="38" t="s">
        <v>484</v>
      </c>
      <c r="B59" s="38" t="s">
        <v>141</v>
      </c>
      <c r="C59" s="38" t="s">
        <v>140</v>
      </c>
      <c r="D59" s="37" t="s">
        <v>582</v>
      </c>
      <c r="E59" s="38" t="s">
        <v>386</v>
      </c>
      <c r="F59" s="37" t="s">
        <v>648</v>
      </c>
      <c r="G59" s="1" t="str">
        <f>VLOOKUP(B59:B255,[1]Sheet3!$C$2:$AD$220,28,FALSE)</f>
        <v>教授</v>
      </c>
    </row>
    <row r="60" spans="1:7">
      <c r="A60" s="38" t="s">
        <v>484</v>
      </c>
      <c r="B60" s="38" t="s">
        <v>288</v>
      </c>
      <c r="C60" s="38" t="s">
        <v>287</v>
      </c>
      <c r="D60" s="38" t="s">
        <v>385</v>
      </c>
      <c r="E60" s="38" t="s">
        <v>386</v>
      </c>
      <c r="F60" s="38" t="s">
        <v>387</v>
      </c>
      <c r="G60" s="1" t="str">
        <f>VLOOKUP(B60:B256,[1]Sheet3!$C$2:$AD$220,28,FALSE)</f>
        <v>教授</v>
      </c>
    </row>
    <row r="61" spans="1:7">
      <c r="A61" s="38" t="s">
        <v>484</v>
      </c>
      <c r="B61" s="38" t="s">
        <v>236</v>
      </c>
      <c r="C61" s="38" t="s">
        <v>349</v>
      </c>
      <c r="D61" s="38" t="s">
        <v>390</v>
      </c>
      <c r="E61" s="38" t="s">
        <v>386</v>
      </c>
      <c r="F61" s="38" t="s">
        <v>391</v>
      </c>
      <c r="G61" s="1" t="str">
        <f>VLOOKUP(B61:B257,[1]Sheet3!$C$2:$AD$220,28,FALSE)</f>
        <v>副教授</v>
      </c>
    </row>
    <row r="62" spans="1:7">
      <c r="A62" s="38" t="s">
        <v>484</v>
      </c>
      <c r="B62" s="38" t="s">
        <v>147</v>
      </c>
      <c r="C62" s="38" t="s">
        <v>146</v>
      </c>
      <c r="D62" s="38" t="s">
        <v>390</v>
      </c>
      <c r="E62" s="38" t="s">
        <v>386</v>
      </c>
      <c r="F62" s="38" t="s">
        <v>391</v>
      </c>
      <c r="G62" s="1" t="str">
        <f>VLOOKUP(B62:B258,[1]Sheet3!$C$2:$AD$220,28,FALSE)</f>
        <v>副教授</v>
      </c>
    </row>
    <row r="63" spans="1:7">
      <c r="A63" s="40" t="s">
        <v>484</v>
      </c>
      <c r="B63" s="39" t="s">
        <v>613</v>
      </c>
      <c r="C63" s="39" t="s">
        <v>627</v>
      </c>
      <c r="D63" s="39" t="s">
        <v>640</v>
      </c>
      <c r="E63" s="63" t="s">
        <v>676</v>
      </c>
      <c r="F63" s="39" t="s">
        <v>648</v>
      </c>
      <c r="G63" s="1" t="str">
        <f>VLOOKUP(B63:B259,[1]Sheet3!$C$2:$AD$220,28,FALSE)</f>
        <v>教授</v>
      </c>
    </row>
    <row r="64" spans="1:7">
      <c r="A64" s="38" t="s">
        <v>484</v>
      </c>
      <c r="B64" s="38" t="s">
        <v>92</v>
      </c>
      <c r="C64" s="38" t="s">
        <v>91</v>
      </c>
      <c r="D64" s="38" t="s">
        <v>390</v>
      </c>
      <c r="E64" s="38" t="s">
        <v>386</v>
      </c>
      <c r="F64" s="38" t="s">
        <v>391</v>
      </c>
      <c r="G64" s="1" t="str">
        <f>VLOOKUP(B64:B260,[1]Sheet3!$C$2:$AD$220,28,FALSE)</f>
        <v>副教授</v>
      </c>
    </row>
    <row r="65" spans="1:7">
      <c r="A65" s="38" t="s">
        <v>484</v>
      </c>
      <c r="B65" s="38" t="s">
        <v>246</v>
      </c>
      <c r="C65" s="38" t="s">
        <v>282</v>
      </c>
      <c r="D65" s="38" t="s">
        <v>581</v>
      </c>
      <c r="E65" s="38" t="s">
        <v>677</v>
      </c>
      <c r="F65" s="38" t="s">
        <v>387</v>
      </c>
      <c r="G65" s="1" t="str">
        <f>VLOOKUP(B65:B261,[1]Sheet3!$C$2:$AD$220,28,FALSE)</f>
        <v>研究员（自然科学）</v>
      </c>
    </row>
    <row r="66" spans="1:7">
      <c r="A66" s="38" t="s">
        <v>484</v>
      </c>
      <c r="B66" s="38" t="s">
        <v>319</v>
      </c>
      <c r="C66" s="38" t="s">
        <v>467</v>
      </c>
      <c r="D66" s="38" t="s">
        <v>385</v>
      </c>
      <c r="E66" s="38" t="s">
        <v>386</v>
      </c>
      <c r="F66" s="38" t="s">
        <v>387</v>
      </c>
      <c r="G66" s="1" t="str">
        <f>VLOOKUP(B66:B262,[1]Sheet3!$C$2:$AD$220,28,FALSE)</f>
        <v>教授</v>
      </c>
    </row>
    <row r="67" spans="1:7">
      <c r="A67" s="38" t="s">
        <v>484</v>
      </c>
      <c r="B67" s="38" t="s">
        <v>43</v>
      </c>
      <c r="C67" s="38" t="s">
        <v>42</v>
      </c>
      <c r="D67" s="38" t="s">
        <v>581</v>
      </c>
      <c r="E67" s="38" t="s">
        <v>386</v>
      </c>
      <c r="F67" s="38" t="s">
        <v>387</v>
      </c>
      <c r="G67" s="1" t="str">
        <f>VLOOKUP(B67:B263,[1]Sheet3!$C$2:$AD$220,28,FALSE)</f>
        <v>研究员（自然科学）</v>
      </c>
    </row>
    <row r="68" spans="1:7">
      <c r="A68" s="38" t="s">
        <v>484</v>
      </c>
      <c r="B68" s="38" t="s">
        <v>106</v>
      </c>
      <c r="C68" s="38" t="s">
        <v>105</v>
      </c>
      <c r="D68" s="38" t="s">
        <v>390</v>
      </c>
      <c r="E68" s="38" t="s">
        <v>386</v>
      </c>
      <c r="F68" s="38" t="s">
        <v>391</v>
      </c>
      <c r="G68" s="1" t="str">
        <f>VLOOKUP(B68:B264,[1]Sheet3!$C$2:$AD$220,28,FALSE)</f>
        <v>副教授</v>
      </c>
    </row>
    <row r="69" spans="1:7">
      <c r="A69" s="38" t="s">
        <v>484</v>
      </c>
      <c r="B69" s="38" t="s">
        <v>153</v>
      </c>
      <c r="C69" s="38" t="s">
        <v>152</v>
      </c>
      <c r="D69" s="38" t="s">
        <v>579</v>
      </c>
      <c r="E69" s="38" t="s">
        <v>386</v>
      </c>
      <c r="F69" s="38" t="s">
        <v>389</v>
      </c>
      <c r="G69" s="1" t="str">
        <f>VLOOKUP(B69:B265,[1]Sheet3!$C$2:$AD$220,28,FALSE)</f>
        <v>讲师（高校）</v>
      </c>
    </row>
    <row r="70" spans="1:7">
      <c r="A70" s="38" t="s">
        <v>484</v>
      </c>
      <c r="B70" s="38" t="s">
        <v>588</v>
      </c>
      <c r="C70" s="38" t="s">
        <v>547</v>
      </c>
      <c r="D70" s="38"/>
      <c r="E70" s="38" t="s">
        <v>386</v>
      </c>
      <c r="F70" s="38"/>
      <c r="G70" s="1">
        <f>VLOOKUP(B70:B266,[1]Sheet3!$C$2:$AD$220,28,FALSE)</f>
        <v>0</v>
      </c>
    </row>
    <row r="71" spans="1:7">
      <c r="A71" s="38" t="s">
        <v>484</v>
      </c>
      <c r="B71" s="38" t="s">
        <v>309</v>
      </c>
      <c r="C71" s="38" t="s">
        <v>330</v>
      </c>
      <c r="D71" s="38"/>
      <c r="E71" s="38" t="s">
        <v>386</v>
      </c>
      <c r="F71" s="38"/>
      <c r="G71" s="1">
        <f>VLOOKUP(B71:B267,[1]Sheet3!$C$2:$AD$220,28,FALSE)</f>
        <v>0</v>
      </c>
    </row>
    <row r="72" spans="1:7">
      <c r="A72" s="38" t="s">
        <v>484</v>
      </c>
      <c r="B72" s="37" t="s">
        <v>612</v>
      </c>
      <c r="C72" s="39" t="s">
        <v>626</v>
      </c>
      <c r="D72" s="37" t="s">
        <v>640</v>
      </c>
      <c r="E72" s="38" t="s">
        <v>386</v>
      </c>
      <c r="F72" s="38"/>
      <c r="G72" s="1" t="e">
        <f>VLOOKUP(B72:B268,[1]Sheet3!$C$2:$AD$220,28,FALSE)</f>
        <v>#N/A</v>
      </c>
    </row>
    <row r="73" spans="1:7">
      <c r="A73" s="38" t="s">
        <v>484</v>
      </c>
      <c r="B73" s="38" t="s">
        <v>65</v>
      </c>
      <c r="C73" s="38" t="s">
        <v>64</v>
      </c>
      <c r="D73" s="38" t="s">
        <v>579</v>
      </c>
      <c r="E73" s="38" t="s">
        <v>386</v>
      </c>
      <c r="F73" s="38" t="s">
        <v>389</v>
      </c>
      <c r="G73" s="1" t="str">
        <f>VLOOKUP(B73:B269,[1]Sheet3!$C$2:$AD$220,28,FALSE)</f>
        <v>讲师（高校）</v>
      </c>
    </row>
    <row r="74" spans="1:7">
      <c r="A74" s="37" t="s">
        <v>608</v>
      </c>
      <c r="B74" s="37" t="s">
        <v>618</v>
      </c>
      <c r="C74" s="39" t="s">
        <v>631</v>
      </c>
      <c r="D74" s="38"/>
      <c r="E74" s="61" t="s">
        <v>676</v>
      </c>
      <c r="F74" s="38"/>
      <c r="G74" s="1">
        <f>VLOOKUP(B74:B270,[1]Sheet3!$C$2:$AD$220,28,FALSE)</f>
        <v>0</v>
      </c>
    </row>
    <row r="75" spans="1:7">
      <c r="A75" s="38" t="s">
        <v>484</v>
      </c>
      <c r="B75" s="38" t="s">
        <v>591</v>
      </c>
      <c r="C75" s="38" t="s">
        <v>545</v>
      </c>
      <c r="D75" s="37" t="s">
        <v>645</v>
      </c>
      <c r="E75" s="38" t="s">
        <v>386</v>
      </c>
      <c r="F75" s="37" t="s">
        <v>649</v>
      </c>
      <c r="G75" s="1" t="str">
        <f>VLOOKUP(B75:B271,[1]Sheet3!$C$2:$AD$220,28,FALSE)</f>
        <v>副研究员</v>
      </c>
    </row>
    <row r="76" spans="1:7">
      <c r="A76" s="38" t="s">
        <v>484</v>
      </c>
      <c r="B76" s="37" t="s">
        <v>616</v>
      </c>
      <c r="C76" s="38" t="s">
        <v>546</v>
      </c>
      <c r="D76" s="38" t="s">
        <v>385</v>
      </c>
      <c r="E76" s="38" t="s">
        <v>386</v>
      </c>
      <c r="F76" s="38" t="s">
        <v>387</v>
      </c>
      <c r="G76" s="1" t="e">
        <f>VLOOKUP(B76:B272,[1]Sheet3!$C$2:$AD$220,28,FALSE)</f>
        <v>#N/A</v>
      </c>
    </row>
    <row r="77" spans="1:7">
      <c r="A77" s="38" t="s">
        <v>484</v>
      </c>
      <c r="B77" s="38" t="s">
        <v>163</v>
      </c>
      <c r="C77" s="38" t="s">
        <v>355</v>
      </c>
      <c r="D77" s="38" t="s">
        <v>390</v>
      </c>
      <c r="E77" s="38" t="s">
        <v>386</v>
      </c>
      <c r="F77" s="38" t="s">
        <v>391</v>
      </c>
      <c r="G77" s="1" t="str">
        <f>VLOOKUP(B77:B273,[1]Sheet3!$C$2:$AD$220,28,FALSE)</f>
        <v>副教授</v>
      </c>
    </row>
    <row r="78" spans="1:7">
      <c r="A78" s="38" t="s">
        <v>484</v>
      </c>
      <c r="B78" s="38" t="s">
        <v>308</v>
      </c>
      <c r="C78" s="38" t="s">
        <v>464</v>
      </c>
      <c r="D78" s="38" t="s">
        <v>385</v>
      </c>
      <c r="E78" s="38" t="s">
        <v>386</v>
      </c>
      <c r="F78" s="38" t="s">
        <v>387</v>
      </c>
      <c r="G78" s="1" t="str">
        <f>VLOOKUP(B78:B274,[1]Sheet3!$C$2:$AD$220,28,FALSE)</f>
        <v>教授</v>
      </c>
    </row>
    <row r="79" spans="1:7">
      <c r="A79" s="38" t="s">
        <v>484</v>
      </c>
      <c r="B79" s="38" t="s">
        <v>90</v>
      </c>
      <c r="C79" s="38" t="s">
        <v>89</v>
      </c>
      <c r="D79" s="38" t="s">
        <v>390</v>
      </c>
      <c r="E79" s="38" t="s">
        <v>386</v>
      </c>
      <c r="F79" s="38" t="s">
        <v>391</v>
      </c>
      <c r="G79" s="1" t="str">
        <f>VLOOKUP(B79:B275,[1]Sheet3!$C$2:$AD$220,28,FALSE)</f>
        <v>副教授</v>
      </c>
    </row>
    <row r="80" spans="1:7">
      <c r="A80" s="38" t="s">
        <v>484</v>
      </c>
      <c r="B80" s="38" t="s">
        <v>419</v>
      </c>
      <c r="C80" s="38" t="s">
        <v>468</v>
      </c>
      <c r="D80" s="37" t="s">
        <v>584</v>
      </c>
      <c r="E80" s="38" t="s">
        <v>386</v>
      </c>
      <c r="F80" s="37" t="s">
        <v>650</v>
      </c>
      <c r="G80" s="1" t="str">
        <f>VLOOKUP(B80:B276,[1]Sheet3!$C$2:$AD$220,28,FALSE)</f>
        <v>讲师（高校）</v>
      </c>
    </row>
    <row r="81" spans="1:7">
      <c r="A81" s="38" t="s">
        <v>484</v>
      </c>
      <c r="B81" s="38" t="s">
        <v>231</v>
      </c>
      <c r="C81" s="38" t="s">
        <v>230</v>
      </c>
      <c r="D81" s="38" t="s">
        <v>385</v>
      </c>
      <c r="E81" s="38" t="s">
        <v>386</v>
      </c>
      <c r="F81" s="38" t="s">
        <v>387</v>
      </c>
      <c r="G81" s="1" t="str">
        <f>VLOOKUP(B81:B277,[1]Sheet3!$C$2:$AD$220,28,FALSE)</f>
        <v>教授</v>
      </c>
    </row>
    <row r="82" spans="1:7">
      <c r="A82" s="38" t="s">
        <v>484</v>
      </c>
      <c r="B82" s="38" t="s">
        <v>311</v>
      </c>
      <c r="C82" s="38" t="s">
        <v>331</v>
      </c>
      <c r="D82" s="38" t="s">
        <v>579</v>
      </c>
      <c r="E82" s="38" t="s">
        <v>386</v>
      </c>
      <c r="F82" s="38" t="s">
        <v>389</v>
      </c>
      <c r="G82" s="1" t="str">
        <f>VLOOKUP(B82:B278,[1]Sheet3!$C$2:$AD$220,28,FALSE)</f>
        <v>讲师（高校）</v>
      </c>
    </row>
    <row r="83" spans="1:7">
      <c r="A83" s="38" t="s">
        <v>484</v>
      </c>
      <c r="B83" s="38" t="s">
        <v>94</v>
      </c>
      <c r="C83" s="38" t="s">
        <v>93</v>
      </c>
      <c r="D83" s="38" t="s">
        <v>390</v>
      </c>
      <c r="E83" s="38" t="s">
        <v>386</v>
      </c>
      <c r="F83" s="38" t="s">
        <v>391</v>
      </c>
      <c r="G83" s="1" t="str">
        <f>VLOOKUP(B83:B279,[1]Sheet3!$C$2:$AD$220,28,FALSE)</f>
        <v>副教授</v>
      </c>
    </row>
    <row r="84" spans="1:7">
      <c r="A84" s="38" t="s">
        <v>484</v>
      </c>
      <c r="B84" s="38" t="s">
        <v>238</v>
      </c>
      <c r="C84" s="38" t="s">
        <v>465</v>
      </c>
      <c r="D84" s="38" t="s">
        <v>585</v>
      </c>
      <c r="E84" s="38" t="s">
        <v>386</v>
      </c>
      <c r="F84" s="37" t="s">
        <v>650</v>
      </c>
      <c r="G84" s="1" t="str">
        <f>VLOOKUP(B84:B280,[1]Sheet3!$C$2:$AD$220,28,FALSE)</f>
        <v>讲师（高校）</v>
      </c>
    </row>
    <row r="85" spans="1:7">
      <c r="A85" s="38" t="s">
        <v>484</v>
      </c>
      <c r="B85" s="38" t="s">
        <v>237</v>
      </c>
      <c r="C85" s="38" t="s">
        <v>344</v>
      </c>
      <c r="D85" s="38" t="s">
        <v>579</v>
      </c>
      <c r="E85" s="38" t="s">
        <v>386</v>
      </c>
      <c r="F85" s="38" t="s">
        <v>389</v>
      </c>
      <c r="G85" s="1" t="str">
        <f>VLOOKUP(B85:B281,[1]Sheet3!$C$2:$AD$220,28,FALSE)</f>
        <v>讲师（高校）</v>
      </c>
    </row>
    <row r="86" spans="1:7">
      <c r="A86" s="38" t="s">
        <v>484</v>
      </c>
      <c r="B86" s="38" t="s">
        <v>161</v>
      </c>
      <c r="C86" s="38" t="s">
        <v>160</v>
      </c>
      <c r="D86" s="38" t="s">
        <v>390</v>
      </c>
      <c r="E86" s="38" t="s">
        <v>386</v>
      </c>
      <c r="F86" s="38" t="s">
        <v>391</v>
      </c>
      <c r="G86" s="1" t="str">
        <f>VLOOKUP(B86:B282,[1]Sheet3!$C$2:$AD$220,28,FALSE)</f>
        <v>副教授</v>
      </c>
    </row>
    <row r="87" spans="1:7">
      <c r="A87" s="38" t="s">
        <v>484</v>
      </c>
      <c r="B87" s="38" t="s">
        <v>50</v>
      </c>
      <c r="C87" s="38" t="s">
        <v>374</v>
      </c>
      <c r="D87" s="38" t="s">
        <v>580</v>
      </c>
      <c r="E87" s="38" t="s">
        <v>386</v>
      </c>
      <c r="F87" s="38" t="s">
        <v>391</v>
      </c>
      <c r="G87" s="1" t="str">
        <f>VLOOKUP(B87:B283,[1]Sheet3!$C$2:$AD$220,28,FALSE)</f>
        <v>副研究员（自然科学）</v>
      </c>
    </row>
    <row r="88" spans="1:7">
      <c r="A88" s="38" t="s">
        <v>484</v>
      </c>
      <c r="B88" s="38" t="s">
        <v>133</v>
      </c>
      <c r="C88" s="38" t="s">
        <v>132</v>
      </c>
      <c r="D88" s="38" t="s">
        <v>390</v>
      </c>
      <c r="E88" s="38" t="s">
        <v>386</v>
      </c>
      <c r="F88" s="38" t="s">
        <v>391</v>
      </c>
      <c r="G88" s="1" t="str">
        <f>VLOOKUP(B88:B284,[1]Sheet3!$C$2:$AD$220,28,FALSE)</f>
        <v>副教授</v>
      </c>
    </row>
    <row r="89" spans="1:7">
      <c r="A89" s="38" t="s">
        <v>484</v>
      </c>
      <c r="B89" s="38" t="s">
        <v>420</v>
      </c>
      <c r="C89" s="38" t="s">
        <v>469</v>
      </c>
      <c r="D89" s="37" t="s">
        <v>585</v>
      </c>
      <c r="E89" s="38" t="s">
        <v>386</v>
      </c>
      <c r="F89" s="37" t="s">
        <v>650</v>
      </c>
      <c r="G89" s="1" t="str">
        <f>VLOOKUP(B89:B285,[1]Sheet3!$C$2:$AD$220,28,FALSE)</f>
        <v>讲师（高校）</v>
      </c>
    </row>
    <row r="90" spans="1:7">
      <c r="A90" s="38" t="s">
        <v>483</v>
      </c>
      <c r="B90" s="38" t="s">
        <v>81</v>
      </c>
      <c r="C90" s="38" t="s">
        <v>80</v>
      </c>
      <c r="D90" s="38" t="s">
        <v>579</v>
      </c>
      <c r="E90" s="38" t="s">
        <v>386</v>
      </c>
      <c r="F90" s="38" t="s">
        <v>389</v>
      </c>
      <c r="G90" s="1" t="str">
        <f>VLOOKUP(B90:B286,[1]Sheet3!$C$2:$AD$220,28,FALSE)</f>
        <v>讲师（高校）</v>
      </c>
    </row>
    <row r="91" spans="1:7">
      <c r="A91" s="38" t="s">
        <v>483</v>
      </c>
      <c r="B91" s="38" t="s">
        <v>25</v>
      </c>
      <c r="C91" s="38" t="s">
        <v>24</v>
      </c>
      <c r="D91" s="38" t="s">
        <v>579</v>
      </c>
      <c r="E91" s="38" t="s">
        <v>386</v>
      </c>
      <c r="F91" s="38" t="s">
        <v>389</v>
      </c>
      <c r="G91" s="1" t="str">
        <f>VLOOKUP(B91:B287,[1]Sheet3!$C$2:$AD$220,28,FALSE)</f>
        <v>讲师（高校）</v>
      </c>
    </row>
    <row r="92" spans="1:7">
      <c r="A92" s="38" t="s">
        <v>483</v>
      </c>
      <c r="B92" s="38" t="s">
        <v>35</v>
      </c>
      <c r="C92" s="38" t="s">
        <v>34</v>
      </c>
      <c r="D92" s="38" t="s">
        <v>385</v>
      </c>
      <c r="E92" s="38" t="s">
        <v>386</v>
      </c>
      <c r="F92" s="38" t="s">
        <v>387</v>
      </c>
      <c r="G92" s="1" t="str">
        <f>VLOOKUP(B92:B288,[1]Sheet3!$C$2:$AD$220,28,FALSE)</f>
        <v>教授</v>
      </c>
    </row>
    <row r="93" spans="1:7">
      <c r="A93" s="38" t="s">
        <v>483</v>
      </c>
      <c r="B93" s="38" t="s">
        <v>240</v>
      </c>
      <c r="C93" s="38" t="s">
        <v>223</v>
      </c>
      <c r="D93" s="38" t="s">
        <v>385</v>
      </c>
      <c r="E93" s="38" t="s">
        <v>386</v>
      </c>
      <c r="F93" s="38" t="s">
        <v>387</v>
      </c>
      <c r="G93" s="1" t="str">
        <f>VLOOKUP(B93:B289,[1]Sheet3!$C$2:$AD$220,28,FALSE)</f>
        <v>教授</v>
      </c>
    </row>
    <row r="94" spans="1:7">
      <c r="A94" s="38" t="s">
        <v>483</v>
      </c>
      <c r="B94" s="38" t="s">
        <v>3</v>
      </c>
      <c r="C94" s="38" t="s">
        <v>2</v>
      </c>
      <c r="D94" s="38" t="s">
        <v>390</v>
      </c>
      <c r="E94" s="38" t="s">
        <v>386</v>
      </c>
      <c r="F94" s="38" t="s">
        <v>391</v>
      </c>
      <c r="G94" s="1" t="str">
        <f>VLOOKUP(B94:B290,[1]Sheet3!$C$2:$AD$220,28,FALSE)</f>
        <v>副教授</v>
      </c>
    </row>
    <row r="95" spans="1:7">
      <c r="A95" s="38" t="s">
        <v>483</v>
      </c>
      <c r="B95" s="38" t="s">
        <v>135</v>
      </c>
      <c r="C95" s="38" t="s">
        <v>134</v>
      </c>
      <c r="D95" s="38" t="s">
        <v>579</v>
      </c>
      <c r="E95" s="38" t="s">
        <v>386</v>
      </c>
      <c r="F95" s="38" t="s">
        <v>389</v>
      </c>
      <c r="G95" s="1" t="str">
        <f>VLOOKUP(B95:B291,[1]Sheet3!$C$2:$AD$220,28,FALSE)</f>
        <v>讲师（高校）</v>
      </c>
    </row>
    <row r="96" spans="1:7">
      <c r="A96" s="38" t="s">
        <v>483</v>
      </c>
      <c r="B96" s="38" t="s">
        <v>124</v>
      </c>
      <c r="C96" s="38" t="s">
        <v>123</v>
      </c>
      <c r="D96" s="38" t="s">
        <v>579</v>
      </c>
      <c r="E96" s="38" t="s">
        <v>386</v>
      </c>
      <c r="F96" s="38" t="s">
        <v>389</v>
      </c>
      <c r="G96" s="1" t="str">
        <f>VLOOKUP(B96:B292,[1]Sheet3!$C$2:$AD$220,28,FALSE)</f>
        <v>讲师（高校）</v>
      </c>
    </row>
    <row r="97" spans="1:7">
      <c r="A97" s="38" t="s">
        <v>483</v>
      </c>
      <c r="B97" s="38" t="s">
        <v>202</v>
      </c>
      <c r="C97" s="38" t="s">
        <v>86</v>
      </c>
      <c r="D97" s="38" t="s">
        <v>390</v>
      </c>
      <c r="E97" s="38" t="s">
        <v>386</v>
      </c>
      <c r="F97" s="38" t="s">
        <v>391</v>
      </c>
      <c r="G97" s="1" t="str">
        <f>VLOOKUP(B97:B293,[1]Sheet3!$C$2:$AD$220,28,FALSE)</f>
        <v>副教授</v>
      </c>
    </row>
    <row r="98" spans="1:7">
      <c r="A98" s="38" t="s">
        <v>483</v>
      </c>
      <c r="B98" s="38" t="s">
        <v>88</v>
      </c>
      <c r="C98" s="38" t="s">
        <v>87</v>
      </c>
      <c r="D98" s="38" t="s">
        <v>390</v>
      </c>
      <c r="E98" s="38" t="s">
        <v>386</v>
      </c>
      <c r="F98" s="38" t="s">
        <v>391</v>
      </c>
      <c r="G98" s="1" t="str">
        <f>VLOOKUP(B98:B294,[1]Sheet3!$C$2:$AD$220,28,FALSE)</f>
        <v>副教授</v>
      </c>
    </row>
    <row r="99" spans="1:7">
      <c r="A99" s="38" t="s">
        <v>483</v>
      </c>
      <c r="B99" s="38" t="s">
        <v>428</v>
      </c>
      <c r="C99" s="38" t="s">
        <v>558</v>
      </c>
      <c r="D99" s="37" t="s">
        <v>585</v>
      </c>
      <c r="E99" s="38" t="s">
        <v>386</v>
      </c>
      <c r="F99" s="37" t="s">
        <v>650</v>
      </c>
      <c r="G99" s="1" t="str">
        <f>VLOOKUP(B99:B295,[1]Sheet3!$C$2:$AD$220,28,FALSE)</f>
        <v>讲师（高校）</v>
      </c>
    </row>
    <row r="100" spans="1:7">
      <c r="A100" s="39" t="s">
        <v>610</v>
      </c>
      <c r="B100" s="39" t="s">
        <v>623</v>
      </c>
      <c r="C100" s="39" t="s">
        <v>636</v>
      </c>
      <c r="D100" s="39" t="s">
        <v>647</v>
      </c>
      <c r="E100" s="62" t="s">
        <v>676</v>
      </c>
      <c r="F100" s="39" t="s">
        <v>648</v>
      </c>
      <c r="G100" s="1" t="str">
        <f>VLOOKUP(B100:B296,[1]Sheet3!$C$2:$AD$220,28,FALSE)</f>
        <v>教授级高级工程师</v>
      </c>
    </row>
    <row r="101" spans="1:7">
      <c r="A101" s="38" t="s">
        <v>483</v>
      </c>
      <c r="B101" s="38" t="s">
        <v>167</v>
      </c>
      <c r="C101" s="38" t="s">
        <v>340</v>
      </c>
      <c r="D101" s="38" t="s">
        <v>579</v>
      </c>
      <c r="E101" s="38" t="s">
        <v>386</v>
      </c>
      <c r="F101" s="38" t="s">
        <v>389</v>
      </c>
      <c r="G101" s="1" t="str">
        <f>VLOOKUP(B101:B297,[1]Sheet3!$C$2:$AD$220,28,FALSE)</f>
        <v>讲师（高校）</v>
      </c>
    </row>
    <row r="102" spans="1:7">
      <c r="A102" s="38" t="s">
        <v>485</v>
      </c>
      <c r="B102" s="38" t="s">
        <v>222</v>
      </c>
      <c r="C102" s="38" t="s">
        <v>347</v>
      </c>
      <c r="D102" s="37" t="s">
        <v>642</v>
      </c>
      <c r="E102" s="38" t="s">
        <v>386</v>
      </c>
      <c r="F102" s="38" t="s">
        <v>391</v>
      </c>
      <c r="G102" s="1" t="str">
        <f>VLOOKUP(B102:B298,[1]Sheet3!$C$2:$AD$220,28,FALSE)</f>
        <v>副教授</v>
      </c>
    </row>
    <row r="103" spans="1:7">
      <c r="A103" s="38" t="s">
        <v>485</v>
      </c>
      <c r="B103" s="38" t="s">
        <v>156</v>
      </c>
      <c r="C103" s="38" t="s">
        <v>345</v>
      </c>
      <c r="D103" s="38" t="s">
        <v>390</v>
      </c>
      <c r="E103" s="38" t="s">
        <v>386</v>
      </c>
      <c r="F103" s="38" t="s">
        <v>391</v>
      </c>
      <c r="G103" s="1" t="str">
        <f>VLOOKUP(B103:B299,[1]Sheet3!$C$2:$AD$220,28,FALSE)</f>
        <v>副教授</v>
      </c>
    </row>
    <row r="104" spans="1:7">
      <c r="A104" s="38" t="s">
        <v>485</v>
      </c>
      <c r="B104" s="38" t="s">
        <v>75</v>
      </c>
      <c r="C104" s="38" t="s">
        <v>74</v>
      </c>
      <c r="D104" s="38" t="s">
        <v>385</v>
      </c>
      <c r="E104" s="38" t="s">
        <v>386</v>
      </c>
      <c r="F104" s="38" t="s">
        <v>387</v>
      </c>
      <c r="G104" s="1" t="str">
        <f>VLOOKUP(B104:B300,[1]Sheet3!$C$2:$AD$220,28,FALSE)</f>
        <v>教授</v>
      </c>
    </row>
    <row r="105" spans="1:7">
      <c r="A105" s="38" t="s">
        <v>485</v>
      </c>
      <c r="B105" s="38" t="s">
        <v>198</v>
      </c>
      <c r="C105" s="38" t="s">
        <v>356</v>
      </c>
      <c r="D105" s="38" t="s">
        <v>579</v>
      </c>
      <c r="E105" s="38" t="s">
        <v>386</v>
      </c>
      <c r="F105" s="38" t="s">
        <v>389</v>
      </c>
      <c r="G105" s="1" t="str">
        <f>VLOOKUP(B105:B301,[1]Sheet3!$C$2:$AD$220,28,FALSE)</f>
        <v>讲师（高校）</v>
      </c>
    </row>
    <row r="106" spans="1:7">
      <c r="A106" s="38" t="s">
        <v>485</v>
      </c>
      <c r="B106" s="38" t="s">
        <v>431</v>
      </c>
      <c r="C106" s="39" t="s">
        <v>629</v>
      </c>
      <c r="D106" s="37" t="s">
        <v>585</v>
      </c>
      <c r="E106" s="38" t="s">
        <v>386</v>
      </c>
      <c r="F106" s="38" t="s">
        <v>389</v>
      </c>
      <c r="G106" s="1" t="str">
        <f>VLOOKUP(B106:B302,[1]Sheet3!$C$2:$AD$220,28,FALSE)</f>
        <v>讲师（高校）</v>
      </c>
    </row>
    <row r="107" spans="1:7">
      <c r="A107" s="38" t="s">
        <v>485</v>
      </c>
      <c r="B107" s="38" t="s">
        <v>432</v>
      </c>
      <c r="C107" s="38" t="s">
        <v>562</v>
      </c>
      <c r="D107" s="37" t="s">
        <v>585</v>
      </c>
      <c r="E107" s="38" t="s">
        <v>386</v>
      </c>
      <c r="F107" s="37" t="s">
        <v>650</v>
      </c>
      <c r="G107" s="1" t="str">
        <f>VLOOKUP(B107:B303,[1]Sheet3!$C$2:$AD$220,28,FALSE)</f>
        <v>讲师（高校）</v>
      </c>
    </row>
    <row r="108" spans="1:7">
      <c r="A108" s="38" t="s">
        <v>485</v>
      </c>
      <c r="B108" s="38" t="s">
        <v>159</v>
      </c>
      <c r="C108" s="38" t="s">
        <v>158</v>
      </c>
      <c r="D108" s="37" t="s">
        <v>642</v>
      </c>
      <c r="E108" s="38" t="s">
        <v>386</v>
      </c>
      <c r="F108" s="38" t="s">
        <v>391</v>
      </c>
      <c r="G108" s="1" t="str">
        <f>VLOOKUP(B108:B304,[1]Sheet3!$C$2:$AD$220,28,FALSE)</f>
        <v>副教授</v>
      </c>
    </row>
    <row r="109" spans="1:7">
      <c r="A109" s="38" t="s">
        <v>485</v>
      </c>
      <c r="B109" s="38" t="s">
        <v>241</v>
      </c>
      <c r="C109" s="38" t="s">
        <v>354</v>
      </c>
      <c r="D109" s="38" t="s">
        <v>385</v>
      </c>
      <c r="E109" s="38" t="s">
        <v>386</v>
      </c>
      <c r="F109" s="38" t="s">
        <v>387</v>
      </c>
      <c r="G109" s="1" t="str">
        <f>VLOOKUP(B109:B305,[1]Sheet3!$C$2:$AD$220,28,FALSE)</f>
        <v>教授</v>
      </c>
    </row>
    <row r="110" spans="1:7">
      <c r="A110" s="38" t="s">
        <v>485</v>
      </c>
      <c r="B110" s="38" t="s">
        <v>233</v>
      </c>
      <c r="C110" s="38" t="s">
        <v>365</v>
      </c>
      <c r="D110" s="38" t="s">
        <v>579</v>
      </c>
      <c r="E110" s="38" t="s">
        <v>386</v>
      </c>
      <c r="F110" s="38" t="s">
        <v>389</v>
      </c>
      <c r="G110" s="1" t="str">
        <f>VLOOKUP(B110:B306,[1]Sheet3!$C$2:$AD$220,28,FALSE)</f>
        <v>讲师（高校）</v>
      </c>
    </row>
    <row r="111" spans="1:7">
      <c r="A111" s="38" t="s">
        <v>485</v>
      </c>
      <c r="B111" s="38" t="s">
        <v>200</v>
      </c>
      <c r="C111" s="38" t="s">
        <v>373</v>
      </c>
      <c r="D111" s="38" t="s">
        <v>579</v>
      </c>
      <c r="E111" s="38" t="s">
        <v>386</v>
      </c>
      <c r="F111" s="38" t="s">
        <v>389</v>
      </c>
      <c r="G111" s="1" t="str">
        <f>VLOOKUP(B111:B307,[1]Sheet3!$C$2:$AD$220,28,FALSE)</f>
        <v>讲师（高校）</v>
      </c>
    </row>
    <row r="112" spans="1:7">
      <c r="A112" s="37" t="s">
        <v>611</v>
      </c>
      <c r="B112" s="39" t="s">
        <v>598</v>
      </c>
      <c r="C112" s="39" t="s">
        <v>638</v>
      </c>
      <c r="D112" s="39" t="s">
        <v>599</v>
      </c>
      <c r="E112" s="62" t="s">
        <v>676</v>
      </c>
      <c r="F112" s="39" t="s">
        <v>649</v>
      </c>
      <c r="G112" s="1" t="str">
        <f>VLOOKUP(B112:B308,[1]Sheet3!$C$2:$AD$220,28,FALSE)</f>
        <v>副研究员</v>
      </c>
    </row>
    <row r="113" spans="1:7">
      <c r="A113" s="38" t="s">
        <v>485</v>
      </c>
      <c r="B113" s="38" t="s">
        <v>415</v>
      </c>
      <c r="C113" s="38" t="s">
        <v>563</v>
      </c>
      <c r="D113" s="38" t="s">
        <v>580</v>
      </c>
      <c r="E113" s="38" t="s">
        <v>386</v>
      </c>
      <c r="F113" s="38" t="s">
        <v>391</v>
      </c>
      <c r="G113" s="1" t="str">
        <f>VLOOKUP(B113:B309,[1]Sheet3!$C$2:$AD$220,28,FALSE)</f>
        <v>副研究员（自然科学）</v>
      </c>
    </row>
    <row r="114" spans="1:7">
      <c r="A114" s="38" t="s">
        <v>485</v>
      </c>
      <c r="B114" s="38" t="s">
        <v>284</v>
      </c>
      <c r="C114" s="38" t="s">
        <v>371</v>
      </c>
      <c r="D114" s="38" t="s">
        <v>579</v>
      </c>
      <c r="E114" s="38" t="s">
        <v>386</v>
      </c>
      <c r="F114" s="38" t="s">
        <v>389</v>
      </c>
      <c r="G114" s="1" t="str">
        <f>VLOOKUP(B114:B310,[1]Sheet3!$C$2:$AD$220,28,FALSE)</f>
        <v>讲师（高校）</v>
      </c>
    </row>
    <row r="115" spans="1:7">
      <c r="A115" s="38" t="s">
        <v>485</v>
      </c>
      <c r="B115" s="38" t="s">
        <v>321</v>
      </c>
      <c r="C115" s="38" t="s">
        <v>559</v>
      </c>
      <c r="D115" s="38"/>
      <c r="E115" s="38" t="s">
        <v>386</v>
      </c>
      <c r="F115" s="38"/>
      <c r="G115" s="1">
        <f>VLOOKUP(B115:B311,[1]Sheet3!$C$2:$AD$220,28,FALSE)</f>
        <v>0</v>
      </c>
    </row>
    <row r="116" spans="1:7">
      <c r="A116" s="38" t="s">
        <v>485</v>
      </c>
      <c r="B116" s="38" t="s">
        <v>260</v>
      </c>
      <c r="C116" s="38" t="s">
        <v>471</v>
      </c>
      <c r="D116" s="38" t="s">
        <v>385</v>
      </c>
      <c r="E116" s="38" t="s">
        <v>386</v>
      </c>
      <c r="F116" s="38" t="s">
        <v>387</v>
      </c>
      <c r="G116" s="1" t="str">
        <f>VLOOKUP(B116:B312,[1]Sheet3!$C$2:$AD$220,28,FALSE)</f>
        <v>教授</v>
      </c>
    </row>
    <row r="117" spans="1:7">
      <c r="A117" s="38" t="s">
        <v>485</v>
      </c>
      <c r="B117" s="38" t="s">
        <v>285</v>
      </c>
      <c r="C117" s="38" t="s">
        <v>375</v>
      </c>
      <c r="D117" s="37" t="s">
        <v>642</v>
      </c>
      <c r="E117" s="38" t="s">
        <v>386</v>
      </c>
      <c r="F117" s="38" t="s">
        <v>391</v>
      </c>
      <c r="G117" s="1" t="str">
        <f>VLOOKUP(B117:B313,[1]Sheet3!$C$2:$AD$220,28,FALSE)</f>
        <v>副教授</v>
      </c>
    </row>
    <row r="118" spans="1:7">
      <c r="A118" s="38" t="s">
        <v>485</v>
      </c>
      <c r="B118" s="38" t="s">
        <v>430</v>
      </c>
      <c r="C118" s="38" t="s">
        <v>560</v>
      </c>
      <c r="D118" s="38" t="s">
        <v>580</v>
      </c>
      <c r="E118" s="38" t="s">
        <v>386</v>
      </c>
      <c r="F118" s="38" t="s">
        <v>391</v>
      </c>
      <c r="G118" s="1" t="str">
        <f>VLOOKUP(B118:B314,[1]Sheet3!$C$2:$AD$220,28,FALSE)</f>
        <v>副研究员（自然科学）</v>
      </c>
    </row>
    <row r="119" spans="1:7">
      <c r="A119" s="38" t="s">
        <v>485</v>
      </c>
      <c r="B119" s="38" t="s">
        <v>172</v>
      </c>
      <c r="C119" s="38" t="s">
        <v>171</v>
      </c>
      <c r="D119" s="38" t="s">
        <v>579</v>
      </c>
      <c r="E119" s="38" t="s">
        <v>386</v>
      </c>
      <c r="F119" s="38" t="s">
        <v>389</v>
      </c>
      <c r="G119" s="1" t="str">
        <f>VLOOKUP(B119:B315,[1]Sheet3!$C$2:$AD$220,28,FALSE)</f>
        <v>讲师（高校）</v>
      </c>
    </row>
    <row r="120" spans="1:7">
      <c r="A120" s="38" t="s">
        <v>485</v>
      </c>
      <c r="B120" s="38" t="s">
        <v>286</v>
      </c>
      <c r="C120" s="38" t="s">
        <v>360</v>
      </c>
      <c r="D120" s="37" t="s">
        <v>642</v>
      </c>
      <c r="E120" s="38" t="s">
        <v>386</v>
      </c>
      <c r="F120" s="37" t="s">
        <v>649</v>
      </c>
      <c r="G120" s="1" t="str">
        <f>VLOOKUP(B120:B316,[1]Sheet3!$C$2:$AD$220,28,FALSE)</f>
        <v>副教授</v>
      </c>
    </row>
    <row r="121" spans="1:7">
      <c r="A121" s="38" t="s">
        <v>485</v>
      </c>
      <c r="B121" s="38" t="s">
        <v>197</v>
      </c>
      <c r="C121" s="38" t="s">
        <v>358</v>
      </c>
      <c r="D121" s="38" t="s">
        <v>390</v>
      </c>
      <c r="E121" s="38" t="s">
        <v>386</v>
      </c>
      <c r="F121" s="38" t="s">
        <v>391</v>
      </c>
      <c r="G121" s="1" t="str">
        <f>VLOOKUP(B121:B317,[1]Sheet3!$C$2:$AD$220,28,FALSE)</f>
        <v>副教授</v>
      </c>
    </row>
    <row r="122" spans="1:7">
      <c r="A122" s="38" t="s">
        <v>604</v>
      </c>
      <c r="B122" s="38" t="s">
        <v>425</v>
      </c>
      <c r="C122" s="38" t="s">
        <v>554</v>
      </c>
      <c r="D122" s="37" t="s">
        <v>585</v>
      </c>
      <c r="E122" s="38" t="s">
        <v>386</v>
      </c>
      <c r="F122" s="37" t="s">
        <v>650</v>
      </c>
      <c r="G122" s="1" t="str">
        <f>VLOOKUP(B122:B318,[1]Sheet3!$C$2:$AD$220,28,FALSE)</f>
        <v>讲师（高校）</v>
      </c>
    </row>
    <row r="123" spans="1:7">
      <c r="A123" s="38" t="s">
        <v>604</v>
      </c>
      <c r="B123" s="38" t="s">
        <v>592</v>
      </c>
      <c r="C123" s="38" t="s">
        <v>556</v>
      </c>
      <c r="D123" s="37" t="s">
        <v>646</v>
      </c>
      <c r="E123" s="38" t="s">
        <v>386</v>
      </c>
      <c r="F123" s="37" t="s">
        <v>649</v>
      </c>
      <c r="G123" s="1" t="str">
        <f>VLOOKUP(B123:B319,[1]Sheet3!$C$2:$AD$220,28,FALSE)</f>
        <v>副研究员</v>
      </c>
    </row>
    <row r="124" spans="1:7">
      <c r="A124" s="38" t="s">
        <v>604</v>
      </c>
      <c r="B124" s="38" t="s">
        <v>113</v>
      </c>
      <c r="C124" s="38" t="s">
        <v>112</v>
      </c>
      <c r="D124" s="38" t="s">
        <v>390</v>
      </c>
      <c r="E124" s="38" t="s">
        <v>386</v>
      </c>
      <c r="F124" s="38" t="s">
        <v>391</v>
      </c>
      <c r="G124" s="1" t="str">
        <f>VLOOKUP(B124:B320,[1]Sheet3!$C$2:$AD$220,28,FALSE)</f>
        <v>副教授</v>
      </c>
    </row>
    <row r="125" spans="1:7">
      <c r="A125" s="38" t="s">
        <v>604</v>
      </c>
      <c r="B125" s="38" t="s">
        <v>225</v>
      </c>
      <c r="C125" s="38" t="s">
        <v>224</v>
      </c>
      <c r="D125" s="38" t="s">
        <v>579</v>
      </c>
      <c r="E125" s="38" t="s">
        <v>386</v>
      </c>
      <c r="F125" s="38" t="s">
        <v>389</v>
      </c>
      <c r="G125" s="1" t="str">
        <f>VLOOKUP(B125:B321,[1]Sheet3!$C$2:$AD$220,28,FALSE)</f>
        <v>讲师（高校）</v>
      </c>
    </row>
    <row r="126" spans="1:7">
      <c r="A126" s="37" t="s">
        <v>607</v>
      </c>
      <c r="B126" s="38" t="s">
        <v>597</v>
      </c>
      <c r="C126" s="38" t="s">
        <v>557</v>
      </c>
      <c r="D126" s="37" t="s">
        <v>645</v>
      </c>
      <c r="E126" s="38" t="s">
        <v>386</v>
      </c>
      <c r="F126" s="37" t="s">
        <v>649</v>
      </c>
      <c r="G126" s="1" t="str">
        <f>VLOOKUP(B126:B322,[1]Sheet3!$C$2:$AD$220,28,FALSE)</f>
        <v>副研究员</v>
      </c>
    </row>
    <row r="127" spans="1:7">
      <c r="A127" s="38" t="s">
        <v>604</v>
      </c>
      <c r="B127" s="38" t="s">
        <v>119</v>
      </c>
      <c r="C127" s="38" t="s">
        <v>118</v>
      </c>
      <c r="D127" s="38" t="s">
        <v>390</v>
      </c>
      <c r="E127" s="38" t="s">
        <v>386</v>
      </c>
      <c r="F127" s="38" t="s">
        <v>391</v>
      </c>
      <c r="G127" s="1" t="str">
        <f>VLOOKUP(B127:B323,[1]Sheet3!$C$2:$AD$220,28,FALSE)</f>
        <v>副教授</v>
      </c>
    </row>
    <row r="128" spans="1:7">
      <c r="A128" s="38" t="s">
        <v>604</v>
      </c>
      <c r="B128" s="38" t="s">
        <v>422</v>
      </c>
      <c r="C128" s="38" t="s">
        <v>551</v>
      </c>
      <c r="D128" s="37" t="s">
        <v>585</v>
      </c>
      <c r="E128" s="38" t="s">
        <v>386</v>
      </c>
      <c r="F128" s="37" t="s">
        <v>650</v>
      </c>
      <c r="G128" s="1" t="str">
        <f>VLOOKUP(B128:B324,[1]Sheet3!$C$2:$AD$220,28,FALSE)</f>
        <v>讲师（高校）</v>
      </c>
    </row>
    <row r="129" spans="1:7">
      <c r="A129" s="38" t="s">
        <v>604</v>
      </c>
      <c r="B129" s="38" t="s">
        <v>421</v>
      </c>
      <c r="C129" s="38" t="s">
        <v>550</v>
      </c>
      <c r="D129" s="37" t="s">
        <v>585</v>
      </c>
      <c r="E129" s="38" t="s">
        <v>386</v>
      </c>
      <c r="F129" s="37" t="s">
        <v>650</v>
      </c>
      <c r="G129" s="1" t="str">
        <f>VLOOKUP(B129:B325,[1]Sheet3!$C$2:$AD$220,28,FALSE)</f>
        <v>讲师（高校）</v>
      </c>
    </row>
    <row r="130" spans="1:7">
      <c r="A130" s="38" t="s">
        <v>604</v>
      </c>
      <c r="B130" s="38" t="s">
        <v>107</v>
      </c>
      <c r="C130" s="38" t="s">
        <v>212</v>
      </c>
      <c r="D130" s="38" t="s">
        <v>581</v>
      </c>
      <c r="E130" s="38" t="s">
        <v>386</v>
      </c>
      <c r="F130" s="38" t="s">
        <v>387</v>
      </c>
      <c r="G130" s="1" t="str">
        <f>VLOOKUP(B130:B326,[1]Sheet3!$C$2:$AD$220,28,FALSE)</f>
        <v>研究员（自然科学）</v>
      </c>
    </row>
    <row r="131" spans="1:7">
      <c r="A131" s="38" t="s">
        <v>604</v>
      </c>
      <c r="B131" s="38" t="s">
        <v>426</v>
      </c>
      <c r="C131" s="38" t="s">
        <v>555</v>
      </c>
      <c r="D131" s="37" t="s">
        <v>644</v>
      </c>
      <c r="E131" s="38" t="s">
        <v>386</v>
      </c>
      <c r="F131" s="37" t="s">
        <v>649</v>
      </c>
      <c r="G131" s="1" t="str">
        <f>VLOOKUP(B131:B327,[1]Sheet3!$C$2:$AD$220,28,FALSE)</f>
        <v>副研究员</v>
      </c>
    </row>
    <row r="132" spans="1:7">
      <c r="A132" s="38" t="s">
        <v>604</v>
      </c>
      <c r="B132" s="38" t="s">
        <v>316</v>
      </c>
      <c r="C132" s="38" t="s">
        <v>470</v>
      </c>
      <c r="D132" s="37" t="s">
        <v>643</v>
      </c>
      <c r="E132" s="38" t="s">
        <v>386</v>
      </c>
      <c r="F132" s="37" t="s">
        <v>650</v>
      </c>
      <c r="G132" s="1" t="str">
        <f>VLOOKUP(B132:B328,[1]Sheet3!$C$2:$AD$220,28,FALSE)</f>
        <v>讲师（高校）</v>
      </c>
    </row>
    <row r="133" spans="1:7">
      <c r="A133" s="38" t="s">
        <v>604</v>
      </c>
      <c r="B133" s="38" t="s">
        <v>423</v>
      </c>
      <c r="C133" s="38" t="s">
        <v>552</v>
      </c>
      <c r="D133" s="37" t="s">
        <v>584</v>
      </c>
      <c r="E133" s="38" t="s">
        <v>386</v>
      </c>
      <c r="F133" s="37" t="s">
        <v>650</v>
      </c>
      <c r="G133" s="1" t="str">
        <f>VLOOKUP(B133:B329,[1]Sheet3!$C$2:$AD$220,28,FALSE)</f>
        <v>讲师（高校）</v>
      </c>
    </row>
    <row r="134" spans="1:7">
      <c r="A134" s="38" t="s">
        <v>604</v>
      </c>
      <c r="B134" s="38" t="s">
        <v>424</v>
      </c>
      <c r="C134" s="38" t="s">
        <v>553</v>
      </c>
      <c r="D134" s="38" t="s">
        <v>392</v>
      </c>
      <c r="E134" s="38" t="s">
        <v>386</v>
      </c>
      <c r="F134" s="38" t="s">
        <v>391</v>
      </c>
      <c r="G134" s="1" t="str">
        <f>VLOOKUP(B134:B330,[1]Sheet3!$C$2:$AD$220,28,FALSE)</f>
        <v>高级工程师</v>
      </c>
    </row>
    <row r="135" spans="1:7">
      <c r="A135" s="38" t="s">
        <v>604</v>
      </c>
      <c r="B135" s="38" t="s">
        <v>47</v>
      </c>
      <c r="C135" s="38" t="s">
        <v>46</v>
      </c>
      <c r="D135" s="38" t="s">
        <v>579</v>
      </c>
      <c r="E135" s="38" t="s">
        <v>386</v>
      </c>
      <c r="F135" s="38" t="s">
        <v>389</v>
      </c>
      <c r="G135" s="1" t="str">
        <f>VLOOKUP(B135:B331,[1]Sheet3!$C$2:$AD$220,28,FALSE)</f>
        <v>讲师（高校）</v>
      </c>
    </row>
    <row r="136" spans="1:7">
      <c r="A136" s="37" t="s">
        <v>609</v>
      </c>
      <c r="B136" s="37" t="s">
        <v>622</v>
      </c>
      <c r="C136" s="39" t="s">
        <v>635</v>
      </c>
      <c r="D136" s="43" t="s">
        <v>732</v>
      </c>
      <c r="E136" s="61" t="s">
        <v>676</v>
      </c>
      <c r="F136" s="42" t="s">
        <v>648</v>
      </c>
      <c r="G136" s="1" t="str">
        <f>VLOOKUP(B136:B332,[1]Sheet3!$C$2:$AD$220,28,FALSE)</f>
        <v>研究员</v>
      </c>
    </row>
    <row r="137" spans="1:7">
      <c r="A137" s="38" t="s">
        <v>487</v>
      </c>
      <c r="B137" s="38" t="s">
        <v>596</v>
      </c>
      <c r="C137" s="38" t="s">
        <v>565</v>
      </c>
      <c r="D137" s="38"/>
      <c r="E137" s="38" t="s">
        <v>386</v>
      </c>
      <c r="F137" s="38"/>
      <c r="G137" s="1">
        <f>VLOOKUP(B137:B333,[1]Sheet3!$C$2:$AD$220,28,FALSE)</f>
        <v>0</v>
      </c>
    </row>
    <row r="138" spans="1:7">
      <c r="A138" s="38" t="s">
        <v>487</v>
      </c>
      <c r="B138" s="38" t="s">
        <v>190</v>
      </c>
      <c r="C138" s="38" t="s">
        <v>366</v>
      </c>
      <c r="D138" s="38" t="s">
        <v>579</v>
      </c>
      <c r="E138" s="38" t="s">
        <v>386</v>
      </c>
      <c r="F138" s="38" t="s">
        <v>389</v>
      </c>
      <c r="G138" s="1" t="str">
        <f>VLOOKUP(B138:B334,[1]Sheet3!$C$2:$AD$220,28,FALSE)</f>
        <v>讲师（高校）</v>
      </c>
    </row>
    <row r="139" spans="1:7">
      <c r="A139" s="38" t="s">
        <v>487</v>
      </c>
      <c r="B139" s="38" t="s">
        <v>587</v>
      </c>
      <c r="C139" s="38" t="s">
        <v>564</v>
      </c>
      <c r="D139" s="37" t="s">
        <v>645</v>
      </c>
      <c r="E139" s="38" t="s">
        <v>386</v>
      </c>
      <c r="F139" s="37" t="s">
        <v>649</v>
      </c>
      <c r="G139" s="1" t="str">
        <f>VLOOKUP(B139:B335,[1]Sheet3!$C$2:$AD$220,28,FALSE)</f>
        <v>副研究员</v>
      </c>
    </row>
    <row r="140" spans="1:7">
      <c r="A140" s="38" t="s">
        <v>487</v>
      </c>
      <c r="B140" s="38" t="s">
        <v>128</v>
      </c>
      <c r="C140" s="38" t="s">
        <v>127</v>
      </c>
      <c r="D140" s="38" t="s">
        <v>390</v>
      </c>
      <c r="E140" s="38" t="s">
        <v>386</v>
      </c>
      <c r="F140" s="38" t="s">
        <v>391</v>
      </c>
      <c r="G140" s="1" t="str">
        <f>VLOOKUP(B140:B336,[1]Sheet3!$C$2:$AD$220,28,FALSE)</f>
        <v>副教授</v>
      </c>
    </row>
    <row r="141" spans="1:7">
      <c r="A141" s="38" t="s">
        <v>487</v>
      </c>
      <c r="B141" s="38" t="s">
        <v>250</v>
      </c>
      <c r="C141" s="38" t="s">
        <v>272</v>
      </c>
      <c r="D141" s="38" t="s">
        <v>581</v>
      </c>
      <c r="E141" s="38" t="s">
        <v>677</v>
      </c>
      <c r="F141" s="38" t="s">
        <v>387</v>
      </c>
      <c r="G141" s="1" t="str">
        <f>VLOOKUP(B141:B337,[1]Sheet3!$C$2:$AD$220,28,FALSE)</f>
        <v>研究员（自然科学）</v>
      </c>
    </row>
    <row r="142" spans="1:7">
      <c r="A142" s="38" t="s">
        <v>487</v>
      </c>
      <c r="B142" s="38" t="s">
        <v>318</v>
      </c>
      <c r="C142" s="38" t="s">
        <v>472</v>
      </c>
      <c r="D142" s="37" t="s">
        <v>643</v>
      </c>
      <c r="E142" s="38" t="s">
        <v>386</v>
      </c>
      <c r="F142" s="37" t="s">
        <v>650</v>
      </c>
      <c r="G142" s="1" t="str">
        <f>VLOOKUP(B142:B338,[1]Sheet3!$C$2:$AD$220,28,FALSE)</f>
        <v>讲师（高校）</v>
      </c>
    </row>
    <row r="143" spans="1:7">
      <c r="A143" s="38" t="s">
        <v>487</v>
      </c>
      <c r="B143" s="38" t="s">
        <v>85</v>
      </c>
      <c r="C143" s="38" t="s">
        <v>84</v>
      </c>
      <c r="D143" s="38" t="s">
        <v>390</v>
      </c>
      <c r="E143" s="38" t="s">
        <v>386</v>
      </c>
      <c r="F143" s="38" t="s">
        <v>391</v>
      </c>
      <c r="G143" s="1" t="e">
        <f>VLOOKUP(B143:B339,[1]Sheet3!$C$2:$AD$220,28,FALSE)</f>
        <v>#N/A</v>
      </c>
    </row>
    <row r="144" spans="1:7">
      <c r="A144" s="38" t="s">
        <v>487</v>
      </c>
      <c r="B144" s="38" t="s">
        <v>155</v>
      </c>
      <c r="C144" s="38" t="s">
        <v>154</v>
      </c>
      <c r="D144" s="38" t="s">
        <v>390</v>
      </c>
      <c r="E144" s="38" t="s">
        <v>386</v>
      </c>
      <c r="F144" s="38" t="s">
        <v>391</v>
      </c>
      <c r="G144" s="1" t="str">
        <f>VLOOKUP(B144:B340,[1]Sheet3!$C$2:$AD$220,28,FALSE)</f>
        <v>副教授</v>
      </c>
    </row>
    <row r="145" spans="1:7">
      <c r="A145" s="38" t="s">
        <v>487</v>
      </c>
      <c r="B145" s="38" t="s">
        <v>131</v>
      </c>
      <c r="C145" s="38" t="s">
        <v>130</v>
      </c>
      <c r="D145" s="38" t="s">
        <v>579</v>
      </c>
      <c r="E145" s="38" t="s">
        <v>386</v>
      </c>
      <c r="F145" s="38" t="s">
        <v>389</v>
      </c>
      <c r="G145" s="1" t="str">
        <f>VLOOKUP(B145:B341,[1]Sheet3!$C$2:$AD$220,28,FALSE)</f>
        <v>讲师（高校）</v>
      </c>
    </row>
    <row r="146" spans="1:7">
      <c r="A146" s="38" t="s">
        <v>481</v>
      </c>
      <c r="B146" s="39" t="s">
        <v>614</v>
      </c>
      <c r="C146" s="39" t="s">
        <v>628</v>
      </c>
      <c r="D146" s="39" t="s">
        <v>640</v>
      </c>
      <c r="E146" s="63" t="s">
        <v>676</v>
      </c>
      <c r="F146" s="39" t="s">
        <v>648</v>
      </c>
      <c r="G146" s="1" t="str">
        <f>VLOOKUP(B146:B342,[1]Sheet3!$C$2:$AD$220,28,FALSE)</f>
        <v>教授</v>
      </c>
    </row>
    <row r="147" spans="1:7">
      <c r="A147" s="38" t="s">
        <v>481</v>
      </c>
      <c r="B147" s="38" t="s">
        <v>122</v>
      </c>
      <c r="C147" s="38" t="s">
        <v>121</v>
      </c>
      <c r="D147" s="38" t="s">
        <v>396</v>
      </c>
      <c r="E147" s="38" t="s">
        <v>386</v>
      </c>
      <c r="F147" s="38" t="s">
        <v>391</v>
      </c>
      <c r="G147" s="1" t="str">
        <f>VLOOKUP(B147:B343,[1]Sheet3!$C$2:$AD$220,28,FALSE)</f>
        <v>高级实验师</v>
      </c>
    </row>
    <row r="148" spans="1:7">
      <c r="A148" s="38" t="s">
        <v>481</v>
      </c>
      <c r="B148" s="38" t="s">
        <v>437</v>
      </c>
      <c r="C148" s="38" t="s">
        <v>473</v>
      </c>
      <c r="D148" s="38"/>
      <c r="E148" s="38" t="s">
        <v>386</v>
      </c>
      <c r="F148" s="38"/>
      <c r="G148" s="1">
        <f>VLOOKUP(B148:B344,[1]Sheet3!$C$2:$AD$220,28,FALSE)</f>
        <v>0</v>
      </c>
    </row>
    <row r="149" spans="1:7">
      <c r="A149" s="38" t="s">
        <v>481</v>
      </c>
      <c r="B149" s="38" t="s">
        <v>39</v>
      </c>
      <c r="C149" s="38" t="s">
        <v>38</v>
      </c>
      <c r="D149" s="38" t="s">
        <v>580</v>
      </c>
      <c r="E149" s="38" t="s">
        <v>386</v>
      </c>
      <c r="F149" s="38" t="s">
        <v>391</v>
      </c>
      <c r="G149" s="1" t="str">
        <f>VLOOKUP(B149:B345,[1]Sheet3!$C$2:$AD$220,28,FALSE)</f>
        <v>副研究员（自然科学）</v>
      </c>
    </row>
    <row r="150" spans="1:7">
      <c r="A150" s="38" t="s">
        <v>481</v>
      </c>
      <c r="B150" s="38" t="s">
        <v>58</v>
      </c>
      <c r="C150" s="38" t="s">
        <v>57</v>
      </c>
      <c r="D150" s="38" t="s">
        <v>390</v>
      </c>
      <c r="E150" s="38" t="s">
        <v>386</v>
      </c>
      <c r="F150" s="38" t="s">
        <v>391</v>
      </c>
      <c r="G150" s="1" t="str">
        <f>VLOOKUP(B150:B346,[1]Sheet3!$C$2:$AD$220,28,FALSE)</f>
        <v>副教授</v>
      </c>
    </row>
    <row r="151" spans="1:7">
      <c r="A151" s="37" t="s">
        <v>481</v>
      </c>
      <c r="B151" s="38" t="s">
        <v>54</v>
      </c>
      <c r="C151" s="38" t="s">
        <v>53</v>
      </c>
      <c r="D151" s="38" t="s">
        <v>385</v>
      </c>
      <c r="E151" s="38" t="s">
        <v>386</v>
      </c>
      <c r="F151" s="38" t="s">
        <v>387</v>
      </c>
      <c r="G151" s="1" t="str">
        <f>VLOOKUP(B151:B347,[1]Sheet3!$C$2:$AD$220,28,FALSE)</f>
        <v>教授</v>
      </c>
    </row>
    <row r="152" spans="1:7">
      <c r="A152" s="38" t="s">
        <v>481</v>
      </c>
      <c r="B152" s="38" t="s">
        <v>157</v>
      </c>
      <c r="C152" s="38" t="s">
        <v>350</v>
      </c>
      <c r="D152" s="38" t="s">
        <v>579</v>
      </c>
      <c r="E152" s="38" t="s">
        <v>386</v>
      </c>
      <c r="F152" s="38" t="s">
        <v>389</v>
      </c>
      <c r="G152" s="1" t="str">
        <f>VLOOKUP(B152:B348,[1]Sheet3!$C$2:$AD$220,28,FALSE)</f>
        <v>讲师（高校）</v>
      </c>
    </row>
    <row r="153" spans="1:7">
      <c r="A153" s="38" t="s">
        <v>481</v>
      </c>
      <c r="B153" s="38" t="s">
        <v>174</v>
      </c>
      <c r="C153" s="38" t="s">
        <v>383</v>
      </c>
      <c r="D153" s="38" t="s">
        <v>390</v>
      </c>
      <c r="E153" s="38" t="s">
        <v>386</v>
      </c>
      <c r="F153" s="38" t="s">
        <v>391</v>
      </c>
      <c r="G153" s="1" t="str">
        <f>VLOOKUP(B153:B349,[1]Sheet3!$C$2:$AD$220,28,FALSE)</f>
        <v>副教授</v>
      </c>
    </row>
    <row r="154" spans="1:7">
      <c r="A154" s="38" t="s">
        <v>481</v>
      </c>
      <c r="B154" s="38" t="s">
        <v>83</v>
      </c>
      <c r="C154" s="38" t="s">
        <v>82</v>
      </c>
      <c r="D154" s="38" t="s">
        <v>579</v>
      </c>
      <c r="E154" s="38" t="s">
        <v>386</v>
      </c>
      <c r="F154" s="38" t="s">
        <v>389</v>
      </c>
      <c r="G154" s="1" t="str">
        <f>VLOOKUP(B154:B350,[1]Sheet3!$C$2:$AD$220,28,FALSE)</f>
        <v>讲师（高校）</v>
      </c>
    </row>
    <row r="155" spans="1:7">
      <c r="A155" s="38" t="s">
        <v>481</v>
      </c>
      <c r="B155" s="38" t="s">
        <v>139</v>
      </c>
      <c r="C155" s="38" t="s">
        <v>138</v>
      </c>
      <c r="D155" s="37" t="s">
        <v>582</v>
      </c>
      <c r="E155" s="38" t="s">
        <v>386</v>
      </c>
      <c r="F155" s="38" t="s">
        <v>648</v>
      </c>
      <c r="G155" s="1" t="str">
        <f>VLOOKUP(B155:B351,[1]Sheet3!$C$2:$AD$220,28,FALSE)</f>
        <v>教授</v>
      </c>
    </row>
    <row r="156" spans="1:7">
      <c r="A156" s="38" t="s">
        <v>481</v>
      </c>
      <c r="B156" s="38" t="s">
        <v>16</v>
      </c>
      <c r="C156" s="38" t="s">
        <v>15</v>
      </c>
      <c r="D156" s="38" t="s">
        <v>579</v>
      </c>
      <c r="E156" s="38" t="s">
        <v>386</v>
      </c>
      <c r="F156" s="38" t="s">
        <v>389</v>
      </c>
      <c r="G156" s="1" t="str">
        <f>VLOOKUP(B156:B352,[1]Sheet3!$C$2:$AD$220,28,FALSE)</f>
        <v>讲师（高校）</v>
      </c>
    </row>
    <row r="157" spans="1:7">
      <c r="A157" s="38" t="s">
        <v>602</v>
      </c>
      <c r="B157" s="38" t="s">
        <v>97</v>
      </c>
      <c r="C157" s="38" t="s">
        <v>96</v>
      </c>
      <c r="D157" s="38" t="s">
        <v>385</v>
      </c>
      <c r="E157" s="38" t="s">
        <v>386</v>
      </c>
      <c r="F157" s="38" t="s">
        <v>387</v>
      </c>
      <c r="G157" s="1" t="str">
        <f>VLOOKUP(B157:B353,[1]Sheet3!$C$2:$AD$220,28,FALSE)</f>
        <v>教授</v>
      </c>
    </row>
    <row r="158" spans="1:7">
      <c r="A158" s="38" t="s">
        <v>602</v>
      </c>
      <c r="B158" s="39" t="s">
        <v>600</v>
      </c>
      <c r="C158" s="39" t="s">
        <v>639</v>
      </c>
      <c r="D158" s="43" t="s">
        <v>732</v>
      </c>
      <c r="E158" s="62" t="s">
        <v>676</v>
      </c>
      <c r="F158" s="39" t="s">
        <v>648</v>
      </c>
      <c r="G158" s="1" t="str">
        <f>VLOOKUP(B158:B354,[1]Sheet3!$C$2:$AD$220,28,FALSE)</f>
        <v>研究员</v>
      </c>
    </row>
    <row r="159" spans="1:7">
      <c r="A159" s="38" t="s">
        <v>602</v>
      </c>
      <c r="B159" s="38" t="s">
        <v>221</v>
      </c>
      <c r="C159" s="38" t="s">
        <v>372</v>
      </c>
      <c r="D159" s="38" t="s">
        <v>392</v>
      </c>
      <c r="E159" s="38" t="s">
        <v>386</v>
      </c>
      <c r="F159" s="38" t="s">
        <v>391</v>
      </c>
      <c r="G159" s="1" t="str">
        <f>VLOOKUP(B159:B355,[1]Sheet3!$C$2:$AD$220,28,FALSE)</f>
        <v>高级工程师</v>
      </c>
    </row>
    <row r="160" spans="1:7">
      <c r="A160" s="38" t="s">
        <v>602</v>
      </c>
      <c r="B160" s="38" t="s">
        <v>446</v>
      </c>
      <c r="C160" s="38" t="s">
        <v>570</v>
      </c>
      <c r="D160" s="38" t="s">
        <v>385</v>
      </c>
      <c r="E160" s="38" t="s">
        <v>386</v>
      </c>
      <c r="F160" s="38" t="s">
        <v>387</v>
      </c>
      <c r="G160" s="1" t="str">
        <f>VLOOKUP(B160:B356,[1]Sheet3!$C$2:$AD$220,28,FALSE)</f>
        <v>教授</v>
      </c>
    </row>
    <row r="161" spans="1:7">
      <c r="A161" s="38" t="s">
        <v>602</v>
      </c>
      <c r="B161" s="38" t="s">
        <v>220</v>
      </c>
      <c r="C161" s="38" t="s">
        <v>343</v>
      </c>
      <c r="D161" s="38"/>
      <c r="E161" s="38" t="s">
        <v>386</v>
      </c>
      <c r="F161" s="38"/>
      <c r="G161" s="1">
        <f>VLOOKUP(B161:B357,[1]Sheet3!$C$2:$AD$220,28,FALSE)</f>
        <v>0</v>
      </c>
    </row>
    <row r="162" spans="1:7">
      <c r="A162" s="38" t="s">
        <v>602</v>
      </c>
      <c r="B162" s="38" t="s">
        <v>449</v>
      </c>
      <c r="C162" s="38" t="s">
        <v>573</v>
      </c>
      <c r="D162" s="38" t="s">
        <v>392</v>
      </c>
      <c r="E162" s="38" t="s">
        <v>386</v>
      </c>
      <c r="F162" s="38" t="s">
        <v>391</v>
      </c>
      <c r="G162" s="1" t="str">
        <f>VLOOKUP(B162:B358,[1]Sheet3!$C$2:$AD$220,28,FALSE)</f>
        <v>高级工程师</v>
      </c>
    </row>
    <row r="163" spans="1:7">
      <c r="A163" s="38" t="s">
        <v>602</v>
      </c>
      <c r="B163" s="38" t="s">
        <v>61</v>
      </c>
      <c r="C163" s="38" t="s">
        <v>378</v>
      </c>
      <c r="D163" s="38" t="s">
        <v>390</v>
      </c>
      <c r="E163" s="38" t="s">
        <v>386</v>
      </c>
      <c r="F163" s="38" t="s">
        <v>391</v>
      </c>
      <c r="G163" s="1" t="str">
        <f>VLOOKUP(B163:B359,[1]Sheet3!$C$2:$AD$220,28,FALSE)</f>
        <v>副教授</v>
      </c>
    </row>
    <row r="164" spans="1:7">
      <c r="A164" s="38" t="s">
        <v>602</v>
      </c>
      <c r="B164" s="38" t="s">
        <v>73</v>
      </c>
      <c r="C164" s="38" t="s">
        <v>72</v>
      </c>
      <c r="D164" s="38" t="s">
        <v>390</v>
      </c>
      <c r="E164" s="38" t="s">
        <v>386</v>
      </c>
      <c r="F164" s="38" t="s">
        <v>391</v>
      </c>
      <c r="G164" s="1" t="str">
        <f>VLOOKUP(B164:B360,[1]Sheet3!$C$2:$AD$220,28,FALSE)</f>
        <v>副教授</v>
      </c>
    </row>
    <row r="165" spans="1:7">
      <c r="A165" s="38" t="s">
        <v>602</v>
      </c>
      <c r="B165" s="38" t="s">
        <v>447</v>
      </c>
      <c r="C165" s="38" t="s">
        <v>571</v>
      </c>
      <c r="D165" s="38"/>
      <c r="E165" s="38" t="s">
        <v>386</v>
      </c>
      <c r="F165" s="38"/>
      <c r="G165" s="1">
        <f>VLOOKUP(B165:B361,[1]Sheet3!$C$2:$AD$220,28,FALSE)</f>
        <v>0</v>
      </c>
    </row>
    <row r="166" spans="1:7">
      <c r="A166" s="38" t="s">
        <v>602</v>
      </c>
      <c r="B166" s="38" t="s">
        <v>448</v>
      </c>
      <c r="C166" s="38" t="s">
        <v>572</v>
      </c>
      <c r="D166" s="38"/>
      <c r="E166" s="38" t="s">
        <v>386</v>
      </c>
      <c r="F166" s="38"/>
      <c r="G166" s="1">
        <f>VLOOKUP(B166:B362,[1]Sheet3!$C$2:$AD$220,28,FALSE)</f>
        <v>0</v>
      </c>
    </row>
    <row r="167" spans="1:7">
      <c r="A167" s="38" t="s">
        <v>602</v>
      </c>
      <c r="B167" s="38" t="s">
        <v>443</v>
      </c>
      <c r="C167" s="38" t="s">
        <v>567</v>
      </c>
      <c r="D167" s="37" t="s">
        <v>584</v>
      </c>
      <c r="E167" s="38" t="s">
        <v>386</v>
      </c>
      <c r="F167" s="37" t="s">
        <v>650</v>
      </c>
      <c r="G167" s="1" t="str">
        <f>VLOOKUP(B167:B363,[1]Sheet3!$C$2:$AD$220,28,FALSE)</f>
        <v>讲师（高校）</v>
      </c>
    </row>
    <row r="168" spans="1:7">
      <c r="A168" s="38" t="s">
        <v>602</v>
      </c>
      <c r="B168" s="38" t="s">
        <v>320</v>
      </c>
      <c r="C168" s="38" t="s">
        <v>491</v>
      </c>
      <c r="D168" s="38" t="s">
        <v>581</v>
      </c>
      <c r="E168" s="38" t="s">
        <v>386</v>
      </c>
      <c r="F168" s="38" t="s">
        <v>387</v>
      </c>
      <c r="G168" s="1" t="str">
        <f>VLOOKUP(B168:B364,[1]Sheet3!$C$2:$AD$220,28,FALSE)</f>
        <v>研究员（自然科学）</v>
      </c>
    </row>
    <row r="169" spans="1:7">
      <c r="A169" s="38" t="s">
        <v>602</v>
      </c>
      <c r="B169" s="126" t="s">
        <v>736</v>
      </c>
      <c r="C169" s="38" t="s">
        <v>7</v>
      </c>
      <c r="D169" s="38" t="s">
        <v>385</v>
      </c>
      <c r="E169" s="38" t="s">
        <v>386</v>
      </c>
      <c r="F169" s="38" t="s">
        <v>387</v>
      </c>
      <c r="G169" s="1" t="str">
        <f>VLOOKUP(B169:B365,[1]Sheet3!$C$2:$AD$220,28,FALSE)</f>
        <v>教授</v>
      </c>
    </row>
    <row r="170" spans="1:7">
      <c r="A170" s="38" t="s">
        <v>602</v>
      </c>
      <c r="B170" s="38" t="s">
        <v>196</v>
      </c>
      <c r="C170" s="38" t="s">
        <v>382</v>
      </c>
      <c r="D170" s="38" t="s">
        <v>579</v>
      </c>
      <c r="E170" s="38" t="s">
        <v>386</v>
      </c>
      <c r="F170" s="38" t="s">
        <v>389</v>
      </c>
      <c r="G170" s="1" t="str">
        <f>VLOOKUP(B170:B366,[1]Sheet3!$C$2:$AD$220,28,FALSE)</f>
        <v>讲师（高校）</v>
      </c>
    </row>
    <row r="171" spans="1:7">
      <c r="A171" s="38" t="s">
        <v>488</v>
      </c>
      <c r="B171" s="38" t="s">
        <v>10</v>
      </c>
      <c r="C171" s="38" t="s">
        <v>9</v>
      </c>
      <c r="D171" s="38" t="s">
        <v>390</v>
      </c>
      <c r="E171" s="38" t="s">
        <v>386</v>
      </c>
      <c r="F171" s="38" t="s">
        <v>391</v>
      </c>
      <c r="G171" s="1" t="str">
        <f>VLOOKUP(B171:B367,[1]Sheet3!$C$2:$AD$220,28,FALSE)</f>
        <v>副教授</v>
      </c>
    </row>
    <row r="172" spans="1:7">
      <c r="A172" s="38" t="s">
        <v>488</v>
      </c>
      <c r="B172" s="38" t="s">
        <v>67</v>
      </c>
      <c r="C172" s="38" t="s">
        <v>66</v>
      </c>
      <c r="D172" s="38" t="s">
        <v>579</v>
      </c>
      <c r="E172" s="38" t="s">
        <v>386</v>
      </c>
      <c r="F172" s="38" t="s">
        <v>389</v>
      </c>
      <c r="G172" s="1" t="str">
        <f>VLOOKUP(B172:B368,[1]Sheet3!$C$2:$AD$220,28,FALSE)</f>
        <v>讲师（高校）</v>
      </c>
    </row>
    <row r="173" spans="1:7">
      <c r="A173" s="38" t="s">
        <v>488</v>
      </c>
      <c r="B173" s="38" t="s">
        <v>109</v>
      </c>
      <c r="C173" s="38" t="s">
        <v>108</v>
      </c>
      <c r="D173" s="38" t="s">
        <v>390</v>
      </c>
      <c r="E173" s="38" t="s">
        <v>386</v>
      </c>
      <c r="F173" s="38" t="s">
        <v>391</v>
      </c>
      <c r="G173" s="1" t="str">
        <f>VLOOKUP(B173:B369,[1]Sheet3!$C$2:$AD$220,28,FALSE)</f>
        <v>副教授</v>
      </c>
    </row>
    <row r="174" spans="1:7">
      <c r="A174" s="38" t="s">
        <v>488</v>
      </c>
      <c r="B174" s="38" t="s">
        <v>229</v>
      </c>
      <c r="C174" s="38" t="s">
        <v>228</v>
      </c>
      <c r="D174" s="38" t="s">
        <v>579</v>
      </c>
      <c r="E174" s="38" t="s">
        <v>386</v>
      </c>
      <c r="F174" s="38" t="s">
        <v>389</v>
      </c>
      <c r="G174" s="1" t="str">
        <f>VLOOKUP(B174:B370,[1]Sheet3!$C$2:$AD$220,28,FALSE)</f>
        <v>讲师（高校）</v>
      </c>
    </row>
    <row r="175" spans="1:7">
      <c r="A175" s="38" t="s">
        <v>488</v>
      </c>
      <c r="B175" s="38" t="s">
        <v>41</v>
      </c>
      <c r="C175" s="38" t="s">
        <v>40</v>
      </c>
      <c r="D175" s="38" t="s">
        <v>385</v>
      </c>
      <c r="E175" s="38" t="s">
        <v>386</v>
      </c>
      <c r="F175" s="38" t="s">
        <v>387</v>
      </c>
      <c r="G175" s="1" t="str">
        <f>VLOOKUP(B175:B371,[1]Sheet3!$C$2:$AD$220,28,FALSE)</f>
        <v>教授</v>
      </c>
    </row>
    <row r="176" spans="1:7">
      <c r="A176" s="38" t="s">
        <v>488</v>
      </c>
      <c r="B176" s="38" t="s">
        <v>126</v>
      </c>
      <c r="C176" s="38" t="s">
        <v>125</v>
      </c>
      <c r="D176" s="37" t="s">
        <v>642</v>
      </c>
      <c r="E176" s="38" t="s">
        <v>386</v>
      </c>
      <c r="F176" s="37" t="s">
        <v>649</v>
      </c>
      <c r="G176" s="1" t="str">
        <f>VLOOKUP(B176:B372,[1]Sheet3!$C$2:$AD$220,28,FALSE)</f>
        <v>副教授</v>
      </c>
    </row>
    <row r="177" spans="1:7">
      <c r="A177" s="38" t="s">
        <v>488</v>
      </c>
      <c r="B177" s="38" t="s">
        <v>451</v>
      </c>
      <c r="C177" s="38" t="s">
        <v>574</v>
      </c>
      <c r="D177" s="37" t="s">
        <v>585</v>
      </c>
      <c r="E177" s="38" t="s">
        <v>386</v>
      </c>
      <c r="F177" s="37" t="s">
        <v>650</v>
      </c>
      <c r="G177" s="1" t="str">
        <f>VLOOKUP(B177:B373,[1]Sheet3!$C$2:$AD$220,28,FALSE)</f>
        <v>讲师（高校）</v>
      </c>
    </row>
    <row r="178" spans="1:7">
      <c r="A178" s="38" t="s">
        <v>488</v>
      </c>
      <c r="B178" s="38" t="s">
        <v>249</v>
      </c>
      <c r="C178" s="38" t="s">
        <v>273</v>
      </c>
      <c r="D178" s="38" t="s">
        <v>490</v>
      </c>
      <c r="E178" s="38" t="s">
        <v>677</v>
      </c>
      <c r="F178" s="38" t="s">
        <v>387</v>
      </c>
      <c r="G178" s="1" t="str">
        <f>VLOOKUP(B178:B374,[1]Sheet3!$C$2:$AD$220,28,FALSE)</f>
        <v>教授级高工</v>
      </c>
    </row>
    <row r="179" spans="1:7">
      <c r="A179" s="38" t="s">
        <v>486</v>
      </c>
      <c r="B179" s="38" t="s">
        <v>453</v>
      </c>
      <c r="C179" s="38" t="s">
        <v>23</v>
      </c>
      <c r="D179" s="38" t="s">
        <v>385</v>
      </c>
      <c r="E179" s="38" t="s">
        <v>386</v>
      </c>
      <c r="F179" s="38" t="s">
        <v>387</v>
      </c>
      <c r="G179" s="1" t="str">
        <f>VLOOKUP(B179:B375,[1]Sheet3!$C$2:$AD$220,28,FALSE)</f>
        <v>教授</v>
      </c>
    </row>
    <row r="180" spans="1:7">
      <c r="A180" s="38" t="s">
        <v>486</v>
      </c>
      <c r="B180" s="38" t="s">
        <v>99</v>
      </c>
      <c r="C180" s="38" t="s">
        <v>98</v>
      </c>
      <c r="D180" s="38" t="s">
        <v>385</v>
      </c>
      <c r="E180" s="38" t="s">
        <v>386</v>
      </c>
      <c r="F180" s="38" t="s">
        <v>387</v>
      </c>
      <c r="G180" s="1" t="str">
        <f>VLOOKUP(B180:B376,[1]Sheet3!$C$2:$AD$220,28,FALSE)</f>
        <v>教授</v>
      </c>
    </row>
    <row r="181" spans="1:7">
      <c r="A181" s="38" t="s">
        <v>486</v>
      </c>
      <c r="B181" s="38" t="s">
        <v>49</v>
      </c>
      <c r="C181" s="38" t="s">
        <v>48</v>
      </c>
      <c r="D181" s="38" t="s">
        <v>390</v>
      </c>
      <c r="E181" s="38" t="s">
        <v>386</v>
      </c>
      <c r="F181" s="38" t="s">
        <v>391</v>
      </c>
      <c r="G181" s="1" t="str">
        <f>VLOOKUP(B181:B377,[1]Sheet3!$C$2:$AD$220,28,FALSE)</f>
        <v>副教授</v>
      </c>
    </row>
    <row r="182" spans="1:7">
      <c r="A182" s="38" t="s">
        <v>486</v>
      </c>
      <c r="B182" s="38" t="s">
        <v>27</v>
      </c>
      <c r="C182" s="38" t="s">
        <v>26</v>
      </c>
      <c r="D182" s="38" t="s">
        <v>390</v>
      </c>
      <c r="E182" s="38" t="s">
        <v>386</v>
      </c>
      <c r="F182" s="38" t="s">
        <v>391</v>
      </c>
      <c r="G182" s="1" t="str">
        <f>VLOOKUP(B182:B378,[1]Sheet3!$C$2:$AD$220,28,FALSE)</f>
        <v>副教授</v>
      </c>
    </row>
    <row r="183" spans="1:7">
      <c r="A183" s="38" t="s">
        <v>486</v>
      </c>
      <c r="B183" s="38" t="s">
        <v>145</v>
      </c>
      <c r="C183" s="38" t="s">
        <v>144</v>
      </c>
      <c r="D183" s="38" t="s">
        <v>390</v>
      </c>
      <c r="E183" s="38" t="s">
        <v>386</v>
      </c>
      <c r="F183" s="38" t="s">
        <v>391</v>
      </c>
      <c r="G183" s="1" t="str">
        <f>VLOOKUP(B183:B379,[1]Sheet3!$C$2:$AD$220,28,FALSE)</f>
        <v>副教授</v>
      </c>
    </row>
    <row r="184" spans="1:7">
      <c r="A184" s="38" t="s">
        <v>486</v>
      </c>
      <c r="B184" s="38" t="s">
        <v>189</v>
      </c>
      <c r="C184" s="38" t="s">
        <v>351</v>
      </c>
      <c r="D184" s="38" t="s">
        <v>390</v>
      </c>
      <c r="E184" s="38" t="s">
        <v>386</v>
      </c>
      <c r="F184" s="38" t="s">
        <v>391</v>
      </c>
      <c r="G184" s="1" t="str">
        <f>VLOOKUP(B184:B380,[1]Sheet3!$C$2:$AD$220,28,FALSE)</f>
        <v>副教授</v>
      </c>
    </row>
    <row r="185" spans="1:7">
      <c r="A185" s="38" t="s">
        <v>486</v>
      </c>
      <c r="B185" s="38" t="s">
        <v>12</v>
      </c>
      <c r="C185" s="38" t="s">
        <v>11</v>
      </c>
      <c r="D185" s="38" t="s">
        <v>390</v>
      </c>
      <c r="E185" s="38" t="s">
        <v>386</v>
      </c>
      <c r="F185" s="38" t="s">
        <v>391</v>
      </c>
      <c r="G185" s="1" t="str">
        <f>VLOOKUP(B185:B381,[1]Sheet3!$C$2:$AD$220,28,FALSE)</f>
        <v>副教授</v>
      </c>
    </row>
    <row r="186" spans="1:7">
      <c r="A186" s="38" t="s">
        <v>606</v>
      </c>
      <c r="B186" s="38" t="s">
        <v>270</v>
      </c>
      <c r="C186" s="38" t="s">
        <v>357</v>
      </c>
      <c r="D186" s="38" t="s">
        <v>579</v>
      </c>
      <c r="E186" s="38" t="s">
        <v>386</v>
      </c>
      <c r="F186" s="38" t="s">
        <v>389</v>
      </c>
      <c r="G186" s="1" t="str">
        <f>VLOOKUP(B186:B382,[1]Sheet3!$C$2:$AD$220,28,FALSE)</f>
        <v>讲师（高校）</v>
      </c>
    </row>
    <row r="187" spans="1:7">
      <c r="A187" s="21" t="s">
        <v>484</v>
      </c>
      <c r="B187" s="21" t="s">
        <v>199</v>
      </c>
      <c r="C187" s="21">
        <v>41586</v>
      </c>
      <c r="D187" s="64" t="s">
        <v>388</v>
      </c>
      <c r="E187" s="21" t="s">
        <v>393</v>
      </c>
      <c r="F187" s="21" t="s">
        <v>394</v>
      </c>
      <c r="G187" s="1" t="str">
        <f>VLOOKUP(B187:B383,[1]Sheet3!$C$2:$AD$220,28,FALSE)</f>
        <v>工程师</v>
      </c>
    </row>
    <row r="188" spans="1:7">
      <c r="A188" s="21" t="s">
        <v>481</v>
      </c>
      <c r="B188" s="21" t="s">
        <v>122</v>
      </c>
      <c r="C188" s="21" t="s">
        <v>121</v>
      </c>
      <c r="D188" s="64" t="s">
        <v>396</v>
      </c>
      <c r="E188" s="21" t="s">
        <v>393</v>
      </c>
      <c r="F188" s="21" t="s">
        <v>391</v>
      </c>
      <c r="G188" s="1" t="str">
        <f>VLOOKUP(B188:B384,[1]Sheet3!$C$2:$AD$220,28,FALSE)</f>
        <v>高级实验师</v>
      </c>
    </row>
    <row r="189" spans="1:7">
      <c r="A189" s="21" t="s">
        <v>481</v>
      </c>
      <c r="B189" s="21" t="s">
        <v>162</v>
      </c>
      <c r="C189" s="21">
        <v>41338</v>
      </c>
      <c r="D189" s="64" t="s">
        <v>733</v>
      </c>
      <c r="E189" s="21" t="s">
        <v>395</v>
      </c>
      <c r="F189" s="21" t="s">
        <v>394</v>
      </c>
      <c r="G189" s="1" t="str">
        <f>VLOOKUP(B189:B385,[1]Sheet3!$C$2:$AD$220,28,FALSE)</f>
        <v>助理实验师</v>
      </c>
    </row>
    <row r="190" spans="1:7">
      <c r="A190" s="21" t="s">
        <v>481</v>
      </c>
      <c r="B190" s="21" t="s">
        <v>173</v>
      </c>
      <c r="C190" s="21">
        <v>41431</v>
      </c>
      <c r="D190" s="65" t="s">
        <v>681</v>
      </c>
      <c r="E190" s="21" t="s">
        <v>395</v>
      </c>
      <c r="F190" s="21" t="s">
        <v>389</v>
      </c>
      <c r="G190" s="1" t="str">
        <f>VLOOKUP(B190:B386,[1]Sheet3!$C$2:$AD$220,28,FALSE)</f>
        <v>实验师</v>
      </c>
    </row>
    <row r="191" spans="1:7">
      <c r="A191" s="21" t="s">
        <v>481</v>
      </c>
      <c r="B191" s="21" t="s">
        <v>170</v>
      </c>
      <c r="C191" s="21">
        <v>41423</v>
      </c>
      <c r="D191" s="64" t="s">
        <v>397</v>
      </c>
      <c r="E191" s="21" t="s">
        <v>395</v>
      </c>
      <c r="F191" s="21" t="s">
        <v>389</v>
      </c>
      <c r="G191" s="1" t="str">
        <f>VLOOKUP(B191:B387,[1]Sheet3!$C$2:$AD$220,28,FALSE)</f>
        <v>实验师</v>
      </c>
    </row>
    <row r="192" spans="1:7">
      <c r="A192" s="21" t="s">
        <v>682</v>
      </c>
      <c r="B192" s="21" t="s">
        <v>73</v>
      </c>
      <c r="C192" s="21" t="s">
        <v>72</v>
      </c>
      <c r="D192" s="65" t="s">
        <v>680</v>
      </c>
      <c r="E192" s="21" t="s">
        <v>393</v>
      </c>
      <c r="F192" s="21" t="s">
        <v>391</v>
      </c>
      <c r="G192" s="1" t="str">
        <f>VLOOKUP(B192:B388,[1]Sheet3!$C$2:$AD$220,28,FALSE)</f>
        <v>副教授</v>
      </c>
    </row>
    <row r="193" spans="1:7">
      <c r="A193" s="21" t="s">
        <v>486</v>
      </c>
      <c r="B193" s="21" t="s">
        <v>29</v>
      </c>
      <c r="C193" s="21" t="s">
        <v>28</v>
      </c>
      <c r="D193" s="65" t="s">
        <v>683</v>
      </c>
      <c r="E193" s="21" t="s">
        <v>393</v>
      </c>
      <c r="F193" s="60" t="s">
        <v>684</v>
      </c>
      <c r="G193" s="1" t="str">
        <f>VLOOKUP(B193:B389,[1]Sheet3!$C$2:$AD$220,28,FALSE)</f>
        <v>高级实验师</v>
      </c>
    </row>
    <row r="194" spans="1:7">
      <c r="A194" s="21" t="s">
        <v>486</v>
      </c>
      <c r="B194" s="21" t="s">
        <v>63</v>
      </c>
      <c r="C194" s="21" t="s">
        <v>62</v>
      </c>
      <c r="D194" s="64" t="s">
        <v>390</v>
      </c>
      <c r="E194" s="21" t="s">
        <v>393</v>
      </c>
      <c r="F194" s="21" t="s">
        <v>391</v>
      </c>
      <c r="G194" s="1" t="str">
        <f>VLOOKUP(B194:B390,[1]Sheet3!$C$2:$AD$220,28,FALSE)</f>
        <v>高级实验师</v>
      </c>
    </row>
    <row r="195" spans="1:7">
      <c r="A195" s="21" t="s">
        <v>315</v>
      </c>
      <c r="B195" s="21" t="s">
        <v>69</v>
      </c>
      <c r="C195" s="21" t="s">
        <v>68</v>
      </c>
      <c r="D195" s="64" t="s">
        <v>397</v>
      </c>
      <c r="E195" s="21" t="s">
        <v>393</v>
      </c>
      <c r="F195" s="21" t="s">
        <v>389</v>
      </c>
      <c r="G195" s="1" t="str">
        <f>VLOOKUP(B195:B391,[1]Sheet3!$C$2:$AD$220,28,FALSE)</f>
        <v>实验师</v>
      </c>
    </row>
    <row r="196" spans="1:7">
      <c r="A196" s="21" t="s">
        <v>315</v>
      </c>
      <c r="B196" s="21" t="s">
        <v>6</v>
      </c>
      <c r="C196" s="21" t="s">
        <v>5</v>
      </c>
      <c r="D196" s="64" t="s">
        <v>388</v>
      </c>
      <c r="E196" s="21" t="s">
        <v>393</v>
      </c>
      <c r="F196" s="21" t="s">
        <v>389</v>
      </c>
      <c r="G196" s="1" t="str">
        <f>VLOOKUP(B196:B392,[1]Sheet3!$C$2:$AD$220,28,FALSE)</f>
        <v>讲师（高校）</v>
      </c>
    </row>
    <row r="197" spans="1:7">
      <c r="A197" s="21" t="s">
        <v>315</v>
      </c>
      <c r="B197" s="21" t="s">
        <v>14</v>
      </c>
      <c r="C197" s="21" t="s">
        <v>13</v>
      </c>
      <c r="D197" s="64" t="s">
        <v>397</v>
      </c>
      <c r="E197" s="21" t="s">
        <v>393</v>
      </c>
      <c r="F197" s="21" t="s">
        <v>389</v>
      </c>
      <c r="G197" s="1" t="str">
        <f>VLOOKUP(B197:B393,[1]Sheet3!$C$2:$AD$220,28,FALSE)</f>
        <v>实验师</v>
      </c>
    </row>
    <row r="198" spans="1:7">
      <c r="A198" s="21" t="s">
        <v>315</v>
      </c>
      <c r="B198" s="21" t="s">
        <v>100</v>
      </c>
      <c r="C198" s="21" t="s">
        <v>685</v>
      </c>
      <c r="D198" s="65" t="s">
        <v>681</v>
      </c>
      <c r="E198" s="21" t="s">
        <v>395</v>
      </c>
      <c r="F198" s="21" t="s">
        <v>389</v>
      </c>
      <c r="G198" s="1" t="str">
        <f>VLOOKUP(B198:B394,[1]Sheet3!$C$2:$AD$220,28,FALSE)</f>
        <v>实验师</v>
      </c>
    </row>
    <row r="199" spans="1:7">
      <c r="A199" s="21" t="s">
        <v>682</v>
      </c>
      <c r="B199" s="21" t="s">
        <v>4</v>
      </c>
      <c r="C199" s="21" t="s">
        <v>379</v>
      </c>
      <c r="D199" s="64" t="s">
        <v>388</v>
      </c>
      <c r="E199" s="21" t="s">
        <v>386</v>
      </c>
      <c r="F199" s="21" t="s">
        <v>389</v>
      </c>
      <c r="G199" s="1" t="str">
        <f>VLOOKUP(B199:B395,[1]Sheet3!$C$2:$AD$220,28,FALSE)</f>
        <v>讲师（高校）</v>
      </c>
    </row>
  </sheetData>
  <phoneticPr fontId="2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4"/>
  <sheetViews>
    <sheetView workbookViewId="0">
      <selection activeCell="E8" sqref="E8"/>
    </sheetView>
  </sheetViews>
  <sheetFormatPr defaultColWidth="20.25" defaultRowHeight="13"/>
  <cols>
    <col min="1" max="1" width="24" style="79" bestFit="1" customWidth="1"/>
    <col min="2" max="2" width="4.75" style="79" bestFit="1" customWidth="1"/>
    <col min="3" max="3" width="14.08203125" style="79" bestFit="1" customWidth="1"/>
    <col min="4" max="4" width="5.83203125" style="79" bestFit="1" customWidth="1"/>
    <col min="5" max="5" width="14.08203125" style="79" bestFit="1" customWidth="1"/>
    <col min="6" max="6" width="10.25" style="79" bestFit="1" customWidth="1"/>
    <col min="7" max="7" width="9.58203125" style="79" bestFit="1" customWidth="1"/>
    <col min="8" max="8" width="6.33203125" style="79" bestFit="1" customWidth="1"/>
    <col min="9" max="9" width="10.25" style="79" bestFit="1" customWidth="1"/>
    <col min="10" max="10" width="7.58203125" style="79" bestFit="1" customWidth="1"/>
    <col min="11" max="11" width="6.75" style="79" bestFit="1" customWidth="1"/>
    <col min="12" max="12" width="4.75" style="78" bestFit="1" customWidth="1"/>
    <col min="13" max="13" width="10.58203125" style="79" customWidth="1"/>
    <col min="14" max="14" width="40.5" style="80" bestFit="1" customWidth="1"/>
    <col min="15" max="16384" width="20.25" style="80"/>
  </cols>
  <sheetData>
    <row r="1" spans="1:14" ht="21">
      <c r="A1" s="155" t="s">
        <v>761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4" ht="15" customHeight="1">
      <c r="A2" s="12" t="s">
        <v>327</v>
      </c>
      <c r="B2" s="12" t="s">
        <v>201</v>
      </c>
      <c r="C2" s="12" t="s">
        <v>175</v>
      </c>
      <c r="D2" s="12"/>
      <c r="E2" s="81" t="s">
        <v>458</v>
      </c>
      <c r="F2" s="87" t="s">
        <v>457</v>
      </c>
      <c r="G2" s="88" t="s">
        <v>757</v>
      </c>
      <c r="H2" s="88" t="s">
        <v>329</v>
      </c>
      <c r="I2" s="88" t="s">
        <v>338</v>
      </c>
      <c r="J2" s="12" t="s">
        <v>728</v>
      </c>
      <c r="K2" s="12" t="s">
        <v>337</v>
      </c>
      <c r="L2" s="12" t="s">
        <v>459</v>
      </c>
      <c r="M2" s="82">
        <v>161</v>
      </c>
      <c r="N2" s="83" t="s">
        <v>335</v>
      </c>
    </row>
    <row r="3" spans="1:14" ht="15">
      <c r="A3" s="74" t="s">
        <v>408</v>
      </c>
      <c r="B3" s="75">
        <v>1</v>
      </c>
      <c r="C3" s="76" t="s">
        <v>243</v>
      </c>
      <c r="D3" s="11" t="str">
        <f>VLOOKUP(C3,[2]电子信息学院!$C$2:$D$213,2,"false")</f>
        <v>41004</v>
      </c>
      <c r="E3" s="84">
        <v>0.21</v>
      </c>
      <c r="F3" s="13">
        <f t="shared" ref="F3:F66" si="0">E3*100</f>
        <v>21</v>
      </c>
      <c r="G3" s="89"/>
      <c r="H3" s="88"/>
      <c r="I3" s="13">
        <f>SUM(F3:H3)</f>
        <v>21</v>
      </c>
      <c r="J3" s="85">
        <f>I3/$M$3*60</f>
        <v>3.1834545681424333</v>
      </c>
      <c r="K3" s="85">
        <v>3.1834545681424333</v>
      </c>
      <c r="L3" s="12"/>
      <c r="M3" s="86">
        <f>(F224+G224)/M2</f>
        <v>395.79644472049688</v>
      </c>
      <c r="N3" s="2" t="s">
        <v>336</v>
      </c>
    </row>
    <row r="4" spans="1:14">
      <c r="A4" s="74" t="s">
        <v>408</v>
      </c>
      <c r="B4" s="75">
        <v>2</v>
      </c>
      <c r="C4" s="76" t="s">
        <v>248</v>
      </c>
      <c r="D4" s="11" t="str">
        <f>VLOOKUP(C4,[2]电子信息学院!$C$2:$D$213,2,"false")</f>
        <v>40919</v>
      </c>
      <c r="E4" s="84">
        <v>2.4500000000000002</v>
      </c>
      <c r="F4" s="13">
        <f t="shared" si="0"/>
        <v>245.00000000000003</v>
      </c>
      <c r="G4" s="89"/>
      <c r="H4" s="88"/>
      <c r="I4" s="13">
        <f t="shared" ref="I4:I67" si="1">SUM(F4:H4)</f>
        <v>245.00000000000003</v>
      </c>
      <c r="J4" s="85">
        <f t="shared" ref="J4:J27" si="2">I4/$M$3*60</f>
        <v>37.140303294995064</v>
      </c>
      <c r="K4" s="85">
        <v>37.140303294995064</v>
      </c>
      <c r="L4" s="12"/>
    </row>
    <row r="5" spans="1:14">
      <c r="A5" s="74" t="s">
        <v>408</v>
      </c>
      <c r="B5" s="75">
        <v>3</v>
      </c>
      <c r="C5" s="76" t="s">
        <v>149</v>
      </c>
      <c r="D5" s="11" t="str">
        <f>VLOOKUP(C5,[2]电子信息学院!$C$2:$D$213,2,"false")</f>
        <v>41132</v>
      </c>
      <c r="E5" s="84">
        <v>4.125</v>
      </c>
      <c r="F5" s="13">
        <f t="shared" si="0"/>
        <v>412.5</v>
      </c>
      <c r="G5" s="89"/>
      <c r="H5" s="88"/>
      <c r="I5" s="13">
        <f t="shared" si="1"/>
        <v>412.5</v>
      </c>
      <c r="J5" s="85">
        <f t="shared" si="2"/>
        <v>62.532143302797806</v>
      </c>
      <c r="K5" s="85">
        <v>62.532143302797806</v>
      </c>
      <c r="L5" s="12"/>
    </row>
    <row r="6" spans="1:14">
      <c r="A6" s="74" t="s">
        <v>408</v>
      </c>
      <c r="B6" s="75">
        <v>4</v>
      </c>
      <c r="C6" s="76" t="s">
        <v>298</v>
      </c>
      <c r="D6" s="11" t="str">
        <f>VLOOKUP(C6,[2]电子信息学院!$C$2:$D$213,2,"false")</f>
        <v>41876</v>
      </c>
      <c r="E6" s="84">
        <v>2.81</v>
      </c>
      <c r="F6" s="13">
        <f t="shared" si="0"/>
        <v>281</v>
      </c>
      <c r="G6" s="89"/>
      <c r="H6" s="88"/>
      <c r="I6" s="13">
        <f t="shared" si="1"/>
        <v>281</v>
      </c>
      <c r="J6" s="85">
        <f t="shared" si="2"/>
        <v>42.597653983239233</v>
      </c>
      <c r="K6" s="85">
        <v>42.597653983239233</v>
      </c>
      <c r="L6" s="12"/>
    </row>
    <row r="7" spans="1:14">
      <c r="A7" s="74" t="s">
        <v>408</v>
      </c>
      <c r="B7" s="75">
        <v>5</v>
      </c>
      <c r="C7" s="76" t="s">
        <v>299</v>
      </c>
      <c r="D7" s="11" t="str">
        <f>VLOOKUP(C7,[2]电子信息学院!$C$2:$D$213,2,"false")</f>
        <v>41861</v>
      </c>
      <c r="E7" s="84">
        <v>3.4375</v>
      </c>
      <c r="F7" s="13">
        <f t="shared" si="0"/>
        <v>343.75</v>
      </c>
      <c r="G7" s="89"/>
      <c r="H7" s="88"/>
      <c r="I7" s="13">
        <f t="shared" si="1"/>
        <v>343.75</v>
      </c>
      <c r="J7" s="85">
        <f t="shared" si="2"/>
        <v>52.110119418998167</v>
      </c>
      <c r="K7" s="85">
        <v>52.110119418998167</v>
      </c>
      <c r="L7" s="12"/>
    </row>
    <row r="8" spans="1:14">
      <c r="A8" s="74" t="s">
        <v>408</v>
      </c>
      <c r="B8" s="75">
        <v>6</v>
      </c>
      <c r="C8" s="76" t="s">
        <v>283</v>
      </c>
      <c r="D8" s="11" t="str">
        <f>VLOOKUP(C8,[2]电子信息学院!$C$2:$D$213,2,"false")</f>
        <v>41741</v>
      </c>
      <c r="E8" s="84">
        <v>1.61</v>
      </c>
      <c r="F8" s="13">
        <f t="shared" si="0"/>
        <v>161</v>
      </c>
      <c r="G8" s="89"/>
      <c r="H8" s="88"/>
      <c r="I8" s="13">
        <f t="shared" si="1"/>
        <v>161</v>
      </c>
      <c r="J8" s="85">
        <f t="shared" si="2"/>
        <v>24.406485022425326</v>
      </c>
      <c r="K8" s="85">
        <v>24.406485022425326</v>
      </c>
      <c r="L8" s="12"/>
    </row>
    <row r="9" spans="1:14">
      <c r="A9" s="74" t="s">
        <v>408</v>
      </c>
      <c r="B9" s="75">
        <v>7</v>
      </c>
      <c r="C9" s="76" t="s">
        <v>409</v>
      </c>
      <c r="D9" s="11" t="str">
        <f>VLOOKUP(C9,[2]电子信息学院!$C$2:$D$213,2,"false")</f>
        <v>42036</v>
      </c>
      <c r="E9" s="84">
        <v>2.7</v>
      </c>
      <c r="F9" s="13">
        <f t="shared" si="0"/>
        <v>270</v>
      </c>
      <c r="G9" s="89"/>
      <c r="H9" s="88"/>
      <c r="I9" s="13">
        <f t="shared" si="1"/>
        <v>270</v>
      </c>
      <c r="J9" s="85">
        <f t="shared" si="2"/>
        <v>40.930130161831286</v>
      </c>
      <c r="K9" s="85">
        <v>40.930130161831286</v>
      </c>
      <c r="L9" s="12"/>
    </row>
    <row r="10" spans="1:14">
      <c r="A10" s="74" t="s">
        <v>408</v>
      </c>
      <c r="B10" s="75">
        <v>8</v>
      </c>
      <c r="C10" s="76" t="s">
        <v>700</v>
      </c>
      <c r="D10" s="11" t="str">
        <f>VLOOKUP(C10,[2]电子信息学院!$C$2:$D$213,2,"false")</f>
        <v>42119</v>
      </c>
      <c r="E10" s="84">
        <v>0.1</v>
      </c>
      <c r="F10" s="13">
        <f t="shared" si="0"/>
        <v>10</v>
      </c>
      <c r="G10" s="89"/>
      <c r="H10" s="88"/>
      <c r="I10" s="13">
        <f t="shared" si="1"/>
        <v>10</v>
      </c>
      <c r="J10" s="85">
        <f t="shared" si="2"/>
        <v>1.5159307467344922</v>
      </c>
      <c r="K10" s="85">
        <v>1.5159307467344922</v>
      </c>
      <c r="L10" s="12"/>
    </row>
    <row r="11" spans="1:14">
      <c r="A11" s="74" t="s">
        <v>408</v>
      </c>
      <c r="B11" s="75">
        <v>9</v>
      </c>
      <c r="C11" s="76" t="s">
        <v>701</v>
      </c>
      <c r="D11" s="11" t="str">
        <f>VLOOKUP(C11,[2]电子信息学院!$C$2:$D$213,2,"false")</f>
        <v>42180</v>
      </c>
      <c r="E11" s="84">
        <v>0.4</v>
      </c>
      <c r="F11" s="13">
        <f t="shared" si="0"/>
        <v>40</v>
      </c>
      <c r="G11" s="89"/>
      <c r="H11" s="88"/>
      <c r="I11" s="13">
        <f t="shared" si="1"/>
        <v>40</v>
      </c>
      <c r="J11" s="85">
        <f t="shared" si="2"/>
        <v>6.063722986937969</v>
      </c>
      <c r="K11" s="85">
        <v>6.063722986937969</v>
      </c>
      <c r="L11" s="12"/>
    </row>
    <row r="12" spans="1:14">
      <c r="A12" s="74" t="s">
        <v>408</v>
      </c>
      <c r="B12" s="75">
        <v>10</v>
      </c>
      <c r="C12" s="76" t="s">
        <v>702</v>
      </c>
      <c r="D12" s="11" t="str">
        <f>VLOOKUP(C12,[2]电子信息学院!$C$2:$D$213,2,"false")</f>
        <v>42245</v>
      </c>
      <c r="E12" s="84">
        <v>0</v>
      </c>
      <c r="F12" s="13">
        <f t="shared" si="0"/>
        <v>0</v>
      </c>
      <c r="G12" s="89"/>
      <c r="H12" s="88"/>
      <c r="I12" s="13">
        <f t="shared" si="1"/>
        <v>0</v>
      </c>
      <c r="J12" s="85">
        <f t="shared" si="2"/>
        <v>0</v>
      </c>
      <c r="K12" s="85">
        <v>0</v>
      </c>
      <c r="L12" s="12"/>
    </row>
    <row r="13" spans="1:14">
      <c r="A13" s="74" t="s">
        <v>306</v>
      </c>
      <c r="B13" s="75">
        <v>1</v>
      </c>
      <c r="C13" s="76" t="s">
        <v>120</v>
      </c>
      <c r="D13" s="11" t="str">
        <f>VLOOKUP(C13,[2]电子信息学院!$C$2:$D$213,2,"false")</f>
        <v>40786</v>
      </c>
      <c r="E13" s="84">
        <v>0.26</v>
      </c>
      <c r="F13" s="13">
        <f t="shared" si="0"/>
        <v>26</v>
      </c>
      <c r="G13" s="89"/>
      <c r="H13" s="88"/>
      <c r="I13" s="13">
        <f t="shared" si="1"/>
        <v>26</v>
      </c>
      <c r="J13" s="85">
        <f t="shared" si="2"/>
        <v>3.9414199415096802</v>
      </c>
      <c r="K13" s="85">
        <v>3.9414199415096802</v>
      </c>
      <c r="L13" s="12"/>
    </row>
    <row r="14" spans="1:14">
      <c r="A14" s="74" t="s">
        <v>306</v>
      </c>
      <c r="B14" s="75">
        <v>2</v>
      </c>
      <c r="C14" s="76" t="s">
        <v>71</v>
      </c>
      <c r="D14" s="11" t="str">
        <f>VLOOKUP(C14,[2]电子信息学院!$C$2:$D$213,2,"false")</f>
        <v>40191</v>
      </c>
      <c r="E14" s="84">
        <v>2.87</v>
      </c>
      <c r="F14" s="13">
        <f t="shared" si="0"/>
        <v>287</v>
      </c>
      <c r="G14" s="89"/>
      <c r="H14" s="88"/>
      <c r="I14" s="13">
        <f t="shared" si="1"/>
        <v>287</v>
      </c>
      <c r="J14" s="85">
        <f t="shared" si="2"/>
        <v>43.507212431279925</v>
      </c>
      <c r="K14" s="85">
        <v>43.507212431279925</v>
      </c>
      <c r="L14" s="12"/>
    </row>
    <row r="15" spans="1:14">
      <c r="A15" s="74" t="s">
        <v>306</v>
      </c>
      <c r="B15" s="75">
        <v>3</v>
      </c>
      <c r="C15" s="76" t="s">
        <v>129</v>
      </c>
      <c r="D15" s="11" t="str">
        <f>VLOOKUP(C15,[2]电子信息学院!$C$2:$D$213,2,"false")</f>
        <v>40937</v>
      </c>
      <c r="E15" s="84">
        <v>3.87</v>
      </c>
      <c r="F15" s="13">
        <f t="shared" si="0"/>
        <v>387</v>
      </c>
      <c r="G15" s="89"/>
      <c r="H15" s="88"/>
      <c r="I15" s="13">
        <f t="shared" si="1"/>
        <v>387</v>
      </c>
      <c r="J15" s="85">
        <f t="shared" si="2"/>
        <v>58.666519898624848</v>
      </c>
      <c r="K15" s="85">
        <v>58.666519898624848</v>
      </c>
      <c r="L15" s="12"/>
    </row>
    <row r="16" spans="1:14">
      <c r="A16" s="74" t="s">
        <v>306</v>
      </c>
      <c r="B16" s="75">
        <v>4</v>
      </c>
      <c r="C16" s="76" t="s">
        <v>22</v>
      </c>
      <c r="D16" s="11" t="str">
        <f>VLOOKUP(C16,[2]电子信息学院!$C$2:$D$213,2,"false")</f>
        <v>05045</v>
      </c>
      <c r="E16" s="84">
        <v>4.55</v>
      </c>
      <c r="F16" s="13">
        <f t="shared" si="0"/>
        <v>455</v>
      </c>
      <c r="G16" s="89"/>
      <c r="H16" s="88"/>
      <c r="I16" s="13">
        <f t="shared" si="1"/>
        <v>455</v>
      </c>
      <c r="J16" s="85">
        <f t="shared" si="2"/>
        <v>68.974848976419395</v>
      </c>
      <c r="K16" s="85">
        <v>68.974848976419395</v>
      </c>
      <c r="L16" s="12"/>
    </row>
    <row r="17" spans="1:12">
      <c r="A17" s="74" t="s">
        <v>306</v>
      </c>
      <c r="B17" s="75">
        <v>5</v>
      </c>
      <c r="C17" s="76" t="s">
        <v>410</v>
      </c>
      <c r="D17" s="11" t="str">
        <f>VLOOKUP(C17,[2]电子信息学院!$C$2:$D$213,2,"false")</f>
        <v>42020</v>
      </c>
      <c r="E17" s="84">
        <v>1.4300000000000002</v>
      </c>
      <c r="F17" s="13">
        <f t="shared" si="0"/>
        <v>143.00000000000003</v>
      </c>
      <c r="G17" s="89"/>
      <c r="H17" s="88"/>
      <c r="I17" s="13">
        <f t="shared" si="1"/>
        <v>143.00000000000003</v>
      </c>
      <c r="J17" s="85">
        <f t="shared" si="2"/>
        <v>21.677809678303241</v>
      </c>
      <c r="K17" s="85">
        <v>21.677809678303241</v>
      </c>
      <c r="L17" s="12"/>
    </row>
    <row r="18" spans="1:12">
      <c r="A18" s="74" t="s">
        <v>306</v>
      </c>
      <c r="B18" s="75">
        <v>6</v>
      </c>
      <c r="C18" s="76" t="s">
        <v>703</v>
      </c>
      <c r="D18" s="11" t="str">
        <f>VLOOKUP(C18,[2]电子信息学院!$C$2:$D$213,2,"false")</f>
        <v>42244</v>
      </c>
      <c r="E18" s="84">
        <v>0</v>
      </c>
      <c r="F18" s="13">
        <f t="shared" si="0"/>
        <v>0</v>
      </c>
      <c r="G18" s="89"/>
      <c r="H18" s="88"/>
      <c r="I18" s="13">
        <f t="shared" si="1"/>
        <v>0</v>
      </c>
      <c r="J18" s="85">
        <f t="shared" si="2"/>
        <v>0</v>
      </c>
      <c r="K18" s="85">
        <v>0</v>
      </c>
      <c r="L18" s="12"/>
    </row>
    <row r="19" spans="1:12">
      <c r="A19" s="74" t="s">
        <v>411</v>
      </c>
      <c r="B19" s="75">
        <v>1</v>
      </c>
      <c r="C19" s="76" t="s">
        <v>143</v>
      </c>
      <c r="D19" s="11" t="str">
        <f>VLOOKUP(C19,[2]电子信息学院!$C$2:$D$213,2,"false")</f>
        <v>41101</v>
      </c>
      <c r="E19" s="84">
        <v>3.25</v>
      </c>
      <c r="F19" s="13">
        <f t="shared" si="0"/>
        <v>325</v>
      </c>
      <c r="G19" s="89"/>
      <c r="H19" s="88"/>
      <c r="I19" s="13">
        <f t="shared" si="1"/>
        <v>325</v>
      </c>
      <c r="J19" s="85">
        <f t="shared" si="2"/>
        <v>49.267749268871</v>
      </c>
      <c r="K19" s="85">
        <v>49.267749268871</v>
      </c>
      <c r="L19" s="12"/>
    </row>
    <row r="20" spans="1:12">
      <c r="A20" s="74" t="s">
        <v>411</v>
      </c>
      <c r="B20" s="75">
        <v>2</v>
      </c>
      <c r="C20" s="76" t="s">
        <v>1</v>
      </c>
      <c r="D20" s="11" t="str">
        <f>VLOOKUP(C20,[2]电子信息学院!$C$2:$D$213,2,"false")</f>
        <v>05018</v>
      </c>
      <c r="E20" s="84">
        <v>0</v>
      </c>
      <c r="F20" s="13">
        <f t="shared" si="0"/>
        <v>0</v>
      </c>
      <c r="G20" s="89"/>
      <c r="H20" s="88"/>
      <c r="I20" s="13">
        <f t="shared" si="1"/>
        <v>0</v>
      </c>
      <c r="J20" s="85">
        <f t="shared" si="2"/>
        <v>0</v>
      </c>
      <c r="K20" s="85">
        <v>0</v>
      </c>
      <c r="L20" s="12"/>
    </row>
    <row r="21" spans="1:12">
      <c r="A21" s="74" t="s">
        <v>411</v>
      </c>
      <c r="B21" s="75">
        <v>3</v>
      </c>
      <c r="C21" s="76" t="s">
        <v>279</v>
      </c>
      <c r="D21" s="11" t="str">
        <f>VLOOKUP(C21,[2]电子信息学院!$C$2:$D$213,2,"false")</f>
        <v>41756</v>
      </c>
      <c r="E21" s="84">
        <v>1.95</v>
      </c>
      <c r="F21" s="13">
        <f t="shared" si="0"/>
        <v>195</v>
      </c>
      <c r="G21" s="89"/>
      <c r="H21" s="88"/>
      <c r="I21" s="13">
        <f t="shared" si="1"/>
        <v>195</v>
      </c>
      <c r="J21" s="85">
        <f t="shared" si="2"/>
        <v>29.560649561322599</v>
      </c>
      <c r="K21" s="85">
        <v>29.560649561322599</v>
      </c>
      <c r="L21" s="12"/>
    </row>
    <row r="22" spans="1:12">
      <c r="A22" s="74" t="s">
        <v>411</v>
      </c>
      <c r="B22" s="75">
        <v>4</v>
      </c>
      <c r="C22" s="76" t="s">
        <v>192</v>
      </c>
      <c r="D22" s="11" t="str">
        <f>VLOOKUP(C22,[2]电子信息学院!$C$2:$D$213,2,"false")</f>
        <v>41562</v>
      </c>
      <c r="E22" s="84">
        <v>5.21</v>
      </c>
      <c r="F22" s="13">
        <f t="shared" si="0"/>
        <v>521</v>
      </c>
      <c r="G22" s="89"/>
      <c r="H22" s="88"/>
      <c r="I22" s="13">
        <f t="shared" si="1"/>
        <v>521</v>
      </c>
      <c r="J22" s="85">
        <f t="shared" si="2"/>
        <v>78.979991904867035</v>
      </c>
      <c r="K22" s="85">
        <v>78.979991904867035</v>
      </c>
      <c r="L22" s="12"/>
    </row>
    <row r="23" spans="1:12">
      <c r="A23" s="74" t="s">
        <v>411</v>
      </c>
      <c r="B23" s="75">
        <v>5</v>
      </c>
      <c r="C23" s="76" t="s">
        <v>227</v>
      </c>
      <c r="D23" s="11" t="str">
        <f>VLOOKUP(C23,[2]电子信息学院!$C$2:$D$213,2,"false")</f>
        <v>41722</v>
      </c>
      <c r="E23" s="84">
        <v>2.97</v>
      </c>
      <c r="F23" s="13">
        <f t="shared" si="0"/>
        <v>297</v>
      </c>
      <c r="G23" s="89"/>
      <c r="H23" s="88"/>
      <c r="I23" s="13">
        <f t="shared" si="1"/>
        <v>297</v>
      </c>
      <c r="J23" s="85">
        <f t="shared" si="2"/>
        <v>45.023143178014415</v>
      </c>
      <c r="K23" s="85">
        <v>45.023143178014415</v>
      </c>
      <c r="L23" s="12"/>
    </row>
    <row r="24" spans="1:12">
      <c r="A24" s="74" t="s">
        <v>411</v>
      </c>
      <c r="B24" s="75">
        <v>6</v>
      </c>
      <c r="C24" s="76" t="s">
        <v>166</v>
      </c>
      <c r="D24" s="11" t="str">
        <f>VLOOKUP(C24,[2]电子信息学院!$C$2:$D$213,2,"false")</f>
        <v>41396</v>
      </c>
      <c r="E24" s="84">
        <v>3.13</v>
      </c>
      <c r="F24" s="13">
        <f t="shared" si="0"/>
        <v>313</v>
      </c>
      <c r="G24" s="89"/>
      <c r="H24" s="88"/>
      <c r="I24" s="13">
        <f t="shared" si="1"/>
        <v>313</v>
      </c>
      <c r="J24" s="85">
        <f t="shared" si="2"/>
        <v>47.448632372789604</v>
      </c>
      <c r="K24" s="85">
        <v>47.448632372789604</v>
      </c>
      <c r="L24" s="12"/>
    </row>
    <row r="25" spans="1:12">
      <c r="A25" s="74" t="s">
        <v>411</v>
      </c>
      <c r="B25" s="75">
        <v>7</v>
      </c>
      <c r="C25" s="76" t="s">
        <v>191</v>
      </c>
      <c r="D25" s="11" t="str">
        <f>VLOOKUP(C25,[2]电子信息学院!$C$2:$D$213,2,"false")</f>
        <v>41468</v>
      </c>
      <c r="E25" s="84">
        <v>3.75</v>
      </c>
      <c r="F25" s="13">
        <f t="shared" si="0"/>
        <v>375</v>
      </c>
      <c r="G25" s="89">
        <v>43.32</v>
      </c>
      <c r="H25" s="88"/>
      <c r="I25" s="13">
        <f t="shared" si="1"/>
        <v>418.32</v>
      </c>
      <c r="J25" s="85">
        <f t="shared" si="2"/>
        <v>63.414414997397273</v>
      </c>
      <c r="K25" s="85">
        <v>63.414414997397273</v>
      </c>
      <c r="L25" s="12"/>
    </row>
    <row r="26" spans="1:12">
      <c r="A26" s="74" t="s">
        <v>411</v>
      </c>
      <c r="B26" s="75">
        <v>8</v>
      </c>
      <c r="C26" s="76" t="s">
        <v>194</v>
      </c>
      <c r="D26" s="11" t="str">
        <f>VLOOKUP(C26,[2]电子信息学院!$C$2:$D$213,2,"false")</f>
        <v>41578</v>
      </c>
      <c r="E26" s="84">
        <v>2.94</v>
      </c>
      <c r="F26" s="13">
        <f t="shared" si="0"/>
        <v>294</v>
      </c>
      <c r="G26" s="89"/>
      <c r="H26" s="88"/>
      <c r="I26" s="13">
        <f t="shared" si="1"/>
        <v>294</v>
      </c>
      <c r="J26" s="85">
        <f t="shared" si="2"/>
        <v>44.568363953994073</v>
      </c>
      <c r="K26" s="85">
        <v>44.568363953994073</v>
      </c>
      <c r="L26" s="12"/>
    </row>
    <row r="27" spans="1:12">
      <c r="A27" s="74" t="s">
        <v>411</v>
      </c>
      <c r="B27" s="75">
        <v>9</v>
      </c>
      <c r="C27" s="76" t="s">
        <v>102</v>
      </c>
      <c r="D27" s="11" t="str">
        <f>VLOOKUP(C27,[2]电子信息学院!$C$2:$D$213,2,"false")</f>
        <v>40550</v>
      </c>
      <c r="E27" s="84">
        <v>2.6</v>
      </c>
      <c r="F27" s="13">
        <f t="shared" si="0"/>
        <v>260</v>
      </c>
      <c r="G27" s="89"/>
      <c r="H27" s="88"/>
      <c r="I27" s="13">
        <f t="shared" si="1"/>
        <v>260</v>
      </c>
      <c r="J27" s="85">
        <f t="shared" si="2"/>
        <v>39.414199415096796</v>
      </c>
      <c r="K27" s="85">
        <v>39.414199415096796</v>
      </c>
      <c r="L27" s="12"/>
    </row>
    <row r="28" spans="1:12">
      <c r="A28" s="74" t="s">
        <v>411</v>
      </c>
      <c r="B28" s="75">
        <v>10</v>
      </c>
      <c r="C28" s="76" t="s">
        <v>151</v>
      </c>
      <c r="D28" s="11" t="str">
        <f>VLOOKUP(C28,[2]电子信息学院!$C$2:$D$213,2,"false")</f>
        <v>41133</v>
      </c>
      <c r="E28" s="84">
        <v>2.83</v>
      </c>
      <c r="F28" s="13">
        <f t="shared" si="0"/>
        <v>283</v>
      </c>
      <c r="G28" s="89"/>
      <c r="H28" s="88"/>
      <c r="I28" s="13">
        <f t="shared" si="1"/>
        <v>283</v>
      </c>
      <c r="J28" s="85">
        <f t="shared" ref="J28:J55" si="3">I28/$M$3*60</f>
        <v>42.900840132586133</v>
      </c>
      <c r="K28" s="85">
        <v>42.900840132586133</v>
      </c>
      <c r="L28" s="12"/>
    </row>
    <row r="29" spans="1:12">
      <c r="A29" s="74" t="s">
        <v>411</v>
      </c>
      <c r="B29" s="75">
        <v>11</v>
      </c>
      <c r="C29" s="76" t="s">
        <v>412</v>
      </c>
      <c r="D29" s="11" t="str">
        <f>VLOOKUP(C29,[2]电子信息学院!$C$2:$D$213,2,"false")</f>
        <v>42046</v>
      </c>
      <c r="E29" s="84">
        <v>1.75</v>
      </c>
      <c r="F29" s="13">
        <f t="shared" si="0"/>
        <v>175</v>
      </c>
      <c r="G29" s="89"/>
      <c r="H29" s="88"/>
      <c r="I29" s="13">
        <f t="shared" si="1"/>
        <v>175</v>
      </c>
      <c r="J29" s="85">
        <f t="shared" si="3"/>
        <v>26.528788067853615</v>
      </c>
      <c r="K29" s="85">
        <v>26.528788067853615</v>
      </c>
      <c r="L29" s="12"/>
    </row>
    <row r="30" spans="1:12">
      <c r="A30" s="74" t="s">
        <v>411</v>
      </c>
      <c r="B30" s="75">
        <v>12</v>
      </c>
      <c r="C30" s="76" t="s">
        <v>413</v>
      </c>
      <c r="D30" s="11" t="str">
        <f>VLOOKUP(C30,[2]电子信息学院!$C$2:$D$213,2,"false")</f>
        <v>41957</v>
      </c>
      <c r="E30" s="84">
        <v>1.55</v>
      </c>
      <c r="F30" s="13">
        <f t="shared" si="0"/>
        <v>155</v>
      </c>
      <c r="G30" s="89"/>
      <c r="H30" s="88"/>
      <c r="I30" s="13">
        <f t="shared" si="1"/>
        <v>155</v>
      </c>
      <c r="J30" s="85">
        <f t="shared" si="3"/>
        <v>23.496926574384631</v>
      </c>
      <c r="K30" s="85">
        <v>23.496926574384631</v>
      </c>
      <c r="L30" s="12"/>
    </row>
    <row r="31" spans="1:12">
      <c r="A31" s="74" t="s">
        <v>411</v>
      </c>
      <c r="B31" s="75">
        <v>13</v>
      </c>
      <c r="C31" s="76" t="s">
        <v>414</v>
      </c>
      <c r="D31" s="11" t="str">
        <f>VLOOKUP(C31,[2]电子信息学院!$C$2:$D$213,2,"false")</f>
        <v>42014</v>
      </c>
      <c r="E31" s="84">
        <v>0.89</v>
      </c>
      <c r="F31" s="13">
        <f t="shared" si="0"/>
        <v>89</v>
      </c>
      <c r="G31" s="89"/>
      <c r="H31" s="88"/>
      <c r="I31" s="13">
        <f t="shared" si="1"/>
        <v>89</v>
      </c>
      <c r="J31" s="85">
        <f t="shared" si="3"/>
        <v>13.49178364593698</v>
      </c>
      <c r="K31" s="85">
        <v>13.49178364593698</v>
      </c>
      <c r="L31" s="12"/>
    </row>
    <row r="32" spans="1:12">
      <c r="A32" s="74" t="s">
        <v>411</v>
      </c>
      <c r="B32" s="75">
        <v>14</v>
      </c>
      <c r="C32" s="76" t="s">
        <v>294</v>
      </c>
      <c r="D32" s="11" t="str">
        <f>VLOOKUP(C32,[2]电子信息学院!$C$2:$D$213,2,"false")</f>
        <v>41848</v>
      </c>
      <c r="E32" s="84">
        <v>5.01</v>
      </c>
      <c r="F32" s="13">
        <f t="shared" si="0"/>
        <v>501</v>
      </c>
      <c r="G32" s="89"/>
      <c r="H32" s="88"/>
      <c r="I32" s="13">
        <f t="shared" si="1"/>
        <v>501</v>
      </c>
      <c r="J32" s="85">
        <f t="shared" si="3"/>
        <v>75.948130411398054</v>
      </c>
      <c r="K32" s="85">
        <v>75.948130411398054</v>
      </c>
      <c r="L32" s="12"/>
    </row>
    <row r="33" spans="1:12">
      <c r="A33" s="74" t="s">
        <v>411</v>
      </c>
      <c r="B33" s="75">
        <v>15</v>
      </c>
      <c r="C33" s="76" t="s">
        <v>275</v>
      </c>
      <c r="D33" s="11" t="str">
        <f>VLOOKUP(C33,[2]电子信息学院!$C$2:$D$213,2,"false")</f>
        <v>41737</v>
      </c>
      <c r="E33" s="84">
        <v>0</v>
      </c>
      <c r="F33" s="13">
        <f t="shared" si="0"/>
        <v>0</v>
      </c>
      <c r="G33" s="89"/>
      <c r="H33" s="88"/>
      <c r="I33" s="13">
        <f t="shared" si="1"/>
        <v>0</v>
      </c>
      <c r="J33" s="85">
        <f t="shared" si="3"/>
        <v>0</v>
      </c>
      <c r="K33" s="85">
        <v>0</v>
      </c>
      <c r="L33" s="12"/>
    </row>
    <row r="34" spans="1:12">
      <c r="A34" s="74" t="s">
        <v>411</v>
      </c>
      <c r="B34" s="75">
        <v>16</v>
      </c>
      <c r="C34" s="76" t="s">
        <v>704</v>
      </c>
      <c r="D34" s="11" t="str">
        <f>VLOOKUP(C34,[2]电子信息学院!$C$2:$D$213,2,"false")</f>
        <v>42116</v>
      </c>
      <c r="E34" s="84">
        <v>0.03</v>
      </c>
      <c r="F34" s="13">
        <f t="shared" si="0"/>
        <v>3</v>
      </c>
      <c r="G34" s="89"/>
      <c r="H34" s="88"/>
      <c r="I34" s="13">
        <f t="shared" si="1"/>
        <v>3</v>
      </c>
      <c r="J34" s="85">
        <f t="shared" si="3"/>
        <v>0.45477922402034765</v>
      </c>
      <c r="K34" s="85">
        <v>0.45477922402034765</v>
      </c>
      <c r="L34" s="12"/>
    </row>
    <row r="35" spans="1:12">
      <c r="A35" s="74" t="s">
        <v>411</v>
      </c>
      <c r="B35" s="75">
        <v>17</v>
      </c>
      <c r="C35" s="76" t="s">
        <v>705</v>
      </c>
      <c r="D35" s="11" t="str">
        <f>VLOOKUP(C35,[2]电子信息学院!$C$2:$D$213,2,"false")</f>
        <v>42262</v>
      </c>
      <c r="E35" s="84">
        <v>0</v>
      </c>
      <c r="F35" s="13">
        <f t="shared" si="0"/>
        <v>0</v>
      </c>
      <c r="G35" s="89"/>
      <c r="H35" s="88"/>
      <c r="I35" s="13">
        <f t="shared" si="1"/>
        <v>0</v>
      </c>
      <c r="J35" s="85">
        <f t="shared" si="3"/>
        <v>0</v>
      </c>
      <c r="K35" s="85">
        <v>0</v>
      </c>
      <c r="L35" s="12"/>
    </row>
    <row r="36" spans="1:12">
      <c r="A36" s="74" t="s">
        <v>416</v>
      </c>
      <c r="B36" s="75">
        <v>1</v>
      </c>
      <c r="C36" s="76" t="s">
        <v>18</v>
      </c>
      <c r="D36" s="11" t="str">
        <f>VLOOKUP(C36,[2]电子信息学院!$C$2:$D$213,2,"false")</f>
        <v>05043</v>
      </c>
      <c r="E36" s="84">
        <v>4.41</v>
      </c>
      <c r="F36" s="13">
        <f t="shared" si="0"/>
        <v>441</v>
      </c>
      <c r="G36" s="89"/>
      <c r="H36" s="88"/>
      <c r="I36" s="13">
        <f t="shared" si="1"/>
        <v>441</v>
      </c>
      <c r="J36" s="85">
        <f t="shared" si="3"/>
        <v>66.852545930991113</v>
      </c>
      <c r="K36" s="85">
        <v>66.852545930991113</v>
      </c>
      <c r="L36" s="12"/>
    </row>
    <row r="37" spans="1:12">
      <c r="A37" s="74" t="s">
        <v>416</v>
      </c>
      <c r="B37" s="75">
        <v>2</v>
      </c>
      <c r="C37" s="76" t="s">
        <v>117</v>
      </c>
      <c r="D37" s="11" t="str">
        <f>VLOOKUP(C37,[2]电子信息学院!$C$2:$D$213,2,"false")</f>
        <v>40779</v>
      </c>
      <c r="E37" s="84">
        <v>2.9849000000000001</v>
      </c>
      <c r="F37" s="13">
        <f t="shared" si="0"/>
        <v>298.49</v>
      </c>
      <c r="G37" s="89">
        <v>7.4880000000000004</v>
      </c>
      <c r="H37" s="88"/>
      <c r="I37" s="13">
        <f t="shared" si="1"/>
        <v>305.97800000000001</v>
      </c>
      <c r="J37" s="85">
        <f t="shared" si="3"/>
        <v>46.384145802432649</v>
      </c>
      <c r="K37" s="85">
        <v>46.384145802432649</v>
      </c>
      <c r="L37" s="12"/>
    </row>
    <row r="38" spans="1:12">
      <c r="A38" s="74" t="s">
        <v>416</v>
      </c>
      <c r="B38" s="75">
        <v>3</v>
      </c>
      <c r="C38" s="76" t="s">
        <v>115</v>
      </c>
      <c r="D38" s="11" t="str">
        <f>VLOOKUP(C38,[2]电子信息学院!$C$2:$D$213,2,"false")</f>
        <v>40768</v>
      </c>
      <c r="E38" s="84">
        <v>3.4888000000000003</v>
      </c>
      <c r="F38" s="13">
        <f t="shared" si="0"/>
        <v>348.88000000000005</v>
      </c>
      <c r="G38" s="89">
        <v>74.88</v>
      </c>
      <c r="H38" s="88"/>
      <c r="I38" s="13">
        <f t="shared" si="1"/>
        <v>423.76000000000005</v>
      </c>
      <c r="J38" s="85">
        <f t="shared" si="3"/>
        <v>64.239081323620837</v>
      </c>
      <c r="K38" s="85">
        <v>64.239081323620837</v>
      </c>
      <c r="L38" s="12"/>
    </row>
    <row r="39" spans="1:12">
      <c r="A39" s="74" t="s">
        <v>416</v>
      </c>
      <c r="B39" s="75">
        <v>4</v>
      </c>
      <c r="C39" s="76" t="s">
        <v>104</v>
      </c>
      <c r="D39" s="11" t="str">
        <f>VLOOKUP(C39,[2]电子信息学院!$C$2:$D$213,2,"false")</f>
        <v>40593</v>
      </c>
      <c r="E39" s="84">
        <v>3.75</v>
      </c>
      <c r="F39" s="13">
        <f t="shared" si="0"/>
        <v>375</v>
      </c>
      <c r="G39" s="89"/>
      <c r="H39" s="88"/>
      <c r="I39" s="13">
        <f t="shared" si="1"/>
        <v>375</v>
      </c>
      <c r="J39" s="85">
        <f t="shared" si="3"/>
        <v>56.847403002543459</v>
      </c>
      <c r="K39" s="85">
        <v>56.847403002543459</v>
      </c>
      <c r="L39" s="12"/>
    </row>
    <row r="40" spans="1:12">
      <c r="A40" s="74" t="s">
        <v>416</v>
      </c>
      <c r="B40" s="75">
        <v>5</v>
      </c>
      <c r="C40" s="76" t="s">
        <v>226</v>
      </c>
      <c r="D40" s="11" t="str">
        <f>VLOOKUP(C40,[2]电子信息学院!$C$2:$D$213,2,"false")</f>
        <v>41501</v>
      </c>
      <c r="E40" s="84">
        <v>4.3268000000000004</v>
      </c>
      <c r="F40" s="13">
        <f t="shared" si="0"/>
        <v>432.68000000000006</v>
      </c>
      <c r="G40" s="89">
        <v>52.679999999999993</v>
      </c>
      <c r="H40" s="88"/>
      <c r="I40" s="13">
        <f t="shared" si="1"/>
        <v>485.36000000000007</v>
      </c>
      <c r="J40" s="85">
        <f t="shared" si="3"/>
        <v>73.577214723505321</v>
      </c>
      <c r="K40" s="85">
        <v>73.577214723505321</v>
      </c>
      <c r="L40" s="12"/>
    </row>
    <row r="41" spans="1:12">
      <c r="A41" s="74" t="s">
        <v>416</v>
      </c>
      <c r="B41" s="75">
        <v>6</v>
      </c>
      <c r="C41" s="76" t="s">
        <v>52</v>
      </c>
      <c r="D41" s="11" t="str">
        <f>VLOOKUP(C41,[2]电子信息学院!$C$2:$D$213,2,"false")</f>
        <v>40068</v>
      </c>
      <c r="E41" s="84">
        <v>11.42</v>
      </c>
      <c r="F41" s="13">
        <f t="shared" si="0"/>
        <v>1142</v>
      </c>
      <c r="G41" s="89"/>
      <c r="H41" s="88"/>
      <c r="I41" s="13">
        <f t="shared" si="1"/>
        <v>1142</v>
      </c>
      <c r="J41" s="85">
        <f t="shared" si="3"/>
        <v>173.11929127707901</v>
      </c>
      <c r="K41" s="85">
        <v>100</v>
      </c>
      <c r="L41" s="12"/>
    </row>
    <row r="42" spans="1:12">
      <c r="A42" s="74" t="s">
        <v>416</v>
      </c>
      <c r="B42" s="75">
        <v>7</v>
      </c>
      <c r="C42" s="76" t="s">
        <v>165</v>
      </c>
      <c r="D42" s="11" t="str">
        <f>VLOOKUP(C42,[2]电子信息学院!$C$2:$D$213,2,"false")</f>
        <v>41395</v>
      </c>
      <c r="E42" s="84">
        <v>3.6849000000000003</v>
      </c>
      <c r="F42" s="13">
        <f t="shared" si="0"/>
        <v>368.49</v>
      </c>
      <c r="G42" s="89">
        <v>7.4880000000000004</v>
      </c>
      <c r="H42" s="88"/>
      <c r="I42" s="13">
        <f t="shared" si="1"/>
        <v>375.97800000000001</v>
      </c>
      <c r="J42" s="85">
        <f t="shared" si="3"/>
        <v>56.995661029574087</v>
      </c>
      <c r="K42" s="85">
        <v>56.995661029574087</v>
      </c>
      <c r="L42" s="12"/>
    </row>
    <row r="43" spans="1:12">
      <c r="A43" s="74" t="s">
        <v>416</v>
      </c>
      <c r="B43" s="75">
        <v>8</v>
      </c>
      <c r="C43" s="76" t="s">
        <v>164</v>
      </c>
      <c r="D43" s="11" t="str">
        <f>VLOOKUP(C43,[2]电子信息学院!$C$2:$D$213,2,"false")</f>
        <v>41368</v>
      </c>
      <c r="E43" s="84">
        <v>1.36</v>
      </c>
      <c r="F43" s="13">
        <f t="shared" si="0"/>
        <v>136</v>
      </c>
      <c r="G43" s="89"/>
      <c r="H43" s="88"/>
      <c r="I43" s="13">
        <f t="shared" si="1"/>
        <v>136</v>
      </c>
      <c r="J43" s="85">
        <f t="shared" si="3"/>
        <v>20.616658155589093</v>
      </c>
      <c r="K43" s="85">
        <v>20.616658155589093</v>
      </c>
      <c r="L43" s="12"/>
    </row>
    <row r="44" spans="1:12">
      <c r="A44" s="74" t="s">
        <v>416</v>
      </c>
      <c r="B44" s="75">
        <v>9</v>
      </c>
      <c r="C44" s="76" t="s">
        <v>706</v>
      </c>
      <c r="D44" s="11" t="str">
        <f>VLOOKUP(C44,[2]电子信息学院!$C$2:$D$213,2,"false")</f>
        <v>40136</v>
      </c>
      <c r="E44" s="84">
        <v>5.59</v>
      </c>
      <c r="F44" s="13">
        <f t="shared" si="0"/>
        <v>559</v>
      </c>
      <c r="G44" s="89"/>
      <c r="H44" s="88"/>
      <c r="I44" s="13">
        <f t="shared" si="1"/>
        <v>559</v>
      </c>
      <c r="J44" s="85">
        <f t="shared" si="3"/>
        <v>84.74052874245811</v>
      </c>
      <c r="K44" s="85">
        <v>84.74052874245811</v>
      </c>
      <c r="L44" s="12"/>
    </row>
    <row r="45" spans="1:12">
      <c r="A45" s="74" t="s">
        <v>416</v>
      </c>
      <c r="B45" s="75">
        <v>10</v>
      </c>
      <c r="C45" s="76" t="s">
        <v>33</v>
      </c>
      <c r="D45" s="11" t="str">
        <f>VLOOKUP(C45,[2]电子信息学院!$C$2:$D$213,2,"false")</f>
        <v>05062</v>
      </c>
      <c r="E45" s="84">
        <v>3.23</v>
      </c>
      <c r="F45" s="13">
        <f t="shared" si="0"/>
        <v>323</v>
      </c>
      <c r="G45" s="89"/>
      <c r="H45" s="88"/>
      <c r="I45" s="13">
        <f t="shared" si="1"/>
        <v>323</v>
      </c>
      <c r="J45" s="85">
        <f t="shared" si="3"/>
        <v>48.964563119524101</v>
      </c>
      <c r="K45" s="85">
        <v>48.964563119524101</v>
      </c>
      <c r="L45" s="12"/>
    </row>
    <row r="46" spans="1:12">
      <c r="A46" s="74" t="s">
        <v>416</v>
      </c>
      <c r="B46" s="75">
        <v>11</v>
      </c>
      <c r="C46" s="76" t="s">
        <v>208</v>
      </c>
      <c r="D46" s="11" t="str">
        <f>VLOOKUP(C46,[2]电子信息学院!$C$2:$D$213,2,"false")</f>
        <v>41694</v>
      </c>
      <c r="E46" s="84">
        <v>2.8798000000000004</v>
      </c>
      <c r="F46" s="13">
        <f t="shared" si="0"/>
        <v>287.98</v>
      </c>
      <c r="G46" s="89">
        <v>14.976000000000001</v>
      </c>
      <c r="H46" s="88"/>
      <c r="I46" s="13">
        <f t="shared" si="1"/>
        <v>302.95600000000002</v>
      </c>
      <c r="J46" s="85">
        <f t="shared" si="3"/>
        <v>45.926031530769485</v>
      </c>
      <c r="K46" s="85">
        <v>45.926031530769485</v>
      </c>
      <c r="L46" s="12"/>
    </row>
    <row r="47" spans="1:12">
      <c r="A47" s="74" t="s">
        <v>416</v>
      </c>
      <c r="B47" s="75">
        <v>12</v>
      </c>
      <c r="C47" s="76" t="s">
        <v>232</v>
      </c>
      <c r="D47" s="11" t="str">
        <f>VLOOKUP(C47,[2]电子信息学院!$C$2:$D$213,2,"false")</f>
        <v>41752</v>
      </c>
      <c r="E47" s="84">
        <v>4.6698000000000004</v>
      </c>
      <c r="F47" s="13">
        <f t="shared" si="0"/>
        <v>466.98</v>
      </c>
      <c r="G47" s="89">
        <v>14.976000000000001</v>
      </c>
      <c r="H47" s="88"/>
      <c r="I47" s="13">
        <f t="shared" si="1"/>
        <v>481.95600000000002</v>
      </c>
      <c r="J47" s="85">
        <f t="shared" si="3"/>
        <v>73.061191897316903</v>
      </c>
      <c r="K47" s="85">
        <v>73.061191897316903</v>
      </c>
      <c r="L47" s="12"/>
    </row>
    <row r="48" spans="1:12">
      <c r="A48" s="74" t="s">
        <v>416</v>
      </c>
      <c r="B48" s="75">
        <v>13</v>
      </c>
      <c r="C48" s="76" t="s">
        <v>252</v>
      </c>
      <c r="D48" s="11" t="str">
        <f>VLOOKUP(C48,[2]电子信息学院!$C$2:$D$213,2,"false")</f>
        <v>40030</v>
      </c>
      <c r="E48" s="84">
        <v>0.5</v>
      </c>
      <c r="F48" s="13">
        <f t="shared" si="0"/>
        <v>50</v>
      </c>
      <c r="G48" s="89">
        <v>42.599999999999994</v>
      </c>
      <c r="H48" s="88"/>
      <c r="I48" s="13">
        <f t="shared" si="1"/>
        <v>92.6</v>
      </c>
      <c r="J48" s="85">
        <f t="shared" si="3"/>
        <v>14.037518714761397</v>
      </c>
      <c r="K48" s="85">
        <v>14.037518714761397</v>
      </c>
      <c r="L48" s="12"/>
    </row>
    <row r="49" spans="1:12">
      <c r="A49" s="74" t="s">
        <v>416</v>
      </c>
      <c r="B49" s="75">
        <v>14</v>
      </c>
      <c r="C49" s="76" t="s">
        <v>262</v>
      </c>
      <c r="D49" s="11" t="str">
        <f>VLOOKUP(C49,[2]电子信息学院!$C$2:$D$213,2,"false")</f>
        <v>41784</v>
      </c>
      <c r="E49" s="84">
        <v>1.3</v>
      </c>
      <c r="F49" s="13">
        <f t="shared" si="0"/>
        <v>130</v>
      </c>
      <c r="G49" s="89"/>
      <c r="H49" s="88"/>
      <c r="I49" s="13">
        <f t="shared" si="1"/>
        <v>130</v>
      </c>
      <c r="J49" s="85">
        <f t="shared" si="3"/>
        <v>19.707099707548398</v>
      </c>
      <c r="K49" s="85">
        <v>19.707099707548398</v>
      </c>
      <c r="L49" s="12"/>
    </row>
    <row r="50" spans="1:12">
      <c r="A50" s="74" t="s">
        <v>416</v>
      </c>
      <c r="B50" s="75">
        <v>15</v>
      </c>
      <c r="C50" s="76" t="s">
        <v>261</v>
      </c>
      <c r="D50" s="11" t="str">
        <f>VLOOKUP(C50,[2]电子信息学院!$C$2:$D$213,2,"false")</f>
        <v>41788</v>
      </c>
      <c r="E50" s="84">
        <v>0</v>
      </c>
      <c r="F50" s="13">
        <f t="shared" si="0"/>
        <v>0</v>
      </c>
      <c r="G50" s="89"/>
      <c r="H50" s="88"/>
      <c r="I50" s="13">
        <f t="shared" si="1"/>
        <v>0</v>
      </c>
      <c r="J50" s="85">
        <f t="shared" si="3"/>
        <v>0</v>
      </c>
      <c r="K50" s="85">
        <v>0</v>
      </c>
      <c r="L50" s="12"/>
    </row>
    <row r="51" spans="1:12">
      <c r="A51" s="74" t="s">
        <v>416</v>
      </c>
      <c r="B51" s="75">
        <v>16</v>
      </c>
      <c r="C51" s="76" t="s">
        <v>317</v>
      </c>
      <c r="D51" s="11" t="str">
        <f>VLOOKUP(C51,[2]电子信息学院!$C$2:$D$213,2,"false")</f>
        <v>41883</v>
      </c>
      <c r="E51" s="84">
        <v>2.44</v>
      </c>
      <c r="F51" s="13">
        <f t="shared" si="0"/>
        <v>244</v>
      </c>
      <c r="G51" s="89"/>
      <c r="H51" s="88"/>
      <c r="I51" s="13">
        <f t="shared" si="1"/>
        <v>244</v>
      </c>
      <c r="J51" s="85">
        <f t="shared" si="3"/>
        <v>36.988710220321607</v>
      </c>
      <c r="K51" s="85">
        <v>36.988710220321607</v>
      </c>
      <c r="L51" s="12"/>
    </row>
    <row r="52" spans="1:12">
      <c r="A52" s="74" t="s">
        <v>417</v>
      </c>
      <c r="B52" s="75">
        <v>1</v>
      </c>
      <c r="C52" s="76" t="s">
        <v>246</v>
      </c>
      <c r="D52" s="11" t="str">
        <f>VLOOKUP(C52,[2]电子信息学院!$C$2:$D$213,2,"false")</f>
        <v>23015</v>
      </c>
      <c r="E52" s="84">
        <v>0</v>
      </c>
      <c r="F52" s="13">
        <f t="shared" si="0"/>
        <v>0</v>
      </c>
      <c r="G52" s="89">
        <v>46.92</v>
      </c>
      <c r="H52" s="88"/>
      <c r="I52" s="13">
        <f t="shared" si="1"/>
        <v>46.92</v>
      </c>
      <c r="J52" s="85">
        <f t="shared" si="3"/>
        <v>7.1127470636782375</v>
      </c>
      <c r="K52" s="85">
        <v>7.1127470636782375</v>
      </c>
      <c r="L52" s="12"/>
    </row>
    <row r="53" spans="1:12">
      <c r="A53" s="74" t="s">
        <v>417</v>
      </c>
      <c r="B53" s="75">
        <v>2</v>
      </c>
      <c r="C53" s="76" t="s">
        <v>288</v>
      </c>
      <c r="D53" s="11" t="str">
        <f>VLOOKUP(C53,[2]电子信息学院!$C$2:$D$213,2,"false")</f>
        <v>22005</v>
      </c>
      <c r="E53" s="84">
        <v>6.5480999999999998</v>
      </c>
      <c r="F53" s="13">
        <f t="shared" si="0"/>
        <v>654.80999999999995</v>
      </c>
      <c r="G53" s="89">
        <v>40.809600000000003</v>
      </c>
      <c r="H53" s="88"/>
      <c r="I53" s="13">
        <f t="shared" si="1"/>
        <v>695.61959999999999</v>
      </c>
      <c r="J53" s="85">
        <f t="shared" si="3"/>
        <v>105.45111396711488</v>
      </c>
      <c r="K53" s="85">
        <v>100</v>
      </c>
      <c r="L53" s="12"/>
    </row>
    <row r="54" spans="1:12">
      <c r="A54" s="74" t="s">
        <v>417</v>
      </c>
      <c r="B54" s="75">
        <v>3</v>
      </c>
      <c r="C54" s="76" t="s">
        <v>308</v>
      </c>
      <c r="D54" s="11" t="str">
        <f>VLOOKUP(C54,[2]电子信息学院!$C$2:$D$213,2,"false")</f>
        <v>41809</v>
      </c>
      <c r="E54" s="84">
        <v>0.78</v>
      </c>
      <c r="F54" s="13">
        <f t="shared" si="0"/>
        <v>78</v>
      </c>
      <c r="G54" s="89"/>
      <c r="H54" s="88"/>
      <c r="I54" s="13">
        <f t="shared" si="1"/>
        <v>78</v>
      </c>
      <c r="J54" s="85">
        <f t="shared" si="3"/>
        <v>11.824259824529038</v>
      </c>
      <c r="K54" s="85">
        <v>11.824259824529038</v>
      </c>
      <c r="L54" s="12"/>
    </row>
    <row r="55" spans="1:12">
      <c r="A55" s="74" t="s">
        <v>417</v>
      </c>
      <c r="B55" s="75">
        <v>4</v>
      </c>
      <c r="C55" s="76" t="s">
        <v>43</v>
      </c>
      <c r="D55" s="11" t="str">
        <f>VLOOKUP(C55,[2]电子信息学院!$C$2:$D$213,2,"false")</f>
        <v>23006</v>
      </c>
      <c r="E55" s="84">
        <v>1.7617000000000003</v>
      </c>
      <c r="F55" s="13">
        <f t="shared" si="0"/>
        <v>176.17000000000002</v>
      </c>
      <c r="G55" s="89">
        <v>91.166399999999996</v>
      </c>
      <c r="H55" s="88"/>
      <c r="I55" s="13">
        <f t="shared" si="1"/>
        <v>267.33640000000003</v>
      </c>
      <c r="J55" s="85">
        <f t="shared" si="3"/>
        <v>40.526346848131098</v>
      </c>
      <c r="K55" s="85">
        <v>40.526346848131098</v>
      </c>
      <c r="L55" s="12"/>
    </row>
    <row r="56" spans="1:12">
      <c r="A56" s="74" t="s">
        <v>417</v>
      </c>
      <c r="B56" s="75">
        <v>5</v>
      </c>
      <c r="C56" s="76" t="s">
        <v>50</v>
      </c>
      <c r="D56" s="11" t="str">
        <f>VLOOKUP(C56,[2]电子信息学院!$C$2:$D$213,2,"false")</f>
        <v>40028</v>
      </c>
      <c r="E56" s="84">
        <v>1.3</v>
      </c>
      <c r="F56" s="13">
        <f t="shared" si="0"/>
        <v>130</v>
      </c>
      <c r="G56" s="89"/>
      <c r="H56" s="88"/>
      <c r="I56" s="13">
        <f t="shared" si="1"/>
        <v>130</v>
      </c>
      <c r="J56" s="85">
        <f t="shared" ref="J56:J86" si="4">I56/$M$3*60</f>
        <v>19.707099707548398</v>
      </c>
      <c r="K56" s="85">
        <v>19.707099707548398</v>
      </c>
      <c r="L56" s="12"/>
    </row>
    <row r="57" spans="1:12">
      <c r="A57" s="74" t="s">
        <v>417</v>
      </c>
      <c r="B57" s="75">
        <v>6</v>
      </c>
      <c r="C57" s="76" t="s">
        <v>231</v>
      </c>
      <c r="D57" s="11" t="str">
        <f>VLOOKUP(C57,[2]电子信息学院!$C$2:$D$213,2,"false")</f>
        <v>40340</v>
      </c>
      <c r="E57" s="84">
        <v>8.14</v>
      </c>
      <c r="F57" s="13">
        <f t="shared" si="0"/>
        <v>814</v>
      </c>
      <c r="G57" s="89"/>
      <c r="H57" s="88"/>
      <c r="I57" s="13">
        <f t="shared" si="1"/>
        <v>814</v>
      </c>
      <c r="J57" s="85">
        <f t="shared" si="4"/>
        <v>123.39676278418766</v>
      </c>
      <c r="K57" s="85">
        <v>100</v>
      </c>
      <c r="L57" s="12"/>
    </row>
    <row r="58" spans="1:12">
      <c r="A58" s="74" t="s">
        <v>417</v>
      </c>
      <c r="B58" s="75">
        <v>7</v>
      </c>
      <c r="C58" s="76" t="s">
        <v>94</v>
      </c>
      <c r="D58" s="11">
        <v>40311</v>
      </c>
      <c r="E58" s="84">
        <v>3.38</v>
      </c>
      <c r="F58" s="13">
        <f t="shared" si="0"/>
        <v>338</v>
      </c>
      <c r="G58" s="89"/>
      <c r="H58" s="88"/>
      <c r="I58" s="13">
        <f t="shared" si="1"/>
        <v>338</v>
      </c>
      <c r="J58" s="85">
        <f t="shared" si="4"/>
        <v>51.23845923962584</v>
      </c>
      <c r="K58" s="85">
        <v>51.23845923962584</v>
      </c>
      <c r="L58" s="12"/>
    </row>
    <row r="59" spans="1:12">
      <c r="A59" s="74" t="s">
        <v>417</v>
      </c>
      <c r="B59" s="75">
        <v>8</v>
      </c>
      <c r="C59" s="76" t="s">
        <v>92</v>
      </c>
      <c r="D59" s="11" t="str">
        <f>VLOOKUP(C59,[2]电子信息学院!$C$2:$D$213,2,"false")</f>
        <v>40294</v>
      </c>
      <c r="E59" s="84">
        <v>2.0184000000000002</v>
      </c>
      <c r="F59" s="13">
        <f t="shared" si="0"/>
        <v>201.84000000000003</v>
      </c>
      <c r="G59" s="89">
        <v>63.840000000000011</v>
      </c>
      <c r="H59" s="88"/>
      <c r="I59" s="13">
        <f t="shared" si="1"/>
        <v>265.68000000000006</v>
      </c>
      <c r="J59" s="85">
        <f t="shared" si="4"/>
        <v>40.275248079241997</v>
      </c>
      <c r="K59" s="85">
        <v>40.275248079241997</v>
      </c>
      <c r="L59" s="12"/>
    </row>
    <row r="60" spans="1:12">
      <c r="A60" s="74" t="s">
        <v>417</v>
      </c>
      <c r="B60" s="75">
        <v>9</v>
      </c>
      <c r="C60" s="76" t="s">
        <v>106</v>
      </c>
      <c r="D60" s="11" t="str">
        <f>VLOOKUP(C60,[2]电子信息学院!$C$2:$D$213,2,"false")</f>
        <v>40603</v>
      </c>
      <c r="E60" s="84">
        <v>0.96</v>
      </c>
      <c r="F60" s="13">
        <f t="shared" si="0"/>
        <v>96</v>
      </c>
      <c r="G60" s="89"/>
      <c r="H60" s="88"/>
      <c r="I60" s="13">
        <f t="shared" si="1"/>
        <v>96</v>
      </c>
      <c r="J60" s="85">
        <f t="shared" si="4"/>
        <v>14.552935168651125</v>
      </c>
      <c r="K60" s="85">
        <v>14.552935168651125</v>
      </c>
      <c r="L60" s="12"/>
    </row>
    <row r="61" spans="1:12">
      <c r="A61" s="74" t="s">
        <v>417</v>
      </c>
      <c r="B61" s="75">
        <v>10</v>
      </c>
      <c r="C61" s="76" t="s">
        <v>247</v>
      </c>
      <c r="D61" s="11" t="str">
        <f>VLOOKUP(C61,[2]电子信息学院!$C$2:$D$213,2,"false")</f>
        <v>40964</v>
      </c>
      <c r="E61" s="84">
        <v>4.3239999999999998</v>
      </c>
      <c r="F61" s="13">
        <f t="shared" si="0"/>
        <v>432.4</v>
      </c>
      <c r="G61" s="89"/>
      <c r="H61" s="88"/>
      <c r="I61" s="13">
        <f t="shared" si="1"/>
        <v>432.4</v>
      </c>
      <c r="J61" s="85">
        <f t="shared" si="4"/>
        <v>65.548845488799444</v>
      </c>
      <c r="K61" s="85">
        <v>65.548845488799444</v>
      </c>
      <c r="L61" s="12"/>
    </row>
    <row r="62" spans="1:12">
      <c r="A62" s="74" t="s">
        <v>417</v>
      </c>
      <c r="B62" s="75">
        <v>11</v>
      </c>
      <c r="C62" s="76" t="s">
        <v>141</v>
      </c>
      <c r="D62" s="11" t="str">
        <f>VLOOKUP(C62,[2]电子信息学院!$C$2:$D$213,2,"false")</f>
        <v>41090</v>
      </c>
      <c r="E62" s="84">
        <v>3.45</v>
      </c>
      <c r="F62" s="13">
        <f t="shared" si="0"/>
        <v>345</v>
      </c>
      <c r="G62" s="89">
        <v>90</v>
      </c>
      <c r="H62" s="88"/>
      <c r="I62" s="13">
        <f t="shared" si="1"/>
        <v>435</v>
      </c>
      <c r="J62" s="85">
        <f t="shared" si="4"/>
        <v>65.942987482950414</v>
      </c>
      <c r="K62" s="85">
        <v>65.942987482950414</v>
      </c>
      <c r="L62" s="12"/>
    </row>
    <row r="63" spans="1:12">
      <c r="A63" s="74" t="s">
        <v>417</v>
      </c>
      <c r="B63" s="75">
        <v>12</v>
      </c>
      <c r="C63" s="76" t="s">
        <v>147</v>
      </c>
      <c r="D63" s="11" t="str">
        <f>VLOOKUP(C63,[2]电子信息学院!$C$2:$D$213,2,"false")</f>
        <v>41130</v>
      </c>
      <c r="E63" s="84">
        <v>3.25</v>
      </c>
      <c r="F63" s="13">
        <f t="shared" si="0"/>
        <v>325</v>
      </c>
      <c r="G63" s="89">
        <v>59.497200000000007</v>
      </c>
      <c r="H63" s="88"/>
      <c r="I63" s="13">
        <f t="shared" si="1"/>
        <v>384.49720000000002</v>
      </c>
      <c r="J63" s="85">
        <f t="shared" si="4"/>
        <v>58.287112751332138</v>
      </c>
      <c r="K63" s="85">
        <v>58.287112751332138</v>
      </c>
      <c r="L63" s="12"/>
    </row>
    <row r="64" spans="1:12">
      <c r="A64" s="74" t="s">
        <v>417</v>
      </c>
      <c r="B64" s="75">
        <v>13</v>
      </c>
      <c r="C64" s="76" t="s">
        <v>133</v>
      </c>
      <c r="D64" s="11" t="str">
        <f>VLOOKUP(C64,[2]电子信息学院!$C$2:$D$213,2,"false")</f>
        <v>41036</v>
      </c>
      <c r="E64" s="84">
        <v>3</v>
      </c>
      <c r="F64" s="13">
        <f t="shared" si="0"/>
        <v>300</v>
      </c>
      <c r="G64" s="89"/>
      <c r="H64" s="88"/>
      <c r="I64" s="13">
        <f t="shared" si="1"/>
        <v>300</v>
      </c>
      <c r="J64" s="85">
        <f t="shared" si="4"/>
        <v>45.477922402034764</v>
      </c>
      <c r="K64" s="85">
        <v>45.477922402034764</v>
      </c>
      <c r="L64" s="12"/>
    </row>
    <row r="65" spans="1:12">
      <c r="A65" s="74" t="s">
        <v>417</v>
      </c>
      <c r="B65" s="75">
        <v>14</v>
      </c>
      <c r="C65" s="76" t="s">
        <v>161</v>
      </c>
      <c r="D65" s="11" t="str">
        <f>VLOOKUP(C65,[2]电子信息学院!$C$2:$D$213,2,"false")</f>
        <v>41320</v>
      </c>
      <c r="E65" s="84">
        <v>3.25</v>
      </c>
      <c r="F65" s="13">
        <f t="shared" si="0"/>
        <v>325</v>
      </c>
      <c r="G65" s="89"/>
      <c r="H65" s="88"/>
      <c r="I65" s="13">
        <f t="shared" si="1"/>
        <v>325</v>
      </c>
      <c r="J65" s="85">
        <f t="shared" si="4"/>
        <v>49.267749268871</v>
      </c>
      <c r="K65" s="85">
        <v>49.267749268871</v>
      </c>
      <c r="L65" s="12"/>
    </row>
    <row r="66" spans="1:12">
      <c r="A66" s="74" t="s">
        <v>417</v>
      </c>
      <c r="B66" s="75">
        <v>15</v>
      </c>
      <c r="C66" s="76" t="s">
        <v>238</v>
      </c>
      <c r="D66" s="11" t="str">
        <f>VLOOKUP(C66,[2]电子信息学院!$C$2:$D$213,2,"false")</f>
        <v>41739</v>
      </c>
      <c r="E66" s="84">
        <v>1.95</v>
      </c>
      <c r="F66" s="13">
        <f t="shared" si="0"/>
        <v>195</v>
      </c>
      <c r="G66" s="89">
        <v>50.88</v>
      </c>
      <c r="H66" s="88"/>
      <c r="I66" s="13">
        <f t="shared" si="1"/>
        <v>245.88</v>
      </c>
      <c r="J66" s="85">
        <f t="shared" si="4"/>
        <v>37.273705200707695</v>
      </c>
      <c r="K66" s="85">
        <v>37.273705200707695</v>
      </c>
      <c r="L66" s="12"/>
    </row>
    <row r="67" spans="1:12">
      <c r="A67" s="74" t="s">
        <v>417</v>
      </c>
      <c r="B67" s="75">
        <v>16</v>
      </c>
      <c r="C67" s="76" t="s">
        <v>236</v>
      </c>
      <c r="D67" s="11" t="str">
        <f>VLOOKUP(C67,[2]电子信息学院!$C$2:$D$213,2,"false")</f>
        <v>41731</v>
      </c>
      <c r="E67" s="84">
        <v>2.2000000000000002</v>
      </c>
      <c r="F67" s="13">
        <f t="shared" ref="F67:F130" si="5">E67*100</f>
        <v>220.00000000000003</v>
      </c>
      <c r="G67" s="89"/>
      <c r="H67" s="88"/>
      <c r="I67" s="13">
        <f t="shared" si="1"/>
        <v>220.00000000000003</v>
      </c>
      <c r="J67" s="85">
        <f t="shared" si="4"/>
        <v>33.350476428158835</v>
      </c>
      <c r="K67" s="85">
        <v>33.350476428158835</v>
      </c>
      <c r="L67" s="12"/>
    </row>
    <row r="68" spans="1:12">
      <c r="A68" s="74" t="s">
        <v>417</v>
      </c>
      <c r="B68" s="75">
        <v>17</v>
      </c>
      <c r="C68" s="76" t="s">
        <v>90</v>
      </c>
      <c r="D68" s="11" t="str">
        <f>VLOOKUP(C68,[2]电子信息学院!$C$2:$D$213,2,"false")</f>
        <v>40289</v>
      </c>
      <c r="E68" s="84">
        <v>1.95</v>
      </c>
      <c r="F68" s="13">
        <f t="shared" si="5"/>
        <v>195</v>
      </c>
      <c r="G68" s="89">
        <v>45</v>
      </c>
      <c r="H68" s="88"/>
      <c r="I68" s="13">
        <f t="shared" ref="I68:I131" si="6">SUM(F68:H68)</f>
        <v>240</v>
      </c>
      <c r="J68" s="85">
        <f t="shared" si="4"/>
        <v>36.382337921627808</v>
      </c>
      <c r="K68" s="85">
        <v>36.382337921627808</v>
      </c>
      <c r="L68" s="12"/>
    </row>
    <row r="69" spans="1:12">
      <c r="A69" s="74" t="s">
        <v>417</v>
      </c>
      <c r="B69" s="75">
        <v>18</v>
      </c>
      <c r="C69" s="76" t="s">
        <v>65</v>
      </c>
      <c r="D69" s="11" t="str">
        <f>VLOOKUP(C69,[2]电子信息学院!$C$2:$D$213,2,"false")</f>
        <v>40151</v>
      </c>
      <c r="E69" s="84">
        <v>3.76</v>
      </c>
      <c r="F69" s="13">
        <f t="shared" si="5"/>
        <v>376</v>
      </c>
      <c r="G69" s="89"/>
      <c r="H69" s="88"/>
      <c r="I69" s="13">
        <f t="shared" si="6"/>
        <v>376</v>
      </c>
      <c r="J69" s="85">
        <f t="shared" si="4"/>
        <v>56.998996077216908</v>
      </c>
      <c r="K69" s="85">
        <v>56.998996077216908</v>
      </c>
      <c r="L69" s="12"/>
    </row>
    <row r="70" spans="1:12">
      <c r="A70" s="74" t="s">
        <v>417</v>
      </c>
      <c r="B70" s="75">
        <v>19</v>
      </c>
      <c r="C70" s="76" t="s">
        <v>153</v>
      </c>
      <c r="D70" s="11" t="str">
        <f>VLOOKUP(C70,[2]电子信息学院!$C$2:$D$213,2,"false")</f>
        <v>41144</v>
      </c>
      <c r="E70" s="84">
        <v>1.96</v>
      </c>
      <c r="F70" s="13">
        <f t="shared" si="5"/>
        <v>196</v>
      </c>
      <c r="G70" s="89"/>
      <c r="H70" s="88"/>
      <c r="I70" s="13">
        <f t="shared" si="6"/>
        <v>196</v>
      </c>
      <c r="J70" s="85">
        <f t="shared" si="4"/>
        <v>29.712242635996049</v>
      </c>
      <c r="K70" s="85">
        <v>29.712242635996049</v>
      </c>
      <c r="L70" s="12"/>
    </row>
    <row r="71" spans="1:12">
      <c r="A71" s="74" t="s">
        <v>417</v>
      </c>
      <c r="B71" s="75">
        <v>20</v>
      </c>
      <c r="C71" s="76" t="s">
        <v>163</v>
      </c>
      <c r="D71" s="11" t="str">
        <f>VLOOKUP(C71,[2]电子信息学院!$C$2:$D$213,2,"false")</f>
        <v>41356</v>
      </c>
      <c r="E71" s="84">
        <v>1.3</v>
      </c>
      <c r="F71" s="13">
        <f t="shared" si="5"/>
        <v>130</v>
      </c>
      <c r="G71" s="89"/>
      <c r="H71" s="88"/>
      <c r="I71" s="13">
        <f t="shared" si="6"/>
        <v>130</v>
      </c>
      <c r="J71" s="85">
        <f t="shared" si="4"/>
        <v>19.707099707548398</v>
      </c>
      <c r="K71" s="85">
        <v>19.707099707548398</v>
      </c>
      <c r="L71" s="12"/>
    </row>
    <row r="72" spans="1:12">
      <c r="A72" s="74" t="s">
        <v>417</v>
      </c>
      <c r="B72" s="75">
        <v>21</v>
      </c>
      <c r="C72" s="76" t="s">
        <v>237</v>
      </c>
      <c r="D72" s="11" t="str">
        <f>VLOOKUP(C72,[2]电子信息学院!$C$2:$D$213,2,"false")</f>
        <v>41701</v>
      </c>
      <c r="E72" s="84">
        <v>4.25</v>
      </c>
      <c r="F72" s="13">
        <f t="shared" si="5"/>
        <v>425</v>
      </c>
      <c r="G72" s="89"/>
      <c r="H72" s="88"/>
      <c r="I72" s="13">
        <f t="shared" si="6"/>
        <v>425</v>
      </c>
      <c r="J72" s="85">
        <f t="shared" si="4"/>
        <v>64.427056736215917</v>
      </c>
      <c r="K72" s="85">
        <v>64.427056736215917</v>
      </c>
      <c r="L72" s="12"/>
    </row>
    <row r="73" spans="1:12">
      <c r="A73" s="74" t="s">
        <v>417</v>
      </c>
      <c r="B73" s="75">
        <v>22</v>
      </c>
      <c r="C73" s="76" t="s">
        <v>309</v>
      </c>
      <c r="D73" s="11" t="str">
        <f>VLOOKUP(C73,[2]电子信息学院!$C$2:$D$213,2,"false")</f>
        <v>41806</v>
      </c>
      <c r="E73" s="84">
        <v>3.36</v>
      </c>
      <c r="F73" s="13">
        <f t="shared" si="5"/>
        <v>336</v>
      </c>
      <c r="G73" s="89"/>
      <c r="H73" s="88"/>
      <c r="I73" s="13">
        <f t="shared" si="6"/>
        <v>336</v>
      </c>
      <c r="J73" s="85">
        <f t="shared" si="4"/>
        <v>50.935273090278933</v>
      </c>
      <c r="K73" s="85">
        <v>50.935273090278933</v>
      </c>
      <c r="L73" s="12"/>
    </row>
    <row r="74" spans="1:12">
      <c r="A74" s="74" t="s">
        <v>417</v>
      </c>
      <c r="B74" s="75">
        <v>23</v>
      </c>
      <c r="C74" s="76" t="s">
        <v>310</v>
      </c>
      <c r="D74" s="11" t="str">
        <f>VLOOKUP(C74,[2]电子信息学院!$C$2:$D$213,2,"false")</f>
        <v>41808</v>
      </c>
      <c r="E74" s="84">
        <v>1.68</v>
      </c>
      <c r="F74" s="13">
        <f t="shared" si="5"/>
        <v>168</v>
      </c>
      <c r="G74" s="89"/>
      <c r="H74" s="88"/>
      <c r="I74" s="13">
        <f t="shared" si="6"/>
        <v>168</v>
      </c>
      <c r="J74" s="85">
        <f t="shared" si="4"/>
        <v>25.467636545139467</v>
      </c>
      <c r="K74" s="85">
        <v>25.467636545139467</v>
      </c>
      <c r="L74" s="12"/>
    </row>
    <row r="75" spans="1:12">
      <c r="A75" s="74" t="s">
        <v>417</v>
      </c>
      <c r="B75" s="75">
        <v>24</v>
      </c>
      <c r="C75" s="76" t="s">
        <v>311</v>
      </c>
      <c r="D75" s="11" t="str">
        <f>VLOOKUP(C75,[2]电子信息学院!$C$2:$D$213,2,"false")</f>
        <v>41855</v>
      </c>
      <c r="E75" s="84">
        <v>1.88</v>
      </c>
      <c r="F75" s="13">
        <f t="shared" si="5"/>
        <v>188</v>
      </c>
      <c r="G75" s="89"/>
      <c r="H75" s="88"/>
      <c r="I75" s="13">
        <f t="shared" si="6"/>
        <v>188</v>
      </c>
      <c r="J75" s="85">
        <f t="shared" si="4"/>
        <v>28.499498038608454</v>
      </c>
      <c r="K75" s="85">
        <v>28.499498038608454</v>
      </c>
      <c r="L75" s="12"/>
    </row>
    <row r="76" spans="1:12">
      <c r="A76" s="74" t="s">
        <v>417</v>
      </c>
      <c r="B76" s="75">
        <v>25</v>
      </c>
      <c r="C76" s="76" t="s">
        <v>199</v>
      </c>
      <c r="D76" s="11" t="str">
        <f>VLOOKUP(C76,[2]电子信息学院!$C$2:$D$213,2,"false")</f>
        <v>41586</v>
      </c>
      <c r="E76" s="84">
        <v>2.2000000000000002</v>
      </c>
      <c r="F76" s="13">
        <f t="shared" si="5"/>
        <v>220.00000000000003</v>
      </c>
      <c r="G76" s="89"/>
      <c r="H76" s="88"/>
      <c r="I76" s="13">
        <f t="shared" si="6"/>
        <v>220.00000000000003</v>
      </c>
      <c r="J76" s="85">
        <f t="shared" si="4"/>
        <v>33.350476428158835</v>
      </c>
      <c r="K76" s="85">
        <v>33.350476428158835</v>
      </c>
      <c r="L76" s="12"/>
    </row>
    <row r="77" spans="1:12">
      <c r="A77" s="74" t="s">
        <v>417</v>
      </c>
      <c r="B77" s="75">
        <v>26</v>
      </c>
      <c r="C77" s="76" t="s">
        <v>319</v>
      </c>
      <c r="D77" s="11" t="str">
        <f>VLOOKUP(C77,[2]电子信息学院!$C$2:$D$213,2,"false")</f>
        <v>41885</v>
      </c>
      <c r="E77" s="84">
        <v>0</v>
      </c>
      <c r="F77" s="13">
        <f t="shared" si="5"/>
        <v>0</v>
      </c>
      <c r="G77" s="89"/>
      <c r="H77" s="88"/>
      <c r="I77" s="13">
        <f t="shared" si="6"/>
        <v>0</v>
      </c>
      <c r="J77" s="85">
        <f t="shared" si="4"/>
        <v>0</v>
      </c>
      <c r="K77" s="85">
        <v>0</v>
      </c>
      <c r="L77" s="12"/>
    </row>
    <row r="78" spans="1:12">
      <c r="A78" s="74" t="s">
        <v>417</v>
      </c>
      <c r="B78" s="75">
        <v>27</v>
      </c>
      <c r="C78" s="76" t="s">
        <v>418</v>
      </c>
      <c r="D78" s="11" t="str">
        <f>VLOOKUP(C78,[2]电子信息学院!$C$2:$D$213,2,"false")</f>
        <v>41964</v>
      </c>
      <c r="E78" s="84">
        <v>1.54</v>
      </c>
      <c r="F78" s="13">
        <f t="shared" si="5"/>
        <v>154</v>
      </c>
      <c r="G78" s="89"/>
      <c r="H78" s="88"/>
      <c r="I78" s="13">
        <f t="shared" si="6"/>
        <v>154</v>
      </c>
      <c r="J78" s="85">
        <f t="shared" si="4"/>
        <v>23.345333499711181</v>
      </c>
      <c r="K78" s="85">
        <v>23.345333499711181</v>
      </c>
      <c r="L78" s="12"/>
    </row>
    <row r="79" spans="1:12">
      <c r="A79" s="74" t="s">
        <v>417</v>
      </c>
      <c r="B79" s="75">
        <v>28</v>
      </c>
      <c r="C79" s="76" t="s">
        <v>419</v>
      </c>
      <c r="D79" s="11" t="str">
        <f>VLOOKUP(C79,[2]电子信息学院!$C$2:$D$213,2,"false")</f>
        <v>42003</v>
      </c>
      <c r="E79" s="84">
        <v>1.7</v>
      </c>
      <c r="F79" s="13">
        <f t="shared" si="5"/>
        <v>170</v>
      </c>
      <c r="G79" s="89"/>
      <c r="H79" s="88"/>
      <c r="I79" s="13">
        <f t="shared" si="6"/>
        <v>170</v>
      </c>
      <c r="J79" s="85">
        <f t="shared" si="4"/>
        <v>25.77082269448637</v>
      </c>
      <c r="K79" s="85">
        <v>25.77082269448637</v>
      </c>
      <c r="L79" s="12"/>
    </row>
    <row r="80" spans="1:12">
      <c r="A80" s="74" t="s">
        <v>417</v>
      </c>
      <c r="B80" s="75">
        <v>29</v>
      </c>
      <c r="C80" s="76" t="s">
        <v>420</v>
      </c>
      <c r="D80" s="11" t="str">
        <f>VLOOKUP(C80,[2]电子信息学院!$C$2:$D$213,2,"false")</f>
        <v>42074</v>
      </c>
      <c r="E80" s="84">
        <v>0.64</v>
      </c>
      <c r="F80" s="13">
        <f t="shared" si="5"/>
        <v>64</v>
      </c>
      <c r="G80" s="89"/>
      <c r="H80" s="88"/>
      <c r="I80" s="13">
        <f t="shared" si="6"/>
        <v>64</v>
      </c>
      <c r="J80" s="85">
        <f t="shared" si="4"/>
        <v>9.7019567791007493</v>
      </c>
      <c r="K80" s="85">
        <v>9.7019567791007493</v>
      </c>
      <c r="L80" s="12"/>
    </row>
    <row r="81" spans="1:12">
      <c r="A81" s="74" t="s">
        <v>417</v>
      </c>
      <c r="B81" s="75">
        <v>30</v>
      </c>
      <c r="C81" s="76" t="s">
        <v>707</v>
      </c>
      <c r="D81" s="11" t="str">
        <f>VLOOKUP(C81,[2]电子信息学院!$C$2:$D$213,2,"false")</f>
        <v>42221</v>
      </c>
      <c r="E81" s="84">
        <v>0.64</v>
      </c>
      <c r="F81" s="13">
        <f t="shared" si="5"/>
        <v>64</v>
      </c>
      <c r="G81" s="89"/>
      <c r="H81" s="88"/>
      <c r="I81" s="13">
        <f t="shared" si="6"/>
        <v>64</v>
      </c>
      <c r="J81" s="85">
        <f t="shared" si="4"/>
        <v>9.7019567791007493</v>
      </c>
      <c r="K81" s="85">
        <v>9.7019567791007493</v>
      </c>
      <c r="L81" s="12"/>
    </row>
    <row r="82" spans="1:12">
      <c r="A82" s="74" t="s">
        <v>417</v>
      </c>
      <c r="B82" s="75">
        <v>31</v>
      </c>
      <c r="C82" s="76" t="s">
        <v>708</v>
      </c>
      <c r="D82" s="11" t="str">
        <f>VLOOKUP(C82,[2]电子信息学院!$C$2:$D$213,2,"false")</f>
        <v>42142</v>
      </c>
      <c r="E82" s="84">
        <v>0</v>
      </c>
      <c r="F82" s="13">
        <f t="shared" si="5"/>
        <v>0</v>
      </c>
      <c r="G82" s="89"/>
      <c r="H82" s="88"/>
      <c r="I82" s="13">
        <f t="shared" si="6"/>
        <v>0</v>
      </c>
      <c r="J82" s="85">
        <f t="shared" si="4"/>
        <v>0</v>
      </c>
      <c r="K82" s="85">
        <v>0</v>
      </c>
      <c r="L82" s="12"/>
    </row>
    <row r="83" spans="1:12">
      <c r="A83" s="74" t="s">
        <v>417</v>
      </c>
      <c r="B83" s="75">
        <v>32</v>
      </c>
      <c r="C83" s="76" t="s">
        <v>709</v>
      </c>
      <c r="D83" s="11" t="str">
        <f>VLOOKUP(C83,[2]电子信息学院!$C$2:$D$213,2,"false")</f>
        <v>42177</v>
      </c>
      <c r="E83" s="84">
        <v>0</v>
      </c>
      <c r="F83" s="13">
        <f t="shared" si="5"/>
        <v>0</v>
      </c>
      <c r="G83" s="89"/>
      <c r="H83" s="88"/>
      <c r="I83" s="13">
        <f t="shared" si="6"/>
        <v>0</v>
      </c>
      <c r="J83" s="85">
        <f t="shared" si="4"/>
        <v>0</v>
      </c>
      <c r="K83" s="85">
        <v>0</v>
      </c>
      <c r="L83" s="12"/>
    </row>
    <row r="84" spans="1:12">
      <c r="A84" s="74" t="s">
        <v>417</v>
      </c>
      <c r="B84" s="75">
        <v>33</v>
      </c>
      <c r="C84" s="76" t="s">
        <v>710</v>
      </c>
      <c r="D84" s="11" t="str">
        <f>VLOOKUP(C84,[2]电子信息学院!$C$2:$D$213,2,"false")</f>
        <v>42184</v>
      </c>
      <c r="E84" s="84">
        <v>0</v>
      </c>
      <c r="F84" s="13">
        <f t="shared" si="5"/>
        <v>0</v>
      </c>
      <c r="G84" s="89"/>
      <c r="H84" s="88"/>
      <c r="I84" s="13">
        <f t="shared" si="6"/>
        <v>0</v>
      </c>
      <c r="J84" s="85">
        <f t="shared" si="4"/>
        <v>0</v>
      </c>
      <c r="K84" s="85">
        <v>0</v>
      </c>
      <c r="L84" s="12"/>
    </row>
    <row r="85" spans="1:12">
      <c r="A85" s="74" t="s">
        <v>417</v>
      </c>
      <c r="B85" s="75">
        <v>34</v>
      </c>
      <c r="C85" s="76" t="s">
        <v>711</v>
      </c>
      <c r="D85" s="11" t="str">
        <f>VLOOKUP(C85,[2]电子信息学院!$C$2:$D$213,2,"false")</f>
        <v>42273</v>
      </c>
      <c r="E85" s="84">
        <v>0</v>
      </c>
      <c r="F85" s="13">
        <f t="shared" si="5"/>
        <v>0</v>
      </c>
      <c r="G85" s="89"/>
      <c r="H85" s="88"/>
      <c r="I85" s="13">
        <f t="shared" si="6"/>
        <v>0</v>
      </c>
      <c r="J85" s="85">
        <f t="shared" si="4"/>
        <v>0</v>
      </c>
      <c r="K85" s="85">
        <v>0</v>
      </c>
      <c r="L85" s="12"/>
    </row>
    <row r="86" spans="1:12">
      <c r="A86" s="74" t="s">
        <v>712</v>
      </c>
      <c r="B86" s="75">
        <v>1</v>
      </c>
      <c r="C86" s="76" t="s">
        <v>107</v>
      </c>
      <c r="D86" s="11" t="str">
        <f>VLOOKUP(C86,[2]电子信息学院!$C$2:$D$213,2,"false")</f>
        <v>40633</v>
      </c>
      <c r="E86" s="84">
        <v>1.22</v>
      </c>
      <c r="F86" s="13">
        <f t="shared" si="5"/>
        <v>122</v>
      </c>
      <c r="G86" s="89"/>
      <c r="H86" s="88"/>
      <c r="I86" s="13">
        <f t="shared" si="6"/>
        <v>122</v>
      </c>
      <c r="J86" s="85">
        <f t="shared" si="4"/>
        <v>18.494355110160804</v>
      </c>
      <c r="K86" s="85">
        <v>18.494355110160804</v>
      </c>
      <c r="L86" s="12"/>
    </row>
    <row r="87" spans="1:12">
      <c r="A87" s="74" t="s">
        <v>712</v>
      </c>
      <c r="B87" s="75">
        <v>2</v>
      </c>
      <c r="C87" s="76" t="s">
        <v>47</v>
      </c>
      <c r="D87" s="11" t="str">
        <f>VLOOKUP(C87,[2]电子信息学院!$C$2:$D$213,2,"false")</f>
        <v>23018</v>
      </c>
      <c r="E87" s="84">
        <v>3.75</v>
      </c>
      <c r="F87" s="13">
        <f t="shared" si="5"/>
        <v>375</v>
      </c>
      <c r="G87" s="89"/>
      <c r="H87" s="88"/>
      <c r="I87" s="13">
        <f t="shared" si="6"/>
        <v>375</v>
      </c>
      <c r="J87" s="85">
        <f t="shared" ref="J87:J114" si="7">I87/$M$3*60</f>
        <v>56.847403002543459</v>
      </c>
      <c r="K87" s="85">
        <v>56.847403002543459</v>
      </c>
      <c r="L87" s="12"/>
    </row>
    <row r="88" spans="1:12">
      <c r="A88" s="74" t="s">
        <v>712</v>
      </c>
      <c r="B88" s="75">
        <v>3</v>
      </c>
      <c r="C88" s="76" t="s">
        <v>225</v>
      </c>
      <c r="D88" s="11" t="str">
        <f>VLOOKUP(C88,[2]电子信息学院!$C$2:$D$213,2,"false")</f>
        <v>41706</v>
      </c>
      <c r="E88" s="84">
        <v>2.2200000000000002</v>
      </c>
      <c r="F88" s="13">
        <f t="shared" si="5"/>
        <v>222.00000000000003</v>
      </c>
      <c r="G88" s="89"/>
      <c r="H88" s="88"/>
      <c r="I88" s="13">
        <f t="shared" si="6"/>
        <v>222.00000000000003</v>
      </c>
      <c r="J88" s="85">
        <f t="shared" si="7"/>
        <v>33.653662577505735</v>
      </c>
      <c r="K88" s="85">
        <v>33.653662577505735</v>
      </c>
      <c r="L88" s="12"/>
    </row>
    <row r="89" spans="1:12">
      <c r="A89" s="74" t="s">
        <v>712</v>
      </c>
      <c r="B89" s="75">
        <v>4</v>
      </c>
      <c r="C89" s="76" t="s">
        <v>113</v>
      </c>
      <c r="D89" s="11" t="str">
        <f>VLOOKUP(C89,[2]电子信息学院!$C$2:$D$213,2,"false")</f>
        <v>40766</v>
      </c>
      <c r="E89" s="84">
        <v>1.625</v>
      </c>
      <c r="F89" s="13">
        <f t="shared" si="5"/>
        <v>162.5</v>
      </c>
      <c r="G89" s="89">
        <v>100.67999999999999</v>
      </c>
      <c r="H89" s="88"/>
      <c r="I89" s="13">
        <f t="shared" si="6"/>
        <v>263.18</v>
      </c>
      <c r="J89" s="85">
        <f t="shared" si="7"/>
        <v>39.896265392558362</v>
      </c>
      <c r="K89" s="85">
        <v>39.896265392558362</v>
      </c>
      <c r="L89" s="12"/>
    </row>
    <row r="90" spans="1:12">
      <c r="A90" s="74" t="s">
        <v>712</v>
      </c>
      <c r="B90" s="75">
        <v>5</v>
      </c>
      <c r="C90" s="76" t="s">
        <v>119</v>
      </c>
      <c r="D90" s="11" t="str">
        <f>VLOOKUP(C90,[2]电子信息学院!$C$2:$D$213,2,"false")</f>
        <v>40785</v>
      </c>
      <c r="E90" s="84">
        <v>3.65</v>
      </c>
      <c r="F90" s="13">
        <f t="shared" si="5"/>
        <v>365</v>
      </c>
      <c r="G90" s="89">
        <v>42.21</v>
      </c>
      <c r="H90" s="88"/>
      <c r="I90" s="13">
        <f t="shared" si="6"/>
        <v>407.21</v>
      </c>
      <c r="J90" s="85">
        <f t="shared" si="7"/>
        <v>61.730215937775256</v>
      </c>
      <c r="K90" s="85">
        <v>61.730215937775256</v>
      </c>
      <c r="L90" s="12"/>
    </row>
    <row r="91" spans="1:12">
      <c r="A91" s="74" t="s">
        <v>712</v>
      </c>
      <c r="B91" s="75">
        <v>6</v>
      </c>
      <c r="C91" s="76" t="s">
        <v>316</v>
      </c>
      <c r="D91" s="11" t="str">
        <f>VLOOKUP(C91,[2]电子信息学院!$C$2:$D$213,2,"false")</f>
        <v>41911</v>
      </c>
      <c r="E91" s="84">
        <v>1.53</v>
      </c>
      <c r="F91" s="13">
        <f t="shared" si="5"/>
        <v>153</v>
      </c>
      <c r="G91" s="89"/>
      <c r="H91" s="88"/>
      <c r="I91" s="13">
        <f t="shared" si="6"/>
        <v>153</v>
      </c>
      <c r="J91" s="85">
        <f t="shared" si="7"/>
        <v>23.193740425037731</v>
      </c>
      <c r="K91" s="85">
        <v>23.193740425037731</v>
      </c>
      <c r="L91" s="12"/>
    </row>
    <row r="92" spans="1:12">
      <c r="A92" s="74" t="s">
        <v>712</v>
      </c>
      <c r="B92" s="75">
        <v>7</v>
      </c>
      <c r="C92" s="76" t="s">
        <v>421</v>
      </c>
      <c r="D92" s="11" t="str">
        <f>VLOOKUP(C92,[2]电子信息学院!$C$2:$D$213,2,"false")</f>
        <v>41958</v>
      </c>
      <c r="E92" s="84">
        <v>2.16</v>
      </c>
      <c r="F92" s="13">
        <f t="shared" si="5"/>
        <v>216</v>
      </c>
      <c r="G92" s="89"/>
      <c r="H92" s="88"/>
      <c r="I92" s="13">
        <f t="shared" si="6"/>
        <v>216</v>
      </c>
      <c r="J92" s="85">
        <f t="shared" si="7"/>
        <v>32.744104129465036</v>
      </c>
      <c r="K92" s="85">
        <v>32.744104129465036</v>
      </c>
      <c r="L92" s="12"/>
    </row>
    <row r="93" spans="1:12">
      <c r="A93" s="74" t="s">
        <v>712</v>
      </c>
      <c r="B93" s="75">
        <v>8</v>
      </c>
      <c r="C93" s="76" t="s">
        <v>422</v>
      </c>
      <c r="D93" s="11" t="str">
        <f>VLOOKUP(C93,[2]电子信息学院!$C$2:$D$213,2,"false")</f>
        <v>41968</v>
      </c>
      <c r="E93" s="84">
        <v>3.19</v>
      </c>
      <c r="F93" s="13">
        <f t="shared" si="5"/>
        <v>319</v>
      </c>
      <c r="G93" s="89"/>
      <c r="H93" s="88"/>
      <c r="I93" s="13">
        <f t="shared" si="6"/>
        <v>319</v>
      </c>
      <c r="J93" s="85">
        <f t="shared" si="7"/>
        <v>48.358190820830302</v>
      </c>
      <c r="K93" s="85">
        <v>48.358190820830302</v>
      </c>
      <c r="L93" s="12"/>
    </row>
    <row r="94" spans="1:12">
      <c r="A94" s="74" t="s">
        <v>712</v>
      </c>
      <c r="B94" s="75">
        <v>9</v>
      </c>
      <c r="C94" s="76" t="s">
        <v>423</v>
      </c>
      <c r="D94" s="11" t="str">
        <f>VLOOKUP(C94,[2]电子信息学院!$C$2:$D$213,2,"false")</f>
        <v>42027</v>
      </c>
      <c r="E94" s="84">
        <v>2.52</v>
      </c>
      <c r="F94" s="13">
        <f t="shared" si="5"/>
        <v>252</v>
      </c>
      <c r="G94" s="89"/>
      <c r="H94" s="88"/>
      <c r="I94" s="13">
        <f t="shared" si="6"/>
        <v>252</v>
      </c>
      <c r="J94" s="85">
        <f t="shared" si="7"/>
        <v>38.201454817709205</v>
      </c>
      <c r="K94" s="85">
        <v>38.201454817709205</v>
      </c>
      <c r="L94" s="12"/>
    </row>
    <row r="95" spans="1:12">
      <c r="A95" s="74" t="s">
        <v>712</v>
      </c>
      <c r="B95" s="75">
        <v>10</v>
      </c>
      <c r="C95" s="76" t="s">
        <v>424</v>
      </c>
      <c r="D95" s="11" t="str">
        <f>VLOOKUP(C95,[2]电子信息学院!$C$2:$D$213,2,"false")</f>
        <v>42063</v>
      </c>
      <c r="E95" s="84">
        <v>4.58</v>
      </c>
      <c r="F95" s="13">
        <f t="shared" si="5"/>
        <v>458</v>
      </c>
      <c r="G95" s="89"/>
      <c r="H95" s="88"/>
      <c r="I95" s="13">
        <f t="shared" si="6"/>
        <v>458</v>
      </c>
      <c r="J95" s="85">
        <f t="shared" si="7"/>
        <v>69.429628200439737</v>
      </c>
      <c r="K95" s="85">
        <v>69.429628200439737</v>
      </c>
      <c r="L95" s="12"/>
    </row>
    <row r="96" spans="1:12">
      <c r="A96" s="74" t="s">
        <v>712</v>
      </c>
      <c r="B96" s="75">
        <v>11</v>
      </c>
      <c r="C96" s="76" t="s">
        <v>425</v>
      </c>
      <c r="D96" s="11" t="str">
        <f>VLOOKUP(C96,[2]电子信息学院!$C$2:$D$213,2,"false")</f>
        <v>42073</v>
      </c>
      <c r="E96" s="84">
        <v>0.98</v>
      </c>
      <c r="F96" s="13">
        <f t="shared" si="5"/>
        <v>98</v>
      </c>
      <c r="G96" s="89"/>
      <c r="H96" s="88"/>
      <c r="I96" s="13">
        <f t="shared" si="6"/>
        <v>98</v>
      </c>
      <c r="J96" s="85">
        <f t="shared" si="7"/>
        <v>14.856121317998024</v>
      </c>
      <c r="K96" s="85">
        <v>14.856121317998024</v>
      </c>
      <c r="L96" s="12"/>
    </row>
    <row r="97" spans="1:12">
      <c r="A97" s="74" t="s">
        <v>712</v>
      </c>
      <c r="B97" s="75">
        <v>12</v>
      </c>
      <c r="C97" s="76" t="s">
        <v>426</v>
      </c>
      <c r="D97" s="11" t="str">
        <f>VLOOKUP(C97,[2]电子信息学院!$C$2:$D$213,2,"false")</f>
        <v>42103</v>
      </c>
      <c r="E97" s="84">
        <v>2.04</v>
      </c>
      <c r="F97" s="13">
        <f t="shared" si="5"/>
        <v>204</v>
      </c>
      <c r="G97" s="89"/>
      <c r="H97" s="88"/>
      <c r="I97" s="13">
        <f t="shared" si="6"/>
        <v>204</v>
      </c>
      <c r="J97" s="85">
        <f t="shared" si="7"/>
        <v>30.924987233383639</v>
      </c>
      <c r="K97" s="85">
        <v>30.924987233383639</v>
      </c>
      <c r="L97" s="12"/>
    </row>
    <row r="98" spans="1:12">
      <c r="A98" s="74" t="s">
        <v>712</v>
      </c>
      <c r="B98" s="75">
        <v>13</v>
      </c>
      <c r="C98" s="76" t="s">
        <v>713</v>
      </c>
      <c r="D98" s="11" t="str">
        <f>VLOOKUP(C98,[2]电子信息学院!$C$2:$D$213,2,"false")</f>
        <v>42229</v>
      </c>
      <c r="E98" s="84">
        <v>1.82</v>
      </c>
      <c r="F98" s="13">
        <f t="shared" si="5"/>
        <v>182</v>
      </c>
      <c r="G98" s="89"/>
      <c r="H98" s="88"/>
      <c r="I98" s="13">
        <f t="shared" si="6"/>
        <v>182</v>
      </c>
      <c r="J98" s="85">
        <f t="shared" si="7"/>
        <v>27.589939590567759</v>
      </c>
      <c r="K98" s="85">
        <v>27.589939590567759</v>
      </c>
      <c r="L98" s="12"/>
    </row>
    <row r="99" spans="1:12">
      <c r="A99" s="74" t="s">
        <v>712</v>
      </c>
      <c r="B99" s="75">
        <v>14</v>
      </c>
      <c r="C99" s="76" t="s">
        <v>714</v>
      </c>
      <c r="D99" s="11" t="str">
        <f>VLOOKUP(C99,[2]电子信息学院!$C$2:$D$213,2,"false")</f>
        <v>42254</v>
      </c>
      <c r="E99" s="84">
        <v>0</v>
      </c>
      <c r="F99" s="13">
        <f t="shared" si="5"/>
        <v>0</v>
      </c>
      <c r="G99" s="89"/>
      <c r="H99" s="88"/>
      <c r="I99" s="13">
        <f t="shared" si="6"/>
        <v>0</v>
      </c>
      <c r="J99" s="85">
        <f t="shared" si="7"/>
        <v>0</v>
      </c>
      <c r="K99" s="85">
        <v>0</v>
      </c>
      <c r="L99" s="12"/>
    </row>
    <row r="100" spans="1:12">
      <c r="A100" s="74" t="s">
        <v>427</v>
      </c>
      <c r="B100" s="75">
        <v>1</v>
      </c>
      <c r="C100" s="76" t="s">
        <v>240</v>
      </c>
      <c r="D100" s="11" t="str">
        <f>VLOOKUP(C100,[2]电子信息学院!$C$2:$D$213,2,"false")</f>
        <v>05052</v>
      </c>
      <c r="E100" s="84">
        <v>1.3</v>
      </c>
      <c r="F100" s="13">
        <f t="shared" si="5"/>
        <v>130</v>
      </c>
      <c r="G100" s="89">
        <v>165.5856</v>
      </c>
      <c r="H100" s="88"/>
      <c r="I100" s="13">
        <f t="shared" si="6"/>
        <v>295.5856</v>
      </c>
      <c r="J100" s="85">
        <f t="shared" si="7"/>
        <v>44.808729933196297</v>
      </c>
      <c r="K100" s="85">
        <v>44.808729933196297</v>
      </c>
      <c r="L100" s="12"/>
    </row>
    <row r="101" spans="1:12">
      <c r="A101" s="74" t="s">
        <v>427</v>
      </c>
      <c r="B101" s="75">
        <v>2</v>
      </c>
      <c r="C101" s="76" t="s">
        <v>35</v>
      </c>
      <c r="D101" s="11" t="str">
        <f>VLOOKUP(C101,[2]电子信息学院!$C$2:$D$213,2,"false")</f>
        <v>05063</v>
      </c>
      <c r="E101" s="84">
        <v>3.25</v>
      </c>
      <c r="F101" s="13">
        <f t="shared" si="5"/>
        <v>325</v>
      </c>
      <c r="G101" s="89">
        <v>222.47040000000001</v>
      </c>
      <c r="H101" s="88"/>
      <c r="I101" s="13">
        <f t="shared" si="6"/>
        <v>547.47040000000004</v>
      </c>
      <c r="J101" s="85">
        <f t="shared" si="7"/>
        <v>82.992721228703118</v>
      </c>
      <c r="K101" s="85">
        <v>82.992721228703118</v>
      </c>
      <c r="L101" s="12"/>
    </row>
    <row r="102" spans="1:12">
      <c r="A102" s="74" t="s">
        <v>427</v>
      </c>
      <c r="B102" s="75">
        <v>3</v>
      </c>
      <c r="C102" s="76" t="s">
        <v>88</v>
      </c>
      <c r="D102" s="11" t="str">
        <f>VLOOKUP(C102,[2]电子信息学院!$C$2:$D$213,2,"false")</f>
        <v>40288</v>
      </c>
      <c r="E102" s="84">
        <v>3.25</v>
      </c>
      <c r="F102" s="13">
        <f t="shared" si="5"/>
        <v>325</v>
      </c>
      <c r="G102" s="89">
        <v>180.64319999999998</v>
      </c>
      <c r="H102" s="88"/>
      <c r="I102" s="13">
        <f t="shared" si="6"/>
        <v>505.64319999999998</v>
      </c>
      <c r="J102" s="85">
        <f t="shared" si="7"/>
        <v>76.652007375721809</v>
      </c>
      <c r="K102" s="85">
        <v>76.652007375721809</v>
      </c>
      <c r="L102" s="12"/>
    </row>
    <row r="103" spans="1:12">
      <c r="A103" s="74" t="s">
        <v>427</v>
      </c>
      <c r="B103" s="75">
        <v>4</v>
      </c>
      <c r="C103" s="76" t="s">
        <v>124</v>
      </c>
      <c r="D103" s="11" t="str">
        <f>VLOOKUP(C103,[2]电子信息学院!$C$2:$D$213,2,"false")</f>
        <v>40802</v>
      </c>
      <c r="E103" s="84">
        <v>3.75</v>
      </c>
      <c r="F103" s="13">
        <f t="shared" si="5"/>
        <v>375</v>
      </c>
      <c r="G103" s="89"/>
      <c r="H103" s="88"/>
      <c r="I103" s="13">
        <f t="shared" si="6"/>
        <v>375</v>
      </c>
      <c r="J103" s="85">
        <f t="shared" si="7"/>
        <v>56.847403002543459</v>
      </c>
      <c r="K103" s="85">
        <v>56.847403002543459</v>
      </c>
      <c r="L103" s="12"/>
    </row>
    <row r="104" spans="1:12">
      <c r="A104" s="74" t="s">
        <v>427</v>
      </c>
      <c r="B104" s="75">
        <v>5</v>
      </c>
      <c r="C104" s="76" t="s">
        <v>135</v>
      </c>
      <c r="D104" s="11" t="str">
        <f>VLOOKUP(C104,[2]电子信息学院!$C$2:$D$213,2,"false")</f>
        <v>41061</v>
      </c>
      <c r="E104" s="84">
        <v>4.88</v>
      </c>
      <c r="F104" s="13">
        <f t="shared" si="5"/>
        <v>488</v>
      </c>
      <c r="G104" s="89"/>
      <c r="H104" s="88"/>
      <c r="I104" s="13">
        <f t="shared" si="6"/>
        <v>488</v>
      </c>
      <c r="J104" s="85">
        <f t="shared" si="7"/>
        <v>73.977420440643215</v>
      </c>
      <c r="K104" s="85">
        <v>73.977420440643215</v>
      </c>
      <c r="L104" s="12"/>
    </row>
    <row r="105" spans="1:12">
      <c r="A105" s="74" t="s">
        <v>427</v>
      </c>
      <c r="B105" s="75">
        <v>6</v>
      </c>
      <c r="C105" s="76" t="s">
        <v>167</v>
      </c>
      <c r="D105" s="11" t="str">
        <f>VLOOKUP(C105,[2]电子信息学院!$C$2:$D$213,2,"false")</f>
        <v>41404</v>
      </c>
      <c r="E105" s="84">
        <v>5.08</v>
      </c>
      <c r="F105" s="13">
        <f t="shared" si="5"/>
        <v>508</v>
      </c>
      <c r="G105" s="89"/>
      <c r="H105" s="88"/>
      <c r="I105" s="13">
        <f t="shared" si="6"/>
        <v>508</v>
      </c>
      <c r="J105" s="85">
        <f t="shared" si="7"/>
        <v>77.009281934112195</v>
      </c>
      <c r="K105" s="85">
        <v>77.009281934112195</v>
      </c>
      <c r="L105" s="12"/>
    </row>
    <row r="106" spans="1:12">
      <c r="A106" s="74" t="s">
        <v>427</v>
      </c>
      <c r="B106" s="75">
        <v>7</v>
      </c>
      <c r="C106" s="76" t="s">
        <v>202</v>
      </c>
      <c r="D106" s="11" t="str">
        <f>VLOOKUP(C106,[2]电子信息学院!$C$2:$D$213,2,"false")</f>
        <v>40287</v>
      </c>
      <c r="E106" s="84">
        <v>2.52</v>
      </c>
      <c r="F106" s="13">
        <f t="shared" si="5"/>
        <v>252</v>
      </c>
      <c r="G106" s="89"/>
      <c r="H106" s="88"/>
      <c r="I106" s="13">
        <f t="shared" si="6"/>
        <v>252</v>
      </c>
      <c r="J106" s="85">
        <f t="shared" si="7"/>
        <v>38.201454817709205</v>
      </c>
      <c r="K106" s="85">
        <v>38.201454817709205</v>
      </c>
      <c r="L106" s="12"/>
    </row>
    <row r="107" spans="1:12">
      <c r="A107" s="74" t="s">
        <v>427</v>
      </c>
      <c r="B107" s="75">
        <v>8</v>
      </c>
      <c r="C107" s="76" t="s">
        <v>81</v>
      </c>
      <c r="D107" s="11" t="str">
        <f>VLOOKUP(C107,[2]电子信息学院!$C$2:$D$213,2,"false")</f>
        <v>40284</v>
      </c>
      <c r="E107" s="84">
        <v>5.0199999999999996</v>
      </c>
      <c r="F107" s="13">
        <f t="shared" si="5"/>
        <v>501.99999999999994</v>
      </c>
      <c r="G107" s="89"/>
      <c r="H107" s="88"/>
      <c r="I107" s="13">
        <f t="shared" si="6"/>
        <v>501.99999999999994</v>
      </c>
      <c r="J107" s="85">
        <f t="shared" si="7"/>
        <v>76.099723486071497</v>
      </c>
      <c r="K107" s="85">
        <v>76.099723486071497</v>
      </c>
      <c r="L107" s="12"/>
    </row>
    <row r="108" spans="1:12">
      <c r="A108" s="74" t="s">
        <v>427</v>
      </c>
      <c r="B108" s="75">
        <v>9</v>
      </c>
      <c r="C108" s="76" t="s">
        <v>428</v>
      </c>
      <c r="D108" s="11" t="str">
        <f>VLOOKUP(C108,[2]电子信息学院!$C$2:$D$213,2,"false")</f>
        <v>41930</v>
      </c>
      <c r="E108" s="84">
        <v>1.875</v>
      </c>
      <c r="F108" s="13">
        <f t="shared" si="5"/>
        <v>187.5</v>
      </c>
      <c r="G108" s="89"/>
      <c r="H108" s="88"/>
      <c r="I108" s="13">
        <f t="shared" si="6"/>
        <v>187.5</v>
      </c>
      <c r="J108" s="85">
        <f t="shared" si="7"/>
        <v>28.423701501271729</v>
      </c>
      <c r="K108" s="85">
        <v>28.423701501271729</v>
      </c>
      <c r="L108" s="12"/>
    </row>
    <row r="109" spans="1:12">
      <c r="A109" s="74" t="s">
        <v>427</v>
      </c>
      <c r="B109" s="75">
        <v>10</v>
      </c>
      <c r="C109" s="76" t="s">
        <v>25</v>
      </c>
      <c r="D109" s="11" t="str">
        <f>VLOOKUP(C109,[2]电子信息学院!$C$2:$D$213,2,"false")</f>
        <v>05051</v>
      </c>
      <c r="E109" s="84">
        <v>2.0099999999999998</v>
      </c>
      <c r="F109" s="13">
        <f t="shared" si="5"/>
        <v>200.99999999999997</v>
      </c>
      <c r="G109" s="89"/>
      <c r="H109" s="88"/>
      <c r="I109" s="13">
        <f t="shared" si="6"/>
        <v>200.99999999999997</v>
      </c>
      <c r="J109" s="85">
        <f t="shared" si="7"/>
        <v>30.47020800936329</v>
      </c>
      <c r="K109" s="85">
        <v>30.47020800936329</v>
      </c>
      <c r="L109" s="12"/>
    </row>
    <row r="110" spans="1:12">
      <c r="A110" s="74" t="s">
        <v>427</v>
      </c>
      <c r="B110" s="75">
        <v>11</v>
      </c>
      <c r="C110" s="76" t="s">
        <v>3</v>
      </c>
      <c r="D110" s="11" t="str">
        <f>VLOOKUP(C110,[2]电子信息学院!$C$2:$D$213,2,"false")</f>
        <v>05019</v>
      </c>
      <c r="E110" s="84">
        <v>1.75</v>
      </c>
      <c r="F110" s="13">
        <f t="shared" si="5"/>
        <v>175</v>
      </c>
      <c r="G110" s="89"/>
      <c r="H110" s="88"/>
      <c r="I110" s="13">
        <f t="shared" si="6"/>
        <v>175</v>
      </c>
      <c r="J110" s="85">
        <f t="shared" si="7"/>
        <v>26.528788067853615</v>
      </c>
      <c r="K110" s="85">
        <v>26.528788067853615</v>
      </c>
      <c r="L110" s="12"/>
    </row>
    <row r="111" spans="1:12">
      <c r="A111" s="74" t="s">
        <v>429</v>
      </c>
      <c r="B111" s="75">
        <v>1</v>
      </c>
      <c r="C111" s="76" t="s">
        <v>241</v>
      </c>
      <c r="D111" s="11" t="str">
        <f>VLOOKUP(C111,[2]电子信息学院!$C$2:$D$213,2,"false")</f>
        <v>41535</v>
      </c>
      <c r="E111" s="84">
        <v>0</v>
      </c>
      <c r="F111" s="13">
        <f t="shared" si="5"/>
        <v>0</v>
      </c>
      <c r="G111" s="89"/>
      <c r="H111" s="88"/>
      <c r="I111" s="13">
        <f t="shared" si="6"/>
        <v>0</v>
      </c>
      <c r="J111" s="85">
        <f t="shared" si="7"/>
        <v>0</v>
      </c>
      <c r="K111" s="85">
        <v>0</v>
      </c>
      <c r="L111" s="12"/>
    </row>
    <row r="112" spans="1:12">
      <c r="A112" s="74" t="s">
        <v>429</v>
      </c>
      <c r="B112" s="75">
        <v>2</v>
      </c>
      <c r="C112" s="76" t="s">
        <v>260</v>
      </c>
      <c r="D112" s="11" t="str">
        <f>VLOOKUP(C112,[2]电子信息学院!$C$2:$D$213,2,"false")</f>
        <v>41723</v>
      </c>
      <c r="E112" s="84">
        <v>0.8</v>
      </c>
      <c r="F112" s="13">
        <f t="shared" si="5"/>
        <v>80</v>
      </c>
      <c r="G112" s="89"/>
      <c r="H112" s="88"/>
      <c r="I112" s="13">
        <f t="shared" si="6"/>
        <v>80</v>
      </c>
      <c r="J112" s="85">
        <f t="shared" si="7"/>
        <v>12.127445973875938</v>
      </c>
      <c r="K112" s="85">
        <v>12.127445973875938</v>
      </c>
      <c r="L112" s="12"/>
    </row>
    <row r="113" spans="1:12">
      <c r="A113" s="74" t="s">
        <v>429</v>
      </c>
      <c r="B113" s="75">
        <v>15</v>
      </c>
      <c r="C113" s="76" t="s">
        <v>75</v>
      </c>
      <c r="D113" s="11" t="str">
        <f>VLOOKUP(C113,[2]电子信息学院!$C$2:$D$213,2,"false")</f>
        <v>40196</v>
      </c>
      <c r="E113" s="84">
        <v>5.1791999999999998</v>
      </c>
      <c r="F113" s="13">
        <f t="shared" si="5"/>
        <v>517.91999999999996</v>
      </c>
      <c r="G113" s="89">
        <v>46.92</v>
      </c>
      <c r="H113" s="88"/>
      <c r="I113" s="13">
        <f t="shared" si="6"/>
        <v>564.83999999999992</v>
      </c>
      <c r="J113" s="85">
        <f t="shared" si="7"/>
        <v>85.625832298551046</v>
      </c>
      <c r="K113" s="85">
        <v>85.625832298551046</v>
      </c>
      <c r="L113" s="12"/>
    </row>
    <row r="114" spans="1:12">
      <c r="A114" s="74" t="s">
        <v>429</v>
      </c>
      <c r="B114" s="75">
        <v>4</v>
      </c>
      <c r="C114" s="76" t="s">
        <v>159</v>
      </c>
      <c r="D114" s="11" t="str">
        <f>VLOOKUP(C114,[2]电子信息学院!$C$2:$D$213,2,"false")</f>
        <v>41313</v>
      </c>
      <c r="E114" s="84">
        <v>1.4</v>
      </c>
      <c r="F114" s="13">
        <f t="shared" si="5"/>
        <v>140</v>
      </c>
      <c r="G114" s="89"/>
      <c r="H114" s="88"/>
      <c r="I114" s="13">
        <f t="shared" si="6"/>
        <v>140</v>
      </c>
      <c r="J114" s="85">
        <f t="shared" si="7"/>
        <v>21.223030454282888</v>
      </c>
      <c r="K114" s="85">
        <v>21.223030454282888</v>
      </c>
      <c r="L114" s="12"/>
    </row>
    <row r="115" spans="1:12">
      <c r="A115" s="74" t="s">
        <v>429</v>
      </c>
      <c r="B115" s="75">
        <v>5</v>
      </c>
      <c r="C115" s="76" t="s">
        <v>156</v>
      </c>
      <c r="D115" s="11" t="str">
        <f>VLOOKUP(C115,[2]电子信息学院!$C$2:$D$213,2,"false")</f>
        <v>41260</v>
      </c>
      <c r="E115" s="84">
        <v>4.25</v>
      </c>
      <c r="F115" s="13">
        <f t="shared" si="5"/>
        <v>425</v>
      </c>
      <c r="G115" s="89"/>
      <c r="H115" s="88"/>
      <c r="I115" s="13">
        <f t="shared" si="6"/>
        <v>425</v>
      </c>
      <c r="J115" s="85">
        <f t="shared" ref="J115:J139" si="8">I115/$M$3*60</f>
        <v>64.427056736215917</v>
      </c>
      <c r="K115" s="85">
        <v>64.427056736215917</v>
      </c>
      <c r="L115" s="12"/>
    </row>
    <row r="116" spans="1:12">
      <c r="A116" s="74" t="s">
        <v>429</v>
      </c>
      <c r="B116" s="75">
        <v>6</v>
      </c>
      <c r="C116" s="76" t="s">
        <v>197</v>
      </c>
      <c r="D116" s="11" t="str">
        <f>VLOOKUP(C116,[2]电子信息学院!$C$2:$D$213,2,"false")</f>
        <v>41505</v>
      </c>
      <c r="E116" s="84">
        <v>1.1335999999999999</v>
      </c>
      <c r="F116" s="13">
        <f t="shared" si="5"/>
        <v>113.36</v>
      </c>
      <c r="G116" s="89">
        <v>57.36</v>
      </c>
      <c r="H116" s="88"/>
      <c r="I116" s="13">
        <f t="shared" si="6"/>
        <v>170.72</v>
      </c>
      <c r="J116" s="85">
        <f t="shared" si="8"/>
        <v>25.879969708251252</v>
      </c>
      <c r="K116" s="85">
        <v>25.879969708251252</v>
      </c>
      <c r="L116" s="12"/>
    </row>
    <row r="117" spans="1:12">
      <c r="A117" s="74" t="s">
        <v>429</v>
      </c>
      <c r="B117" s="75">
        <v>7</v>
      </c>
      <c r="C117" s="76" t="s">
        <v>222</v>
      </c>
      <c r="D117" s="11" t="str">
        <f>VLOOKUP(C117,[2]电子信息学院!$C$2:$D$213,2,"false")</f>
        <v>41684</v>
      </c>
      <c r="E117" s="84">
        <v>1.95</v>
      </c>
      <c r="F117" s="13">
        <f t="shared" si="5"/>
        <v>195</v>
      </c>
      <c r="G117" s="89"/>
      <c r="H117" s="88"/>
      <c r="I117" s="13">
        <f t="shared" si="6"/>
        <v>195</v>
      </c>
      <c r="J117" s="85">
        <f t="shared" si="8"/>
        <v>29.560649561322599</v>
      </c>
      <c r="K117" s="85">
        <v>29.560649561322599</v>
      </c>
      <c r="L117" s="12"/>
    </row>
    <row r="118" spans="1:12">
      <c r="A118" s="74" t="s">
        <v>429</v>
      </c>
      <c r="B118" s="75">
        <v>8</v>
      </c>
      <c r="C118" s="76" t="s">
        <v>285</v>
      </c>
      <c r="D118" s="11" t="str">
        <f>VLOOKUP(C118,[2]电子信息学院!$C$2:$D$213,2,"false")</f>
        <v>41780</v>
      </c>
      <c r="E118" s="84">
        <v>1.6989375</v>
      </c>
      <c r="F118" s="13">
        <f t="shared" si="5"/>
        <v>169.89375000000001</v>
      </c>
      <c r="G118" s="89"/>
      <c r="H118" s="88"/>
      <c r="I118" s="13">
        <f t="shared" si="6"/>
        <v>169.89375000000001</v>
      </c>
      <c r="J118" s="85">
        <f t="shared" si="8"/>
        <v>25.754715930302318</v>
      </c>
      <c r="K118" s="85">
        <v>25.754715930302318</v>
      </c>
      <c r="L118" s="12"/>
    </row>
    <row r="119" spans="1:12">
      <c r="A119" s="74" t="s">
        <v>429</v>
      </c>
      <c r="B119" s="75">
        <v>9</v>
      </c>
      <c r="C119" s="76" t="s">
        <v>198</v>
      </c>
      <c r="D119" s="11" t="str">
        <f>VLOOKUP(C119,[2]电子信息学院!$C$2:$D$213,2,"false")</f>
        <v>41547</v>
      </c>
      <c r="E119" s="84">
        <v>3.75</v>
      </c>
      <c r="F119" s="13">
        <f t="shared" si="5"/>
        <v>375</v>
      </c>
      <c r="G119" s="89"/>
      <c r="H119" s="88"/>
      <c r="I119" s="13">
        <f t="shared" si="6"/>
        <v>375</v>
      </c>
      <c r="J119" s="85">
        <f t="shared" si="8"/>
        <v>56.847403002543459</v>
      </c>
      <c r="K119" s="85">
        <v>56.847403002543459</v>
      </c>
      <c r="L119" s="12"/>
    </row>
    <row r="120" spans="1:12">
      <c r="A120" s="74" t="s">
        <v>429</v>
      </c>
      <c r="B120" s="75">
        <v>10</v>
      </c>
      <c r="C120" s="76" t="s">
        <v>200</v>
      </c>
      <c r="D120" s="11" t="str">
        <f>VLOOKUP(C120,[2]电子信息学院!$C$2:$D$213,2,"false")</f>
        <v>41600</v>
      </c>
      <c r="E120" s="84">
        <v>1.45</v>
      </c>
      <c r="F120" s="13">
        <f t="shared" si="5"/>
        <v>145</v>
      </c>
      <c r="G120" s="89"/>
      <c r="H120" s="88"/>
      <c r="I120" s="13">
        <f t="shared" si="6"/>
        <v>145</v>
      </c>
      <c r="J120" s="85">
        <f t="shared" si="8"/>
        <v>21.980995827650137</v>
      </c>
      <c r="K120" s="85">
        <v>21.980995827650137</v>
      </c>
      <c r="L120" s="12"/>
    </row>
    <row r="121" spans="1:12">
      <c r="A121" s="74" t="s">
        <v>429</v>
      </c>
      <c r="B121" s="75">
        <v>11</v>
      </c>
      <c r="C121" s="76" t="s">
        <v>284</v>
      </c>
      <c r="D121" s="11" t="str">
        <f>VLOOKUP(C121,[2]电子信息学院!$C$2:$D$213,2,"false")</f>
        <v>41735</v>
      </c>
      <c r="E121" s="84">
        <v>0.54</v>
      </c>
      <c r="F121" s="13">
        <f t="shared" si="5"/>
        <v>54</v>
      </c>
      <c r="G121" s="89"/>
      <c r="H121" s="88"/>
      <c r="I121" s="13">
        <f t="shared" si="6"/>
        <v>54</v>
      </c>
      <c r="J121" s="85">
        <f t="shared" si="8"/>
        <v>8.186026032366259</v>
      </c>
      <c r="K121" s="85">
        <v>8.186026032366259</v>
      </c>
      <c r="L121" s="12"/>
    </row>
    <row r="122" spans="1:12">
      <c r="A122" s="74" t="s">
        <v>429</v>
      </c>
      <c r="B122" s="75">
        <v>12</v>
      </c>
      <c r="C122" s="76" t="s">
        <v>286</v>
      </c>
      <c r="D122" s="11" t="str">
        <f>VLOOKUP(C122,[2]电子信息学院!$C$2:$D$213,2,"false")</f>
        <v>41703</v>
      </c>
      <c r="E122" s="84">
        <v>3.75</v>
      </c>
      <c r="F122" s="13">
        <f t="shared" si="5"/>
        <v>375</v>
      </c>
      <c r="G122" s="89"/>
      <c r="H122" s="88"/>
      <c r="I122" s="13">
        <f t="shared" si="6"/>
        <v>375</v>
      </c>
      <c r="J122" s="85">
        <f t="shared" si="8"/>
        <v>56.847403002543459</v>
      </c>
      <c r="K122" s="85">
        <v>56.847403002543459</v>
      </c>
      <c r="L122" s="12"/>
    </row>
    <row r="123" spans="1:12">
      <c r="A123" s="74" t="s">
        <v>429</v>
      </c>
      <c r="B123" s="75">
        <v>13</v>
      </c>
      <c r="C123" s="76" t="s">
        <v>233</v>
      </c>
      <c r="D123" s="11" t="str">
        <f>VLOOKUP(C123,[2]电子信息学院!$C$2:$D$213,2,"false")</f>
        <v>41661</v>
      </c>
      <c r="E123" s="84">
        <v>3.03</v>
      </c>
      <c r="F123" s="13">
        <f t="shared" si="5"/>
        <v>303</v>
      </c>
      <c r="G123" s="89"/>
      <c r="H123" s="88"/>
      <c r="I123" s="13">
        <f t="shared" si="6"/>
        <v>303</v>
      </c>
      <c r="J123" s="85">
        <f t="shared" si="8"/>
        <v>45.932701626055113</v>
      </c>
      <c r="K123" s="85">
        <v>45.932701626055113</v>
      </c>
      <c r="L123" s="12"/>
    </row>
    <row r="124" spans="1:12">
      <c r="A124" s="74" t="s">
        <v>429</v>
      </c>
      <c r="B124" s="75">
        <v>14</v>
      </c>
      <c r="C124" s="76" t="s">
        <v>321</v>
      </c>
      <c r="D124" s="11" t="str">
        <f>VLOOKUP(C124,[2]电子信息学院!$C$2:$D$213,2,"false")</f>
        <v>41908</v>
      </c>
      <c r="E124" s="84">
        <v>0.64</v>
      </c>
      <c r="F124" s="13">
        <f t="shared" si="5"/>
        <v>64</v>
      </c>
      <c r="G124" s="89"/>
      <c r="H124" s="88"/>
      <c r="I124" s="13">
        <f t="shared" si="6"/>
        <v>64</v>
      </c>
      <c r="J124" s="85">
        <f t="shared" si="8"/>
        <v>9.7019567791007493</v>
      </c>
      <c r="K124" s="85">
        <v>9.7019567791007493</v>
      </c>
      <c r="L124" s="12"/>
    </row>
    <row r="125" spans="1:12">
      <c r="A125" s="74" t="s">
        <v>429</v>
      </c>
      <c r="B125" s="75">
        <v>15</v>
      </c>
      <c r="C125" s="76" t="s">
        <v>430</v>
      </c>
      <c r="D125" s="11" t="str">
        <f>VLOOKUP(C125,[2]电子信息学院!$C$2:$D$213,2,"false")</f>
        <v>41962</v>
      </c>
      <c r="E125" s="84">
        <v>0.98</v>
      </c>
      <c r="F125" s="13">
        <f t="shared" si="5"/>
        <v>98</v>
      </c>
      <c r="G125" s="89"/>
      <c r="H125" s="88"/>
      <c r="I125" s="13">
        <f t="shared" si="6"/>
        <v>98</v>
      </c>
      <c r="J125" s="85">
        <f t="shared" si="8"/>
        <v>14.856121317998024</v>
      </c>
      <c r="K125" s="85">
        <v>14.856121317998024</v>
      </c>
      <c r="L125" s="12"/>
    </row>
    <row r="126" spans="1:12">
      <c r="A126" s="74" t="s">
        <v>429</v>
      </c>
      <c r="B126" s="75">
        <v>16</v>
      </c>
      <c r="C126" s="76" t="s">
        <v>431</v>
      </c>
      <c r="D126" s="11" t="str">
        <f>VLOOKUP(C126,[2]电子信息学院!$C$2:$D$213,2,"false")</f>
        <v>41973</v>
      </c>
      <c r="E126" s="84">
        <v>1.39</v>
      </c>
      <c r="F126" s="13">
        <f t="shared" si="5"/>
        <v>139</v>
      </c>
      <c r="G126" s="89"/>
      <c r="H126" s="88"/>
      <c r="I126" s="13">
        <f t="shared" si="6"/>
        <v>139</v>
      </c>
      <c r="J126" s="85">
        <f t="shared" si="8"/>
        <v>21.071437379609442</v>
      </c>
      <c r="K126" s="85">
        <v>21.071437379609442</v>
      </c>
      <c r="L126" s="12"/>
    </row>
    <row r="127" spans="1:12">
      <c r="A127" s="74" t="s">
        <v>429</v>
      </c>
      <c r="B127" s="75">
        <v>17</v>
      </c>
      <c r="C127" s="76" t="s">
        <v>432</v>
      </c>
      <c r="D127" s="11" t="str">
        <f>VLOOKUP(C127,[2]电子信息学院!$C$2:$D$213,2,"false")</f>
        <v>42071</v>
      </c>
      <c r="E127" s="84">
        <v>1.39</v>
      </c>
      <c r="F127" s="13">
        <f t="shared" si="5"/>
        <v>139</v>
      </c>
      <c r="G127" s="89"/>
      <c r="H127" s="88"/>
      <c r="I127" s="13">
        <f t="shared" si="6"/>
        <v>139</v>
      </c>
      <c r="J127" s="85">
        <f t="shared" si="8"/>
        <v>21.071437379609442</v>
      </c>
      <c r="K127" s="85">
        <v>21.071437379609442</v>
      </c>
      <c r="L127" s="12"/>
    </row>
    <row r="128" spans="1:12">
      <c r="A128" s="74" t="s">
        <v>429</v>
      </c>
      <c r="B128" s="75">
        <v>18</v>
      </c>
      <c r="C128" s="76" t="s">
        <v>172</v>
      </c>
      <c r="D128" s="11" t="str">
        <f>VLOOKUP(C128,[2]电子信息学院!$C$2:$D$213,2,"false")</f>
        <v>41424</v>
      </c>
      <c r="E128" s="84">
        <v>3.75</v>
      </c>
      <c r="F128" s="13">
        <f t="shared" si="5"/>
        <v>375</v>
      </c>
      <c r="G128" s="89">
        <v>50.88</v>
      </c>
      <c r="H128" s="88"/>
      <c r="I128" s="13">
        <f t="shared" si="6"/>
        <v>425.88</v>
      </c>
      <c r="J128" s="85">
        <f t="shared" si="8"/>
        <v>64.560458641928562</v>
      </c>
      <c r="K128" s="85">
        <v>64.560458641928562</v>
      </c>
      <c r="L128" s="12"/>
    </row>
    <row r="129" spans="1:12">
      <c r="A129" s="74" t="s">
        <v>429</v>
      </c>
      <c r="B129" s="75">
        <v>19</v>
      </c>
      <c r="C129" s="76" t="s">
        <v>415</v>
      </c>
      <c r="D129" s="11" t="str">
        <f>VLOOKUP(C129,[2]电子信息学院!$C$2:$D$213,2,"false")</f>
        <v>42091</v>
      </c>
      <c r="E129" s="84">
        <v>0.74</v>
      </c>
      <c r="F129" s="13">
        <f t="shared" si="5"/>
        <v>74</v>
      </c>
      <c r="G129" s="89"/>
      <c r="H129" s="88"/>
      <c r="I129" s="13">
        <f t="shared" si="6"/>
        <v>74</v>
      </c>
      <c r="J129" s="85">
        <f t="shared" si="8"/>
        <v>11.217887525835241</v>
      </c>
      <c r="K129" s="85">
        <v>11.217887525835241</v>
      </c>
      <c r="L129" s="12"/>
    </row>
    <row r="130" spans="1:12">
      <c r="A130" s="74" t="s">
        <v>435</v>
      </c>
      <c r="B130" s="75">
        <v>1</v>
      </c>
      <c r="C130" s="76" t="s">
        <v>250</v>
      </c>
      <c r="D130" s="11" t="str">
        <f>VLOOKUP(C130,[2]电子信息学院!$C$2:$D$213,2,"false")</f>
        <v>41104</v>
      </c>
      <c r="E130" s="84">
        <v>0</v>
      </c>
      <c r="F130" s="13">
        <f t="shared" si="5"/>
        <v>0</v>
      </c>
      <c r="G130" s="89"/>
      <c r="H130" s="88"/>
      <c r="I130" s="13">
        <f t="shared" si="6"/>
        <v>0</v>
      </c>
      <c r="J130" s="85">
        <f t="shared" si="8"/>
        <v>0</v>
      </c>
      <c r="K130" s="85">
        <v>0</v>
      </c>
      <c r="L130" s="12"/>
    </row>
    <row r="131" spans="1:12">
      <c r="A131" s="74" t="s">
        <v>435</v>
      </c>
      <c r="B131" s="75">
        <v>2</v>
      </c>
      <c r="C131" s="76" t="s">
        <v>85</v>
      </c>
      <c r="D131" s="11" t="str">
        <f>VLOOKUP(C131,[2]电子信息学院!$C$2:$D$213,2,"false")</f>
        <v>40286</v>
      </c>
      <c r="E131" s="84">
        <v>4.05</v>
      </c>
      <c r="F131" s="13">
        <f t="shared" ref="F131:F194" si="9">E131*100</f>
        <v>405</v>
      </c>
      <c r="G131" s="89">
        <v>48.72</v>
      </c>
      <c r="H131" s="88"/>
      <c r="I131" s="13">
        <f t="shared" si="6"/>
        <v>453.72</v>
      </c>
      <c r="J131" s="85">
        <f t="shared" si="8"/>
        <v>68.780809840837378</v>
      </c>
      <c r="K131" s="85">
        <v>68.780809840837378</v>
      </c>
      <c r="L131" s="12"/>
    </row>
    <row r="132" spans="1:12">
      <c r="A132" s="74" t="s">
        <v>435</v>
      </c>
      <c r="B132" s="75">
        <v>3</v>
      </c>
      <c r="C132" s="76" t="s">
        <v>128</v>
      </c>
      <c r="D132" s="11" t="str">
        <f>VLOOKUP(C132,[2]电子信息学院!$C$2:$D$213,2,"false")</f>
        <v>40914</v>
      </c>
      <c r="E132" s="84">
        <v>2.7557291666666668</v>
      </c>
      <c r="F132" s="13">
        <f t="shared" si="9"/>
        <v>275.57291666666669</v>
      </c>
      <c r="G132" s="89"/>
      <c r="H132" s="88"/>
      <c r="I132" s="13">
        <f t="shared" ref="I132:I195" si="10">SUM(F132:H132)</f>
        <v>275.57291666666669</v>
      </c>
      <c r="J132" s="85">
        <f t="shared" si="8"/>
        <v>41.774945734230201</v>
      </c>
      <c r="K132" s="85">
        <v>41.774945734230201</v>
      </c>
      <c r="L132" s="12"/>
    </row>
    <row r="133" spans="1:12">
      <c r="A133" s="74" t="s">
        <v>435</v>
      </c>
      <c r="B133" s="75">
        <v>4</v>
      </c>
      <c r="C133" s="76" t="s">
        <v>155</v>
      </c>
      <c r="D133" s="11" t="str">
        <f>VLOOKUP(C133,[2]电子信息学院!$C$2:$D$213,2,"false")</f>
        <v>41167</v>
      </c>
      <c r="E133" s="84">
        <v>3.508</v>
      </c>
      <c r="F133" s="13">
        <f t="shared" si="9"/>
        <v>350.8</v>
      </c>
      <c r="G133" s="89">
        <v>49.800000000000004</v>
      </c>
      <c r="H133" s="88"/>
      <c r="I133" s="13">
        <f t="shared" si="10"/>
        <v>400.6</v>
      </c>
      <c r="J133" s="85">
        <f t="shared" si="8"/>
        <v>60.728185714183766</v>
      </c>
      <c r="K133" s="85">
        <v>60.728185714183766</v>
      </c>
      <c r="L133" s="12"/>
    </row>
    <row r="134" spans="1:12">
      <c r="A134" s="74" t="s">
        <v>435</v>
      </c>
      <c r="B134" s="75">
        <v>5</v>
      </c>
      <c r="C134" s="76" t="s">
        <v>137</v>
      </c>
      <c r="D134" s="11" t="str">
        <f>VLOOKUP(C134,[2]电子信息学院!$C$2:$D$213,2,"false")</f>
        <v>41077</v>
      </c>
      <c r="E134" s="84">
        <v>4.95</v>
      </c>
      <c r="F134" s="13">
        <f t="shared" si="9"/>
        <v>495</v>
      </c>
      <c r="G134" s="89">
        <v>82.180799999999991</v>
      </c>
      <c r="H134" s="88"/>
      <c r="I134" s="13">
        <f t="shared" si="10"/>
        <v>577.18079999999998</v>
      </c>
      <c r="J134" s="85">
        <f t="shared" si="8"/>
        <v>87.496612114481152</v>
      </c>
      <c r="K134" s="85">
        <v>87.496612114481152</v>
      </c>
      <c r="L134" s="12"/>
    </row>
    <row r="135" spans="1:12">
      <c r="A135" s="74" t="s">
        <v>435</v>
      </c>
      <c r="B135" s="75">
        <v>6</v>
      </c>
      <c r="C135" s="76" t="s">
        <v>190</v>
      </c>
      <c r="D135" s="11" t="str">
        <f>VLOOKUP(C135,[2]电子信息学院!$C$2:$D$213,2,"false")</f>
        <v>41603</v>
      </c>
      <c r="E135" s="84">
        <v>3.37</v>
      </c>
      <c r="F135" s="13">
        <f t="shared" si="9"/>
        <v>337</v>
      </c>
      <c r="G135" s="89"/>
      <c r="H135" s="88"/>
      <c r="I135" s="13">
        <f t="shared" si="10"/>
        <v>337</v>
      </c>
      <c r="J135" s="85">
        <f t="shared" si="8"/>
        <v>51.086866164952383</v>
      </c>
      <c r="K135" s="85">
        <v>51.086866164952383</v>
      </c>
      <c r="L135" s="12"/>
    </row>
    <row r="136" spans="1:12">
      <c r="A136" s="74" t="s">
        <v>435</v>
      </c>
      <c r="B136" s="75">
        <v>7</v>
      </c>
      <c r="C136" s="76" t="s">
        <v>131</v>
      </c>
      <c r="D136" s="11" t="str">
        <f>VLOOKUP(C136,[2]电子信息学院!$C$2:$D$213,2,"false")</f>
        <v>40985</v>
      </c>
      <c r="E136" s="84">
        <v>3.75</v>
      </c>
      <c r="F136" s="13">
        <f t="shared" si="9"/>
        <v>375</v>
      </c>
      <c r="G136" s="89"/>
      <c r="H136" s="88"/>
      <c r="I136" s="13">
        <f t="shared" si="10"/>
        <v>375</v>
      </c>
      <c r="J136" s="85">
        <f t="shared" si="8"/>
        <v>56.847403002543459</v>
      </c>
      <c r="K136" s="85">
        <v>56.847403002543459</v>
      </c>
      <c r="L136" s="12"/>
    </row>
    <row r="137" spans="1:12">
      <c r="A137" s="74" t="s">
        <v>435</v>
      </c>
      <c r="B137" s="75">
        <v>8</v>
      </c>
      <c r="C137" s="76" t="s">
        <v>318</v>
      </c>
      <c r="D137" s="11" t="str">
        <f>VLOOKUP(C137,[2]电子信息学院!$C$2:$D$213,2,"false")</f>
        <v>41919</v>
      </c>
      <c r="E137" s="84">
        <v>3.27</v>
      </c>
      <c r="F137" s="13">
        <f t="shared" si="9"/>
        <v>327</v>
      </c>
      <c r="G137" s="89"/>
      <c r="H137" s="88"/>
      <c r="I137" s="13">
        <f t="shared" si="10"/>
        <v>327</v>
      </c>
      <c r="J137" s="85">
        <f t="shared" si="8"/>
        <v>49.570935418217893</v>
      </c>
      <c r="K137" s="85">
        <v>49.570935418217893</v>
      </c>
      <c r="L137" s="12"/>
    </row>
    <row r="138" spans="1:12">
      <c r="A138" s="74" t="s">
        <v>435</v>
      </c>
      <c r="B138" s="75">
        <v>9</v>
      </c>
      <c r="C138" s="76" t="s">
        <v>715</v>
      </c>
      <c r="D138" s="11" t="str">
        <f>VLOOKUP(C138,[2]电子信息学院!$C$2:$D$213,2,"false")</f>
        <v>42123</v>
      </c>
      <c r="E138" s="84">
        <v>0.96</v>
      </c>
      <c r="F138" s="13">
        <f t="shared" si="9"/>
        <v>96</v>
      </c>
      <c r="G138" s="89"/>
      <c r="H138" s="88"/>
      <c r="I138" s="13">
        <f t="shared" si="10"/>
        <v>96</v>
      </c>
      <c r="J138" s="85">
        <f t="shared" si="8"/>
        <v>14.552935168651125</v>
      </c>
      <c r="K138" s="85">
        <v>14.552935168651125</v>
      </c>
      <c r="L138" s="12"/>
    </row>
    <row r="139" spans="1:12">
      <c r="A139" s="74" t="s">
        <v>435</v>
      </c>
      <c r="B139" s="75">
        <v>10</v>
      </c>
      <c r="C139" s="76" t="s">
        <v>716</v>
      </c>
      <c r="D139" s="11" t="str">
        <f>VLOOKUP(C139,[2]电子信息学院!$C$2:$D$213,2,"false")</f>
        <v>42247</v>
      </c>
      <c r="E139" s="84">
        <v>0</v>
      </c>
      <c r="F139" s="13">
        <f t="shared" si="9"/>
        <v>0</v>
      </c>
      <c r="G139" s="89"/>
      <c r="H139" s="88"/>
      <c r="I139" s="13">
        <f t="shared" si="10"/>
        <v>0</v>
      </c>
      <c r="J139" s="85">
        <f t="shared" si="8"/>
        <v>0</v>
      </c>
      <c r="K139" s="85">
        <v>0</v>
      </c>
      <c r="L139" s="12"/>
    </row>
    <row r="140" spans="1:12">
      <c r="A140" s="74" t="s">
        <v>436</v>
      </c>
      <c r="B140" s="75">
        <v>1</v>
      </c>
      <c r="C140" s="76" t="s">
        <v>54</v>
      </c>
      <c r="D140" s="11" t="str">
        <f>VLOOKUP(C140,[2]电子信息学院!$C$2:$D$213,2,"false")</f>
        <v>40110</v>
      </c>
      <c r="E140" s="84">
        <v>15.345600000000001</v>
      </c>
      <c r="F140" s="13">
        <f t="shared" si="9"/>
        <v>1534.5600000000002</v>
      </c>
      <c r="G140" s="89">
        <v>46.56</v>
      </c>
      <c r="H140" s="88"/>
      <c r="I140" s="13">
        <f t="shared" si="10"/>
        <v>1581.1200000000001</v>
      </c>
      <c r="J140" s="85">
        <f t="shared" ref="J140:J170" si="11">I140/$M$3*60</f>
        <v>239.68684222768405</v>
      </c>
      <c r="K140" s="85">
        <v>100</v>
      </c>
      <c r="L140" s="12"/>
    </row>
    <row r="141" spans="1:12">
      <c r="A141" s="74" t="s">
        <v>436</v>
      </c>
      <c r="B141" s="75">
        <v>2</v>
      </c>
      <c r="C141" s="76" t="s">
        <v>139</v>
      </c>
      <c r="D141" s="11" t="str">
        <f>VLOOKUP(C141,[2]电子信息学院!$C$2:$D$213,2,"false")</f>
        <v>41081</v>
      </c>
      <c r="E141" s="84">
        <v>5.75</v>
      </c>
      <c r="F141" s="13">
        <f t="shared" si="9"/>
        <v>575</v>
      </c>
      <c r="G141" s="89"/>
      <c r="H141" s="88"/>
      <c r="I141" s="13">
        <f t="shared" si="10"/>
        <v>575</v>
      </c>
      <c r="J141" s="85">
        <f t="shared" si="11"/>
        <v>87.166017937233306</v>
      </c>
      <c r="K141" s="85">
        <v>87.166017937233306</v>
      </c>
      <c r="L141" s="12"/>
    </row>
    <row r="142" spans="1:12">
      <c r="A142" s="74" t="s">
        <v>436</v>
      </c>
      <c r="B142" s="75">
        <v>3</v>
      </c>
      <c r="C142" s="76" t="s">
        <v>58</v>
      </c>
      <c r="D142" s="11" t="str">
        <f>VLOOKUP(C142,[2]电子信息学院!$C$2:$D$213,2,"false")</f>
        <v>40128</v>
      </c>
      <c r="E142" s="84">
        <v>3.25</v>
      </c>
      <c r="F142" s="13">
        <f t="shared" si="9"/>
        <v>325</v>
      </c>
      <c r="G142" s="89">
        <v>12.16</v>
      </c>
      <c r="H142" s="88"/>
      <c r="I142" s="13">
        <f t="shared" si="10"/>
        <v>337.16</v>
      </c>
      <c r="J142" s="85">
        <f t="shared" si="11"/>
        <v>51.111121056900146</v>
      </c>
      <c r="K142" s="85">
        <v>51.111121056900146</v>
      </c>
      <c r="L142" s="12"/>
    </row>
    <row r="143" spans="1:12">
      <c r="A143" s="74" t="s">
        <v>436</v>
      </c>
      <c r="B143" s="75">
        <v>4</v>
      </c>
      <c r="C143" s="76" t="s">
        <v>174</v>
      </c>
      <c r="D143" s="11" t="str">
        <f>VLOOKUP(C143,[2]电子信息学院!$C$2:$D$213,2,"false")</f>
        <v>41442</v>
      </c>
      <c r="E143" s="84">
        <v>2.625</v>
      </c>
      <c r="F143" s="13">
        <f t="shared" si="9"/>
        <v>262.5</v>
      </c>
      <c r="G143" s="89">
        <v>18</v>
      </c>
      <c r="H143" s="88">
        <v>198</v>
      </c>
      <c r="I143" s="13">
        <f t="shared" si="10"/>
        <v>478.5</v>
      </c>
      <c r="J143" s="85">
        <f t="shared" si="11"/>
        <v>72.537286231245446</v>
      </c>
      <c r="K143" s="85">
        <v>72.537286231245446</v>
      </c>
      <c r="L143" s="12"/>
    </row>
    <row r="144" spans="1:12">
      <c r="A144" s="74" t="s">
        <v>436</v>
      </c>
      <c r="B144" s="75">
        <v>5</v>
      </c>
      <c r="C144" s="76" t="s">
        <v>122</v>
      </c>
      <c r="D144" s="11" t="str">
        <f>VLOOKUP(C144,[2]电子信息学院!$C$2:$D$213,2,"false")</f>
        <v>40799</v>
      </c>
      <c r="E144" s="84">
        <v>7.1099999999999994</v>
      </c>
      <c r="F144" s="13">
        <f t="shared" si="9"/>
        <v>711</v>
      </c>
      <c r="G144" s="89"/>
      <c r="H144" s="88"/>
      <c r="I144" s="13">
        <f t="shared" si="10"/>
        <v>711</v>
      </c>
      <c r="J144" s="85">
        <f t="shared" si="11"/>
        <v>107.7826760928224</v>
      </c>
      <c r="K144" s="85">
        <v>100</v>
      </c>
      <c r="L144" s="12"/>
    </row>
    <row r="145" spans="1:12">
      <c r="A145" s="74" t="s">
        <v>436</v>
      </c>
      <c r="B145" s="75">
        <v>6</v>
      </c>
      <c r="C145" s="76" t="s">
        <v>157</v>
      </c>
      <c r="D145" s="11" t="str">
        <f>VLOOKUP(C145,[2]电子信息学院!$C$2:$D$213,2,"false")</f>
        <v>41306</v>
      </c>
      <c r="E145" s="84">
        <v>3.75</v>
      </c>
      <c r="F145" s="13">
        <f t="shared" si="9"/>
        <v>375</v>
      </c>
      <c r="G145" s="89"/>
      <c r="H145" s="88"/>
      <c r="I145" s="13">
        <f t="shared" si="10"/>
        <v>375</v>
      </c>
      <c r="J145" s="85">
        <f t="shared" si="11"/>
        <v>56.847403002543459</v>
      </c>
      <c r="K145" s="85">
        <v>56.847403002543459</v>
      </c>
      <c r="L145" s="12"/>
    </row>
    <row r="146" spans="1:12">
      <c r="A146" s="74" t="s">
        <v>436</v>
      </c>
      <c r="B146" s="75">
        <v>7</v>
      </c>
      <c r="C146" s="76" t="s">
        <v>170</v>
      </c>
      <c r="D146" s="11" t="str">
        <f>VLOOKUP(C146,[2]电子信息学院!$C$2:$D$213,2,"false")</f>
        <v>41423</v>
      </c>
      <c r="E146" s="84">
        <v>2.2000000000000002</v>
      </c>
      <c r="F146" s="13">
        <f t="shared" si="9"/>
        <v>220.00000000000003</v>
      </c>
      <c r="G146" s="89"/>
      <c r="H146" s="88"/>
      <c r="I146" s="13">
        <f t="shared" si="10"/>
        <v>220.00000000000003</v>
      </c>
      <c r="J146" s="85">
        <f t="shared" si="11"/>
        <v>33.350476428158835</v>
      </c>
      <c r="K146" s="85">
        <v>33.350476428158835</v>
      </c>
      <c r="L146" s="12"/>
    </row>
    <row r="147" spans="1:12">
      <c r="A147" s="74" t="s">
        <v>436</v>
      </c>
      <c r="B147" s="75">
        <v>8</v>
      </c>
      <c r="C147" s="76" t="s">
        <v>162</v>
      </c>
      <c r="D147" s="11" t="str">
        <f>VLOOKUP(C147,[2]电子信息学院!$C$2:$D$213,2,"false")</f>
        <v>41338</v>
      </c>
      <c r="E147" s="84">
        <v>2.2000000000000002</v>
      </c>
      <c r="F147" s="13">
        <f t="shared" si="9"/>
        <v>220.00000000000003</v>
      </c>
      <c r="G147" s="89"/>
      <c r="H147" s="88"/>
      <c r="I147" s="13">
        <f t="shared" si="10"/>
        <v>220.00000000000003</v>
      </c>
      <c r="J147" s="85">
        <f t="shared" si="11"/>
        <v>33.350476428158835</v>
      </c>
      <c r="K147" s="85">
        <v>33.350476428158835</v>
      </c>
      <c r="L147" s="12"/>
    </row>
    <row r="148" spans="1:12">
      <c r="A148" s="74" t="s">
        <v>436</v>
      </c>
      <c r="B148" s="75">
        <v>9</v>
      </c>
      <c r="C148" s="76" t="s">
        <v>39</v>
      </c>
      <c r="D148" s="11" t="str">
        <f>VLOOKUP(C148,[2]电子信息学院!$C$2:$D$213,2,"false")</f>
        <v>22003</v>
      </c>
      <c r="E148" s="84">
        <v>7.15</v>
      </c>
      <c r="F148" s="13">
        <f t="shared" si="9"/>
        <v>715</v>
      </c>
      <c r="G148" s="89"/>
      <c r="H148" s="88"/>
      <c r="I148" s="13">
        <f t="shared" si="10"/>
        <v>715</v>
      </c>
      <c r="J148" s="85">
        <f t="shared" si="11"/>
        <v>108.38904839151618</v>
      </c>
      <c r="K148" s="85">
        <v>100</v>
      </c>
      <c r="L148" s="12"/>
    </row>
    <row r="149" spans="1:12">
      <c r="A149" s="74" t="s">
        <v>436</v>
      </c>
      <c r="B149" s="75">
        <v>10</v>
      </c>
      <c r="C149" s="76" t="s">
        <v>83</v>
      </c>
      <c r="D149" s="11" t="str">
        <f>VLOOKUP(C149,[2]电子信息学院!$C$2:$D$213,2,"false")</f>
        <v>40285</v>
      </c>
      <c r="E149" s="84">
        <v>3.75</v>
      </c>
      <c r="F149" s="13">
        <f t="shared" si="9"/>
        <v>375</v>
      </c>
      <c r="G149" s="89"/>
      <c r="H149" s="88"/>
      <c r="I149" s="13">
        <f t="shared" si="10"/>
        <v>375</v>
      </c>
      <c r="J149" s="85">
        <f t="shared" si="11"/>
        <v>56.847403002543459</v>
      </c>
      <c r="K149" s="85">
        <v>56.847403002543459</v>
      </c>
      <c r="L149" s="12"/>
    </row>
    <row r="150" spans="1:12" ht="11.25" customHeight="1">
      <c r="A150" s="74" t="s">
        <v>436</v>
      </c>
      <c r="B150" s="75">
        <v>11</v>
      </c>
      <c r="C150" s="76" t="s">
        <v>14</v>
      </c>
      <c r="D150" s="11" t="str">
        <f>VLOOKUP(C150,[2]电子信息学院!$C$2:$D$213,2,"false")</f>
        <v>05031</v>
      </c>
      <c r="E150" s="84">
        <v>2.2000000000000002</v>
      </c>
      <c r="F150" s="13">
        <f t="shared" si="9"/>
        <v>220.00000000000003</v>
      </c>
      <c r="G150" s="89"/>
      <c r="H150" s="88"/>
      <c r="I150" s="13">
        <f t="shared" si="10"/>
        <v>220.00000000000003</v>
      </c>
      <c r="J150" s="85">
        <f t="shared" si="11"/>
        <v>33.350476428158835</v>
      </c>
      <c r="K150" s="85">
        <v>33.350476428158835</v>
      </c>
      <c r="L150" s="12"/>
    </row>
    <row r="151" spans="1:12">
      <c r="A151" s="74" t="s">
        <v>436</v>
      </c>
      <c r="B151" s="75">
        <v>12</v>
      </c>
      <c r="C151" s="76" t="s">
        <v>6</v>
      </c>
      <c r="D151" s="11" t="str">
        <f>VLOOKUP(C151,[2]电子信息学院!$C$2:$D$213,2,"false")</f>
        <v>05023</v>
      </c>
      <c r="E151" s="84">
        <v>2.2000000000000002</v>
      </c>
      <c r="F151" s="13">
        <f t="shared" si="9"/>
        <v>220.00000000000003</v>
      </c>
      <c r="G151" s="89"/>
      <c r="H151" s="88"/>
      <c r="I151" s="13">
        <f t="shared" si="10"/>
        <v>220.00000000000003</v>
      </c>
      <c r="J151" s="85">
        <f t="shared" si="11"/>
        <v>33.350476428158835</v>
      </c>
      <c r="K151" s="85">
        <v>33.350476428158835</v>
      </c>
      <c r="L151" s="12"/>
    </row>
    <row r="152" spans="1:12">
      <c r="A152" s="74" t="s">
        <v>436</v>
      </c>
      <c r="B152" s="75">
        <v>13</v>
      </c>
      <c r="C152" s="76" t="s">
        <v>100</v>
      </c>
      <c r="D152" s="11" t="str">
        <f>VLOOKUP(C152,[2]电子信息学院!$C$2:$D$213,2,"false")</f>
        <v>40522</v>
      </c>
      <c r="E152" s="84">
        <v>4.2</v>
      </c>
      <c r="F152" s="13">
        <f t="shared" si="9"/>
        <v>420</v>
      </c>
      <c r="G152" s="89"/>
      <c r="H152" s="88"/>
      <c r="I152" s="13">
        <f t="shared" si="10"/>
        <v>420</v>
      </c>
      <c r="J152" s="85">
        <f t="shared" si="11"/>
        <v>63.669091362848675</v>
      </c>
      <c r="K152" s="85">
        <v>63.669091362848675</v>
      </c>
      <c r="L152" s="12"/>
    </row>
    <row r="153" spans="1:12">
      <c r="A153" s="74" t="s">
        <v>436</v>
      </c>
      <c r="B153" s="75">
        <v>14</v>
      </c>
      <c r="C153" s="76" t="s">
        <v>16</v>
      </c>
      <c r="D153" s="11" t="str">
        <f>VLOOKUP(C153,[2]电子信息学院!$C$2:$D$213,2,"false")</f>
        <v>05042</v>
      </c>
      <c r="E153" s="84">
        <v>7.35</v>
      </c>
      <c r="F153" s="13">
        <f t="shared" si="9"/>
        <v>735</v>
      </c>
      <c r="G153" s="89"/>
      <c r="H153" s="88"/>
      <c r="I153" s="13">
        <f t="shared" si="10"/>
        <v>735</v>
      </c>
      <c r="J153" s="85">
        <f t="shared" si="11"/>
        <v>111.42090988498518</v>
      </c>
      <c r="K153" s="85">
        <v>100</v>
      </c>
      <c r="L153" s="12"/>
    </row>
    <row r="154" spans="1:12">
      <c r="A154" s="74" t="s">
        <v>436</v>
      </c>
      <c r="B154" s="75">
        <v>15</v>
      </c>
      <c r="C154" s="76" t="s">
        <v>437</v>
      </c>
      <c r="D154" s="11" t="str">
        <f>VLOOKUP(C154,[2]电子信息学院!$C$2:$D$213,2,"false")</f>
        <v>41986</v>
      </c>
      <c r="E154" s="84">
        <v>3.8</v>
      </c>
      <c r="F154" s="13">
        <f t="shared" si="9"/>
        <v>380</v>
      </c>
      <c r="G154" s="89">
        <v>20</v>
      </c>
      <c r="H154" s="88"/>
      <c r="I154" s="13">
        <f t="shared" si="10"/>
        <v>400</v>
      </c>
      <c r="J154" s="85">
        <f t="shared" si="11"/>
        <v>60.637229869379695</v>
      </c>
      <c r="K154" s="85">
        <v>60.637229869379695</v>
      </c>
      <c r="L154" s="12"/>
    </row>
    <row r="155" spans="1:12">
      <c r="A155" s="74" t="s">
        <v>436</v>
      </c>
      <c r="B155" s="75">
        <v>16</v>
      </c>
      <c r="C155" s="76" t="s">
        <v>438</v>
      </c>
      <c r="D155" s="11" t="str">
        <f>VLOOKUP(C155,[2]电子信息学院!$C$2:$D$213,2,"false")</f>
        <v>42040</v>
      </c>
      <c r="E155" s="84">
        <v>2.7</v>
      </c>
      <c r="F155" s="13">
        <f t="shared" si="9"/>
        <v>270</v>
      </c>
      <c r="G155" s="89"/>
      <c r="H155" s="88"/>
      <c r="I155" s="13">
        <f t="shared" si="10"/>
        <v>270</v>
      </c>
      <c r="J155" s="85">
        <f t="shared" si="11"/>
        <v>40.930130161831286</v>
      </c>
      <c r="K155" s="85">
        <v>40.930130161831286</v>
      </c>
      <c r="L155" s="12"/>
    </row>
    <row r="156" spans="1:12">
      <c r="A156" s="74" t="s">
        <v>442</v>
      </c>
      <c r="B156" s="75">
        <v>1</v>
      </c>
      <c r="C156" s="76" t="s">
        <v>97</v>
      </c>
      <c r="D156" s="11" t="str">
        <f>VLOOKUP(C156,[2]电子信息学院!$C$2:$D$213,2,"false")</f>
        <v>40475</v>
      </c>
      <c r="E156" s="84">
        <v>3.4750000000000001</v>
      </c>
      <c r="F156" s="13">
        <f t="shared" si="9"/>
        <v>347.5</v>
      </c>
      <c r="G156" s="89">
        <v>243.08999999999997</v>
      </c>
      <c r="H156" s="88">
        <v>198</v>
      </c>
      <c r="I156" s="13">
        <f t="shared" si="10"/>
        <v>788.58999999999992</v>
      </c>
      <c r="J156" s="85">
        <f t="shared" si="11"/>
        <v>119.5447827567353</v>
      </c>
      <c r="K156" s="85">
        <v>100</v>
      </c>
      <c r="L156" s="12"/>
    </row>
    <row r="157" spans="1:12">
      <c r="A157" s="74" t="s">
        <v>442</v>
      </c>
      <c r="B157" s="75">
        <v>2</v>
      </c>
      <c r="C157" s="76" t="s">
        <v>61</v>
      </c>
      <c r="D157" s="11" t="str">
        <f>VLOOKUP(C157,[2]电子信息学院!$C$2:$D$213,2,"false")</f>
        <v>40139</v>
      </c>
      <c r="E157" s="84">
        <v>12.66</v>
      </c>
      <c r="F157" s="13">
        <f t="shared" si="9"/>
        <v>1266</v>
      </c>
      <c r="G157" s="89"/>
      <c r="H157" s="88"/>
      <c r="I157" s="13">
        <f t="shared" si="10"/>
        <v>1266</v>
      </c>
      <c r="J157" s="85">
        <f t="shared" si="11"/>
        <v>191.9168325365867</v>
      </c>
      <c r="K157" s="85">
        <v>100</v>
      </c>
      <c r="L157" s="12"/>
    </row>
    <row r="158" spans="1:12">
      <c r="A158" s="74" t="s">
        <v>442</v>
      </c>
      <c r="B158" s="75">
        <v>3</v>
      </c>
      <c r="C158" s="76" t="s">
        <v>221</v>
      </c>
      <c r="D158" s="11" t="str">
        <f>VLOOKUP(C158,[2]电子信息学院!$C$2:$D$213,2,"false")</f>
        <v>41643</v>
      </c>
      <c r="E158" s="84">
        <v>4</v>
      </c>
      <c r="F158" s="13">
        <f t="shared" si="9"/>
        <v>400</v>
      </c>
      <c r="G158" s="89"/>
      <c r="H158" s="88"/>
      <c r="I158" s="13">
        <f t="shared" si="10"/>
        <v>400</v>
      </c>
      <c r="J158" s="85">
        <f t="shared" si="11"/>
        <v>60.637229869379695</v>
      </c>
      <c r="K158" s="85">
        <v>60.637229869379695</v>
      </c>
      <c r="L158" s="12"/>
    </row>
    <row r="159" spans="1:12">
      <c r="A159" s="74" t="s">
        <v>442</v>
      </c>
      <c r="B159" s="75">
        <v>4</v>
      </c>
      <c r="C159" s="76" t="s">
        <v>73</v>
      </c>
      <c r="D159" s="11" t="str">
        <f>VLOOKUP(C159,[2]电子信息学院!$C$2:$D$213,2,"false")</f>
        <v>40193</v>
      </c>
      <c r="E159" s="84">
        <v>15.26</v>
      </c>
      <c r="F159" s="13">
        <f t="shared" si="9"/>
        <v>1526</v>
      </c>
      <c r="G159" s="89">
        <v>25.619999999999997</v>
      </c>
      <c r="H159" s="88"/>
      <c r="I159" s="13">
        <f t="shared" si="10"/>
        <v>1551.62</v>
      </c>
      <c r="J159" s="85">
        <f t="shared" si="11"/>
        <v>235.21484652481726</v>
      </c>
      <c r="K159" s="85">
        <v>100</v>
      </c>
      <c r="L159" s="12"/>
    </row>
    <row r="160" spans="1:12">
      <c r="A160" s="74" t="s">
        <v>442</v>
      </c>
      <c r="B160" s="75">
        <v>5</v>
      </c>
      <c r="C160" s="76" t="s">
        <v>4</v>
      </c>
      <c r="D160" s="11" t="str">
        <f>VLOOKUP(C160,[2]电子信息学院!$C$2:$D$213,2,"false")</f>
        <v>05022</v>
      </c>
      <c r="E160" s="84">
        <v>4</v>
      </c>
      <c r="F160" s="13">
        <f t="shared" si="9"/>
        <v>400</v>
      </c>
      <c r="G160" s="89">
        <v>25.619999999999997</v>
      </c>
      <c r="H160" s="88"/>
      <c r="I160" s="13">
        <f t="shared" si="10"/>
        <v>425.62</v>
      </c>
      <c r="J160" s="85">
        <f t="shared" si="11"/>
        <v>64.521044442513457</v>
      </c>
      <c r="K160" s="85">
        <v>64.521044442513457</v>
      </c>
      <c r="L160" s="12"/>
    </row>
    <row r="161" spans="1:12">
      <c r="A161" s="74" t="s">
        <v>442</v>
      </c>
      <c r="B161" s="75">
        <v>6</v>
      </c>
      <c r="C161" s="76" t="s">
        <v>196</v>
      </c>
      <c r="D161" s="11" t="str">
        <f>VLOOKUP(C161,[2]电子信息学院!$C$2:$D$213,2,"false")</f>
        <v>41514</v>
      </c>
      <c r="E161" s="84">
        <v>2.875</v>
      </c>
      <c r="F161" s="13">
        <f t="shared" si="9"/>
        <v>287.5</v>
      </c>
      <c r="G161" s="89">
        <v>68.736000000000004</v>
      </c>
      <c r="H161" s="88">
        <v>198</v>
      </c>
      <c r="I161" s="13">
        <f t="shared" si="10"/>
        <v>554.23599999999999</v>
      </c>
      <c r="J161" s="85">
        <f t="shared" si="11"/>
        <v>84.018339334713801</v>
      </c>
      <c r="K161" s="85">
        <v>84.018339334713801</v>
      </c>
      <c r="L161" s="12"/>
    </row>
    <row r="162" spans="1:12">
      <c r="A162" s="74" t="s">
        <v>442</v>
      </c>
      <c r="B162" s="75">
        <v>7</v>
      </c>
      <c r="C162" s="76" t="s">
        <v>220</v>
      </c>
      <c r="D162" s="11" t="str">
        <f>VLOOKUP(C162,[2]电子信息学院!$C$2:$D$213,2,"false")</f>
        <v>41608</v>
      </c>
      <c r="E162" s="84">
        <v>5.25</v>
      </c>
      <c r="F162" s="13">
        <f t="shared" si="9"/>
        <v>525</v>
      </c>
      <c r="G162" s="89">
        <v>38.563200000000009</v>
      </c>
      <c r="H162" s="88"/>
      <c r="I162" s="13">
        <f t="shared" si="10"/>
        <v>563.56320000000005</v>
      </c>
      <c r="J162" s="85">
        <f t="shared" si="11"/>
        <v>85.432278260808005</v>
      </c>
      <c r="K162" s="85">
        <v>85.432278260808005</v>
      </c>
      <c r="L162" s="12"/>
    </row>
    <row r="163" spans="1:12">
      <c r="A163" s="74" t="s">
        <v>442</v>
      </c>
      <c r="B163" s="75">
        <v>8</v>
      </c>
      <c r="C163" s="76" t="s">
        <v>173</v>
      </c>
      <c r="D163" s="11" t="str">
        <f>VLOOKUP(C163,[2]电子信息学院!$C$2:$D$213,2,"false")</f>
        <v>41431</v>
      </c>
      <c r="E163" s="84">
        <v>11.260000000000002</v>
      </c>
      <c r="F163" s="13">
        <f t="shared" si="9"/>
        <v>1126.0000000000002</v>
      </c>
      <c r="G163" s="89"/>
      <c r="H163" s="88"/>
      <c r="I163" s="13">
        <f t="shared" si="10"/>
        <v>1126.0000000000002</v>
      </c>
      <c r="J163" s="85">
        <f t="shared" si="11"/>
        <v>170.69380208230385</v>
      </c>
      <c r="K163" s="85">
        <v>100</v>
      </c>
      <c r="L163" s="12"/>
    </row>
    <row r="164" spans="1:12">
      <c r="A164" s="74" t="s">
        <v>442</v>
      </c>
      <c r="B164" s="75">
        <v>9</v>
      </c>
      <c r="C164" s="76" t="s">
        <v>320</v>
      </c>
      <c r="D164" s="11" t="str">
        <f>VLOOKUP(C164,[2]电子信息学院!$C$2:$D$213,2,"false")</f>
        <v>41890</v>
      </c>
      <c r="E164" s="84">
        <v>0</v>
      </c>
      <c r="F164" s="13">
        <f t="shared" si="9"/>
        <v>0</v>
      </c>
      <c r="G164" s="89"/>
      <c r="H164" s="88"/>
      <c r="I164" s="13">
        <f t="shared" si="10"/>
        <v>0</v>
      </c>
      <c r="J164" s="85">
        <f t="shared" si="11"/>
        <v>0</v>
      </c>
      <c r="K164" s="85">
        <v>0</v>
      </c>
      <c r="L164" s="12"/>
    </row>
    <row r="165" spans="1:12">
      <c r="A165" s="74" t="s">
        <v>442</v>
      </c>
      <c r="B165" s="75">
        <v>10</v>
      </c>
      <c r="C165" s="76" t="s">
        <v>443</v>
      </c>
      <c r="D165" s="11" t="str">
        <f>VLOOKUP(C165,[2]电子信息学院!$C$2:$D$213,2,"false")</f>
        <v>41942</v>
      </c>
      <c r="E165" s="84">
        <v>1.96</v>
      </c>
      <c r="F165" s="13">
        <f t="shared" si="9"/>
        <v>196</v>
      </c>
      <c r="G165" s="89"/>
      <c r="H165" s="88"/>
      <c r="I165" s="13">
        <f t="shared" si="10"/>
        <v>196</v>
      </c>
      <c r="J165" s="85">
        <f t="shared" si="11"/>
        <v>29.712242635996049</v>
      </c>
      <c r="K165" s="85">
        <v>29.712242635996049</v>
      </c>
      <c r="L165" s="12"/>
    </row>
    <row r="166" spans="1:12">
      <c r="A166" s="74" t="s">
        <v>442</v>
      </c>
      <c r="B166" s="75">
        <v>11</v>
      </c>
      <c r="C166" s="76" t="s">
        <v>8</v>
      </c>
      <c r="D166" s="11" t="str">
        <f>VLOOKUP(C166,[2]电子信息学院!$C$2:$D$213,2,"false")</f>
        <v>05026</v>
      </c>
      <c r="E166" s="84">
        <v>3.97</v>
      </c>
      <c r="F166" s="13">
        <f t="shared" si="9"/>
        <v>397</v>
      </c>
      <c r="G166" s="89"/>
      <c r="H166" s="88"/>
      <c r="I166" s="13">
        <f t="shared" si="10"/>
        <v>397</v>
      </c>
      <c r="J166" s="85">
        <f t="shared" si="11"/>
        <v>60.182450645359339</v>
      </c>
      <c r="K166" s="85">
        <v>60.182450645359339</v>
      </c>
      <c r="L166" s="12"/>
    </row>
    <row r="167" spans="1:12">
      <c r="A167" s="74" t="s">
        <v>442</v>
      </c>
      <c r="B167" s="75">
        <v>12</v>
      </c>
      <c r="C167" s="76" t="s">
        <v>69</v>
      </c>
      <c r="D167" s="11" t="str">
        <f>VLOOKUP(C167,[2]电子信息学院!$C$2:$D$213,2,"false")</f>
        <v>40159</v>
      </c>
      <c r="E167" s="84">
        <v>3.2</v>
      </c>
      <c r="F167" s="13">
        <f t="shared" si="9"/>
        <v>320</v>
      </c>
      <c r="G167" s="89"/>
      <c r="H167" s="88"/>
      <c r="I167" s="13">
        <f t="shared" si="10"/>
        <v>320</v>
      </c>
      <c r="J167" s="85">
        <f t="shared" si="11"/>
        <v>48.509783895503752</v>
      </c>
      <c r="K167" s="85">
        <v>48.509783895503752</v>
      </c>
      <c r="L167" s="12"/>
    </row>
    <row r="168" spans="1:12">
      <c r="A168" s="74" t="s">
        <v>442</v>
      </c>
      <c r="B168" s="75">
        <v>13</v>
      </c>
      <c r="C168" s="76" t="s">
        <v>444</v>
      </c>
      <c r="D168" s="11" t="str">
        <f>VLOOKUP(C168,[2]电子信息学院!$C$2:$D$213,2,"false")</f>
        <v>42042</v>
      </c>
      <c r="E168" s="84">
        <v>2.2000000000000002</v>
      </c>
      <c r="F168" s="13">
        <f t="shared" si="9"/>
        <v>220.00000000000003</v>
      </c>
      <c r="G168" s="89"/>
      <c r="H168" s="88"/>
      <c r="I168" s="13">
        <f t="shared" si="10"/>
        <v>220.00000000000003</v>
      </c>
      <c r="J168" s="85">
        <f t="shared" si="11"/>
        <v>33.350476428158835</v>
      </c>
      <c r="K168" s="85">
        <v>33.350476428158835</v>
      </c>
      <c r="L168" s="12"/>
    </row>
    <row r="169" spans="1:12" ht="12.75" customHeight="1">
      <c r="A169" s="74" t="s">
        <v>442</v>
      </c>
      <c r="B169" s="75">
        <v>14</v>
      </c>
      <c r="C169" s="76" t="s">
        <v>445</v>
      </c>
      <c r="D169" s="11" t="str">
        <f>VLOOKUP(C169,[2]电子信息学院!$C$2:$D$213,2,"false")</f>
        <v>42043</v>
      </c>
      <c r="E169" s="84">
        <v>4.0999999999999996</v>
      </c>
      <c r="F169" s="13">
        <f t="shared" si="9"/>
        <v>409.99999999999994</v>
      </c>
      <c r="G169" s="89"/>
      <c r="H169" s="88"/>
      <c r="I169" s="13">
        <f t="shared" si="10"/>
        <v>409.99999999999994</v>
      </c>
      <c r="J169" s="85">
        <f t="shared" si="11"/>
        <v>62.153160616114178</v>
      </c>
      <c r="K169" s="85">
        <v>62.153160616114178</v>
      </c>
      <c r="L169" s="12"/>
    </row>
    <row r="170" spans="1:12">
      <c r="A170" s="74" t="s">
        <v>442</v>
      </c>
      <c r="B170" s="75">
        <v>15</v>
      </c>
      <c r="C170" s="76" t="s">
        <v>446</v>
      </c>
      <c r="D170" s="11" t="str">
        <f>VLOOKUP(C170,[2]电子信息学院!$C$2:$D$213,2,"false")</f>
        <v>42076</v>
      </c>
      <c r="E170" s="84">
        <v>0</v>
      </c>
      <c r="F170" s="13">
        <f t="shared" si="9"/>
        <v>0</v>
      </c>
      <c r="G170" s="89"/>
      <c r="H170" s="88"/>
      <c r="I170" s="13">
        <f t="shared" si="10"/>
        <v>0</v>
      </c>
      <c r="J170" s="85">
        <f t="shared" si="11"/>
        <v>0</v>
      </c>
      <c r="K170" s="85">
        <v>0</v>
      </c>
      <c r="L170" s="12"/>
    </row>
    <row r="171" spans="1:12">
      <c r="A171" s="74" t="s">
        <v>442</v>
      </c>
      <c r="B171" s="75">
        <v>16</v>
      </c>
      <c r="C171" s="76" t="s">
        <v>447</v>
      </c>
      <c r="D171" s="11" t="str">
        <f>VLOOKUP(C171,[2]电子信息学院!$C$2:$D$213,2,"false")</f>
        <v>42007</v>
      </c>
      <c r="E171" s="84">
        <v>2.4699999999999998</v>
      </c>
      <c r="F171" s="13">
        <f t="shared" si="9"/>
        <v>246.99999999999997</v>
      </c>
      <c r="G171" s="89"/>
      <c r="H171" s="88"/>
      <c r="I171" s="13">
        <f t="shared" si="10"/>
        <v>246.99999999999997</v>
      </c>
      <c r="J171" s="85">
        <f>I171/$M$3*60</f>
        <v>37.443489444341957</v>
      </c>
      <c r="K171" s="85">
        <v>37.443489444341957</v>
      </c>
      <c r="L171" s="12"/>
    </row>
    <row r="172" spans="1:12">
      <c r="A172" s="74" t="s">
        <v>442</v>
      </c>
      <c r="B172" s="75">
        <v>17</v>
      </c>
      <c r="C172" s="76" t="s">
        <v>448</v>
      </c>
      <c r="D172" s="11" t="str">
        <f>VLOOKUP(C172,[2]电子信息学院!$C$2:$D$213,2,"false")</f>
        <v>42087</v>
      </c>
      <c r="E172" s="84">
        <v>3.55</v>
      </c>
      <c r="F172" s="13">
        <f t="shared" si="9"/>
        <v>355</v>
      </c>
      <c r="G172" s="89"/>
      <c r="H172" s="88"/>
      <c r="I172" s="13">
        <f t="shared" si="10"/>
        <v>355</v>
      </c>
      <c r="J172" s="85">
        <f t="shared" ref="J172:J223" si="12">I172/$M$3*60</f>
        <v>53.815541509074478</v>
      </c>
      <c r="K172" s="85">
        <v>53.815541509074478</v>
      </c>
      <c r="L172" s="12"/>
    </row>
    <row r="173" spans="1:12">
      <c r="A173" s="74" t="s">
        <v>442</v>
      </c>
      <c r="B173" s="75">
        <v>18</v>
      </c>
      <c r="C173" s="76" t="s">
        <v>449</v>
      </c>
      <c r="D173" s="11" t="str">
        <f>VLOOKUP(C173,[2]电子信息学院!$C$2:$D$213,2,"false")</f>
        <v>42110</v>
      </c>
      <c r="E173" s="84">
        <v>1</v>
      </c>
      <c r="F173" s="13">
        <f t="shared" si="9"/>
        <v>100</v>
      </c>
      <c r="G173" s="89"/>
      <c r="H173" s="90"/>
      <c r="I173" s="13">
        <f t="shared" si="10"/>
        <v>100</v>
      </c>
      <c r="J173" s="85">
        <f t="shared" si="12"/>
        <v>15.159307467344924</v>
      </c>
      <c r="K173" s="85">
        <v>15.159307467344924</v>
      </c>
      <c r="L173" s="12"/>
    </row>
    <row r="174" spans="1:12">
      <c r="A174" s="74" t="s">
        <v>450</v>
      </c>
      <c r="B174" s="75">
        <v>1</v>
      </c>
      <c r="C174" s="76" t="s">
        <v>41</v>
      </c>
      <c r="D174" s="11" t="str">
        <f>VLOOKUP(C174,[2]电子信息学院!$C$2:$D$213,2,"false")</f>
        <v>22008</v>
      </c>
      <c r="E174" s="84">
        <v>3.65</v>
      </c>
      <c r="F174" s="13">
        <f t="shared" si="9"/>
        <v>365</v>
      </c>
      <c r="G174" s="89">
        <v>207.84719999999996</v>
      </c>
      <c r="H174" s="88"/>
      <c r="I174" s="13">
        <f t="shared" si="10"/>
        <v>572.84719999999993</v>
      </c>
      <c r="J174" s="85">
        <f t="shared" si="12"/>
        <v>86.839668366076296</v>
      </c>
      <c r="K174" s="85">
        <v>86.839668366076296</v>
      </c>
      <c r="L174" s="12"/>
    </row>
    <row r="175" spans="1:12">
      <c r="A175" s="74" t="s">
        <v>450</v>
      </c>
      <c r="B175" s="75">
        <v>2</v>
      </c>
      <c r="C175" s="76" t="s">
        <v>249</v>
      </c>
      <c r="D175" s="11" t="str">
        <f>VLOOKUP(C175,[2]电子信息学院!$C$2:$D$213,2,"false")</f>
        <v>40113</v>
      </c>
      <c r="E175" s="84">
        <v>0</v>
      </c>
      <c r="F175" s="13">
        <f t="shared" si="9"/>
        <v>0</v>
      </c>
      <c r="G175" s="89"/>
      <c r="H175" s="88"/>
      <c r="I175" s="13">
        <f t="shared" si="10"/>
        <v>0</v>
      </c>
      <c r="J175" s="85">
        <f t="shared" si="12"/>
        <v>0</v>
      </c>
      <c r="K175" s="85">
        <v>0</v>
      </c>
      <c r="L175" s="12"/>
    </row>
    <row r="176" spans="1:12">
      <c r="A176" s="74" t="s">
        <v>450</v>
      </c>
      <c r="B176" s="75">
        <v>3</v>
      </c>
      <c r="C176" s="76" t="s">
        <v>10</v>
      </c>
      <c r="D176" s="11" t="str">
        <f>VLOOKUP(C176,[2]电子信息学院!$C$2:$D$213,2,"false")</f>
        <v>05028</v>
      </c>
      <c r="E176" s="84">
        <v>4.76</v>
      </c>
      <c r="F176" s="13">
        <f t="shared" si="9"/>
        <v>476</v>
      </c>
      <c r="G176" s="89">
        <v>164.9136</v>
      </c>
      <c r="H176" s="88"/>
      <c r="I176" s="13">
        <f t="shared" si="10"/>
        <v>640.91359999999997</v>
      </c>
      <c r="J176" s="85">
        <f t="shared" si="12"/>
        <v>97.158063224029149</v>
      </c>
      <c r="K176" s="85">
        <v>97.158063224029149</v>
      </c>
      <c r="L176" s="12"/>
    </row>
    <row r="177" spans="1:12">
      <c r="A177" s="74" t="s">
        <v>450</v>
      </c>
      <c r="B177" s="75">
        <v>4</v>
      </c>
      <c r="C177" s="76" t="s">
        <v>109</v>
      </c>
      <c r="D177" s="11" t="str">
        <f>VLOOKUP(C177,[2]电子信息学院!$C$2:$D$213,2,"false")</f>
        <v>40747</v>
      </c>
      <c r="E177" s="84">
        <v>3.25</v>
      </c>
      <c r="F177" s="13">
        <f t="shared" si="9"/>
        <v>325</v>
      </c>
      <c r="G177" s="89"/>
      <c r="H177" s="88"/>
      <c r="I177" s="13">
        <f t="shared" si="10"/>
        <v>325</v>
      </c>
      <c r="J177" s="85">
        <f t="shared" si="12"/>
        <v>49.267749268871</v>
      </c>
      <c r="K177" s="85">
        <v>49.267749268871</v>
      </c>
      <c r="L177" s="12"/>
    </row>
    <row r="178" spans="1:12">
      <c r="A178" s="74" t="s">
        <v>450</v>
      </c>
      <c r="B178" s="75">
        <v>5</v>
      </c>
      <c r="C178" s="76" t="s">
        <v>67</v>
      </c>
      <c r="D178" s="11" t="str">
        <f>VLOOKUP(C178,[2]电子信息学院!$C$2:$D$213,2,"false")</f>
        <v>40153</v>
      </c>
      <c r="E178" s="84">
        <v>3.85</v>
      </c>
      <c r="F178" s="13">
        <f t="shared" si="9"/>
        <v>385</v>
      </c>
      <c r="G178" s="89"/>
      <c r="H178" s="88"/>
      <c r="I178" s="13">
        <f t="shared" si="10"/>
        <v>385</v>
      </c>
      <c r="J178" s="85">
        <f t="shared" si="12"/>
        <v>58.363333749277949</v>
      </c>
      <c r="K178" s="85">
        <v>58.363333749277949</v>
      </c>
      <c r="L178" s="12"/>
    </row>
    <row r="179" spans="1:12">
      <c r="A179" s="74" t="s">
        <v>450</v>
      </c>
      <c r="B179" s="75">
        <v>6</v>
      </c>
      <c r="C179" s="76" t="s">
        <v>126</v>
      </c>
      <c r="D179" s="11" t="str">
        <f>VLOOKUP(C179,[2]电子信息学院!$C$2:$D$213,2,"false")</f>
        <v>40867</v>
      </c>
      <c r="E179" s="84">
        <v>4.8450000000000006</v>
      </c>
      <c r="F179" s="13">
        <f t="shared" si="9"/>
        <v>484.50000000000006</v>
      </c>
      <c r="G179" s="89"/>
      <c r="H179" s="88"/>
      <c r="I179" s="13">
        <f t="shared" si="10"/>
        <v>484.50000000000006</v>
      </c>
      <c r="J179" s="85">
        <f t="shared" si="12"/>
        <v>73.446844679286158</v>
      </c>
      <c r="K179" s="85">
        <v>73.446844679286158</v>
      </c>
      <c r="L179" s="12"/>
    </row>
    <row r="180" spans="1:12">
      <c r="A180" s="74" t="s">
        <v>450</v>
      </c>
      <c r="B180" s="75">
        <v>7</v>
      </c>
      <c r="C180" s="76" t="s">
        <v>229</v>
      </c>
      <c r="D180" s="11" t="str">
        <f>VLOOKUP(C180,[2]电子信息学院!$C$2:$D$213,2,"false")</f>
        <v>40198</v>
      </c>
      <c r="E180" s="84">
        <v>1.48</v>
      </c>
      <c r="F180" s="13">
        <f t="shared" si="9"/>
        <v>148</v>
      </c>
      <c r="G180" s="89"/>
      <c r="H180" s="88"/>
      <c r="I180" s="13">
        <f t="shared" si="10"/>
        <v>148</v>
      </c>
      <c r="J180" s="85">
        <f t="shared" si="12"/>
        <v>22.435775051670483</v>
      </c>
      <c r="K180" s="85">
        <v>22.435775051670483</v>
      </c>
      <c r="L180" s="12"/>
    </row>
    <row r="181" spans="1:12">
      <c r="A181" s="74" t="s">
        <v>450</v>
      </c>
      <c r="B181" s="75">
        <v>8</v>
      </c>
      <c r="C181" s="76" t="s">
        <v>451</v>
      </c>
      <c r="D181" s="11" t="str">
        <f>VLOOKUP(C181,[2]电子信息学院!$C$2:$D$213,2,"false")</f>
        <v>41985</v>
      </c>
      <c r="E181" s="84">
        <v>3.3200000000000003</v>
      </c>
      <c r="F181" s="13">
        <f t="shared" si="9"/>
        <v>332</v>
      </c>
      <c r="G181" s="89"/>
      <c r="H181" s="88"/>
      <c r="I181" s="13">
        <f t="shared" si="10"/>
        <v>332</v>
      </c>
      <c r="J181" s="85">
        <f t="shared" si="12"/>
        <v>50.328900791585141</v>
      </c>
      <c r="K181" s="85">
        <v>50.328900791585141</v>
      </c>
      <c r="L181" s="12"/>
    </row>
    <row r="182" spans="1:12">
      <c r="A182" s="74" t="s">
        <v>452</v>
      </c>
      <c r="B182" s="75">
        <v>1</v>
      </c>
      <c r="C182" s="76" t="s">
        <v>453</v>
      </c>
      <c r="D182" s="11" t="str">
        <f>VLOOKUP(C182,[2]电子信息学院!$C$2:$D$213,2,"false")</f>
        <v>05050</v>
      </c>
      <c r="E182" s="84">
        <v>8.2999999999999989</v>
      </c>
      <c r="F182" s="13">
        <f t="shared" si="9"/>
        <v>829.99999999999989</v>
      </c>
      <c r="G182" s="89">
        <v>68.52</v>
      </c>
      <c r="H182" s="88"/>
      <c r="I182" s="13">
        <f t="shared" si="10"/>
        <v>898.51999999999987</v>
      </c>
      <c r="J182" s="85">
        <f t="shared" si="12"/>
        <v>136.20940945558758</v>
      </c>
      <c r="K182" s="85">
        <v>100</v>
      </c>
      <c r="L182" s="12"/>
    </row>
    <row r="183" spans="1:12">
      <c r="A183" s="74" t="s">
        <v>452</v>
      </c>
      <c r="B183" s="75">
        <v>2</v>
      </c>
      <c r="C183" s="76" t="s">
        <v>717</v>
      </c>
      <c r="D183" s="11" t="str">
        <f>VLOOKUP(C183,[2]电子信息学院!$C$2:$D$213,2,"false")</f>
        <v>40482</v>
      </c>
      <c r="E183" s="84">
        <v>4.9550000000000001</v>
      </c>
      <c r="F183" s="13">
        <f t="shared" si="9"/>
        <v>495.5</v>
      </c>
      <c r="G183" s="89">
        <v>119.80800000000001</v>
      </c>
      <c r="H183" s="88">
        <v>198</v>
      </c>
      <c r="I183" s="13">
        <f t="shared" si="10"/>
        <v>813.30799999999999</v>
      </c>
      <c r="J183" s="85">
        <f t="shared" si="12"/>
        <v>123.29186037651364</v>
      </c>
      <c r="K183" s="85">
        <v>100</v>
      </c>
      <c r="L183" s="12"/>
    </row>
    <row r="184" spans="1:12">
      <c r="A184" s="74" t="s">
        <v>452</v>
      </c>
      <c r="B184" s="75">
        <v>3</v>
      </c>
      <c r="C184" s="76" t="s">
        <v>27</v>
      </c>
      <c r="D184" s="11" t="str">
        <f>VLOOKUP(C184,[2]电子信息学院!$C$2:$D$213,2,"false")</f>
        <v>05053</v>
      </c>
      <c r="E184" s="84">
        <v>32.519999999999996</v>
      </c>
      <c r="F184" s="13">
        <f t="shared" si="9"/>
        <v>3251.9999999999995</v>
      </c>
      <c r="G184" s="89">
        <v>103.92000000000002</v>
      </c>
      <c r="H184" s="88"/>
      <c r="I184" s="13">
        <f t="shared" si="10"/>
        <v>3355.9199999999996</v>
      </c>
      <c r="J184" s="85">
        <f t="shared" si="12"/>
        <v>508.73423115812164</v>
      </c>
      <c r="K184" s="85">
        <v>100</v>
      </c>
      <c r="L184" s="12"/>
    </row>
    <row r="185" spans="1:12">
      <c r="A185" s="74" t="s">
        <v>452</v>
      </c>
      <c r="B185" s="75">
        <v>4</v>
      </c>
      <c r="C185" s="76" t="s">
        <v>145</v>
      </c>
      <c r="D185" s="11" t="str">
        <f>VLOOKUP(C185,[2]电子信息学院!$C$2:$D$213,2,"false")</f>
        <v>41116</v>
      </c>
      <c r="E185" s="84">
        <v>0</v>
      </c>
      <c r="F185" s="13">
        <f t="shared" si="9"/>
        <v>0</v>
      </c>
      <c r="G185" s="89"/>
      <c r="H185" s="88"/>
      <c r="I185" s="13">
        <f t="shared" si="10"/>
        <v>0</v>
      </c>
      <c r="J185" s="85">
        <f t="shared" si="12"/>
        <v>0</v>
      </c>
      <c r="K185" s="85">
        <v>0</v>
      </c>
      <c r="L185" s="12"/>
    </row>
    <row r="186" spans="1:12">
      <c r="A186" s="74" t="s">
        <v>452</v>
      </c>
      <c r="B186" s="75">
        <v>5</v>
      </c>
      <c r="C186" s="76" t="s">
        <v>189</v>
      </c>
      <c r="D186" s="11" t="str">
        <f>VLOOKUP(C186,[2]电子信息学院!$C$2:$D$213,2,"false")</f>
        <v>41459</v>
      </c>
      <c r="E186" s="84">
        <v>4.58</v>
      </c>
      <c r="F186" s="13">
        <f t="shared" si="9"/>
        <v>458</v>
      </c>
      <c r="G186" s="89"/>
      <c r="H186" s="88"/>
      <c r="I186" s="13">
        <f t="shared" si="10"/>
        <v>458</v>
      </c>
      <c r="J186" s="85">
        <f t="shared" si="12"/>
        <v>69.429628200439737</v>
      </c>
      <c r="K186" s="85">
        <v>69.429628200439737</v>
      </c>
      <c r="L186" s="12"/>
    </row>
    <row r="187" spans="1:12">
      <c r="A187" s="74" t="s">
        <v>452</v>
      </c>
      <c r="B187" s="75">
        <v>6</v>
      </c>
      <c r="C187" s="76" t="s">
        <v>63</v>
      </c>
      <c r="D187" s="11" t="str">
        <f>VLOOKUP(C187,[2]电子信息学院!$C$2:$D$213,2,"false")</f>
        <v>40142</v>
      </c>
      <c r="E187" s="84">
        <v>4.45</v>
      </c>
      <c r="F187" s="13">
        <f t="shared" si="9"/>
        <v>445</v>
      </c>
      <c r="G187" s="89"/>
      <c r="H187" s="88"/>
      <c r="I187" s="13">
        <f t="shared" si="10"/>
        <v>445</v>
      </c>
      <c r="J187" s="85">
        <f t="shared" si="12"/>
        <v>67.458918229684912</v>
      </c>
      <c r="K187" s="85">
        <v>67.458918229684912</v>
      </c>
      <c r="L187" s="12"/>
    </row>
    <row r="188" spans="1:12">
      <c r="A188" s="74" t="s">
        <v>452</v>
      </c>
      <c r="B188" s="75">
        <v>7</v>
      </c>
      <c r="C188" s="76" t="s">
        <v>29</v>
      </c>
      <c r="D188" s="11" t="str">
        <f>VLOOKUP(C188,[2]电子信息学院!$C$2:$D$213,2,"false")</f>
        <v>05054</v>
      </c>
      <c r="E188" s="84">
        <v>4.75</v>
      </c>
      <c r="F188" s="13">
        <f t="shared" si="9"/>
        <v>475</v>
      </c>
      <c r="G188" s="89"/>
      <c r="H188" s="88"/>
      <c r="I188" s="13">
        <f t="shared" si="10"/>
        <v>475</v>
      </c>
      <c r="J188" s="85">
        <f t="shared" si="12"/>
        <v>72.00671046988839</v>
      </c>
      <c r="K188" s="85">
        <v>72.00671046988839</v>
      </c>
      <c r="L188" s="12"/>
    </row>
    <row r="189" spans="1:12">
      <c r="A189" s="74" t="s">
        <v>452</v>
      </c>
      <c r="B189" s="75">
        <v>8</v>
      </c>
      <c r="C189" s="76" t="s">
        <v>12</v>
      </c>
      <c r="D189" s="11" t="str">
        <f>VLOOKUP(C189,[2]电子信息学院!$C$2:$D$213,2,"false")</f>
        <v>05029</v>
      </c>
      <c r="E189" s="84">
        <v>3.75</v>
      </c>
      <c r="F189" s="13">
        <f t="shared" si="9"/>
        <v>375</v>
      </c>
      <c r="G189" s="89"/>
      <c r="H189" s="88"/>
      <c r="I189" s="13">
        <f t="shared" si="10"/>
        <v>375</v>
      </c>
      <c r="J189" s="85">
        <f t="shared" si="12"/>
        <v>56.847403002543459</v>
      </c>
      <c r="K189" s="85">
        <v>56.847403002543459</v>
      </c>
      <c r="L189" s="12"/>
    </row>
    <row r="190" spans="1:12">
      <c r="A190" s="74" t="s">
        <v>452</v>
      </c>
      <c r="B190" s="75">
        <v>9</v>
      </c>
      <c r="C190" s="76" t="s">
        <v>49</v>
      </c>
      <c r="D190" s="11" t="str">
        <f>VLOOKUP(C190,[2]电子信息学院!$C$2:$D$213,2,"false")</f>
        <v>40003</v>
      </c>
      <c r="E190" s="84">
        <v>2.04</v>
      </c>
      <c r="F190" s="13">
        <f t="shared" si="9"/>
        <v>204</v>
      </c>
      <c r="G190" s="89"/>
      <c r="H190" s="88"/>
      <c r="I190" s="13">
        <f t="shared" si="10"/>
        <v>204</v>
      </c>
      <c r="J190" s="85">
        <f t="shared" si="12"/>
        <v>30.924987233383639</v>
      </c>
      <c r="K190" s="85">
        <v>30.924987233383639</v>
      </c>
      <c r="L190" s="12"/>
    </row>
    <row r="191" spans="1:12">
      <c r="A191" s="74" t="s">
        <v>718</v>
      </c>
      <c r="B191" s="75">
        <v>1</v>
      </c>
      <c r="C191" s="76" t="s">
        <v>270</v>
      </c>
      <c r="D191" s="11" t="str">
        <f>VLOOKUP(C191,[2]电子信息学院!$C$2:$D$213,2,"false")</f>
        <v>41748</v>
      </c>
      <c r="E191" s="84">
        <v>0.11</v>
      </c>
      <c r="F191" s="13">
        <f t="shared" si="9"/>
        <v>11</v>
      </c>
      <c r="G191" s="89"/>
      <c r="H191" s="88"/>
      <c r="I191" s="13">
        <f t="shared" si="10"/>
        <v>11</v>
      </c>
      <c r="J191" s="85">
        <f t="shared" si="12"/>
        <v>1.6675238214079413</v>
      </c>
      <c r="K191" s="85">
        <v>1.6675238214079413</v>
      </c>
      <c r="L191" s="12"/>
    </row>
    <row r="192" spans="1:12">
      <c r="A192" s="74" t="s">
        <v>312</v>
      </c>
      <c r="B192" s="75">
        <v>1</v>
      </c>
      <c r="C192" s="76" t="s">
        <v>37</v>
      </c>
      <c r="D192" s="11" t="str">
        <f>VLOOKUP(C192,[2]电子信息学院!$C$2:$D$213,2,"false")</f>
        <v>07008</v>
      </c>
      <c r="E192" s="84">
        <v>2.625</v>
      </c>
      <c r="F192" s="13">
        <f t="shared" si="9"/>
        <v>262.5</v>
      </c>
      <c r="G192" s="89">
        <v>83.304000000000002</v>
      </c>
      <c r="H192" s="88">
        <v>198</v>
      </c>
      <c r="I192" s="13">
        <f t="shared" si="10"/>
        <v>543.80399999999997</v>
      </c>
      <c r="J192" s="85">
        <f t="shared" si="12"/>
        <v>82.436920379720377</v>
      </c>
      <c r="K192" s="85">
        <v>82.436920379720377</v>
      </c>
      <c r="L192" s="12"/>
    </row>
    <row r="193" spans="1:12">
      <c r="A193" s="74" t="s">
        <v>312</v>
      </c>
      <c r="B193" s="75">
        <v>2</v>
      </c>
      <c r="C193" s="76" t="s">
        <v>45</v>
      </c>
      <c r="D193" s="11" t="str">
        <f>VLOOKUP(C193,[2]电子信息学院!$C$2:$D$213,2,"false")</f>
        <v>23014</v>
      </c>
      <c r="E193" s="84">
        <v>0</v>
      </c>
      <c r="F193" s="13">
        <f t="shared" si="9"/>
        <v>0</v>
      </c>
      <c r="G193" s="89"/>
      <c r="H193" s="88"/>
      <c r="I193" s="13">
        <f t="shared" si="10"/>
        <v>0</v>
      </c>
      <c r="J193" s="85">
        <f t="shared" si="12"/>
        <v>0</v>
      </c>
      <c r="K193" s="85">
        <v>0</v>
      </c>
      <c r="L193" s="12"/>
    </row>
    <row r="194" spans="1:12">
      <c r="A194" s="74" t="s">
        <v>312</v>
      </c>
      <c r="B194" s="75">
        <v>3</v>
      </c>
      <c r="C194" s="76" t="s">
        <v>259</v>
      </c>
      <c r="D194" s="11" t="str">
        <f>VLOOKUP(C194,[2]电子信息学院!$C$2:$D$213,2,"false")</f>
        <v>22010</v>
      </c>
      <c r="E194" s="84">
        <v>0</v>
      </c>
      <c r="F194" s="13">
        <f t="shared" si="9"/>
        <v>0</v>
      </c>
      <c r="G194" s="89"/>
      <c r="H194" s="88"/>
      <c r="I194" s="13">
        <f t="shared" si="10"/>
        <v>0</v>
      </c>
      <c r="J194" s="85">
        <f t="shared" si="12"/>
        <v>0</v>
      </c>
      <c r="K194" s="85">
        <v>0</v>
      </c>
      <c r="L194" s="12"/>
    </row>
    <row r="195" spans="1:12">
      <c r="A195" s="74" t="s">
        <v>312</v>
      </c>
      <c r="B195" s="75">
        <v>4</v>
      </c>
      <c r="C195" s="76" t="s">
        <v>256</v>
      </c>
      <c r="D195" s="11" t="str">
        <f>VLOOKUP(C195,[2]电子信息学院!$C$2:$D$213,2,"false")</f>
        <v>40449</v>
      </c>
      <c r="E195" s="84">
        <v>0</v>
      </c>
      <c r="F195" s="13">
        <f t="shared" ref="F195:F223" si="13">E195*100</f>
        <v>0</v>
      </c>
      <c r="G195" s="89"/>
      <c r="H195" s="88"/>
      <c r="I195" s="13">
        <f t="shared" si="10"/>
        <v>0</v>
      </c>
      <c r="J195" s="85">
        <f t="shared" si="12"/>
        <v>0</v>
      </c>
      <c r="K195" s="85">
        <v>0</v>
      </c>
      <c r="L195" s="12"/>
    </row>
    <row r="196" spans="1:12">
      <c r="A196" s="74" t="s">
        <v>312</v>
      </c>
      <c r="B196" s="75">
        <v>5</v>
      </c>
      <c r="C196" s="76" t="s">
        <v>258</v>
      </c>
      <c r="D196" s="11" t="str">
        <f>VLOOKUP(C196,[2]电子信息学院!$C$2:$D$213,2,"false")</f>
        <v>40798</v>
      </c>
      <c r="E196" s="84">
        <v>0</v>
      </c>
      <c r="F196" s="13">
        <f t="shared" si="13"/>
        <v>0</v>
      </c>
      <c r="G196" s="89"/>
      <c r="H196" s="88"/>
      <c r="I196" s="13">
        <f t="shared" ref="I196:I223" si="14">SUM(F196:H196)</f>
        <v>0</v>
      </c>
      <c r="J196" s="85">
        <f t="shared" si="12"/>
        <v>0</v>
      </c>
      <c r="K196" s="85">
        <v>0</v>
      </c>
      <c r="L196" s="12"/>
    </row>
    <row r="197" spans="1:12">
      <c r="A197" s="74" t="s">
        <v>312</v>
      </c>
      <c r="B197" s="75">
        <v>6</v>
      </c>
      <c r="C197" s="76" t="s">
        <v>257</v>
      </c>
      <c r="D197" s="11" t="str">
        <f>VLOOKUP(C197,[2]电子信息学院!$C$2:$D$213,2,"false")</f>
        <v>05007</v>
      </c>
      <c r="E197" s="84">
        <v>0</v>
      </c>
      <c r="F197" s="13">
        <f t="shared" si="13"/>
        <v>0</v>
      </c>
      <c r="G197" s="89"/>
      <c r="H197" s="88"/>
      <c r="I197" s="13">
        <f t="shared" si="14"/>
        <v>0</v>
      </c>
      <c r="J197" s="85">
        <f t="shared" si="12"/>
        <v>0</v>
      </c>
      <c r="K197" s="85">
        <v>0</v>
      </c>
      <c r="L197" s="12"/>
    </row>
    <row r="198" spans="1:12">
      <c r="A198" s="74" t="s">
        <v>312</v>
      </c>
      <c r="B198" s="75">
        <v>7</v>
      </c>
      <c r="C198" s="76" t="s">
        <v>255</v>
      </c>
      <c r="D198" s="11" t="str">
        <f>VLOOKUP(C198,[2]电子信息学院!$C$2:$D$213,2,"false")</f>
        <v>38015</v>
      </c>
      <c r="E198" s="84">
        <v>0</v>
      </c>
      <c r="F198" s="13">
        <f t="shared" si="13"/>
        <v>0</v>
      </c>
      <c r="G198" s="89"/>
      <c r="H198" s="88"/>
      <c r="I198" s="13">
        <f t="shared" si="14"/>
        <v>0</v>
      </c>
      <c r="J198" s="85">
        <f t="shared" si="12"/>
        <v>0</v>
      </c>
      <c r="K198" s="85">
        <v>0</v>
      </c>
      <c r="L198" s="12"/>
    </row>
    <row r="199" spans="1:12">
      <c r="A199" s="74" t="s">
        <v>312</v>
      </c>
      <c r="B199" s="75">
        <v>8</v>
      </c>
      <c r="C199" s="76" t="s">
        <v>31</v>
      </c>
      <c r="D199" s="11" t="str">
        <f>VLOOKUP(C199,[2]电子信息学院!$C$2:$D$213,2,"false")</f>
        <v>05055</v>
      </c>
      <c r="E199" s="84">
        <v>0</v>
      </c>
      <c r="F199" s="13">
        <f t="shared" si="13"/>
        <v>0</v>
      </c>
      <c r="G199" s="89"/>
      <c r="H199" s="88"/>
      <c r="I199" s="13">
        <f t="shared" si="14"/>
        <v>0</v>
      </c>
      <c r="J199" s="85">
        <f t="shared" si="12"/>
        <v>0</v>
      </c>
      <c r="K199" s="85">
        <v>0</v>
      </c>
      <c r="L199" s="12"/>
    </row>
    <row r="200" spans="1:12">
      <c r="A200" s="74" t="s">
        <v>312</v>
      </c>
      <c r="B200" s="75">
        <v>9</v>
      </c>
      <c r="C200" s="76" t="s">
        <v>235</v>
      </c>
      <c r="D200" s="11" t="str">
        <f>VLOOKUP(C200,[2]电子信息学院!$C$2:$D$213,2,"false")</f>
        <v>05064</v>
      </c>
      <c r="E200" s="84">
        <v>0</v>
      </c>
      <c r="F200" s="13">
        <f t="shared" si="13"/>
        <v>0</v>
      </c>
      <c r="G200" s="89"/>
      <c r="H200" s="88"/>
      <c r="I200" s="13">
        <f t="shared" si="14"/>
        <v>0</v>
      </c>
      <c r="J200" s="85">
        <f t="shared" si="12"/>
        <v>0</v>
      </c>
      <c r="K200" s="85">
        <v>0</v>
      </c>
      <c r="L200" s="12"/>
    </row>
    <row r="201" spans="1:12">
      <c r="A201" s="74" t="s">
        <v>312</v>
      </c>
      <c r="B201" s="75">
        <v>10</v>
      </c>
      <c r="C201" s="76" t="s">
        <v>111</v>
      </c>
      <c r="D201" s="11" t="str">
        <f>VLOOKUP(C201,[2]电子信息学院!$C$2:$D$213,2,"false")</f>
        <v>40760</v>
      </c>
      <c r="E201" s="84">
        <v>0</v>
      </c>
      <c r="F201" s="13">
        <f t="shared" si="13"/>
        <v>0</v>
      </c>
      <c r="G201" s="89"/>
      <c r="H201" s="88"/>
      <c r="I201" s="13">
        <f t="shared" si="14"/>
        <v>0</v>
      </c>
      <c r="J201" s="85">
        <f t="shared" si="12"/>
        <v>0</v>
      </c>
      <c r="K201" s="85">
        <v>0</v>
      </c>
      <c r="L201" s="12"/>
    </row>
    <row r="202" spans="1:12">
      <c r="A202" s="74" t="s">
        <v>312</v>
      </c>
      <c r="B202" s="75">
        <v>11</v>
      </c>
      <c r="C202" s="76" t="s">
        <v>169</v>
      </c>
      <c r="D202" s="11" t="str">
        <f>VLOOKUP(C202,[2]电子信息学院!$C$2:$D$213,2,"false")</f>
        <v>41411</v>
      </c>
      <c r="E202" s="84">
        <v>0</v>
      </c>
      <c r="F202" s="13">
        <f t="shared" si="13"/>
        <v>0</v>
      </c>
      <c r="G202" s="89"/>
      <c r="H202" s="88"/>
      <c r="I202" s="13">
        <f t="shared" si="14"/>
        <v>0</v>
      </c>
      <c r="J202" s="85">
        <f t="shared" si="12"/>
        <v>0</v>
      </c>
      <c r="K202" s="85">
        <v>0</v>
      </c>
      <c r="L202" s="12"/>
    </row>
    <row r="203" spans="1:12">
      <c r="A203" s="74" t="s">
        <v>312</v>
      </c>
      <c r="B203" s="75">
        <v>12</v>
      </c>
      <c r="C203" s="76" t="s">
        <v>239</v>
      </c>
      <c r="D203" s="11" t="str">
        <f>VLOOKUP(C203,[2]电子信息学院!$C$2:$D$213,2,"false")</f>
        <v>41278</v>
      </c>
      <c r="E203" s="84">
        <v>0</v>
      </c>
      <c r="F203" s="13">
        <f t="shared" si="13"/>
        <v>0</v>
      </c>
      <c r="G203" s="89"/>
      <c r="H203" s="88"/>
      <c r="I203" s="13">
        <f t="shared" si="14"/>
        <v>0</v>
      </c>
      <c r="J203" s="85">
        <f t="shared" si="12"/>
        <v>0</v>
      </c>
      <c r="K203" s="85">
        <v>0</v>
      </c>
      <c r="L203" s="12"/>
    </row>
    <row r="204" spans="1:12">
      <c r="A204" s="74" t="s">
        <v>312</v>
      </c>
      <c r="B204" s="75">
        <v>13</v>
      </c>
      <c r="C204" s="76" t="s">
        <v>211</v>
      </c>
      <c r="D204" s="11" t="str">
        <f>VLOOKUP(C204,[2]电子信息学院!$C$2:$D$213,2,"false")</f>
        <v>41483</v>
      </c>
      <c r="E204" s="84">
        <v>0</v>
      </c>
      <c r="F204" s="13">
        <f t="shared" si="13"/>
        <v>0</v>
      </c>
      <c r="G204" s="89"/>
      <c r="H204" s="88"/>
      <c r="I204" s="13">
        <f t="shared" si="14"/>
        <v>0</v>
      </c>
      <c r="J204" s="85">
        <f t="shared" si="12"/>
        <v>0</v>
      </c>
      <c r="K204" s="85">
        <v>0</v>
      </c>
      <c r="L204" s="12"/>
    </row>
    <row r="205" spans="1:12">
      <c r="A205" s="74" t="s">
        <v>312</v>
      </c>
      <c r="B205" s="75">
        <v>14</v>
      </c>
      <c r="C205" s="76" t="s">
        <v>313</v>
      </c>
      <c r="D205" s="11" t="str">
        <f>VLOOKUP(C205,[2]电子信息学院!$C$2:$D$213,2,"false")</f>
        <v>38032</v>
      </c>
      <c r="E205" s="84">
        <v>0</v>
      </c>
      <c r="F205" s="13">
        <f t="shared" si="13"/>
        <v>0</v>
      </c>
      <c r="G205" s="89"/>
      <c r="H205" s="88"/>
      <c r="I205" s="13">
        <f t="shared" si="14"/>
        <v>0</v>
      </c>
      <c r="J205" s="85">
        <f t="shared" si="12"/>
        <v>0</v>
      </c>
      <c r="K205" s="85">
        <v>0</v>
      </c>
      <c r="L205" s="12"/>
    </row>
    <row r="206" spans="1:12">
      <c r="A206" s="74" t="s">
        <v>312</v>
      </c>
      <c r="B206" s="75">
        <v>15</v>
      </c>
      <c r="C206" s="76" t="s">
        <v>455</v>
      </c>
      <c r="D206" s="11" t="str">
        <f>VLOOKUP(C206,[2]电子信息学院!$C$2:$D$213,2,"false")</f>
        <v>41934</v>
      </c>
      <c r="E206" s="84">
        <v>0</v>
      </c>
      <c r="F206" s="13">
        <f t="shared" si="13"/>
        <v>0</v>
      </c>
      <c r="G206" s="89"/>
      <c r="H206" s="88"/>
      <c r="I206" s="13">
        <f t="shared" si="14"/>
        <v>0</v>
      </c>
      <c r="J206" s="85">
        <f t="shared" si="12"/>
        <v>0</v>
      </c>
      <c r="K206" s="85">
        <v>0</v>
      </c>
      <c r="L206" s="12"/>
    </row>
    <row r="207" spans="1:12">
      <c r="A207" s="74" t="s">
        <v>312</v>
      </c>
      <c r="B207" s="75">
        <v>16</v>
      </c>
      <c r="C207" s="76" t="s">
        <v>314</v>
      </c>
      <c r="D207" s="11" t="str">
        <f>VLOOKUP(C207,[2]电子信息学院!$C$2:$D$213,2,"false")</f>
        <v>41916</v>
      </c>
      <c r="E207" s="84">
        <v>0</v>
      </c>
      <c r="F207" s="13">
        <f t="shared" si="13"/>
        <v>0</v>
      </c>
      <c r="G207" s="89"/>
      <c r="H207" s="88"/>
      <c r="I207" s="13">
        <f t="shared" si="14"/>
        <v>0</v>
      </c>
      <c r="J207" s="85">
        <f t="shared" si="12"/>
        <v>0</v>
      </c>
      <c r="K207" s="85">
        <v>0</v>
      </c>
      <c r="L207" s="12"/>
    </row>
    <row r="208" spans="1:12">
      <c r="A208" s="74" t="s">
        <v>312</v>
      </c>
      <c r="B208" s="75">
        <v>17</v>
      </c>
      <c r="C208" s="76" t="s">
        <v>698</v>
      </c>
      <c r="D208" s="11" t="str">
        <f>VLOOKUP(C208,[2]电子信息学院!$C$2:$D$213,2,"false")</f>
        <v>42242</v>
      </c>
      <c r="E208" s="84">
        <v>0</v>
      </c>
      <c r="F208" s="13">
        <f t="shared" si="13"/>
        <v>0</v>
      </c>
      <c r="G208" s="89"/>
      <c r="H208" s="88"/>
      <c r="I208" s="13">
        <f t="shared" si="14"/>
        <v>0</v>
      </c>
      <c r="J208" s="85">
        <f t="shared" si="12"/>
        <v>0</v>
      </c>
      <c r="K208" s="85">
        <v>0</v>
      </c>
      <c r="L208" s="12"/>
    </row>
    <row r="209" spans="1:12">
      <c r="A209" s="74" t="s">
        <v>312</v>
      </c>
      <c r="B209" s="75">
        <v>18</v>
      </c>
      <c r="C209" s="76" t="s">
        <v>323</v>
      </c>
      <c r="D209" s="11"/>
      <c r="E209" s="84">
        <v>0</v>
      </c>
      <c r="F209" s="13">
        <f t="shared" si="13"/>
        <v>0</v>
      </c>
      <c r="G209" s="89"/>
      <c r="H209" s="88"/>
      <c r="I209" s="13">
        <f t="shared" si="14"/>
        <v>0</v>
      </c>
      <c r="J209" s="85">
        <f t="shared" si="12"/>
        <v>0</v>
      </c>
      <c r="K209" s="85">
        <v>0</v>
      </c>
      <c r="L209" s="12"/>
    </row>
    <row r="210" spans="1:12">
      <c r="A210" s="74" t="s">
        <v>312</v>
      </c>
      <c r="B210" s="75">
        <v>19</v>
      </c>
      <c r="C210" s="76" t="s">
        <v>407</v>
      </c>
      <c r="D210" s="11"/>
      <c r="E210" s="84">
        <v>0</v>
      </c>
      <c r="F210" s="13">
        <f t="shared" si="13"/>
        <v>0</v>
      </c>
      <c r="G210" s="89"/>
      <c r="H210" s="88"/>
      <c r="I210" s="13">
        <f t="shared" si="14"/>
        <v>0</v>
      </c>
      <c r="J210" s="85">
        <f t="shared" si="12"/>
        <v>0</v>
      </c>
      <c r="K210" s="85">
        <v>0</v>
      </c>
      <c r="L210" s="12"/>
    </row>
    <row r="211" spans="1:12">
      <c r="A211" s="74" t="s">
        <v>312</v>
      </c>
      <c r="B211" s="75">
        <v>20</v>
      </c>
      <c r="C211" s="76" t="s">
        <v>456</v>
      </c>
      <c r="D211" s="11"/>
      <c r="E211" s="84">
        <v>0</v>
      </c>
      <c r="F211" s="13">
        <f t="shared" si="13"/>
        <v>0</v>
      </c>
      <c r="G211" s="89"/>
      <c r="H211" s="88"/>
      <c r="I211" s="13">
        <f t="shared" si="14"/>
        <v>0</v>
      </c>
      <c r="J211" s="85">
        <f t="shared" si="12"/>
        <v>0</v>
      </c>
      <c r="K211" s="85">
        <v>0</v>
      </c>
      <c r="L211" s="12"/>
    </row>
    <row r="212" spans="1:12">
      <c r="A212" s="74" t="s">
        <v>699</v>
      </c>
      <c r="B212" s="75">
        <v>1</v>
      </c>
      <c r="C212" s="76" t="s">
        <v>307</v>
      </c>
      <c r="D212" s="11" t="s">
        <v>463</v>
      </c>
      <c r="E212" s="84">
        <v>6.05</v>
      </c>
      <c r="F212" s="13">
        <f t="shared" si="13"/>
        <v>605</v>
      </c>
      <c r="G212" s="89">
        <v>22.154399999999999</v>
      </c>
      <c r="H212" s="88"/>
      <c r="I212" s="13">
        <f t="shared" si="14"/>
        <v>627.15440000000001</v>
      </c>
      <c r="J212" s="85">
        <f t="shared" si="12"/>
        <v>95.072263790982248</v>
      </c>
      <c r="K212" s="85">
        <v>95.072263790982248</v>
      </c>
      <c r="L212" s="12"/>
    </row>
    <row r="213" spans="1:12">
      <c r="A213" s="74" t="s">
        <v>699</v>
      </c>
      <c r="B213" s="75">
        <v>2</v>
      </c>
      <c r="C213" s="76" t="s">
        <v>77</v>
      </c>
      <c r="D213" s="11" t="str">
        <f>VLOOKUP(C213,[2]电子信息学院!$C$2:$D$213,2,"false")</f>
        <v>40215</v>
      </c>
      <c r="E213" s="84">
        <v>1.0833333333333333</v>
      </c>
      <c r="F213" s="13">
        <f t="shared" si="13"/>
        <v>108.33333333333333</v>
      </c>
      <c r="G213" s="89">
        <v>106.71</v>
      </c>
      <c r="H213" s="88">
        <v>198</v>
      </c>
      <c r="I213" s="13">
        <f t="shared" si="14"/>
        <v>413.04333333333329</v>
      </c>
      <c r="J213" s="85">
        <f t="shared" si="12"/>
        <v>62.614508873370369</v>
      </c>
      <c r="K213" s="85">
        <v>62.614508873370369</v>
      </c>
      <c r="L213" s="12"/>
    </row>
    <row r="214" spans="1:12">
      <c r="A214" s="74" t="s">
        <v>719</v>
      </c>
      <c r="B214" s="75">
        <v>3</v>
      </c>
      <c r="C214" s="76" t="s">
        <v>79</v>
      </c>
      <c r="D214" s="11" t="s">
        <v>78</v>
      </c>
      <c r="E214" s="84">
        <v>16.724999999999998</v>
      </c>
      <c r="F214" s="13">
        <f t="shared" si="13"/>
        <v>1672.4999999999998</v>
      </c>
      <c r="G214" s="89"/>
      <c r="H214" s="88">
        <v>198</v>
      </c>
      <c r="I214" s="13">
        <f t="shared" si="14"/>
        <v>1870.4999999999998</v>
      </c>
      <c r="J214" s="85">
        <f t="shared" si="12"/>
        <v>283.55484617668674</v>
      </c>
      <c r="K214" s="85">
        <v>100</v>
      </c>
      <c r="L214" s="12"/>
    </row>
    <row r="215" spans="1:12">
      <c r="A215" s="74" t="s">
        <v>720</v>
      </c>
      <c r="B215" s="75">
        <v>4</v>
      </c>
      <c r="C215" s="76" t="s">
        <v>20</v>
      </c>
      <c r="D215" s="11" t="s">
        <v>19</v>
      </c>
      <c r="E215" s="84">
        <v>0</v>
      </c>
      <c r="F215" s="13">
        <f t="shared" si="13"/>
        <v>0</v>
      </c>
      <c r="G215" s="89">
        <v>47.82</v>
      </c>
      <c r="H215" s="88"/>
      <c r="I215" s="13">
        <f t="shared" si="14"/>
        <v>47.82</v>
      </c>
      <c r="J215" s="85">
        <f t="shared" si="12"/>
        <v>7.2491808308843417</v>
      </c>
      <c r="K215" s="85">
        <v>7.2491808308843417</v>
      </c>
      <c r="L215" s="12"/>
    </row>
    <row r="216" spans="1:12">
      <c r="A216" s="74" t="s">
        <v>721</v>
      </c>
      <c r="B216" s="75">
        <v>5</v>
      </c>
      <c r="C216" s="76" t="s">
        <v>295</v>
      </c>
      <c r="D216" s="11">
        <v>40185</v>
      </c>
      <c r="E216" s="84">
        <v>0</v>
      </c>
      <c r="F216" s="13">
        <f t="shared" si="13"/>
        <v>0</v>
      </c>
      <c r="G216" s="89"/>
      <c r="H216" s="88"/>
      <c r="I216" s="13">
        <f t="shared" si="14"/>
        <v>0</v>
      </c>
      <c r="J216" s="85">
        <f t="shared" si="12"/>
        <v>0</v>
      </c>
      <c r="K216" s="85">
        <v>0</v>
      </c>
      <c r="L216" s="12"/>
    </row>
    <row r="217" spans="1:12">
      <c r="A217" s="74" t="s">
        <v>722</v>
      </c>
      <c r="B217" s="75">
        <v>6</v>
      </c>
      <c r="C217" s="76" t="s">
        <v>454</v>
      </c>
      <c r="D217" s="11" t="s">
        <v>474</v>
      </c>
      <c r="E217" s="84">
        <v>0</v>
      </c>
      <c r="F217" s="13">
        <f t="shared" si="13"/>
        <v>0</v>
      </c>
      <c r="G217" s="89"/>
      <c r="H217" s="88"/>
      <c r="I217" s="13">
        <f t="shared" si="14"/>
        <v>0</v>
      </c>
      <c r="J217" s="85">
        <f t="shared" si="12"/>
        <v>0</v>
      </c>
      <c r="K217" s="85">
        <v>0</v>
      </c>
      <c r="L217" s="12"/>
    </row>
    <row r="218" spans="1:12">
      <c r="A218" s="77" t="s">
        <v>723</v>
      </c>
      <c r="B218" s="75">
        <v>1</v>
      </c>
      <c r="C218" s="76" t="s">
        <v>724</v>
      </c>
      <c r="D218" s="11" t="str">
        <f>VLOOKUP(C218,[2]电子信息学院!$C$2:$D$213,2,"false")</f>
        <v>01026</v>
      </c>
      <c r="E218" s="84">
        <v>0</v>
      </c>
      <c r="F218" s="13">
        <f t="shared" si="13"/>
        <v>0</v>
      </c>
      <c r="G218" s="89"/>
      <c r="H218" s="88"/>
      <c r="I218" s="13">
        <f t="shared" si="14"/>
        <v>0</v>
      </c>
      <c r="J218" s="85">
        <f t="shared" si="12"/>
        <v>0</v>
      </c>
      <c r="K218" s="85">
        <v>0</v>
      </c>
      <c r="L218" s="12"/>
    </row>
    <row r="219" spans="1:12">
      <c r="A219" s="74" t="s">
        <v>725</v>
      </c>
      <c r="B219" s="75">
        <v>2</v>
      </c>
      <c r="C219" s="76" t="s">
        <v>195</v>
      </c>
      <c r="D219" s="11" t="str">
        <f>VLOOKUP(C219,[2]电子信息学院!$C$2:$D$213,2,"false")</f>
        <v>41469</v>
      </c>
      <c r="E219" s="84">
        <v>0</v>
      </c>
      <c r="F219" s="13">
        <f t="shared" si="13"/>
        <v>0</v>
      </c>
      <c r="G219" s="89"/>
      <c r="H219" s="88"/>
      <c r="I219" s="13">
        <f t="shared" si="14"/>
        <v>0</v>
      </c>
      <c r="J219" s="85">
        <f t="shared" si="12"/>
        <v>0</v>
      </c>
      <c r="K219" s="85">
        <v>0</v>
      </c>
      <c r="L219" s="12"/>
    </row>
    <row r="220" spans="1:12">
      <c r="A220" s="74" t="s">
        <v>725</v>
      </c>
      <c r="B220" s="75">
        <v>3</v>
      </c>
      <c r="C220" s="76" t="s">
        <v>56</v>
      </c>
      <c r="D220" s="11" t="str">
        <f>VLOOKUP(C220,[2]电子信息学院!$C$2:$D$213,2,"false")</f>
        <v>40127</v>
      </c>
      <c r="E220" s="84">
        <v>0</v>
      </c>
      <c r="F220" s="13">
        <f t="shared" si="13"/>
        <v>0</v>
      </c>
      <c r="G220" s="89"/>
      <c r="H220" s="88"/>
      <c r="I220" s="13">
        <f t="shared" si="14"/>
        <v>0</v>
      </c>
      <c r="J220" s="85">
        <f t="shared" si="12"/>
        <v>0</v>
      </c>
      <c r="K220" s="85">
        <v>0</v>
      </c>
      <c r="L220" s="12"/>
    </row>
    <row r="221" spans="1:12">
      <c r="A221" s="74" t="s">
        <v>726</v>
      </c>
      <c r="B221" s="75">
        <v>4</v>
      </c>
      <c r="C221" s="76" t="s">
        <v>433</v>
      </c>
      <c r="D221" s="11" t="str">
        <f>VLOOKUP(C221,[2]电子信息学院!$C$2:$D$213,2,"false")</f>
        <v>42079</v>
      </c>
      <c r="E221" s="84">
        <v>0</v>
      </c>
      <c r="F221" s="13">
        <f t="shared" si="13"/>
        <v>0</v>
      </c>
      <c r="G221" s="89"/>
      <c r="H221" s="88"/>
      <c r="I221" s="13">
        <f t="shared" si="14"/>
        <v>0</v>
      </c>
      <c r="J221" s="85">
        <f t="shared" si="12"/>
        <v>0</v>
      </c>
      <c r="K221" s="85">
        <v>0</v>
      </c>
      <c r="L221" s="12"/>
    </row>
    <row r="222" spans="1:12">
      <c r="A222" s="74" t="s">
        <v>727</v>
      </c>
      <c r="B222" s="75">
        <v>5</v>
      </c>
      <c r="C222" s="76" t="s">
        <v>254</v>
      </c>
      <c r="D222" s="11" t="str">
        <f>VLOOKUP(C222,[2]电子信息学院!$C$2:$D$213,2,"false")</f>
        <v>05058</v>
      </c>
      <c r="E222" s="84">
        <v>2.86</v>
      </c>
      <c r="F222" s="13">
        <f t="shared" si="13"/>
        <v>286</v>
      </c>
      <c r="G222" s="89"/>
      <c r="H222" s="88"/>
      <c r="I222" s="13">
        <f t="shared" si="14"/>
        <v>286</v>
      </c>
      <c r="J222" s="85">
        <f t="shared" si="12"/>
        <v>43.355619356606475</v>
      </c>
      <c r="K222" s="85">
        <v>43.355619356606475</v>
      </c>
      <c r="L222" s="12"/>
    </row>
    <row r="223" spans="1:12">
      <c r="A223" s="74" t="s">
        <v>727</v>
      </c>
      <c r="B223" s="75">
        <v>6</v>
      </c>
      <c r="C223" s="76" t="s">
        <v>251</v>
      </c>
      <c r="D223" s="11" t="str">
        <f>VLOOKUP(C223,[2]电子信息学院!$C$2:$D$213,2,"false")</f>
        <v>40040</v>
      </c>
      <c r="E223" s="84">
        <v>0</v>
      </c>
      <c r="F223" s="13">
        <f t="shared" si="13"/>
        <v>0</v>
      </c>
      <c r="G223" s="89"/>
      <c r="H223" s="88"/>
      <c r="I223" s="13">
        <f t="shared" si="14"/>
        <v>0</v>
      </c>
      <c r="J223" s="85">
        <f t="shared" si="12"/>
        <v>0</v>
      </c>
      <c r="K223" s="85">
        <v>0</v>
      </c>
      <c r="L223" s="12"/>
    </row>
    <row r="224" spans="1:12">
      <c r="E224" s="79">
        <v>0</v>
      </c>
      <c r="F224" s="91">
        <f>SUM(F3:F223)</f>
        <v>60505.909999999996</v>
      </c>
      <c r="G224" s="91">
        <f>SUM(G3:G223)</f>
        <v>3217.3175999999999</v>
      </c>
    </row>
  </sheetData>
  <mergeCells count="1">
    <mergeCell ref="A1:K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workbookViewId="0">
      <selection activeCell="E20" sqref="E20"/>
    </sheetView>
  </sheetViews>
  <sheetFormatPr defaultColWidth="9" defaultRowHeight="13"/>
  <cols>
    <col min="1" max="1" width="24" style="55" bestFit="1" customWidth="1"/>
    <col min="2" max="2" width="5" style="56" bestFit="1" customWidth="1"/>
    <col min="3" max="3" width="6.33203125" style="57" bestFit="1" customWidth="1"/>
    <col min="4" max="4" width="5.83203125" style="48" bestFit="1" customWidth="1"/>
    <col min="5" max="5" width="9.33203125" style="48" bestFit="1" customWidth="1"/>
    <col min="6" max="6" width="8.5" style="48" bestFit="1" customWidth="1"/>
    <col min="7" max="16384" width="9" style="48"/>
  </cols>
  <sheetData>
    <row r="1" spans="1:6" ht="26">
      <c r="A1" s="47" t="s">
        <v>402</v>
      </c>
      <c r="B1" s="47" t="s">
        <v>403</v>
      </c>
      <c r="C1" s="47" t="s">
        <v>404</v>
      </c>
      <c r="D1" s="47" t="s">
        <v>405</v>
      </c>
      <c r="E1" s="47" t="s">
        <v>406</v>
      </c>
      <c r="F1" s="47" t="s">
        <v>328</v>
      </c>
    </row>
    <row r="2" spans="1:6">
      <c r="A2" s="49" t="s">
        <v>411</v>
      </c>
      <c r="B2" s="50">
        <v>7</v>
      </c>
      <c r="C2" s="51" t="s">
        <v>191</v>
      </c>
      <c r="D2" s="51" t="s">
        <v>341</v>
      </c>
      <c r="E2" s="49">
        <v>0.43320000000000003</v>
      </c>
      <c r="F2" s="52">
        <f>E2*100</f>
        <v>43.32</v>
      </c>
    </row>
    <row r="3" spans="1:6">
      <c r="A3" s="49" t="s">
        <v>416</v>
      </c>
      <c r="B3" s="50">
        <v>2</v>
      </c>
      <c r="C3" s="51" t="s">
        <v>117</v>
      </c>
      <c r="D3" s="51" t="s">
        <v>116</v>
      </c>
      <c r="E3" s="49">
        <v>7.4880000000000002E-2</v>
      </c>
      <c r="F3" s="52">
        <f t="shared" ref="F3:F46" si="0">E3*100</f>
        <v>7.4880000000000004</v>
      </c>
    </row>
    <row r="4" spans="1:6">
      <c r="A4" s="49" t="s">
        <v>416</v>
      </c>
      <c r="B4" s="50">
        <v>3</v>
      </c>
      <c r="C4" s="51" t="s">
        <v>115</v>
      </c>
      <c r="D4" s="51" t="s">
        <v>114</v>
      </c>
      <c r="E4" s="49">
        <v>0.74880000000000002</v>
      </c>
      <c r="F4" s="52">
        <f t="shared" si="0"/>
        <v>74.88</v>
      </c>
    </row>
    <row r="5" spans="1:6">
      <c r="A5" s="49" t="s">
        <v>416</v>
      </c>
      <c r="B5" s="50">
        <v>5</v>
      </c>
      <c r="C5" s="51" t="s">
        <v>226</v>
      </c>
      <c r="D5" s="51" t="s">
        <v>367</v>
      </c>
      <c r="E5" s="49">
        <v>0.52679999999999993</v>
      </c>
      <c r="F5" s="52">
        <f t="shared" si="0"/>
        <v>52.679999999999993</v>
      </c>
    </row>
    <row r="6" spans="1:6">
      <c r="A6" s="49" t="s">
        <v>416</v>
      </c>
      <c r="B6" s="50">
        <v>7</v>
      </c>
      <c r="C6" s="51" t="s">
        <v>165</v>
      </c>
      <c r="D6" s="51" t="s">
        <v>346</v>
      </c>
      <c r="E6" s="49">
        <v>7.4880000000000002E-2</v>
      </c>
      <c r="F6" s="52">
        <f t="shared" si="0"/>
        <v>7.4880000000000004</v>
      </c>
    </row>
    <row r="7" spans="1:6">
      <c r="A7" s="49" t="s">
        <v>416</v>
      </c>
      <c r="B7" s="50">
        <v>11</v>
      </c>
      <c r="C7" s="51" t="s">
        <v>208</v>
      </c>
      <c r="D7" s="51" t="s">
        <v>342</v>
      </c>
      <c r="E7" s="49">
        <v>0.14976</v>
      </c>
      <c r="F7" s="52">
        <f t="shared" si="0"/>
        <v>14.976000000000001</v>
      </c>
    </row>
    <row r="8" spans="1:6">
      <c r="A8" s="49" t="s">
        <v>416</v>
      </c>
      <c r="B8" s="50">
        <v>12</v>
      </c>
      <c r="C8" s="51" t="s">
        <v>232</v>
      </c>
      <c r="D8" s="51" t="s">
        <v>339</v>
      </c>
      <c r="E8" s="49">
        <v>0.14976</v>
      </c>
      <c r="F8" s="52">
        <f t="shared" si="0"/>
        <v>14.976000000000001</v>
      </c>
    </row>
    <row r="9" spans="1:6">
      <c r="A9" s="49" t="s">
        <v>416</v>
      </c>
      <c r="B9" s="50">
        <v>13</v>
      </c>
      <c r="C9" s="51" t="s">
        <v>252</v>
      </c>
      <c r="D9" s="51" t="s">
        <v>277</v>
      </c>
      <c r="E9" s="49">
        <v>0.42599999999999993</v>
      </c>
      <c r="F9" s="52">
        <f t="shared" si="0"/>
        <v>42.599999999999994</v>
      </c>
    </row>
    <row r="10" spans="1:6">
      <c r="A10" s="49" t="s">
        <v>417</v>
      </c>
      <c r="B10" s="50">
        <v>1</v>
      </c>
      <c r="C10" s="51" t="s">
        <v>246</v>
      </c>
      <c r="D10" s="51" t="s">
        <v>282</v>
      </c>
      <c r="E10" s="49">
        <v>0.46920000000000001</v>
      </c>
      <c r="F10" s="52">
        <f t="shared" si="0"/>
        <v>46.92</v>
      </c>
    </row>
    <row r="11" spans="1:6">
      <c r="A11" s="49" t="s">
        <v>417</v>
      </c>
      <c r="B11" s="50">
        <v>2</v>
      </c>
      <c r="C11" s="51" t="s">
        <v>288</v>
      </c>
      <c r="D11" s="51" t="s">
        <v>287</v>
      </c>
      <c r="E11" s="49">
        <v>0.40809600000000001</v>
      </c>
      <c r="F11" s="52">
        <f t="shared" si="0"/>
        <v>40.809600000000003</v>
      </c>
    </row>
    <row r="12" spans="1:6">
      <c r="A12" s="49" t="s">
        <v>417</v>
      </c>
      <c r="B12" s="50">
        <v>4</v>
      </c>
      <c r="C12" s="51" t="s">
        <v>43</v>
      </c>
      <c r="D12" s="51" t="s">
        <v>42</v>
      </c>
      <c r="E12" s="49">
        <v>0.91166399999999992</v>
      </c>
      <c r="F12" s="52">
        <f t="shared" si="0"/>
        <v>91.166399999999996</v>
      </c>
    </row>
    <row r="13" spans="1:6">
      <c r="A13" s="49" t="s">
        <v>417</v>
      </c>
      <c r="B13" s="50">
        <v>8</v>
      </c>
      <c r="C13" s="51" t="s">
        <v>92</v>
      </c>
      <c r="D13" s="51" t="s">
        <v>91</v>
      </c>
      <c r="E13" s="49">
        <v>0.63840000000000008</v>
      </c>
      <c r="F13" s="52">
        <f t="shared" si="0"/>
        <v>63.840000000000011</v>
      </c>
    </row>
    <row r="14" spans="1:6">
      <c r="A14" s="49" t="s">
        <v>417</v>
      </c>
      <c r="B14" s="50">
        <v>11</v>
      </c>
      <c r="C14" s="51" t="s">
        <v>141</v>
      </c>
      <c r="D14" s="51" t="s">
        <v>140</v>
      </c>
      <c r="E14" s="49">
        <v>0.9</v>
      </c>
      <c r="F14" s="52">
        <f t="shared" si="0"/>
        <v>90</v>
      </c>
    </row>
    <row r="15" spans="1:6">
      <c r="A15" s="49" t="s">
        <v>417</v>
      </c>
      <c r="B15" s="50">
        <v>12</v>
      </c>
      <c r="C15" s="51" t="s">
        <v>147</v>
      </c>
      <c r="D15" s="51" t="s">
        <v>146</v>
      </c>
      <c r="E15" s="49">
        <v>0.59497200000000006</v>
      </c>
      <c r="F15" s="52">
        <f t="shared" si="0"/>
        <v>59.497200000000007</v>
      </c>
    </row>
    <row r="16" spans="1:6">
      <c r="A16" s="49" t="s">
        <v>417</v>
      </c>
      <c r="B16" s="50">
        <v>15</v>
      </c>
      <c r="C16" s="51" t="s">
        <v>238</v>
      </c>
      <c r="D16" s="51" t="s">
        <v>465</v>
      </c>
      <c r="E16" s="49">
        <v>0.50880000000000003</v>
      </c>
      <c r="F16" s="52">
        <f t="shared" si="0"/>
        <v>50.88</v>
      </c>
    </row>
    <row r="17" spans="1:6">
      <c r="A17" s="49" t="s">
        <v>417</v>
      </c>
      <c r="B17" s="50">
        <v>17</v>
      </c>
      <c r="C17" s="51" t="s">
        <v>90</v>
      </c>
      <c r="D17" s="51" t="s">
        <v>89</v>
      </c>
      <c r="E17" s="49">
        <v>0.45</v>
      </c>
      <c r="F17" s="52">
        <f t="shared" si="0"/>
        <v>45</v>
      </c>
    </row>
    <row r="18" spans="1:6">
      <c r="A18" s="49" t="s">
        <v>669</v>
      </c>
      <c r="B18" s="50">
        <v>4</v>
      </c>
      <c r="C18" s="51" t="s">
        <v>113</v>
      </c>
      <c r="D18" s="51" t="s">
        <v>112</v>
      </c>
      <c r="E18" s="49">
        <v>1.0067999999999999</v>
      </c>
      <c r="F18" s="52">
        <f t="shared" si="0"/>
        <v>100.67999999999999</v>
      </c>
    </row>
    <row r="19" spans="1:6">
      <c r="A19" s="49" t="s">
        <v>669</v>
      </c>
      <c r="B19" s="50">
        <v>5</v>
      </c>
      <c r="C19" s="51" t="s">
        <v>119</v>
      </c>
      <c r="D19" s="51" t="s">
        <v>118</v>
      </c>
      <c r="E19" s="49">
        <v>0.42209999999999998</v>
      </c>
      <c r="F19" s="52">
        <f t="shared" si="0"/>
        <v>42.21</v>
      </c>
    </row>
    <row r="20" spans="1:6">
      <c r="A20" s="49" t="s">
        <v>427</v>
      </c>
      <c r="B20" s="50">
        <v>1</v>
      </c>
      <c r="C20" s="51" t="s">
        <v>240</v>
      </c>
      <c r="D20" s="51" t="s">
        <v>223</v>
      </c>
      <c r="E20" s="49">
        <v>1.655856</v>
      </c>
      <c r="F20" s="52">
        <f t="shared" si="0"/>
        <v>165.5856</v>
      </c>
    </row>
    <row r="21" spans="1:6">
      <c r="A21" s="49" t="s">
        <v>427</v>
      </c>
      <c r="B21" s="50">
        <v>2</v>
      </c>
      <c r="C21" s="51" t="s">
        <v>35</v>
      </c>
      <c r="D21" s="51" t="s">
        <v>34</v>
      </c>
      <c r="E21" s="49">
        <v>2.224704</v>
      </c>
      <c r="F21" s="52">
        <f t="shared" si="0"/>
        <v>222.47040000000001</v>
      </c>
    </row>
    <row r="22" spans="1:6">
      <c r="A22" s="49" t="s">
        <v>427</v>
      </c>
      <c r="B22" s="50">
        <v>3</v>
      </c>
      <c r="C22" s="51" t="s">
        <v>88</v>
      </c>
      <c r="D22" s="51" t="s">
        <v>87</v>
      </c>
      <c r="E22" s="49">
        <v>1.8064319999999998</v>
      </c>
      <c r="F22" s="52">
        <f t="shared" si="0"/>
        <v>180.64319999999998</v>
      </c>
    </row>
    <row r="23" spans="1:6">
      <c r="A23" s="49" t="s">
        <v>429</v>
      </c>
      <c r="B23" s="50">
        <v>3</v>
      </c>
      <c r="C23" s="51" t="s">
        <v>75</v>
      </c>
      <c r="D23" s="51" t="s">
        <v>74</v>
      </c>
      <c r="E23" s="49">
        <v>0.46920000000000001</v>
      </c>
      <c r="F23" s="52">
        <f t="shared" si="0"/>
        <v>46.92</v>
      </c>
    </row>
    <row r="24" spans="1:6">
      <c r="A24" s="49" t="s">
        <v>429</v>
      </c>
      <c r="B24" s="50">
        <v>6</v>
      </c>
      <c r="C24" s="51" t="s">
        <v>197</v>
      </c>
      <c r="D24" s="51" t="s">
        <v>358</v>
      </c>
      <c r="E24" s="49">
        <v>0.5736</v>
      </c>
      <c r="F24" s="52">
        <f t="shared" si="0"/>
        <v>57.36</v>
      </c>
    </row>
    <row r="25" spans="1:6">
      <c r="A25" s="49" t="s">
        <v>429</v>
      </c>
      <c r="B25" s="50">
        <v>18</v>
      </c>
      <c r="C25" s="51" t="s">
        <v>172</v>
      </c>
      <c r="D25" s="51" t="s">
        <v>171</v>
      </c>
      <c r="E25" s="49">
        <v>0.50880000000000003</v>
      </c>
      <c r="F25" s="52">
        <f t="shared" si="0"/>
        <v>50.88</v>
      </c>
    </row>
    <row r="26" spans="1:6">
      <c r="A26" s="49" t="s">
        <v>435</v>
      </c>
      <c r="B26" s="50">
        <v>2</v>
      </c>
      <c r="C26" s="51" t="s">
        <v>85</v>
      </c>
      <c r="D26" s="51" t="s">
        <v>84</v>
      </c>
      <c r="E26" s="49">
        <v>0.48719999999999997</v>
      </c>
      <c r="F26" s="52">
        <f t="shared" si="0"/>
        <v>48.72</v>
      </c>
    </row>
    <row r="27" spans="1:6">
      <c r="A27" s="49" t="s">
        <v>435</v>
      </c>
      <c r="B27" s="50">
        <v>4</v>
      </c>
      <c r="C27" s="51" t="s">
        <v>155</v>
      </c>
      <c r="D27" s="51" t="s">
        <v>154</v>
      </c>
      <c r="E27" s="49">
        <v>0.49800000000000005</v>
      </c>
      <c r="F27" s="52">
        <f t="shared" si="0"/>
        <v>49.800000000000004</v>
      </c>
    </row>
    <row r="28" spans="1:6">
      <c r="A28" s="49" t="s">
        <v>435</v>
      </c>
      <c r="B28" s="50">
        <v>5</v>
      </c>
      <c r="C28" s="51" t="s">
        <v>137</v>
      </c>
      <c r="D28" s="51" t="s">
        <v>136</v>
      </c>
      <c r="E28" s="49">
        <v>0.82180799999999987</v>
      </c>
      <c r="F28" s="52">
        <f t="shared" si="0"/>
        <v>82.180799999999991</v>
      </c>
    </row>
    <row r="29" spans="1:6">
      <c r="A29" s="49" t="s">
        <v>436</v>
      </c>
      <c r="B29" s="50">
        <v>1</v>
      </c>
      <c r="C29" s="51" t="s">
        <v>54</v>
      </c>
      <c r="D29" s="51" t="s">
        <v>53</v>
      </c>
      <c r="E29" s="49">
        <v>0.46560000000000001</v>
      </c>
      <c r="F29" s="52">
        <f t="shared" si="0"/>
        <v>46.56</v>
      </c>
    </row>
    <row r="30" spans="1:6">
      <c r="A30" s="49" t="s">
        <v>436</v>
      </c>
      <c r="B30" s="50">
        <v>3</v>
      </c>
      <c r="C30" s="53" t="s">
        <v>58</v>
      </c>
      <c r="D30" s="51" t="s">
        <v>57</v>
      </c>
      <c r="E30" s="49">
        <v>0.1216</v>
      </c>
      <c r="F30" s="52">
        <f t="shared" si="0"/>
        <v>12.16</v>
      </c>
    </row>
    <row r="31" spans="1:6">
      <c r="A31" s="49" t="s">
        <v>436</v>
      </c>
      <c r="B31" s="50">
        <v>4</v>
      </c>
      <c r="C31" s="51" t="s">
        <v>174</v>
      </c>
      <c r="D31" s="51" t="s">
        <v>383</v>
      </c>
      <c r="E31" s="49">
        <v>0.18</v>
      </c>
      <c r="F31" s="52">
        <f>E31*100</f>
        <v>18</v>
      </c>
    </row>
    <row r="32" spans="1:6">
      <c r="A32" s="49" t="s">
        <v>436</v>
      </c>
      <c r="B32" s="50">
        <v>15</v>
      </c>
      <c r="C32" s="51" t="s">
        <v>437</v>
      </c>
      <c r="D32" s="51" t="s">
        <v>473</v>
      </c>
      <c r="E32" s="49">
        <v>0.2</v>
      </c>
      <c r="F32" s="52">
        <f t="shared" si="0"/>
        <v>20</v>
      </c>
    </row>
    <row r="33" spans="1:6">
      <c r="A33" s="49" t="s">
        <v>442</v>
      </c>
      <c r="B33" s="50">
        <v>1</v>
      </c>
      <c r="C33" s="51" t="s">
        <v>97</v>
      </c>
      <c r="D33" s="51" t="s">
        <v>96</v>
      </c>
      <c r="E33" s="49">
        <v>2.4308999999999998</v>
      </c>
      <c r="F33" s="52">
        <f t="shared" si="0"/>
        <v>243.08999999999997</v>
      </c>
    </row>
    <row r="34" spans="1:6">
      <c r="A34" s="49" t="s">
        <v>442</v>
      </c>
      <c r="B34" s="50">
        <v>4</v>
      </c>
      <c r="C34" s="51" t="s">
        <v>73</v>
      </c>
      <c r="D34" s="51" t="s">
        <v>72</v>
      </c>
      <c r="E34" s="49">
        <v>0.25619999999999998</v>
      </c>
      <c r="F34" s="52">
        <f t="shared" si="0"/>
        <v>25.619999999999997</v>
      </c>
    </row>
    <row r="35" spans="1:6">
      <c r="A35" s="49" t="s">
        <v>442</v>
      </c>
      <c r="B35" s="50">
        <v>5</v>
      </c>
      <c r="C35" s="51" t="s">
        <v>4</v>
      </c>
      <c r="D35" s="51" t="s">
        <v>379</v>
      </c>
      <c r="E35" s="49">
        <v>0.25619999999999998</v>
      </c>
      <c r="F35" s="52">
        <f t="shared" si="0"/>
        <v>25.619999999999997</v>
      </c>
    </row>
    <row r="36" spans="1:6">
      <c r="A36" s="49" t="s">
        <v>442</v>
      </c>
      <c r="B36" s="50">
        <v>6</v>
      </c>
      <c r="C36" s="51" t="s">
        <v>196</v>
      </c>
      <c r="D36" s="51" t="s">
        <v>382</v>
      </c>
      <c r="E36" s="49">
        <v>0.68736000000000008</v>
      </c>
      <c r="F36" s="52">
        <f t="shared" si="0"/>
        <v>68.736000000000004</v>
      </c>
    </row>
    <row r="37" spans="1:6">
      <c r="A37" s="49" t="s">
        <v>442</v>
      </c>
      <c r="B37" s="50">
        <v>7</v>
      </c>
      <c r="C37" s="51" t="s">
        <v>220</v>
      </c>
      <c r="D37" s="51" t="s">
        <v>343</v>
      </c>
      <c r="E37" s="49">
        <v>0.38563200000000009</v>
      </c>
      <c r="F37" s="52">
        <f t="shared" si="0"/>
        <v>38.563200000000009</v>
      </c>
    </row>
    <row r="38" spans="1:6">
      <c r="A38" s="49" t="s">
        <v>450</v>
      </c>
      <c r="B38" s="50">
        <v>1</v>
      </c>
      <c r="C38" s="51" t="s">
        <v>41</v>
      </c>
      <c r="D38" s="51" t="s">
        <v>40</v>
      </c>
      <c r="E38" s="49">
        <v>2.0784719999999997</v>
      </c>
      <c r="F38" s="52">
        <f t="shared" si="0"/>
        <v>207.84719999999996</v>
      </c>
    </row>
    <row r="39" spans="1:6">
      <c r="A39" s="49" t="s">
        <v>450</v>
      </c>
      <c r="B39" s="50">
        <v>3</v>
      </c>
      <c r="C39" s="51" t="s">
        <v>10</v>
      </c>
      <c r="D39" s="51" t="s">
        <v>9</v>
      </c>
      <c r="E39" s="49">
        <v>1.6491359999999999</v>
      </c>
      <c r="F39" s="52">
        <f t="shared" si="0"/>
        <v>164.9136</v>
      </c>
    </row>
    <row r="40" spans="1:6">
      <c r="A40" s="49" t="s">
        <v>452</v>
      </c>
      <c r="B40" s="50">
        <v>1</v>
      </c>
      <c r="C40" s="51" t="s">
        <v>453</v>
      </c>
      <c r="D40" s="51" t="s">
        <v>23</v>
      </c>
      <c r="E40" s="49">
        <v>0.68519999999999992</v>
      </c>
      <c r="F40" s="52">
        <f t="shared" si="0"/>
        <v>68.52</v>
      </c>
    </row>
    <row r="41" spans="1:6">
      <c r="A41" s="49" t="s">
        <v>452</v>
      </c>
      <c r="B41" s="50">
        <v>2</v>
      </c>
      <c r="C41" s="54" t="s">
        <v>668</v>
      </c>
      <c r="D41" s="51" t="s">
        <v>98</v>
      </c>
      <c r="E41" s="49">
        <v>1.19808</v>
      </c>
      <c r="F41" s="52">
        <f t="shared" si="0"/>
        <v>119.80800000000001</v>
      </c>
    </row>
    <row r="42" spans="1:6">
      <c r="A42" s="49" t="s">
        <v>452</v>
      </c>
      <c r="B42" s="50">
        <v>3</v>
      </c>
      <c r="C42" s="51" t="s">
        <v>27</v>
      </c>
      <c r="D42" s="51" t="s">
        <v>26</v>
      </c>
      <c r="E42" s="49">
        <v>1.0392000000000001</v>
      </c>
      <c r="F42" s="52">
        <f t="shared" si="0"/>
        <v>103.92000000000002</v>
      </c>
    </row>
    <row r="43" spans="1:6">
      <c r="A43" s="49" t="s">
        <v>670</v>
      </c>
      <c r="B43" s="50">
        <v>1</v>
      </c>
      <c r="C43" s="51" t="s">
        <v>307</v>
      </c>
      <c r="D43" s="51" t="s">
        <v>463</v>
      </c>
      <c r="E43" s="49">
        <v>0.22154399999999999</v>
      </c>
      <c r="F43" s="52">
        <f t="shared" si="0"/>
        <v>22.154399999999999</v>
      </c>
    </row>
    <row r="44" spans="1:6">
      <c r="A44" s="49" t="s">
        <v>670</v>
      </c>
      <c r="B44" s="50">
        <v>2</v>
      </c>
      <c r="C44" s="51" t="s">
        <v>77</v>
      </c>
      <c r="D44" s="51" t="s">
        <v>76</v>
      </c>
      <c r="E44" s="49">
        <v>1.0670999999999999</v>
      </c>
      <c r="F44" s="52">
        <f t="shared" si="0"/>
        <v>106.71</v>
      </c>
    </row>
    <row r="45" spans="1:6">
      <c r="A45" s="49" t="s">
        <v>671</v>
      </c>
      <c r="B45" s="50">
        <v>4</v>
      </c>
      <c r="C45" s="51" t="s">
        <v>20</v>
      </c>
      <c r="D45" s="51" t="s">
        <v>19</v>
      </c>
      <c r="E45" s="49">
        <v>0.47820000000000001</v>
      </c>
      <c r="F45" s="52">
        <f t="shared" si="0"/>
        <v>47.82</v>
      </c>
    </row>
    <row r="46" spans="1:6" ht="14">
      <c r="B46" s="35"/>
      <c r="C46" s="35" t="s">
        <v>37</v>
      </c>
      <c r="D46" s="35" t="s">
        <v>36</v>
      </c>
      <c r="E46" s="52">
        <v>0.83304</v>
      </c>
      <c r="F46" s="52">
        <f t="shared" si="0"/>
        <v>83.304000000000002</v>
      </c>
    </row>
  </sheetData>
  <phoneticPr fontId="6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  <pageSetUpPr fitToPage="1"/>
  </sheetPr>
  <dimension ref="A1:I172"/>
  <sheetViews>
    <sheetView tabSelected="1" zoomScaleNormal="100" workbookViewId="0">
      <selection activeCell="E37" sqref="E37"/>
    </sheetView>
  </sheetViews>
  <sheetFormatPr defaultColWidth="9" defaultRowHeight="15.5"/>
  <cols>
    <col min="1" max="1" width="5.5" style="135" bestFit="1" customWidth="1"/>
    <col min="2" max="2" width="6.5" style="138" bestFit="1" customWidth="1"/>
    <col min="3" max="3" width="7.08203125" style="138" bestFit="1" customWidth="1"/>
    <col min="4" max="4" width="5.5" style="138" bestFit="1" customWidth="1"/>
    <col min="5" max="5" width="15.5" style="138" customWidth="1"/>
    <col min="6" max="6" width="7.5" style="138" customWidth="1"/>
    <col min="7" max="8" width="9.5" style="26" bestFit="1" customWidth="1"/>
    <col min="9" max="9" width="35.08203125" style="135" bestFit="1" customWidth="1"/>
    <col min="10" max="16384" width="9" style="135"/>
  </cols>
  <sheetData>
    <row r="1" spans="1:9" ht="17.5">
      <c r="A1" s="158" t="s">
        <v>760</v>
      </c>
      <c r="B1" s="159"/>
      <c r="C1" s="159"/>
      <c r="D1" s="159"/>
      <c r="E1" s="159"/>
      <c r="F1" s="159"/>
      <c r="G1" s="159"/>
      <c r="H1" s="159"/>
      <c r="I1" s="159"/>
    </row>
    <row r="2" spans="1:9" s="138" customFormat="1" ht="43">
      <c r="A2" s="136" t="s">
        <v>493</v>
      </c>
      <c r="B2" s="137" t="s">
        <v>749</v>
      </c>
      <c r="C2" s="137" t="s">
        <v>740</v>
      </c>
      <c r="D2" s="136" t="s">
        <v>753</v>
      </c>
      <c r="E2" s="139" t="s">
        <v>754</v>
      </c>
      <c r="F2" s="139" t="s">
        <v>750</v>
      </c>
      <c r="G2" s="136" t="s">
        <v>755</v>
      </c>
      <c r="H2" s="136" t="s">
        <v>756</v>
      </c>
      <c r="I2" s="136" t="s">
        <v>494</v>
      </c>
    </row>
    <row r="3" spans="1:9">
      <c r="A3" s="6">
        <v>1</v>
      </c>
      <c r="B3" s="133" t="s">
        <v>78</v>
      </c>
      <c r="C3" s="133" t="s">
        <v>79</v>
      </c>
      <c r="D3" s="134" t="s">
        <v>746</v>
      </c>
      <c r="E3" s="134">
        <f>VLOOKUP(C3:C167,[3]Sheet1!$C$2:$F$166,4,FALSE)</f>
        <v>163</v>
      </c>
      <c r="F3" s="134" t="s">
        <v>751</v>
      </c>
      <c r="G3" s="131">
        <v>321.20967741935488</v>
      </c>
      <c r="H3" s="3" t="s">
        <v>399</v>
      </c>
      <c r="I3" s="130" t="s">
        <v>743</v>
      </c>
    </row>
    <row r="4" spans="1:9">
      <c r="A4" s="6">
        <v>2</v>
      </c>
      <c r="B4" s="133" t="s">
        <v>96</v>
      </c>
      <c r="C4" s="133" t="s">
        <v>97</v>
      </c>
      <c r="D4" s="134" t="s">
        <v>746</v>
      </c>
      <c r="E4" s="134">
        <f>VLOOKUP(C4:C168,[3]Sheet1!$C$2:$F$166,4,FALSE)</f>
        <v>208</v>
      </c>
      <c r="F4" s="134" t="s">
        <v>751</v>
      </c>
      <c r="G4" s="131">
        <v>294.51612903225805</v>
      </c>
      <c r="H4" s="3" t="s">
        <v>399</v>
      </c>
      <c r="I4" s="25"/>
    </row>
    <row r="5" spans="1:9">
      <c r="A5" s="6">
        <v>3</v>
      </c>
      <c r="B5" s="133" t="s">
        <v>23</v>
      </c>
      <c r="C5" s="133" t="s">
        <v>453</v>
      </c>
      <c r="D5" s="134" t="s">
        <v>746</v>
      </c>
      <c r="E5" s="134">
        <f>VLOOKUP(C5:C169,[3]Sheet1!$C$2:$F$166,4,FALSE)</f>
        <v>192</v>
      </c>
      <c r="F5" s="134" t="s">
        <v>751</v>
      </c>
      <c r="G5" s="131">
        <v>269.67741935483872</v>
      </c>
      <c r="H5" s="3" t="s">
        <v>399</v>
      </c>
      <c r="I5" s="25"/>
    </row>
    <row r="6" spans="1:9">
      <c r="A6" s="6">
        <v>4</v>
      </c>
      <c r="B6" s="133" t="s">
        <v>114</v>
      </c>
      <c r="C6" s="133" t="s">
        <v>115</v>
      </c>
      <c r="D6" s="134" t="s">
        <v>746</v>
      </c>
      <c r="E6" s="134">
        <f>VLOOKUP(C6:C170,[3]Sheet1!$C$2:$F$166,4,FALSE)</f>
        <v>64</v>
      </c>
      <c r="F6" s="134" t="s">
        <v>751</v>
      </c>
      <c r="G6" s="131">
        <v>251.25521035587892</v>
      </c>
      <c r="H6" s="3" t="s">
        <v>399</v>
      </c>
      <c r="I6" s="130" t="s">
        <v>744</v>
      </c>
    </row>
    <row r="7" spans="1:9">
      <c r="A7" s="6">
        <v>5</v>
      </c>
      <c r="B7" s="133" t="s">
        <v>230</v>
      </c>
      <c r="C7" s="133" t="s">
        <v>231</v>
      </c>
      <c r="D7" s="134" t="s">
        <v>746</v>
      </c>
      <c r="E7" s="134">
        <f>VLOOKUP(C7:C171,[3]Sheet1!$C$2:$F$166,4,FALSE)</f>
        <v>64</v>
      </c>
      <c r="F7" s="134" t="s">
        <v>751</v>
      </c>
      <c r="G7" s="131">
        <v>237.54838709677421</v>
      </c>
      <c r="H7" s="3" t="s">
        <v>399</v>
      </c>
      <c r="I7" s="25"/>
    </row>
    <row r="8" spans="1:9">
      <c r="A8" s="6">
        <v>6</v>
      </c>
      <c r="B8" s="133" t="s">
        <v>98</v>
      </c>
      <c r="C8" s="133" t="s">
        <v>530</v>
      </c>
      <c r="D8" s="134" t="s">
        <v>746</v>
      </c>
      <c r="E8" s="134">
        <f>VLOOKUP(C8:C172,[3]Sheet1!$C$2:$F$166,4,FALSE)</f>
        <v>128</v>
      </c>
      <c r="F8" s="134" t="s">
        <v>751</v>
      </c>
      <c r="G8" s="131">
        <v>229.7741935483871</v>
      </c>
      <c r="H8" s="3" t="s">
        <v>399</v>
      </c>
      <c r="I8" s="25"/>
    </row>
    <row r="9" spans="1:9">
      <c r="A9" s="6">
        <v>7</v>
      </c>
      <c r="B9" s="133" t="s">
        <v>125</v>
      </c>
      <c r="C9" s="133" t="s">
        <v>126</v>
      </c>
      <c r="D9" s="134" t="s">
        <v>748</v>
      </c>
      <c r="E9" s="134">
        <f>VLOOKUP(C9:C173,[3]Sheet1!$C$2:$F$166,4,FALSE)</f>
        <v>104</v>
      </c>
      <c r="F9" s="134" t="s">
        <v>751</v>
      </c>
      <c r="G9" s="4">
        <v>362.15652209864101</v>
      </c>
      <c r="H9" s="3" t="s">
        <v>399</v>
      </c>
      <c r="I9" s="6" t="s">
        <v>747</v>
      </c>
    </row>
    <row r="10" spans="1:9">
      <c r="A10" s="6">
        <v>8</v>
      </c>
      <c r="B10" s="133" t="s">
        <v>72</v>
      </c>
      <c r="C10" s="133" t="s">
        <v>73</v>
      </c>
      <c r="D10" s="134" t="s">
        <v>748</v>
      </c>
      <c r="E10" s="134">
        <f>VLOOKUP(C10:C174,[3]Sheet1!$C$2:$F$166,4,FALSE)</f>
        <v>166</v>
      </c>
      <c r="F10" s="134" t="s">
        <v>751</v>
      </c>
      <c r="G10" s="4">
        <v>351.69354838709677</v>
      </c>
      <c r="H10" s="3" t="s">
        <v>399</v>
      </c>
      <c r="I10" s="6" t="s">
        <v>743</v>
      </c>
    </row>
    <row r="11" spans="1:9">
      <c r="A11" s="6">
        <v>9</v>
      </c>
      <c r="B11" s="133" t="s">
        <v>26</v>
      </c>
      <c r="C11" s="133" t="s">
        <v>27</v>
      </c>
      <c r="D11" s="134" t="s">
        <v>748</v>
      </c>
      <c r="E11" s="134">
        <f>VLOOKUP(C11:C175,[3]Sheet1!$C$2:$F$166,4,FALSE)</f>
        <v>224</v>
      </c>
      <c r="F11" s="134" t="s">
        <v>751</v>
      </c>
      <c r="G11" s="4">
        <v>299.59677419354841</v>
      </c>
      <c r="H11" s="3" t="s">
        <v>399</v>
      </c>
      <c r="I11" s="6" t="s">
        <v>743</v>
      </c>
    </row>
    <row r="12" spans="1:9">
      <c r="A12" s="6">
        <v>10</v>
      </c>
      <c r="B12" s="133" t="s">
        <v>378</v>
      </c>
      <c r="C12" s="133" t="s">
        <v>61</v>
      </c>
      <c r="D12" s="134" t="s">
        <v>748</v>
      </c>
      <c r="E12" s="134">
        <f>VLOOKUP(C12:C176,[3]Sheet1!$C$2:$F$166,4,FALSE)</f>
        <v>110</v>
      </c>
      <c r="F12" s="134" t="s">
        <v>751</v>
      </c>
      <c r="G12" s="4">
        <v>285.66129032258067</v>
      </c>
      <c r="H12" s="3" t="s">
        <v>399</v>
      </c>
      <c r="I12" s="6" t="s">
        <v>744</v>
      </c>
    </row>
    <row r="13" spans="1:9">
      <c r="A13" s="6">
        <v>11</v>
      </c>
      <c r="B13" s="133" t="s">
        <v>51</v>
      </c>
      <c r="C13" s="133" t="s">
        <v>52</v>
      </c>
      <c r="D13" s="134" t="s">
        <v>748</v>
      </c>
      <c r="E13" s="134">
        <f>VLOOKUP(C13:C177,[3]Sheet1!$C$2:$F$166,4,FALSE)</f>
        <v>170</v>
      </c>
      <c r="F13" s="134" t="s">
        <v>751</v>
      </c>
      <c r="G13" s="4">
        <v>276.33870967741939</v>
      </c>
      <c r="H13" s="3" t="s">
        <v>399</v>
      </c>
      <c r="I13" s="6"/>
    </row>
    <row r="14" spans="1:9">
      <c r="A14" s="6">
        <v>12</v>
      </c>
      <c r="B14" s="133" t="s">
        <v>38</v>
      </c>
      <c r="C14" s="133" t="s">
        <v>39</v>
      </c>
      <c r="D14" s="134" t="s">
        <v>748</v>
      </c>
      <c r="E14" s="134">
        <f>VLOOKUP(C14:C178,[3]Sheet1!$C$2:$F$166,4,FALSE)</f>
        <v>224</v>
      </c>
      <c r="F14" s="134" t="s">
        <v>751</v>
      </c>
      <c r="G14" s="4">
        <v>240</v>
      </c>
      <c r="H14" s="3" t="s">
        <v>399</v>
      </c>
      <c r="I14" s="6"/>
    </row>
    <row r="15" spans="1:9">
      <c r="A15" s="6">
        <v>13</v>
      </c>
      <c r="B15" s="133" t="s">
        <v>59</v>
      </c>
      <c r="C15" s="133" t="s">
        <v>520</v>
      </c>
      <c r="D15" s="134" t="s">
        <v>748</v>
      </c>
      <c r="E15" s="134">
        <f>VLOOKUP(C15:C179,[3]Sheet1!$C$2:$F$166,4,FALSE)</f>
        <v>192</v>
      </c>
      <c r="F15" s="134" t="s">
        <v>751</v>
      </c>
      <c r="G15" s="4">
        <v>223.1114964843936</v>
      </c>
      <c r="H15" s="3" t="s">
        <v>399</v>
      </c>
      <c r="I15" s="6"/>
    </row>
    <row r="16" spans="1:9">
      <c r="A16" s="6">
        <v>14</v>
      </c>
      <c r="B16" s="133" t="s">
        <v>383</v>
      </c>
      <c r="C16" s="133" t="s">
        <v>174</v>
      </c>
      <c r="D16" s="134" t="s">
        <v>748</v>
      </c>
      <c r="E16" s="134">
        <f>VLOOKUP(C16:C180,[3]Sheet1!$C$2:$F$166,4,FALSE)</f>
        <v>64</v>
      </c>
      <c r="F16" s="134" t="s">
        <v>751</v>
      </c>
      <c r="G16" s="4">
        <v>221.95664106995514</v>
      </c>
      <c r="H16" s="3" t="s">
        <v>399</v>
      </c>
      <c r="I16" s="6"/>
    </row>
    <row r="17" spans="1:9">
      <c r="A17" s="6">
        <v>15</v>
      </c>
      <c r="B17" s="133" t="s">
        <v>9</v>
      </c>
      <c r="C17" s="133" t="s">
        <v>10</v>
      </c>
      <c r="D17" s="134" t="s">
        <v>748</v>
      </c>
      <c r="E17" s="134">
        <f>VLOOKUP(C17:C181,[3]Sheet1!$C$2:$F$166,4,FALSE)</f>
        <v>80</v>
      </c>
      <c r="F17" s="134" t="s">
        <v>751</v>
      </c>
      <c r="G17" s="4">
        <v>211.85161161112592</v>
      </c>
      <c r="H17" s="3" t="s">
        <v>399</v>
      </c>
      <c r="I17" s="6"/>
    </row>
    <row r="18" spans="1:9">
      <c r="A18" s="6">
        <v>16</v>
      </c>
      <c r="B18" s="133" t="s">
        <v>21</v>
      </c>
      <c r="C18" s="133" t="s">
        <v>22</v>
      </c>
      <c r="D18" s="134" t="s">
        <v>748</v>
      </c>
      <c r="E18" s="134">
        <f>VLOOKUP(C18:C182,[3]Sheet1!$C$2:$F$166,4,FALSE)</f>
        <v>304</v>
      </c>
      <c r="F18" s="134" t="s">
        <v>751</v>
      </c>
      <c r="G18" s="4">
        <v>191.7490425248065</v>
      </c>
      <c r="H18" s="3" t="s">
        <v>399</v>
      </c>
      <c r="I18" s="6"/>
    </row>
    <row r="19" spans="1:9">
      <c r="A19" s="6">
        <v>17</v>
      </c>
      <c r="B19" s="133" t="s">
        <v>136</v>
      </c>
      <c r="C19" s="133" t="s">
        <v>137</v>
      </c>
      <c r="D19" s="134" t="s">
        <v>748</v>
      </c>
      <c r="E19" s="134">
        <f>VLOOKUP(C19:C183,[3]Sheet1!$C$2:$F$166,4,FALSE)</f>
        <v>256</v>
      </c>
      <c r="F19" s="134" t="s">
        <v>751</v>
      </c>
      <c r="G19" s="4">
        <v>176.6095153402876</v>
      </c>
      <c r="H19" s="3" t="s">
        <v>399</v>
      </c>
      <c r="I19" s="6"/>
    </row>
    <row r="20" spans="1:9">
      <c r="A20" s="6">
        <v>18</v>
      </c>
      <c r="B20" s="133" t="s">
        <v>553</v>
      </c>
      <c r="C20" s="133" t="s">
        <v>742</v>
      </c>
      <c r="D20" s="134" t="s">
        <v>748</v>
      </c>
      <c r="E20" s="134">
        <f>VLOOKUP(C20:C184,[3]Sheet1!$C$2:$F$166,4,FALSE)</f>
        <v>144</v>
      </c>
      <c r="F20" s="134" t="s">
        <v>751</v>
      </c>
      <c r="G20" s="4">
        <v>159.2683378778591</v>
      </c>
      <c r="H20" s="3" t="s">
        <v>399</v>
      </c>
      <c r="I20" s="6"/>
    </row>
    <row r="21" spans="1:9">
      <c r="A21" s="6">
        <v>19</v>
      </c>
      <c r="B21" s="133" t="s">
        <v>118</v>
      </c>
      <c r="C21" s="133" t="s">
        <v>119</v>
      </c>
      <c r="D21" s="134" t="s">
        <v>748</v>
      </c>
      <c r="E21" s="134">
        <f>VLOOKUP(C21:C185,[3]Sheet1!$C$2:$F$166,4,FALSE)</f>
        <v>120</v>
      </c>
      <c r="F21" s="134" t="s">
        <v>751</v>
      </c>
      <c r="G21" s="4">
        <v>159.23021593777526</v>
      </c>
      <c r="H21" s="3" t="s">
        <v>399</v>
      </c>
      <c r="I21" s="6"/>
    </row>
    <row r="22" spans="1:9">
      <c r="A22" s="6">
        <v>20</v>
      </c>
      <c r="B22" s="133" t="s">
        <v>15</v>
      </c>
      <c r="C22" s="133" t="s">
        <v>16</v>
      </c>
      <c r="D22" s="134" t="s">
        <v>389</v>
      </c>
      <c r="E22" s="134">
        <f>VLOOKUP(C22:C186,[3]Sheet1!$C$2:$F$166,4,FALSE)</f>
        <v>333</v>
      </c>
      <c r="F22" s="134" t="s">
        <v>751</v>
      </c>
      <c r="G22" s="10">
        <v>354.43548387096774</v>
      </c>
      <c r="H22" s="3" t="s">
        <v>399</v>
      </c>
      <c r="I22" s="8" t="s">
        <v>738</v>
      </c>
    </row>
    <row r="23" spans="1:9">
      <c r="A23" s="6">
        <v>21</v>
      </c>
      <c r="B23" s="133" t="s">
        <v>353</v>
      </c>
      <c r="C23" s="133" t="s">
        <v>173</v>
      </c>
      <c r="D23" s="134" t="s">
        <v>389</v>
      </c>
      <c r="E23" s="134">
        <f>VLOOKUP(C23:C187,[3]Sheet1!$C$2:$F$166,4,FALSE)</f>
        <v>256</v>
      </c>
      <c r="F23" s="134" t="s">
        <v>751</v>
      </c>
      <c r="G23" s="10">
        <v>320.24193548387098</v>
      </c>
      <c r="H23" s="3" t="s">
        <v>399</v>
      </c>
      <c r="I23" s="9" t="s">
        <v>739</v>
      </c>
    </row>
    <row r="24" spans="1:9">
      <c r="A24" s="6">
        <v>22</v>
      </c>
      <c r="B24" s="133" t="s">
        <v>472</v>
      </c>
      <c r="C24" s="133" t="s">
        <v>318</v>
      </c>
      <c r="D24" s="134" t="s">
        <v>389</v>
      </c>
      <c r="E24" s="134">
        <f>VLOOKUP(C24:C188,[3]Sheet1!$C$2:$F$166,4,FALSE)</f>
        <v>184</v>
      </c>
      <c r="F24" s="134" t="s">
        <v>751</v>
      </c>
      <c r="G24" s="10">
        <v>219.81287090208886</v>
      </c>
      <c r="H24" s="3" t="s">
        <v>399</v>
      </c>
      <c r="I24" s="8"/>
    </row>
    <row r="25" spans="1:9">
      <c r="A25" s="6">
        <v>23</v>
      </c>
      <c r="B25" s="133" t="s">
        <v>352</v>
      </c>
      <c r="C25" s="133" t="s">
        <v>100</v>
      </c>
      <c r="D25" s="134" t="s">
        <v>389</v>
      </c>
      <c r="E25" s="134">
        <f>VLOOKUP(C25:C189,[3]Sheet1!$C$2:$F$166,4,FALSE)</f>
        <v>160</v>
      </c>
      <c r="F25" s="134" t="s">
        <v>751</v>
      </c>
      <c r="G25" s="10">
        <v>206.97554297575192</v>
      </c>
      <c r="H25" s="3" t="s">
        <v>399</v>
      </c>
      <c r="I25" s="8"/>
    </row>
    <row r="26" spans="1:9">
      <c r="A26" s="6">
        <v>24</v>
      </c>
      <c r="B26" s="133" t="s">
        <v>340</v>
      </c>
      <c r="C26" s="133" t="s">
        <v>167</v>
      </c>
      <c r="D26" s="134" t="s">
        <v>389</v>
      </c>
      <c r="E26" s="134">
        <f>VLOOKUP(C26:C190,[3]Sheet1!$C$2:$F$166,4,FALSE)</f>
        <v>128</v>
      </c>
      <c r="F26" s="134" t="s">
        <v>751</v>
      </c>
      <c r="G26" s="10">
        <v>203.33186257927349</v>
      </c>
      <c r="H26" s="3" t="s">
        <v>399</v>
      </c>
      <c r="I26" s="8"/>
    </row>
    <row r="27" spans="1:9">
      <c r="A27" s="6">
        <v>25</v>
      </c>
      <c r="B27" s="133" t="s">
        <v>382</v>
      </c>
      <c r="C27" s="133" t="s">
        <v>196</v>
      </c>
      <c r="D27" s="134" t="s">
        <v>389</v>
      </c>
      <c r="E27" s="134">
        <f>VLOOKUP(C27:C191,[3]Sheet1!$C$2:$F$166,4,FALSE)</f>
        <v>112</v>
      </c>
      <c r="F27" s="134" t="s">
        <v>751</v>
      </c>
      <c r="G27" s="10">
        <v>198.53446836697188</v>
      </c>
      <c r="H27" s="3" t="s">
        <v>399</v>
      </c>
      <c r="I27" s="8"/>
    </row>
    <row r="28" spans="1:9">
      <c r="A28" s="6">
        <v>26</v>
      </c>
      <c r="B28" s="133" t="s">
        <v>343</v>
      </c>
      <c r="C28" s="133" t="s">
        <v>220</v>
      </c>
      <c r="D28" s="134" t="s">
        <v>389</v>
      </c>
      <c r="E28" s="134">
        <f>VLOOKUP(C28:C192,[3]Sheet1!$C$2:$F$166,4,FALSE)</f>
        <v>176</v>
      </c>
      <c r="F28" s="134" t="s">
        <v>751</v>
      </c>
      <c r="G28" s="10">
        <v>197.36776213177575</v>
      </c>
      <c r="H28" s="3" t="s">
        <v>399</v>
      </c>
      <c r="I28" s="8"/>
    </row>
    <row r="29" spans="1:9">
      <c r="A29" s="6">
        <v>27</v>
      </c>
      <c r="B29" s="133" t="s">
        <v>80</v>
      </c>
      <c r="C29" s="133" t="s">
        <v>81</v>
      </c>
      <c r="D29" s="134" t="s">
        <v>389</v>
      </c>
      <c r="E29" s="134">
        <f>VLOOKUP(C29:C193,[3]Sheet1!$C$2:$F$166,4,FALSE)</f>
        <v>208</v>
      </c>
      <c r="F29" s="134" t="s">
        <v>751</v>
      </c>
      <c r="G29" s="10">
        <v>196.42230413123281</v>
      </c>
      <c r="H29" s="3" t="s">
        <v>399</v>
      </c>
      <c r="I29" s="9"/>
    </row>
    <row r="30" spans="1:9">
      <c r="A30" s="6">
        <v>28</v>
      </c>
      <c r="B30" s="133" t="s">
        <v>334</v>
      </c>
      <c r="C30" s="133" t="s">
        <v>294</v>
      </c>
      <c r="D30" s="134" t="s">
        <v>389</v>
      </c>
      <c r="E30" s="134">
        <f>VLOOKUP(C30:C194,[3]Sheet1!$C$2:$F$166,4,FALSE)</f>
        <v>184</v>
      </c>
      <c r="F30" s="134" t="s">
        <v>751</v>
      </c>
      <c r="G30" s="10">
        <v>195.73845299204322</v>
      </c>
      <c r="H30" s="3" t="s">
        <v>399</v>
      </c>
      <c r="I30" s="8"/>
    </row>
    <row r="31" spans="1:9">
      <c r="A31" s="6">
        <v>29</v>
      </c>
      <c r="B31" s="133" t="s">
        <v>339</v>
      </c>
      <c r="C31" s="133" t="s">
        <v>232</v>
      </c>
      <c r="D31" s="134" t="s">
        <v>389</v>
      </c>
      <c r="E31" s="134">
        <f>VLOOKUP(C31:C195,[3]Sheet1!$C$2:$F$166,4,FALSE)</f>
        <v>88</v>
      </c>
      <c r="F31" s="134" t="s">
        <v>751</v>
      </c>
      <c r="G31" s="10">
        <v>190.62570802634917</v>
      </c>
      <c r="H31" s="3" t="s">
        <v>399</v>
      </c>
      <c r="I31" s="8"/>
    </row>
    <row r="32" spans="1:9">
      <c r="A32" s="6">
        <v>30</v>
      </c>
      <c r="B32" s="133" t="s">
        <v>569</v>
      </c>
      <c r="C32" s="133" t="s">
        <v>445</v>
      </c>
      <c r="D32" s="134" t="s">
        <v>686</v>
      </c>
      <c r="E32" s="134">
        <f>VLOOKUP(C32:C196,[3]Sheet1!$C$2:$F$166,4,FALSE)</f>
        <v>160</v>
      </c>
      <c r="F32" s="134" t="s">
        <v>751</v>
      </c>
      <c r="G32" s="10">
        <v>177.08864448708192</v>
      </c>
      <c r="H32" s="3" t="s">
        <v>399</v>
      </c>
      <c r="I32" s="8"/>
    </row>
    <row r="33" spans="1:9">
      <c r="A33" s="6">
        <v>31</v>
      </c>
      <c r="B33" s="133" t="s">
        <v>367</v>
      </c>
      <c r="C33" s="133" t="s">
        <v>226</v>
      </c>
      <c r="D33" s="134" t="s">
        <v>389</v>
      </c>
      <c r="E33" s="134">
        <f>VLOOKUP(C33:C197,[3]Sheet1!$C$2:$F$166,4,FALSE)</f>
        <v>93</v>
      </c>
      <c r="F33" s="134" t="s">
        <v>751</v>
      </c>
      <c r="G33" s="10">
        <v>172.36753730415049</v>
      </c>
      <c r="H33" s="3" t="s">
        <v>399</v>
      </c>
      <c r="I33" s="22"/>
    </row>
    <row r="34" spans="1:9">
      <c r="A34" s="6">
        <v>32</v>
      </c>
      <c r="B34" s="133" t="s">
        <v>209</v>
      </c>
      <c r="C34" s="133" t="s">
        <v>192</v>
      </c>
      <c r="D34" s="134" t="s">
        <v>389</v>
      </c>
      <c r="E34" s="134">
        <f>VLOOKUP(C34:C198,[3]Sheet1!$C$2:$F$166,4,FALSE)</f>
        <v>288</v>
      </c>
      <c r="F34" s="134" t="s">
        <v>751</v>
      </c>
      <c r="G34" s="10">
        <v>171.31870158228639</v>
      </c>
      <c r="H34" s="3" t="s">
        <v>399</v>
      </c>
      <c r="I34" s="22"/>
    </row>
    <row r="35" spans="1:9">
      <c r="A35" s="6">
        <v>33</v>
      </c>
      <c r="B35" s="133" t="s">
        <v>53</v>
      </c>
      <c r="C35" s="133" t="s">
        <v>54</v>
      </c>
      <c r="D35" s="134" t="s">
        <v>746</v>
      </c>
      <c r="E35" s="134">
        <f>VLOOKUP(C35:C199,[3]Sheet1!$C$2:$F$166,4,FALSE)</f>
        <v>96</v>
      </c>
      <c r="F35" s="134" t="s">
        <v>751</v>
      </c>
      <c r="G35" s="131">
        <v>225</v>
      </c>
      <c r="H35" s="3" t="s">
        <v>400</v>
      </c>
      <c r="I35" s="25"/>
    </row>
    <row r="36" spans="1:9">
      <c r="A36" s="6">
        <v>34</v>
      </c>
      <c r="B36" s="133" t="s">
        <v>36</v>
      </c>
      <c r="C36" s="133" t="s">
        <v>37</v>
      </c>
      <c r="D36" s="134" t="s">
        <v>746</v>
      </c>
      <c r="E36" s="134">
        <f>VLOOKUP(C36:C200,[3]Sheet1!$C$2:$F$166,4,FALSE)</f>
        <v>144</v>
      </c>
      <c r="F36" s="134" t="s">
        <v>751</v>
      </c>
      <c r="G36" s="131">
        <v>179.13046876681716</v>
      </c>
      <c r="H36" s="3" t="s">
        <v>400</v>
      </c>
      <c r="I36" s="25"/>
    </row>
    <row r="37" spans="1:9">
      <c r="A37" s="6">
        <v>35</v>
      </c>
      <c r="B37" s="133" t="s">
        <v>287</v>
      </c>
      <c r="C37" s="133" t="s">
        <v>288</v>
      </c>
      <c r="D37" s="134" t="s">
        <v>746</v>
      </c>
      <c r="E37" s="134">
        <f>VLOOKUP(C37:C201,[3]Sheet1!$C$2:$F$166,4,FALSE)</f>
        <v>120</v>
      </c>
      <c r="F37" s="134" t="s">
        <v>751</v>
      </c>
      <c r="G37" s="131">
        <v>173.5</v>
      </c>
      <c r="H37" s="3" t="s">
        <v>400</v>
      </c>
      <c r="I37" s="130"/>
    </row>
    <row r="38" spans="1:9">
      <c r="A38" s="6">
        <v>36</v>
      </c>
      <c r="B38" s="133" t="s">
        <v>138</v>
      </c>
      <c r="C38" s="133" t="s">
        <v>139</v>
      </c>
      <c r="D38" s="134" t="s">
        <v>746</v>
      </c>
      <c r="E38" s="134">
        <f>VLOOKUP(C38:C202,[3]Sheet1!$C$2:$F$166,4,FALSE)</f>
        <v>96</v>
      </c>
      <c r="F38" s="134" t="s">
        <v>751</v>
      </c>
      <c r="G38" s="131">
        <v>158.03698567916879</v>
      </c>
      <c r="H38" s="3" t="s">
        <v>400</v>
      </c>
      <c r="I38" s="25"/>
    </row>
    <row r="39" spans="1:9">
      <c r="A39" s="6">
        <v>37</v>
      </c>
      <c r="B39" s="133" t="s">
        <v>140</v>
      </c>
      <c r="C39" s="133" t="s">
        <v>141</v>
      </c>
      <c r="D39" s="134" t="s">
        <v>746</v>
      </c>
      <c r="E39" s="134">
        <f>VLOOKUP(C39:C203,[3]Sheet1!$C$2:$F$166,4,FALSE)</f>
        <v>88</v>
      </c>
      <c r="F39" s="134" t="s">
        <v>751</v>
      </c>
      <c r="G39" s="131">
        <v>155.70105199907945</v>
      </c>
      <c r="H39" s="3" t="s">
        <v>400</v>
      </c>
      <c r="I39" s="25"/>
    </row>
    <row r="40" spans="1:9">
      <c r="A40" s="6">
        <v>38</v>
      </c>
      <c r="B40" s="133" t="s">
        <v>34</v>
      </c>
      <c r="C40" s="133" t="s">
        <v>35</v>
      </c>
      <c r="D40" s="134" t="s">
        <v>746</v>
      </c>
      <c r="E40" s="134">
        <f>VLOOKUP(C40:C204,[3]Sheet1!$C$2:$F$166,4,FALSE)</f>
        <v>192</v>
      </c>
      <c r="F40" s="134" t="s">
        <v>751</v>
      </c>
      <c r="G40" s="131">
        <v>140.65401155128376</v>
      </c>
      <c r="H40" s="3" t="s">
        <v>400</v>
      </c>
      <c r="I40" s="25"/>
    </row>
    <row r="41" spans="1:9">
      <c r="A41" s="6">
        <v>39</v>
      </c>
      <c r="B41" s="133" t="s">
        <v>463</v>
      </c>
      <c r="C41" s="133" t="s">
        <v>307</v>
      </c>
      <c r="D41" s="134" t="s">
        <v>746</v>
      </c>
      <c r="E41" s="134">
        <f>VLOOKUP(C41:C205,[3]Sheet1!$C$2:$F$166,4,FALSE)</f>
        <v>72</v>
      </c>
      <c r="F41" s="134" t="s">
        <v>751</v>
      </c>
      <c r="G41" s="131">
        <v>138.76581217807902</v>
      </c>
      <c r="H41" s="3" t="s">
        <v>400</v>
      </c>
      <c r="I41" s="25"/>
    </row>
    <row r="42" spans="1:9">
      <c r="A42" s="6">
        <v>40</v>
      </c>
      <c r="B42" s="133" t="s">
        <v>40</v>
      </c>
      <c r="C42" s="133" t="s">
        <v>41</v>
      </c>
      <c r="D42" s="134" t="s">
        <v>746</v>
      </c>
      <c r="E42" s="134">
        <f>VLOOKUP(C42:C206,[3]Sheet1!$C$2:$F$166,4,FALSE)</f>
        <v>160</v>
      </c>
      <c r="F42" s="134" t="s">
        <v>751</v>
      </c>
      <c r="G42" s="131">
        <v>134.82353933381825</v>
      </c>
      <c r="H42" s="3" t="s">
        <v>400</v>
      </c>
      <c r="I42" s="25"/>
    </row>
    <row r="43" spans="1:9">
      <c r="A43" s="6">
        <v>41</v>
      </c>
      <c r="B43" s="133" t="s">
        <v>74</v>
      </c>
      <c r="C43" s="133" t="s">
        <v>75</v>
      </c>
      <c r="D43" s="134" t="s">
        <v>746</v>
      </c>
      <c r="E43" s="134">
        <f>VLOOKUP(C43:C207,[3]Sheet1!$C$2:$F$166,4,FALSE)</f>
        <v>71</v>
      </c>
      <c r="F43" s="134" t="s">
        <v>751</v>
      </c>
      <c r="G43" s="131">
        <v>132.40002584693815</v>
      </c>
      <c r="H43" s="3" t="s">
        <v>400</v>
      </c>
      <c r="I43" s="25"/>
    </row>
    <row r="44" spans="1:9">
      <c r="A44" s="6">
        <v>42</v>
      </c>
      <c r="B44" s="133" t="s">
        <v>121</v>
      </c>
      <c r="C44" s="133" t="s">
        <v>122</v>
      </c>
      <c r="D44" s="134" t="s">
        <v>748</v>
      </c>
      <c r="E44" s="134">
        <f>VLOOKUP(C44:C208,[3]Sheet1!$C$2:$F$166,4,FALSE)</f>
        <v>144</v>
      </c>
      <c r="F44" s="134" t="s">
        <v>751</v>
      </c>
      <c r="G44" s="4">
        <v>169.33870967741939</v>
      </c>
      <c r="H44" s="3" t="s">
        <v>400</v>
      </c>
      <c r="I44" s="6"/>
    </row>
    <row r="45" spans="1:9">
      <c r="A45" s="6">
        <v>43</v>
      </c>
      <c r="B45" s="133" t="s">
        <v>17</v>
      </c>
      <c r="C45" s="133" t="s">
        <v>18</v>
      </c>
      <c r="D45" s="134" t="s">
        <v>748</v>
      </c>
      <c r="E45" s="134">
        <f>VLOOKUP(C45:C209,[3]Sheet1!$C$2:$F$166,4,FALSE)</f>
        <v>99</v>
      </c>
      <c r="F45" s="134" t="s">
        <v>751</v>
      </c>
      <c r="G45" s="4">
        <v>163.77190076970078</v>
      </c>
      <c r="H45" s="3" t="s">
        <v>400</v>
      </c>
      <c r="I45" s="6"/>
    </row>
    <row r="46" spans="1:9">
      <c r="A46" s="6">
        <v>44</v>
      </c>
      <c r="B46" s="133" t="s">
        <v>11</v>
      </c>
      <c r="C46" s="133" t="s">
        <v>12</v>
      </c>
      <c r="D46" s="134" t="s">
        <v>748</v>
      </c>
      <c r="E46" s="134">
        <f>VLOOKUP(C46:C210,[3]Sheet1!$C$2:$F$166,4,FALSE)</f>
        <v>88</v>
      </c>
      <c r="F46" s="134" t="s">
        <v>751</v>
      </c>
      <c r="G46" s="4">
        <v>161.84740300254344</v>
      </c>
      <c r="H46" s="3" t="s">
        <v>400</v>
      </c>
      <c r="I46" s="6"/>
    </row>
    <row r="47" spans="1:9">
      <c r="A47" s="6">
        <v>45</v>
      </c>
      <c r="B47" s="133" t="s">
        <v>341</v>
      </c>
      <c r="C47" s="133" t="s">
        <v>191</v>
      </c>
      <c r="D47" s="134" t="s">
        <v>748</v>
      </c>
      <c r="E47" s="134">
        <f>VLOOKUP(C47:C211,[3]Sheet1!$C$2:$F$166,4,FALSE)</f>
        <v>184</v>
      </c>
      <c r="F47" s="134" t="s">
        <v>751</v>
      </c>
      <c r="G47" s="4">
        <v>161.80151177159081</v>
      </c>
      <c r="H47" s="3" t="s">
        <v>400</v>
      </c>
      <c r="I47" s="6"/>
    </row>
    <row r="48" spans="1:9">
      <c r="A48" s="6">
        <v>46</v>
      </c>
      <c r="B48" s="133" t="s">
        <v>62</v>
      </c>
      <c r="C48" s="133" t="s">
        <v>63</v>
      </c>
      <c r="D48" s="134" t="s">
        <v>748</v>
      </c>
      <c r="E48" s="134">
        <f>VLOOKUP(C48:C212,[3]Sheet1!$C$2:$F$166,4,FALSE)</f>
        <v>192</v>
      </c>
      <c r="F48" s="134" t="s">
        <v>751</v>
      </c>
      <c r="G48" s="4">
        <v>160.6040795200075</v>
      </c>
      <c r="H48" s="3" t="s">
        <v>400</v>
      </c>
      <c r="I48" s="6"/>
    </row>
    <row r="49" spans="1:9">
      <c r="A49" s="6">
        <v>47</v>
      </c>
      <c r="B49" s="133" t="s">
        <v>360</v>
      </c>
      <c r="C49" s="133" t="s">
        <v>286</v>
      </c>
      <c r="D49" s="134" t="s">
        <v>748</v>
      </c>
      <c r="E49" s="134">
        <f>VLOOKUP(C49:C213,[3]Sheet1!$C$2:$F$166,4,FALSE)</f>
        <v>192</v>
      </c>
      <c r="F49" s="134" t="s">
        <v>751</v>
      </c>
      <c r="G49" s="4">
        <v>159.00869332512411</v>
      </c>
      <c r="H49" s="3" t="s">
        <v>400</v>
      </c>
      <c r="I49" s="6"/>
    </row>
    <row r="50" spans="1:9">
      <c r="A50" s="6">
        <v>48</v>
      </c>
      <c r="B50" s="133" t="s">
        <v>28</v>
      </c>
      <c r="C50" s="133" t="s">
        <v>29</v>
      </c>
      <c r="D50" s="134" t="s">
        <v>748</v>
      </c>
      <c r="E50" s="134">
        <f>VLOOKUP(C50:C214,[3]Sheet1!$C$2:$F$166,4,FALSE)</f>
        <v>192</v>
      </c>
      <c r="F50" s="134" t="s">
        <v>751</v>
      </c>
      <c r="G50" s="4">
        <v>157.89380724408193</v>
      </c>
      <c r="H50" s="3" t="s">
        <v>400</v>
      </c>
      <c r="I50" s="6"/>
    </row>
    <row r="51" spans="1:9">
      <c r="A51" s="6">
        <v>49</v>
      </c>
      <c r="B51" s="133" t="s">
        <v>345</v>
      </c>
      <c r="C51" s="133" t="s">
        <v>156</v>
      </c>
      <c r="D51" s="134" t="s">
        <v>748</v>
      </c>
      <c r="E51" s="134">
        <f>VLOOKUP(C51:C215,[3]Sheet1!$C$2:$F$166,4,FALSE)</f>
        <v>140</v>
      </c>
      <c r="F51" s="134" t="s">
        <v>751</v>
      </c>
      <c r="G51" s="4">
        <v>157.41092770395787</v>
      </c>
      <c r="H51" s="3" t="s">
        <v>400</v>
      </c>
      <c r="I51" s="6"/>
    </row>
    <row r="52" spans="1:9">
      <c r="A52" s="6">
        <v>50</v>
      </c>
      <c r="B52" s="133" t="s">
        <v>351</v>
      </c>
      <c r="C52" s="133" t="s">
        <v>189</v>
      </c>
      <c r="D52" s="134" t="s">
        <v>748</v>
      </c>
      <c r="E52" s="134">
        <f>VLOOKUP(C52:C216,[3]Sheet1!$C$2:$F$166,4,FALSE)</f>
        <v>192</v>
      </c>
      <c r="F52" s="134" t="s">
        <v>751</v>
      </c>
      <c r="G52" s="4">
        <v>157.33285400689135</v>
      </c>
      <c r="H52" s="3" t="s">
        <v>400</v>
      </c>
      <c r="I52" s="6"/>
    </row>
    <row r="53" spans="1:9">
      <c r="A53" s="6">
        <v>51</v>
      </c>
      <c r="B53" s="133" t="s">
        <v>108</v>
      </c>
      <c r="C53" s="133" t="s">
        <v>109</v>
      </c>
      <c r="D53" s="134" t="s">
        <v>748</v>
      </c>
      <c r="E53" s="134">
        <f>VLOOKUP(C53:C217,[3]Sheet1!$C$2:$F$166,4,FALSE)</f>
        <v>192</v>
      </c>
      <c r="F53" s="134" t="s">
        <v>751</v>
      </c>
      <c r="G53" s="4">
        <v>156.89678152693551</v>
      </c>
      <c r="H53" s="3" t="s">
        <v>400</v>
      </c>
      <c r="I53" s="6"/>
    </row>
    <row r="54" spans="1:9">
      <c r="A54" s="6">
        <v>52</v>
      </c>
      <c r="B54" s="133" t="s">
        <v>116</v>
      </c>
      <c r="C54" s="133" t="s">
        <v>117</v>
      </c>
      <c r="D54" s="134" t="s">
        <v>748</v>
      </c>
      <c r="E54" s="134">
        <f>VLOOKUP(C54:C218,[3]Sheet1!$C$2:$F$166,4,FALSE)</f>
        <v>160</v>
      </c>
      <c r="F54" s="134" t="s">
        <v>751</v>
      </c>
      <c r="G54" s="4">
        <v>156.86801677017459</v>
      </c>
      <c r="H54" s="3" t="s">
        <v>400</v>
      </c>
      <c r="I54" s="6"/>
    </row>
    <row r="55" spans="1:9">
      <c r="A55" s="6">
        <v>53</v>
      </c>
      <c r="B55" s="133" t="s">
        <v>84</v>
      </c>
      <c r="C55" s="133" t="s">
        <v>85</v>
      </c>
      <c r="D55" s="134" t="s">
        <v>748</v>
      </c>
      <c r="E55" s="134">
        <f>VLOOKUP(C55:C219,[3]Sheet1!$C$2:$F$166,4,FALSE)</f>
        <v>184</v>
      </c>
      <c r="F55" s="134" t="s">
        <v>751</v>
      </c>
      <c r="G55" s="4">
        <v>155.39371306664384</v>
      </c>
      <c r="H55" s="3" t="s">
        <v>400</v>
      </c>
      <c r="I55" s="6"/>
    </row>
    <row r="56" spans="1:9">
      <c r="A56" s="6">
        <v>54</v>
      </c>
      <c r="B56" s="133" t="s">
        <v>346</v>
      </c>
      <c r="C56" s="133" t="s">
        <v>165</v>
      </c>
      <c r="D56" s="134" t="s">
        <v>748</v>
      </c>
      <c r="E56" s="134">
        <f>VLOOKUP(C56:C220,[3]Sheet1!$C$2:$F$166,4,FALSE)</f>
        <v>96</v>
      </c>
      <c r="F56" s="134" t="s">
        <v>751</v>
      </c>
      <c r="G56" s="4">
        <v>149.73759651344506</v>
      </c>
      <c r="H56" s="3" t="s">
        <v>400</v>
      </c>
      <c r="I56" s="6"/>
    </row>
    <row r="57" spans="1:9">
      <c r="A57" s="6">
        <v>55</v>
      </c>
      <c r="B57" s="133" t="s">
        <v>87</v>
      </c>
      <c r="C57" s="133" t="s">
        <v>88</v>
      </c>
      <c r="D57" s="134" t="s">
        <v>748</v>
      </c>
      <c r="E57" s="134">
        <f>VLOOKUP(C57:C221,[3]Sheet1!$C$2:$F$166,4,FALSE)</f>
        <v>152</v>
      </c>
      <c r="F57" s="134" t="s">
        <v>751</v>
      </c>
      <c r="G57" s="4">
        <v>147.61974931120568</v>
      </c>
      <c r="H57" s="3" t="s">
        <v>400</v>
      </c>
      <c r="I57" s="6"/>
    </row>
    <row r="58" spans="1:9">
      <c r="A58" s="6">
        <v>56</v>
      </c>
      <c r="B58" s="133" t="s">
        <v>377</v>
      </c>
      <c r="C58" s="133" t="s">
        <v>166</v>
      </c>
      <c r="D58" s="134" t="s">
        <v>748</v>
      </c>
      <c r="E58" s="134">
        <f>VLOOKUP(C58:C222,[3]Sheet1!$C$2:$F$166,4,FALSE)</f>
        <v>240</v>
      </c>
      <c r="F58" s="134" t="s">
        <v>751</v>
      </c>
      <c r="G58" s="4">
        <v>138.1744388244025</v>
      </c>
      <c r="H58" s="3" t="s">
        <v>400</v>
      </c>
      <c r="I58" s="6"/>
    </row>
    <row r="59" spans="1:9">
      <c r="A59" s="6">
        <v>57</v>
      </c>
      <c r="B59" s="133" t="s">
        <v>142</v>
      </c>
      <c r="C59" s="133" t="s">
        <v>143</v>
      </c>
      <c r="D59" s="134" t="s">
        <v>748</v>
      </c>
      <c r="E59" s="134">
        <f>VLOOKUP(C59:C223,[3]Sheet1!$C$2:$F$166,4,FALSE)</f>
        <v>184</v>
      </c>
      <c r="F59" s="134" t="s">
        <v>751</v>
      </c>
      <c r="G59" s="4">
        <v>136.36452346241938</v>
      </c>
      <c r="H59" s="3" t="s">
        <v>400</v>
      </c>
      <c r="I59" s="6"/>
    </row>
    <row r="60" spans="1:9">
      <c r="A60" s="6">
        <v>58</v>
      </c>
      <c r="B60" s="133" t="s">
        <v>89</v>
      </c>
      <c r="C60" s="133" t="s">
        <v>90</v>
      </c>
      <c r="D60" s="134" t="s">
        <v>748</v>
      </c>
      <c r="E60" s="134">
        <f>VLOOKUP(C60:C224,[3]Sheet1!$C$2:$F$166,4,FALSE)</f>
        <v>224</v>
      </c>
      <c r="F60" s="134" t="s">
        <v>751</v>
      </c>
      <c r="G60" s="4">
        <v>132.35007985711169</v>
      </c>
      <c r="H60" s="3" t="s">
        <v>400</v>
      </c>
      <c r="I60" s="6"/>
    </row>
    <row r="61" spans="1:9">
      <c r="A61" s="6">
        <v>59</v>
      </c>
      <c r="B61" s="133" t="s">
        <v>160</v>
      </c>
      <c r="C61" s="133" t="s">
        <v>161</v>
      </c>
      <c r="D61" s="134" t="s">
        <v>748</v>
      </c>
      <c r="E61" s="134">
        <f>VLOOKUP(C61:C225,[3]Sheet1!$C$2:$F$166,4,FALSE)</f>
        <v>168</v>
      </c>
      <c r="F61" s="134" t="s">
        <v>751</v>
      </c>
      <c r="G61" s="4">
        <v>124.67097507532262</v>
      </c>
      <c r="H61" s="3" t="s">
        <v>400</v>
      </c>
      <c r="I61" s="6"/>
    </row>
    <row r="62" spans="1:9">
      <c r="A62" s="6">
        <v>60</v>
      </c>
      <c r="B62" s="133" t="s">
        <v>154</v>
      </c>
      <c r="C62" s="133" t="s">
        <v>155</v>
      </c>
      <c r="D62" s="134" t="s">
        <v>748</v>
      </c>
      <c r="E62" s="134">
        <f>VLOOKUP(C62:C226,[3]Sheet1!$C$2:$F$166,4,FALSE)</f>
        <v>104</v>
      </c>
      <c r="F62" s="134" t="s">
        <v>751</v>
      </c>
      <c r="G62" s="4">
        <v>123.14754055289345</v>
      </c>
      <c r="H62" s="3" t="s">
        <v>400</v>
      </c>
      <c r="I62" s="6"/>
    </row>
    <row r="63" spans="1:9">
      <c r="A63" s="6">
        <v>61</v>
      </c>
      <c r="B63" s="133" t="s">
        <v>210</v>
      </c>
      <c r="C63" s="133" t="s">
        <v>129</v>
      </c>
      <c r="D63" s="134" t="s">
        <v>748</v>
      </c>
      <c r="E63" s="134">
        <v>64</v>
      </c>
      <c r="F63" s="134" t="s">
        <v>751</v>
      </c>
      <c r="G63" s="4">
        <v>122.37619731797969</v>
      </c>
      <c r="H63" s="3" t="s">
        <v>400</v>
      </c>
      <c r="I63" s="6"/>
    </row>
    <row r="64" spans="1:9">
      <c r="A64" s="6">
        <v>62</v>
      </c>
      <c r="B64" s="133" t="s">
        <v>57</v>
      </c>
      <c r="C64" s="133" t="s">
        <v>58</v>
      </c>
      <c r="D64" s="134" t="s">
        <v>748</v>
      </c>
      <c r="E64" s="134">
        <f>VLOOKUP(C64:C228,[3]Sheet1!$C$2:$F$166,4,FALSE)</f>
        <v>176</v>
      </c>
      <c r="F64" s="134" t="s">
        <v>751</v>
      </c>
      <c r="G64" s="4">
        <v>121.67563718593242</v>
      </c>
      <c r="H64" s="3" t="s">
        <v>400</v>
      </c>
      <c r="I64" s="6"/>
    </row>
    <row r="65" spans="1:9">
      <c r="A65" s="6">
        <v>63</v>
      </c>
      <c r="B65" s="133" t="s">
        <v>379</v>
      </c>
      <c r="C65" s="133" t="s">
        <v>4</v>
      </c>
      <c r="D65" s="134" t="s">
        <v>389</v>
      </c>
      <c r="E65" s="134">
        <f>VLOOKUP(C65:C229,[3]Sheet1!$C$2:$F$166,4,FALSE)</f>
        <v>172</v>
      </c>
      <c r="F65" s="134" t="s">
        <v>751</v>
      </c>
      <c r="G65" s="10">
        <v>166.03717347477152</v>
      </c>
      <c r="H65" s="3" t="s">
        <v>400</v>
      </c>
      <c r="I65" s="22"/>
    </row>
    <row r="66" spans="1:9">
      <c r="A66" s="6">
        <v>64</v>
      </c>
      <c r="B66" s="133" t="s">
        <v>473</v>
      </c>
      <c r="C66" s="133" t="s">
        <v>437</v>
      </c>
      <c r="D66" s="134" t="s">
        <v>686</v>
      </c>
      <c r="E66" s="134">
        <v>64</v>
      </c>
      <c r="F66" s="134" t="s">
        <v>751</v>
      </c>
      <c r="G66" s="10">
        <v>163.73400406292808</v>
      </c>
      <c r="H66" s="3" t="s">
        <v>400</v>
      </c>
      <c r="I66" s="22"/>
    </row>
    <row r="67" spans="1:9">
      <c r="A67" s="6">
        <v>65</v>
      </c>
      <c r="B67" s="140" t="s">
        <v>134</v>
      </c>
      <c r="C67" s="140" t="s">
        <v>135</v>
      </c>
      <c r="D67" s="134" t="s">
        <v>389</v>
      </c>
      <c r="E67" s="134">
        <f>VLOOKUP(C67:C231,[3]Sheet1!$C$2:$F$166,4,FALSE)</f>
        <v>96</v>
      </c>
      <c r="F67" s="134" t="s">
        <v>751</v>
      </c>
      <c r="G67" s="10">
        <v>159.38064624709483</v>
      </c>
      <c r="H67" s="3" t="s">
        <v>400</v>
      </c>
      <c r="I67" s="22"/>
    </row>
    <row r="68" spans="1:9">
      <c r="A68" s="6">
        <v>66</v>
      </c>
      <c r="B68" s="133" t="s">
        <v>171</v>
      </c>
      <c r="C68" s="133" t="s">
        <v>172</v>
      </c>
      <c r="D68" s="134" t="s">
        <v>389</v>
      </c>
      <c r="E68" s="134">
        <f>VLOOKUP(C68:C232,[3]Sheet1!$C$2:$F$166,4,FALSE)</f>
        <v>192</v>
      </c>
      <c r="F68" s="134" t="s">
        <v>751</v>
      </c>
      <c r="G68" s="10">
        <v>158.915297351606</v>
      </c>
      <c r="H68" s="3" t="s">
        <v>400</v>
      </c>
      <c r="I68" s="22"/>
    </row>
    <row r="69" spans="1:9">
      <c r="A69" s="6">
        <v>67</v>
      </c>
      <c r="B69" s="133" t="s">
        <v>68</v>
      </c>
      <c r="C69" s="133" t="s">
        <v>69</v>
      </c>
      <c r="D69" s="134" t="s">
        <v>389</v>
      </c>
      <c r="E69" s="134">
        <f>VLOOKUP(C69:C233,[3]Sheet1!$C$2:$F$166,4,FALSE)</f>
        <v>208</v>
      </c>
      <c r="F69" s="134" t="s">
        <v>751</v>
      </c>
      <c r="G69" s="10">
        <v>158.52591292776182</v>
      </c>
      <c r="H69" s="3" t="s">
        <v>400</v>
      </c>
      <c r="I69" s="22"/>
    </row>
    <row r="70" spans="1:9">
      <c r="A70" s="6">
        <v>68</v>
      </c>
      <c r="B70" s="133" t="s">
        <v>32</v>
      </c>
      <c r="C70" s="133" t="s">
        <v>33</v>
      </c>
      <c r="D70" s="134" t="s">
        <v>389</v>
      </c>
      <c r="E70" s="134">
        <f>VLOOKUP(C70:C234,[3]Sheet1!$C$2:$F$166,4,FALSE)</f>
        <v>176</v>
      </c>
      <c r="F70" s="134" t="s">
        <v>751</v>
      </c>
      <c r="G70" s="10">
        <v>155.49682118404024</v>
      </c>
      <c r="H70" s="3" t="s">
        <v>400</v>
      </c>
      <c r="I70" s="22"/>
    </row>
    <row r="71" spans="1:9">
      <c r="A71" s="6">
        <v>69</v>
      </c>
      <c r="B71" s="133" t="s">
        <v>103</v>
      </c>
      <c r="C71" s="133" t="s">
        <v>104</v>
      </c>
      <c r="D71" s="134" t="s">
        <v>389</v>
      </c>
      <c r="E71" s="134">
        <f>VLOOKUP(C71:C235,[3]Sheet1!$C$2:$F$166,4,FALSE)</f>
        <v>152</v>
      </c>
      <c r="F71" s="134" t="s">
        <v>751</v>
      </c>
      <c r="G71" s="10">
        <v>154.83127397028539</v>
      </c>
      <c r="H71" s="3" t="s">
        <v>400</v>
      </c>
      <c r="I71" s="22"/>
    </row>
    <row r="72" spans="1:9">
      <c r="A72" s="6">
        <v>70</v>
      </c>
      <c r="B72" s="133" t="s">
        <v>356</v>
      </c>
      <c r="C72" s="133" t="s">
        <v>198</v>
      </c>
      <c r="D72" s="134" t="s">
        <v>389</v>
      </c>
      <c r="E72" s="134">
        <f>VLOOKUP(C72:C236,[3]Sheet1!$C$2:$F$166,4,FALSE)</f>
        <v>256</v>
      </c>
      <c r="F72" s="134" t="s">
        <v>751</v>
      </c>
      <c r="G72" s="10">
        <v>154.42804816383378</v>
      </c>
      <c r="H72" s="3" t="s">
        <v>400</v>
      </c>
      <c r="I72" s="22"/>
    </row>
    <row r="73" spans="1:9">
      <c r="A73" s="6">
        <v>71</v>
      </c>
      <c r="B73" s="133" t="s">
        <v>551</v>
      </c>
      <c r="C73" s="133" t="s">
        <v>422</v>
      </c>
      <c r="D73" s="134" t="s">
        <v>389</v>
      </c>
      <c r="E73" s="134">
        <f>VLOOKUP(C73:C237,[3]Sheet1!$C$2:$F$166,4,FALSE)</f>
        <v>128</v>
      </c>
      <c r="F73" s="134" t="s">
        <v>751</v>
      </c>
      <c r="G73" s="10">
        <v>149.64851340147547</v>
      </c>
      <c r="H73" s="3" t="s">
        <v>400</v>
      </c>
      <c r="I73" s="22"/>
    </row>
    <row r="74" spans="1:9">
      <c r="A74" s="6">
        <v>72</v>
      </c>
      <c r="B74" s="133" t="s">
        <v>344</v>
      </c>
      <c r="C74" s="133" t="s">
        <v>237</v>
      </c>
      <c r="D74" s="134" t="s">
        <v>389</v>
      </c>
      <c r="E74" s="134">
        <f>VLOOKUP(C74:C238,[3]Sheet1!$C$2:$F$166,4,FALSE)</f>
        <v>272</v>
      </c>
      <c r="F74" s="134" t="s">
        <v>751</v>
      </c>
      <c r="G74" s="131">
        <v>145.07221802653851</v>
      </c>
      <c r="H74" s="3" t="s">
        <v>400</v>
      </c>
      <c r="I74" s="22"/>
    </row>
    <row r="75" spans="1:9">
      <c r="A75" s="6">
        <v>73</v>
      </c>
      <c r="B75" s="133" t="s">
        <v>350</v>
      </c>
      <c r="C75" s="133" t="s">
        <v>157</v>
      </c>
      <c r="D75" s="134" t="s">
        <v>389</v>
      </c>
      <c r="E75" s="134">
        <v>64</v>
      </c>
      <c r="F75" s="134" t="s">
        <v>751</v>
      </c>
      <c r="G75" s="131">
        <v>143.52482235738216</v>
      </c>
      <c r="H75" s="3" t="s">
        <v>400</v>
      </c>
      <c r="I75" s="22"/>
    </row>
    <row r="76" spans="1:9">
      <c r="A76" s="6">
        <v>74</v>
      </c>
      <c r="B76" s="133" t="s">
        <v>66</v>
      </c>
      <c r="C76" s="133" t="s">
        <v>67</v>
      </c>
      <c r="D76" s="134" t="s">
        <v>389</v>
      </c>
      <c r="E76" s="134">
        <f>VLOOKUP(C76:C240,[3]Sheet1!$C$2:$F$166,4,FALSE)</f>
        <v>160</v>
      </c>
      <c r="F76" s="134" t="s">
        <v>751</v>
      </c>
      <c r="G76" s="131">
        <v>143.44397891056826</v>
      </c>
      <c r="H76" s="3" t="s">
        <v>400</v>
      </c>
      <c r="I76" s="25"/>
    </row>
    <row r="77" spans="1:9">
      <c r="A77" s="6">
        <v>75</v>
      </c>
      <c r="B77" s="133" t="s">
        <v>533</v>
      </c>
      <c r="C77" s="133" t="s">
        <v>409</v>
      </c>
      <c r="D77" s="134" t="s">
        <v>389</v>
      </c>
      <c r="E77" s="134">
        <f>VLOOKUP(C77:C241,[3]Sheet1!$C$2:$F$166,4,FALSE)</f>
        <v>96</v>
      </c>
      <c r="F77" s="134" t="s">
        <v>751</v>
      </c>
      <c r="G77" s="131">
        <v>140.12367854892807</v>
      </c>
      <c r="H77" s="3" t="s">
        <v>400</v>
      </c>
      <c r="I77" s="25"/>
    </row>
    <row r="78" spans="1:9">
      <c r="A78" s="6">
        <v>76</v>
      </c>
      <c r="B78" s="133" t="s">
        <v>150</v>
      </c>
      <c r="C78" s="133" t="s">
        <v>151</v>
      </c>
      <c r="D78" s="134" t="s">
        <v>389</v>
      </c>
      <c r="E78" s="134">
        <f>VLOOKUP(C78:C242,[3]Sheet1!$C$2:$F$166,4,FALSE)</f>
        <v>160</v>
      </c>
      <c r="F78" s="134" t="s">
        <v>751</v>
      </c>
      <c r="G78" s="131">
        <v>139.43309819710225</v>
      </c>
      <c r="H78" s="3" t="s">
        <v>400</v>
      </c>
      <c r="I78" s="25"/>
    </row>
    <row r="79" spans="1:9">
      <c r="A79" s="6">
        <v>77</v>
      </c>
      <c r="B79" s="133" t="s">
        <v>333</v>
      </c>
      <c r="C79" s="133" t="s">
        <v>299</v>
      </c>
      <c r="D79" s="134" t="s">
        <v>389</v>
      </c>
      <c r="E79" s="134">
        <f>VLOOKUP(C79:C243,[3]Sheet1!$C$2:$F$166,4,FALSE)</f>
        <v>272</v>
      </c>
      <c r="F79" s="134" t="s">
        <v>751</v>
      </c>
      <c r="G79" s="131">
        <v>136.06173232222397</v>
      </c>
      <c r="H79" s="3" t="s">
        <v>400</v>
      </c>
      <c r="I79" s="130"/>
    </row>
    <row r="80" spans="1:9">
      <c r="A80" s="6">
        <v>78</v>
      </c>
      <c r="B80" s="133" t="s">
        <v>574</v>
      </c>
      <c r="C80" s="133" t="s">
        <v>451</v>
      </c>
      <c r="D80" s="134" t="s">
        <v>389</v>
      </c>
      <c r="E80" s="134">
        <f>VLOOKUP(C80:C244,[3]Sheet1!$C$2:$F$166,4,FALSE)</f>
        <v>176</v>
      </c>
      <c r="F80" s="134" t="s">
        <v>751</v>
      </c>
      <c r="G80" s="131">
        <v>134.92567498513353</v>
      </c>
      <c r="H80" s="3" t="s">
        <v>400</v>
      </c>
      <c r="I80" s="25"/>
    </row>
    <row r="81" spans="1:9">
      <c r="A81" s="6">
        <v>79</v>
      </c>
      <c r="B81" s="133" t="s">
        <v>566</v>
      </c>
      <c r="C81" s="133" t="s">
        <v>438</v>
      </c>
      <c r="D81" s="134" t="s">
        <v>686</v>
      </c>
      <c r="E81" s="134">
        <f>VLOOKUP(C81:C245,[3]Sheet1!$C$2:$F$166,4,FALSE)</f>
        <v>224</v>
      </c>
      <c r="F81" s="134" t="s">
        <v>751</v>
      </c>
      <c r="G81" s="131">
        <v>132.41400112957322</v>
      </c>
      <c r="H81" s="3" t="s">
        <v>400</v>
      </c>
      <c r="I81" s="25"/>
    </row>
    <row r="82" spans="1:9">
      <c r="A82" s="6">
        <v>80</v>
      </c>
      <c r="B82" s="133" t="s">
        <v>330</v>
      </c>
      <c r="C82" s="133" t="s">
        <v>309</v>
      </c>
      <c r="D82" s="134" t="s">
        <v>686</v>
      </c>
      <c r="E82" s="134">
        <f>VLOOKUP(C82:C246,[3]Sheet1!$C$2:$F$166,4,FALSE)</f>
        <v>176</v>
      </c>
      <c r="F82" s="134" t="s">
        <v>751</v>
      </c>
      <c r="G82" s="131">
        <v>130.85462792898861</v>
      </c>
      <c r="H82" s="3" t="s">
        <v>400</v>
      </c>
      <c r="I82" s="130"/>
    </row>
    <row r="83" spans="1:9">
      <c r="A83" s="6">
        <v>81</v>
      </c>
      <c r="B83" s="133" t="s">
        <v>470</v>
      </c>
      <c r="C83" s="133" t="s">
        <v>316</v>
      </c>
      <c r="D83" s="134" t="s">
        <v>389</v>
      </c>
      <c r="E83" s="134">
        <f>VLOOKUP(C83:C247,[3]Sheet1!$C$2:$F$166,4,FALSE)</f>
        <v>128</v>
      </c>
      <c r="F83" s="134" t="s">
        <v>751</v>
      </c>
      <c r="G83" s="4">
        <v>128.35503074761837</v>
      </c>
      <c r="H83" s="3" t="s">
        <v>400</v>
      </c>
      <c r="I83" s="6"/>
    </row>
    <row r="84" spans="1:9">
      <c r="A84" s="6">
        <v>82</v>
      </c>
      <c r="B84" s="133" t="s">
        <v>82</v>
      </c>
      <c r="C84" s="133" t="s">
        <v>83</v>
      </c>
      <c r="D84" s="134" t="s">
        <v>389</v>
      </c>
      <c r="E84" s="134">
        <f>VLOOKUP(C84:C248,[3]Sheet1!$C$2:$F$166,4,FALSE)</f>
        <v>288</v>
      </c>
      <c r="F84" s="134" t="s">
        <v>751</v>
      </c>
      <c r="G84" s="4">
        <v>125.39579009931767</v>
      </c>
      <c r="H84" s="3" t="s">
        <v>400</v>
      </c>
      <c r="I84" s="7"/>
    </row>
    <row r="85" spans="1:9">
      <c r="A85" s="6">
        <v>83</v>
      </c>
      <c r="B85" s="133" t="s">
        <v>46</v>
      </c>
      <c r="C85" s="133" t="s">
        <v>47</v>
      </c>
      <c r="D85" s="134" t="s">
        <v>389</v>
      </c>
      <c r="E85" s="134">
        <v>64</v>
      </c>
      <c r="F85" s="134" t="s">
        <v>751</v>
      </c>
      <c r="G85" s="4">
        <v>120.96030622834992</v>
      </c>
      <c r="H85" s="3" t="s">
        <v>400</v>
      </c>
      <c r="I85" s="6"/>
    </row>
    <row r="86" spans="1:9">
      <c r="A86" s="6">
        <v>84</v>
      </c>
      <c r="B86" s="133" t="s">
        <v>130</v>
      </c>
      <c r="C86" s="133" t="s">
        <v>131</v>
      </c>
      <c r="D86" s="134" t="s">
        <v>389</v>
      </c>
      <c r="E86" s="134">
        <f>VLOOKUP(C86:C250,[3]Sheet1!$C$2:$F$166,4,FALSE)</f>
        <v>128</v>
      </c>
      <c r="F86" s="134" t="s">
        <v>751</v>
      </c>
      <c r="G86" s="4">
        <v>120.1538546154467</v>
      </c>
      <c r="H86" s="3" t="s">
        <v>400</v>
      </c>
      <c r="I86" s="3"/>
    </row>
    <row r="87" spans="1:9">
      <c r="A87" s="6">
        <v>85</v>
      </c>
      <c r="B87" s="133" t="s">
        <v>224</v>
      </c>
      <c r="C87" s="133" t="s">
        <v>225</v>
      </c>
      <c r="D87" s="134" t="s">
        <v>389</v>
      </c>
      <c r="E87" s="134">
        <v>64</v>
      </c>
      <c r="F87" s="134" t="s">
        <v>751</v>
      </c>
      <c r="G87" s="4">
        <v>120.00850128718315</v>
      </c>
      <c r="H87" s="3" t="s">
        <v>400</v>
      </c>
      <c r="I87" s="6"/>
    </row>
    <row r="88" spans="1:9">
      <c r="A88" s="6">
        <v>86</v>
      </c>
      <c r="B88" s="133" t="s">
        <v>366</v>
      </c>
      <c r="C88" s="133" t="s">
        <v>190</v>
      </c>
      <c r="D88" s="134" t="s">
        <v>389</v>
      </c>
      <c r="E88" s="134">
        <f>VLOOKUP(C88:C252,[3]Sheet1!$C$2:$F$166,4,FALSE)</f>
        <v>192</v>
      </c>
      <c r="F88" s="134" t="s">
        <v>751</v>
      </c>
      <c r="G88" s="4">
        <v>119.23202745527496</v>
      </c>
      <c r="H88" s="3" t="s">
        <v>400</v>
      </c>
      <c r="I88" s="6"/>
    </row>
    <row r="89" spans="1:9">
      <c r="A89" s="6">
        <v>87</v>
      </c>
      <c r="B89" s="133" t="s">
        <v>363</v>
      </c>
      <c r="C89" s="133" t="s">
        <v>164</v>
      </c>
      <c r="D89" s="134" t="s">
        <v>389</v>
      </c>
      <c r="E89" s="134">
        <f>VLOOKUP(C89:C253,[3]Sheet1!$C$2:$F$166,4,FALSE)</f>
        <v>64</v>
      </c>
      <c r="F89" s="134" t="s">
        <v>751</v>
      </c>
      <c r="G89" s="4">
        <v>115.37472267171812</v>
      </c>
      <c r="H89" s="3" t="s">
        <v>400</v>
      </c>
      <c r="I89" s="6"/>
    </row>
    <row r="90" spans="1:9">
      <c r="A90" s="6">
        <v>88</v>
      </c>
      <c r="B90" s="133" t="s">
        <v>364</v>
      </c>
      <c r="C90" s="133" t="s">
        <v>162</v>
      </c>
      <c r="D90" s="134" t="s">
        <v>394</v>
      </c>
      <c r="E90" s="134">
        <f>VLOOKUP(C90:C254,[3]Sheet1!$C$2:$F$166,4,FALSE)</f>
        <v>134</v>
      </c>
      <c r="F90" s="134" t="s">
        <v>751</v>
      </c>
      <c r="G90" s="10">
        <v>115.20531513783627</v>
      </c>
      <c r="H90" s="3" t="s">
        <v>400</v>
      </c>
      <c r="I90" s="6"/>
    </row>
    <row r="91" spans="1:9">
      <c r="A91" s="6">
        <v>89</v>
      </c>
      <c r="B91" s="133" t="s">
        <v>562</v>
      </c>
      <c r="C91" s="133" t="s">
        <v>432</v>
      </c>
      <c r="D91" s="134" t="s">
        <v>389</v>
      </c>
      <c r="E91" s="134">
        <f>VLOOKUP(C91:C255,[3]Sheet1!$C$2:$F$166,4,FALSE)</f>
        <v>64</v>
      </c>
      <c r="F91" s="134" t="s">
        <v>751</v>
      </c>
      <c r="G91" s="10">
        <v>115.02305028283527</v>
      </c>
      <c r="H91" s="3" t="s">
        <v>400</v>
      </c>
      <c r="I91" s="6"/>
    </row>
    <row r="92" spans="1:9">
      <c r="A92" s="6">
        <v>90</v>
      </c>
      <c r="B92" s="133" t="s">
        <v>13</v>
      </c>
      <c r="C92" s="133" t="s">
        <v>14</v>
      </c>
      <c r="D92" s="134" t="s">
        <v>389</v>
      </c>
      <c r="E92" s="134">
        <f>VLOOKUP(C92:C256,[3]Sheet1!$C$2:$F$166,4,FALSE)</f>
        <v>160</v>
      </c>
      <c r="F92" s="134" t="s">
        <v>751</v>
      </c>
      <c r="G92" s="10">
        <v>112.78596029912657</v>
      </c>
      <c r="H92" s="3" t="s">
        <v>400</v>
      </c>
      <c r="I92" s="6"/>
    </row>
    <row r="93" spans="1:9">
      <c r="A93" s="6">
        <v>91</v>
      </c>
      <c r="B93" s="133" t="s">
        <v>64</v>
      </c>
      <c r="C93" s="133" t="s">
        <v>65</v>
      </c>
      <c r="D93" s="134" t="s">
        <v>389</v>
      </c>
      <c r="E93" s="134">
        <f>VLOOKUP(C93:C257,[3]Sheet1!$C$2:$F$166,4,FALSE)</f>
        <v>160</v>
      </c>
      <c r="F93" s="134" t="s">
        <v>751</v>
      </c>
      <c r="G93" s="10">
        <v>112.22480252882981</v>
      </c>
      <c r="H93" s="3" t="s">
        <v>400</v>
      </c>
      <c r="I93" s="6"/>
    </row>
    <row r="94" spans="1:9">
      <c r="A94" s="6">
        <v>92</v>
      </c>
      <c r="B94" s="133" t="s">
        <v>541</v>
      </c>
      <c r="C94" s="133" t="s">
        <v>414</v>
      </c>
      <c r="D94" s="134" t="s">
        <v>389</v>
      </c>
      <c r="E94" s="134">
        <f>VLOOKUP(C94:C258,[3]Sheet1!$C$2:$F$166,4,FALSE)</f>
        <v>64</v>
      </c>
      <c r="F94" s="134" t="s">
        <v>751</v>
      </c>
      <c r="G94" s="10">
        <v>110.6692030007757</v>
      </c>
      <c r="H94" s="3" t="s">
        <v>400</v>
      </c>
      <c r="I94" s="6"/>
    </row>
    <row r="95" spans="1:9">
      <c r="A95" s="6">
        <v>93</v>
      </c>
      <c r="B95" s="141" t="s">
        <v>564</v>
      </c>
      <c r="C95" s="134" t="s">
        <v>654</v>
      </c>
      <c r="D95" s="134"/>
      <c r="E95" s="134"/>
      <c r="F95" s="134" t="s">
        <v>751</v>
      </c>
      <c r="G95" s="10"/>
      <c r="H95" s="3" t="s">
        <v>752</v>
      </c>
      <c r="I95" s="22" t="s">
        <v>398</v>
      </c>
    </row>
    <row r="96" spans="1:9">
      <c r="A96" s="6">
        <v>94</v>
      </c>
      <c r="B96" s="141" t="s">
        <v>548</v>
      </c>
      <c r="C96" s="134" t="s">
        <v>655</v>
      </c>
      <c r="D96" s="134"/>
      <c r="E96" s="134"/>
      <c r="F96" s="134" t="s">
        <v>751</v>
      </c>
      <c r="G96" s="10"/>
      <c r="H96" s="3" t="s">
        <v>752</v>
      </c>
      <c r="I96" s="22" t="s">
        <v>398</v>
      </c>
    </row>
    <row r="97" spans="1:9">
      <c r="A97" s="6">
        <v>95</v>
      </c>
      <c r="B97" s="142" t="s">
        <v>565</v>
      </c>
      <c r="C97" s="134" t="s">
        <v>656</v>
      </c>
      <c r="D97" s="134"/>
      <c r="E97" s="134"/>
      <c r="F97" s="134" t="s">
        <v>751</v>
      </c>
      <c r="G97" s="10"/>
      <c r="H97" s="3" t="s">
        <v>752</v>
      </c>
      <c r="I97" s="22" t="s">
        <v>398</v>
      </c>
    </row>
    <row r="98" spans="1:9">
      <c r="A98" s="6">
        <v>96</v>
      </c>
      <c r="B98" s="141" t="s">
        <v>573</v>
      </c>
      <c r="C98" s="134" t="s">
        <v>657</v>
      </c>
      <c r="D98" s="134"/>
      <c r="E98" s="134"/>
      <c r="F98" s="134" t="s">
        <v>751</v>
      </c>
      <c r="G98" s="10"/>
      <c r="H98" s="3" t="s">
        <v>752</v>
      </c>
      <c r="I98" s="22" t="s">
        <v>398</v>
      </c>
    </row>
    <row r="99" spans="1:9">
      <c r="A99" s="6">
        <v>97</v>
      </c>
      <c r="B99" s="141" t="s">
        <v>572</v>
      </c>
      <c r="C99" s="134" t="s">
        <v>658</v>
      </c>
      <c r="D99" s="134"/>
      <c r="E99" s="134"/>
      <c r="F99" s="134" t="s">
        <v>751</v>
      </c>
      <c r="G99" s="10"/>
      <c r="H99" s="3" t="s">
        <v>752</v>
      </c>
      <c r="I99" s="22" t="s">
        <v>398</v>
      </c>
    </row>
    <row r="100" spans="1:9">
      <c r="A100" s="6">
        <v>98</v>
      </c>
      <c r="B100" s="141" t="s">
        <v>547</v>
      </c>
      <c r="C100" s="134" t="s">
        <v>659</v>
      </c>
      <c r="D100" s="134"/>
      <c r="E100" s="134"/>
      <c r="F100" s="134" t="s">
        <v>751</v>
      </c>
      <c r="G100" s="10"/>
      <c r="H100" s="3" t="s">
        <v>752</v>
      </c>
      <c r="I100" s="22" t="s">
        <v>398</v>
      </c>
    </row>
    <row r="101" spans="1:9">
      <c r="A101" s="6">
        <v>99</v>
      </c>
      <c r="B101" s="141" t="s">
        <v>545</v>
      </c>
      <c r="C101" s="134" t="s">
        <v>660</v>
      </c>
      <c r="D101" s="134"/>
      <c r="E101" s="134"/>
      <c r="F101" s="134" t="s">
        <v>751</v>
      </c>
      <c r="G101" s="10"/>
      <c r="H101" s="3" t="s">
        <v>752</v>
      </c>
      <c r="I101" s="22" t="s">
        <v>398</v>
      </c>
    </row>
    <row r="102" spans="1:9">
      <c r="A102" s="6">
        <v>100</v>
      </c>
      <c r="B102" s="141" t="s">
        <v>542</v>
      </c>
      <c r="C102" s="134" t="s">
        <v>661</v>
      </c>
      <c r="D102" s="134"/>
      <c r="E102" s="134"/>
      <c r="F102" s="134" t="s">
        <v>751</v>
      </c>
      <c r="G102" s="10"/>
      <c r="H102" s="3" t="s">
        <v>752</v>
      </c>
      <c r="I102" s="22" t="s">
        <v>398</v>
      </c>
    </row>
    <row r="103" spans="1:9">
      <c r="A103" s="6">
        <v>101</v>
      </c>
      <c r="B103" s="133" t="s">
        <v>577</v>
      </c>
      <c r="C103" s="134" t="s">
        <v>662</v>
      </c>
      <c r="D103" s="134"/>
      <c r="E103" s="134"/>
      <c r="F103" s="134" t="s">
        <v>751</v>
      </c>
      <c r="G103" s="10"/>
      <c r="H103" s="3" t="s">
        <v>752</v>
      </c>
      <c r="I103" s="22" t="s">
        <v>398</v>
      </c>
    </row>
    <row r="104" spans="1:9">
      <c r="A104" s="6">
        <v>102</v>
      </c>
      <c r="B104" s="141" t="s">
        <v>555</v>
      </c>
      <c r="C104" s="134" t="s">
        <v>663</v>
      </c>
      <c r="D104" s="134"/>
      <c r="E104" s="134"/>
      <c r="F104" s="134" t="s">
        <v>751</v>
      </c>
      <c r="G104" s="10"/>
      <c r="H104" s="3" t="s">
        <v>752</v>
      </c>
      <c r="I104" s="22" t="s">
        <v>398</v>
      </c>
    </row>
    <row r="105" spans="1:9">
      <c r="A105" s="6">
        <v>103</v>
      </c>
      <c r="B105" s="141" t="s">
        <v>563</v>
      </c>
      <c r="C105" s="134" t="s">
        <v>664</v>
      </c>
      <c r="D105" s="134"/>
      <c r="E105" s="134"/>
      <c r="F105" s="134" t="s">
        <v>751</v>
      </c>
      <c r="G105" s="10"/>
      <c r="H105" s="3" t="s">
        <v>752</v>
      </c>
      <c r="I105" s="22" t="s">
        <v>398</v>
      </c>
    </row>
    <row r="106" spans="1:9">
      <c r="A106" s="6">
        <v>104</v>
      </c>
      <c r="B106" s="141" t="s">
        <v>535</v>
      </c>
      <c r="C106" s="134" t="s">
        <v>665</v>
      </c>
      <c r="D106" s="134"/>
      <c r="E106" s="134"/>
      <c r="F106" s="134" t="s">
        <v>751</v>
      </c>
      <c r="G106" s="131"/>
      <c r="H106" s="3" t="s">
        <v>752</v>
      </c>
      <c r="I106" s="22" t="s">
        <v>398</v>
      </c>
    </row>
    <row r="107" spans="1:9">
      <c r="A107" s="6">
        <v>105</v>
      </c>
      <c r="B107" s="141" t="s">
        <v>557</v>
      </c>
      <c r="C107" s="134" t="s">
        <v>666</v>
      </c>
      <c r="D107" s="134"/>
      <c r="E107" s="134"/>
      <c r="F107" s="134" t="s">
        <v>751</v>
      </c>
      <c r="G107" s="131"/>
      <c r="H107" s="3" t="s">
        <v>752</v>
      </c>
      <c r="I107" s="22" t="s">
        <v>398</v>
      </c>
    </row>
    <row r="108" spans="1:9">
      <c r="A108" s="6">
        <v>106</v>
      </c>
      <c r="B108" s="133" t="s">
        <v>223</v>
      </c>
      <c r="C108" s="133" t="s">
        <v>240</v>
      </c>
      <c r="D108" s="134" t="s">
        <v>746</v>
      </c>
      <c r="E108" s="134">
        <f>VLOOKUP(C108:C272,[3]Sheet1!$C$2:$F$166,4,FALSE)</f>
        <v>144</v>
      </c>
      <c r="F108" s="134" t="s">
        <v>751</v>
      </c>
      <c r="G108" s="131">
        <v>128.27647186868018</v>
      </c>
      <c r="H108" s="3" t="s">
        <v>401</v>
      </c>
      <c r="I108" s="25"/>
    </row>
    <row r="109" spans="1:9">
      <c r="A109" s="6">
        <v>107</v>
      </c>
      <c r="B109" s="133" t="s">
        <v>7</v>
      </c>
      <c r="C109" s="133" t="s">
        <v>737</v>
      </c>
      <c r="D109" s="134" t="s">
        <v>746</v>
      </c>
      <c r="E109" s="134">
        <f>VLOOKUP(C109:C273,[3]Sheet1!$C$2:$F$166,4,FALSE)</f>
        <v>240</v>
      </c>
      <c r="F109" s="134" t="s">
        <v>751</v>
      </c>
      <c r="G109" s="131">
        <v>121.27922483890774</v>
      </c>
      <c r="H109" s="3" t="s">
        <v>401</v>
      </c>
      <c r="I109" s="25"/>
    </row>
    <row r="110" spans="1:9">
      <c r="A110" s="6">
        <v>108</v>
      </c>
      <c r="B110" s="133" t="s">
        <v>76</v>
      </c>
      <c r="C110" s="133" t="s">
        <v>77</v>
      </c>
      <c r="D110" s="134" t="s">
        <v>746</v>
      </c>
      <c r="E110" s="134">
        <f>VLOOKUP(C110:C274,[3]Sheet1!$C$2:$F$166,4,FALSE)</f>
        <v>96</v>
      </c>
      <c r="F110" s="134" t="s">
        <v>751</v>
      </c>
      <c r="G110" s="131">
        <v>118.66289597014458</v>
      </c>
      <c r="H110" s="3" t="s">
        <v>401</v>
      </c>
      <c r="I110" s="25"/>
    </row>
    <row r="111" spans="1:9">
      <c r="A111" s="6">
        <v>109</v>
      </c>
      <c r="B111" s="133" t="s">
        <v>70</v>
      </c>
      <c r="C111" s="133" t="s">
        <v>71</v>
      </c>
      <c r="D111" s="134" t="s">
        <v>746</v>
      </c>
      <c r="E111" s="134">
        <f>VLOOKUP(C111:C275,[3]Sheet1!$C$2:$F$166,4,FALSE)</f>
        <v>164</v>
      </c>
      <c r="F111" s="134" t="s">
        <v>751</v>
      </c>
      <c r="G111" s="131">
        <v>109.63624468934444</v>
      </c>
      <c r="H111" s="3" t="s">
        <v>401</v>
      </c>
      <c r="I111" s="130"/>
    </row>
    <row r="112" spans="1:9">
      <c r="A112" s="6">
        <v>110</v>
      </c>
      <c r="B112" s="133" t="s">
        <v>464</v>
      </c>
      <c r="C112" s="133" t="s">
        <v>308</v>
      </c>
      <c r="D112" s="134" t="s">
        <v>746</v>
      </c>
      <c r="E112" s="134">
        <f>VLOOKUP(C112:C276,[3]Sheet1!$C$2:$F$166,4,FALSE)</f>
        <v>64</v>
      </c>
      <c r="F112" s="134" t="s">
        <v>751</v>
      </c>
      <c r="G112" s="131">
        <v>54.96942111485162</v>
      </c>
      <c r="H112" s="3" t="s">
        <v>401</v>
      </c>
      <c r="I112" s="25"/>
    </row>
    <row r="113" spans="1:9">
      <c r="A113" s="6">
        <v>111</v>
      </c>
      <c r="B113" s="133" t="s">
        <v>471</v>
      </c>
      <c r="C113" s="133" t="s">
        <v>260</v>
      </c>
      <c r="D113" s="134" t="s">
        <v>746</v>
      </c>
      <c r="E113" s="134">
        <f>VLOOKUP(C113:C277,[3]Sheet1!$C$2:$F$166,4,FALSE)</f>
        <v>64</v>
      </c>
      <c r="F113" s="134" t="s">
        <v>751</v>
      </c>
      <c r="G113" s="131">
        <v>48.820994360972712</v>
      </c>
      <c r="H113" s="3" t="s">
        <v>401</v>
      </c>
      <c r="I113" s="130"/>
    </row>
    <row r="114" spans="1:9">
      <c r="A114" s="6">
        <v>112</v>
      </c>
      <c r="B114" s="133" t="s">
        <v>86</v>
      </c>
      <c r="C114" s="133" t="s">
        <v>202</v>
      </c>
      <c r="D114" s="134" t="s">
        <v>748</v>
      </c>
      <c r="E114" s="134">
        <f>VLOOKUP(C114:C278,[3]Sheet1!$C$2:$F$166,4,FALSE)</f>
        <v>125</v>
      </c>
      <c r="F114" s="134" t="s">
        <v>751</v>
      </c>
      <c r="G114" s="4">
        <v>120.45951933383824</v>
      </c>
      <c r="H114" s="3" t="s">
        <v>401</v>
      </c>
      <c r="I114" s="6"/>
    </row>
    <row r="115" spans="1:9">
      <c r="A115" s="6">
        <v>113</v>
      </c>
      <c r="B115" s="133">
        <v>40311</v>
      </c>
      <c r="C115" s="133" t="s">
        <v>94</v>
      </c>
      <c r="D115" s="134" t="s">
        <v>748</v>
      </c>
      <c r="E115" s="134">
        <f>VLOOKUP(C115:C279,[3]Sheet1!$C$2:$F$166,4,FALSE)</f>
        <v>96</v>
      </c>
      <c r="F115" s="134" t="s">
        <v>751</v>
      </c>
      <c r="G115" s="4">
        <v>118.98039472349681</v>
      </c>
      <c r="H115" s="3" t="s">
        <v>401</v>
      </c>
      <c r="I115" s="7"/>
    </row>
    <row r="116" spans="1:9">
      <c r="A116" s="6">
        <v>114</v>
      </c>
      <c r="B116" s="133" t="s">
        <v>280</v>
      </c>
      <c r="C116" s="133" t="s">
        <v>248</v>
      </c>
      <c r="D116" s="134" t="s">
        <v>748</v>
      </c>
      <c r="E116" s="134">
        <f>VLOOKUP(C116:C280,[3]Sheet1!$C$2:$F$166,4,FALSE)</f>
        <v>160</v>
      </c>
      <c r="F116" s="134" t="s">
        <v>751</v>
      </c>
      <c r="G116" s="4">
        <v>116.17256135951121</v>
      </c>
      <c r="H116" s="3" t="s">
        <v>401</v>
      </c>
      <c r="I116" s="6"/>
    </row>
    <row r="117" spans="1:9">
      <c r="A117" s="6">
        <v>115</v>
      </c>
      <c r="B117" s="133" t="s">
        <v>48</v>
      </c>
      <c r="C117" s="133" t="s">
        <v>49</v>
      </c>
      <c r="D117" s="134" t="s">
        <v>748</v>
      </c>
      <c r="E117" s="134">
        <f>VLOOKUP(C117:C281,[3]Sheet1!$C$2:$F$166,4,FALSE)</f>
        <v>96</v>
      </c>
      <c r="F117" s="134" t="s">
        <v>751</v>
      </c>
      <c r="G117" s="4">
        <v>113.98950336241589</v>
      </c>
      <c r="H117" s="3" t="s">
        <v>401</v>
      </c>
      <c r="I117" s="3"/>
    </row>
    <row r="118" spans="1:9">
      <c r="A118" s="6">
        <v>116</v>
      </c>
      <c r="B118" s="133" t="s">
        <v>355</v>
      </c>
      <c r="C118" s="133" t="s">
        <v>163</v>
      </c>
      <c r="D118" s="134" t="s">
        <v>748</v>
      </c>
      <c r="E118" s="134">
        <f>VLOOKUP(C118:C282,[3]Sheet1!$C$2:$F$166,4,FALSE)</f>
        <v>80</v>
      </c>
      <c r="F118" s="134" t="s">
        <v>751</v>
      </c>
      <c r="G118" s="4">
        <v>110.83613196561292</v>
      </c>
      <c r="H118" s="3" t="s">
        <v>401</v>
      </c>
      <c r="I118" s="6"/>
    </row>
    <row r="119" spans="1:9">
      <c r="A119" s="6">
        <v>117</v>
      </c>
      <c r="B119" s="133" t="s">
        <v>380</v>
      </c>
      <c r="C119" s="133" t="s">
        <v>227</v>
      </c>
      <c r="D119" s="134" t="s">
        <v>748</v>
      </c>
      <c r="E119" s="134">
        <f>VLOOKUP(C119:C283,[3]Sheet1!$C$2:$F$166,4,FALSE)</f>
        <v>192</v>
      </c>
      <c r="F119" s="134" t="s">
        <v>751</v>
      </c>
      <c r="G119" s="4">
        <v>110.74894962962733</v>
      </c>
      <c r="H119" s="3" t="s">
        <v>401</v>
      </c>
      <c r="I119" s="6"/>
    </row>
    <row r="120" spans="1:9">
      <c r="A120" s="6">
        <v>118</v>
      </c>
      <c r="B120" s="133" t="s">
        <v>375</v>
      </c>
      <c r="C120" s="133" t="s">
        <v>285</v>
      </c>
      <c r="D120" s="134" t="s">
        <v>748</v>
      </c>
      <c r="E120" s="134">
        <f>VLOOKUP(C120:C284,[3]Sheet1!$C$2:$F$166,4,FALSE)</f>
        <v>96</v>
      </c>
      <c r="F120" s="134" t="s">
        <v>751</v>
      </c>
      <c r="G120" s="4">
        <v>109.62568367223781</v>
      </c>
      <c r="H120" s="3" t="s">
        <v>401</v>
      </c>
      <c r="I120" s="6"/>
    </row>
    <row r="121" spans="1:9">
      <c r="A121" s="6">
        <v>119</v>
      </c>
      <c r="B121" s="133" t="s">
        <v>362</v>
      </c>
      <c r="C121" s="133" t="s">
        <v>279</v>
      </c>
      <c r="D121" s="134" t="s">
        <v>748</v>
      </c>
      <c r="E121" s="134">
        <f>VLOOKUP(C121:C285,[3]Sheet1!$C$2:$F$166,4,FALSE)</f>
        <v>120</v>
      </c>
      <c r="F121" s="134" t="s">
        <v>751</v>
      </c>
      <c r="G121" s="4">
        <v>105.77032698067745</v>
      </c>
      <c r="H121" s="3" t="s">
        <v>401</v>
      </c>
      <c r="I121" s="6"/>
    </row>
    <row r="122" spans="1:9">
      <c r="A122" s="6">
        <v>120</v>
      </c>
      <c r="B122" s="133" t="s">
        <v>146</v>
      </c>
      <c r="C122" s="133" t="s">
        <v>147</v>
      </c>
      <c r="D122" s="134" t="s">
        <v>748</v>
      </c>
      <c r="E122" s="134">
        <f>VLOOKUP(C122:C286,[3]Sheet1!$C$2:$F$166,4,FALSE)</f>
        <v>280</v>
      </c>
      <c r="F122" s="134" t="s">
        <v>751</v>
      </c>
      <c r="G122" s="4">
        <v>96.593564364235363</v>
      </c>
      <c r="H122" s="3" t="s">
        <v>401</v>
      </c>
      <c r="I122" s="6"/>
    </row>
    <row r="123" spans="1:9">
      <c r="A123" s="6">
        <v>121</v>
      </c>
      <c r="B123" s="133" t="s">
        <v>132</v>
      </c>
      <c r="C123" s="133" t="s">
        <v>133</v>
      </c>
      <c r="D123" s="134" t="s">
        <v>748</v>
      </c>
      <c r="E123" s="134">
        <f>VLOOKUP(C123:C287,[3]Sheet1!$C$2:$F$166,4,FALSE)</f>
        <v>48</v>
      </c>
      <c r="F123" s="134" t="s">
        <v>751</v>
      </c>
      <c r="G123" s="4">
        <v>94.268244982679931</v>
      </c>
      <c r="H123" s="3" t="s">
        <v>401</v>
      </c>
      <c r="I123" s="6"/>
    </row>
    <row r="124" spans="1:9">
      <c r="A124" s="6">
        <v>122</v>
      </c>
      <c r="B124" s="133" t="s">
        <v>349</v>
      </c>
      <c r="C124" s="133" t="s">
        <v>236</v>
      </c>
      <c r="D124" s="134" t="s">
        <v>748</v>
      </c>
      <c r="E124" s="134">
        <f>VLOOKUP(C124:C288,[3]Sheet1!$C$2:$F$166,4,FALSE)</f>
        <v>232</v>
      </c>
      <c r="F124" s="134" t="s">
        <v>751</v>
      </c>
      <c r="G124" s="4">
        <v>86.173057073320138</v>
      </c>
      <c r="H124" s="3" t="s">
        <v>401</v>
      </c>
      <c r="I124" s="6"/>
    </row>
    <row r="125" spans="1:9">
      <c r="A125" s="6">
        <v>123</v>
      </c>
      <c r="B125" s="133" t="s">
        <v>112</v>
      </c>
      <c r="C125" s="133" t="s">
        <v>113</v>
      </c>
      <c r="D125" s="134" t="s">
        <v>748</v>
      </c>
      <c r="E125" s="134">
        <f>VLOOKUP(C125:C289,[3]Sheet1!$C$2:$F$166,4,FALSE)</f>
        <v>128</v>
      </c>
      <c r="F125" s="134" t="s">
        <v>751</v>
      </c>
      <c r="G125" s="4">
        <v>84.654329908687401</v>
      </c>
      <c r="H125" s="3" t="s">
        <v>401</v>
      </c>
      <c r="I125" s="6"/>
    </row>
    <row r="126" spans="1:9">
      <c r="A126" s="6">
        <v>124</v>
      </c>
      <c r="B126" s="133" t="s">
        <v>537</v>
      </c>
      <c r="C126" s="133" t="s">
        <v>410</v>
      </c>
      <c r="D126" s="134" t="s">
        <v>748</v>
      </c>
      <c r="E126" s="134">
        <f>VLOOKUP(C126:C290,[3]Sheet1!$C$2:$F$166,4,FALSE)</f>
        <v>36</v>
      </c>
      <c r="F126" s="134" t="s">
        <v>751</v>
      </c>
      <c r="G126" s="4">
        <v>84.322970968625825</v>
      </c>
      <c r="H126" s="3" t="s">
        <v>401</v>
      </c>
      <c r="I126" s="6"/>
    </row>
    <row r="127" spans="1:9">
      <c r="A127" s="6">
        <v>125</v>
      </c>
      <c r="B127" s="133" t="s">
        <v>358</v>
      </c>
      <c r="C127" s="133" t="s">
        <v>197</v>
      </c>
      <c r="D127" s="134" t="s">
        <v>748</v>
      </c>
      <c r="E127" s="134">
        <f>VLOOKUP(C127:C291,[3]Sheet1!$C$2:$F$166,4,FALSE)</f>
        <v>80</v>
      </c>
      <c r="F127" s="134" t="s">
        <v>751</v>
      </c>
      <c r="G127" s="4">
        <v>82.734808417928676</v>
      </c>
      <c r="H127" s="3" t="s">
        <v>401</v>
      </c>
      <c r="I127" s="6"/>
    </row>
    <row r="128" spans="1:9">
      <c r="A128" s="6">
        <v>126</v>
      </c>
      <c r="B128" s="133" t="s">
        <v>368</v>
      </c>
      <c r="C128" s="133" t="s">
        <v>262</v>
      </c>
      <c r="D128" s="134" t="s">
        <v>748</v>
      </c>
      <c r="E128" s="134">
        <f>VLOOKUP(C128:C292,[3]Sheet1!$C$2:$F$166,4,FALSE)</f>
        <v>144</v>
      </c>
      <c r="F128" s="134" t="s">
        <v>751</v>
      </c>
      <c r="G128" s="4">
        <v>78.981293255935498</v>
      </c>
      <c r="H128" s="3" t="s">
        <v>401</v>
      </c>
      <c r="I128" s="6"/>
    </row>
    <row r="129" spans="1:9">
      <c r="A129" s="6">
        <v>127</v>
      </c>
      <c r="B129" s="133" t="s">
        <v>347</v>
      </c>
      <c r="C129" s="133" t="s">
        <v>222</v>
      </c>
      <c r="D129" s="134" t="s">
        <v>748</v>
      </c>
      <c r="E129" s="134">
        <f>VLOOKUP(C129:C293,[3]Sheet1!$C$2:$F$166,4,FALSE)</f>
        <v>36</v>
      </c>
      <c r="F129" s="134" t="s">
        <v>751</v>
      </c>
      <c r="G129" s="4">
        <v>77.947746335516143</v>
      </c>
      <c r="H129" s="3" t="s">
        <v>401</v>
      </c>
      <c r="I129" s="6"/>
    </row>
    <row r="130" spans="1:9">
      <c r="A130" s="6">
        <v>128</v>
      </c>
      <c r="B130" s="133" t="s">
        <v>91</v>
      </c>
      <c r="C130" s="133" t="s">
        <v>92</v>
      </c>
      <c r="D130" s="134" t="s">
        <v>748</v>
      </c>
      <c r="E130" s="134">
        <f>VLOOKUP(C130:C294,[3]Sheet1!$C$2:$F$166,4,FALSE)</f>
        <v>32</v>
      </c>
      <c r="F130" s="134" t="s">
        <v>751</v>
      </c>
      <c r="G130" s="4">
        <v>76.968796466338773</v>
      </c>
      <c r="H130" s="3" t="s">
        <v>401</v>
      </c>
      <c r="I130" s="6"/>
    </row>
    <row r="131" spans="1:9">
      <c r="A131" s="6">
        <v>129</v>
      </c>
      <c r="B131" s="133" t="s">
        <v>2</v>
      </c>
      <c r="C131" s="133" t="s">
        <v>3</v>
      </c>
      <c r="D131" s="134" t="s">
        <v>748</v>
      </c>
      <c r="E131" s="134">
        <f>VLOOKUP(C131:C295,[3]Sheet1!$C$2:$F$166,4,FALSE)</f>
        <v>128</v>
      </c>
      <c r="F131" s="134" t="s">
        <v>751</v>
      </c>
      <c r="G131" s="4">
        <v>69.657820325918138</v>
      </c>
      <c r="H131" s="3" t="s">
        <v>401</v>
      </c>
      <c r="I131" s="6"/>
    </row>
    <row r="132" spans="1:9">
      <c r="A132" s="6">
        <v>130</v>
      </c>
      <c r="B132" s="133" t="s">
        <v>544</v>
      </c>
      <c r="C132" s="133" t="s">
        <v>418</v>
      </c>
      <c r="D132" s="134" t="s">
        <v>748</v>
      </c>
      <c r="E132" s="134">
        <f>VLOOKUP(C132:C296,[3]Sheet1!$C$2:$F$166,4,FALSE)</f>
        <v>80</v>
      </c>
      <c r="F132" s="134" t="s">
        <v>751</v>
      </c>
      <c r="G132" s="4">
        <v>62.055010919066028</v>
      </c>
      <c r="H132" s="3" t="s">
        <v>401</v>
      </c>
      <c r="I132" s="6"/>
    </row>
    <row r="133" spans="1:9">
      <c r="A133" s="6">
        <v>131</v>
      </c>
      <c r="B133" s="133" t="s">
        <v>374</v>
      </c>
      <c r="C133" s="133" t="s">
        <v>50</v>
      </c>
      <c r="D133" s="134" t="s">
        <v>748</v>
      </c>
      <c r="E133" s="134">
        <f>VLOOKUP(C133:C297,[3]Sheet1!$C$2:$F$166,4,FALSE)</f>
        <v>96</v>
      </c>
      <c r="F133" s="134" t="s">
        <v>751</v>
      </c>
      <c r="G133" s="4">
        <v>60.432906159161305</v>
      </c>
      <c r="H133" s="3" t="s">
        <v>401</v>
      </c>
      <c r="I133" s="6"/>
    </row>
    <row r="134" spans="1:9">
      <c r="A134" s="6">
        <v>132</v>
      </c>
      <c r="B134" s="133" t="s">
        <v>158</v>
      </c>
      <c r="C134" s="133" t="s">
        <v>159</v>
      </c>
      <c r="D134" s="134" t="s">
        <v>748</v>
      </c>
      <c r="E134" s="134">
        <f>VLOOKUP(C134:C298,[3]Sheet1!$C$2:$F$166,4,FALSE)</f>
        <v>38</v>
      </c>
      <c r="F134" s="134" t="s">
        <v>751</v>
      </c>
      <c r="G134" s="4">
        <v>59.126256260734507</v>
      </c>
      <c r="H134" s="3" t="s">
        <v>401</v>
      </c>
      <c r="I134" s="6"/>
    </row>
    <row r="135" spans="1:9">
      <c r="A135" s="6">
        <v>133</v>
      </c>
      <c r="B135" s="133" t="s">
        <v>560</v>
      </c>
      <c r="C135" s="133" t="s">
        <v>430</v>
      </c>
      <c r="D135" s="134" t="s">
        <v>748</v>
      </c>
      <c r="E135" s="134">
        <v>32</v>
      </c>
      <c r="F135" s="134" t="s">
        <v>751</v>
      </c>
      <c r="G135" s="4">
        <v>58.807734221223839</v>
      </c>
      <c r="H135" s="3" t="s">
        <v>401</v>
      </c>
      <c r="I135" s="6"/>
    </row>
    <row r="136" spans="1:9">
      <c r="A136" s="6">
        <v>134</v>
      </c>
      <c r="B136" s="133" t="s">
        <v>105</v>
      </c>
      <c r="C136" s="133" t="s">
        <v>106</v>
      </c>
      <c r="D136" s="134" t="s">
        <v>748</v>
      </c>
      <c r="E136" s="134">
        <f>VLOOKUP(C136:C300,[3]Sheet1!$C$2:$F$166,4,FALSE)</f>
        <v>48</v>
      </c>
      <c r="F136" s="134" t="s">
        <v>751</v>
      </c>
      <c r="G136" s="4">
        <v>51.246483555747901</v>
      </c>
      <c r="H136" s="3" t="s">
        <v>401</v>
      </c>
      <c r="I136" s="6"/>
    </row>
    <row r="137" spans="1:9">
      <c r="A137" s="6">
        <v>135</v>
      </c>
      <c r="B137" s="133" t="s">
        <v>571</v>
      </c>
      <c r="C137" s="133" t="s">
        <v>447</v>
      </c>
      <c r="D137" s="134" t="s">
        <v>686</v>
      </c>
      <c r="E137" s="134">
        <f>VLOOKUP(C137:C301,[3]Sheet1!$C$2:$F$166,4,FALSE)</f>
        <v>144</v>
      </c>
      <c r="F137" s="134" t="s">
        <v>751</v>
      </c>
      <c r="G137" s="10">
        <v>110.0241346056323</v>
      </c>
      <c r="H137" s="3" t="s">
        <v>401</v>
      </c>
      <c r="I137" s="6"/>
    </row>
    <row r="138" spans="1:9">
      <c r="A138" s="6">
        <v>136</v>
      </c>
      <c r="B138" s="133" t="s">
        <v>148</v>
      </c>
      <c r="C138" s="133" t="s">
        <v>149</v>
      </c>
      <c r="D138" s="134" t="s">
        <v>389</v>
      </c>
      <c r="E138" s="134">
        <f>VLOOKUP(C138:C302,[3]Sheet1!$C$2:$F$166,4,FALSE)</f>
        <v>192</v>
      </c>
      <c r="F138" s="134" t="s">
        <v>751</v>
      </c>
      <c r="G138" s="10">
        <v>109.27407878666878</v>
      </c>
      <c r="H138" s="3" t="s">
        <v>401</v>
      </c>
      <c r="I138" s="6"/>
    </row>
    <row r="139" spans="1:9">
      <c r="A139" s="6">
        <v>137</v>
      </c>
      <c r="B139" s="133" t="s">
        <v>369</v>
      </c>
      <c r="C139" s="133" t="s">
        <v>199</v>
      </c>
      <c r="D139" s="134" t="s">
        <v>394</v>
      </c>
      <c r="E139" s="134">
        <f>VLOOKUP(C139:C303,[3]Sheet1!$C$2:$F$166,4,FALSE)</f>
        <v>224</v>
      </c>
      <c r="F139" s="134" t="s">
        <v>751</v>
      </c>
      <c r="G139" s="10">
        <v>109.15692804106206</v>
      </c>
      <c r="H139" s="3" t="s">
        <v>401</v>
      </c>
      <c r="I139" s="6"/>
    </row>
    <row r="140" spans="1:9">
      <c r="A140" s="6">
        <v>138</v>
      </c>
      <c r="B140" s="133" t="s">
        <v>568</v>
      </c>
      <c r="C140" s="133" t="s">
        <v>444</v>
      </c>
      <c r="D140" s="134" t="s">
        <v>686</v>
      </c>
      <c r="E140" s="134">
        <f>VLOOKUP(C140:C304,[3]Sheet1!$C$2:$F$166,4,FALSE)</f>
        <v>128</v>
      </c>
      <c r="F140" s="134" t="s">
        <v>751</v>
      </c>
      <c r="G140" s="10">
        <v>105.52789578299755</v>
      </c>
      <c r="H140" s="3" t="s">
        <v>401</v>
      </c>
      <c r="I140" s="6"/>
    </row>
    <row r="141" spans="1:9">
      <c r="A141" s="6">
        <v>139</v>
      </c>
      <c r="B141" s="133" t="s">
        <v>540</v>
      </c>
      <c r="C141" s="133" t="s">
        <v>413</v>
      </c>
      <c r="D141" s="134" t="s">
        <v>389</v>
      </c>
      <c r="E141" s="134">
        <f>VLOOKUP(C141:C305,[3]Sheet1!$C$2:$F$166,4,FALSE)</f>
        <v>128</v>
      </c>
      <c r="F141" s="134" t="s">
        <v>751</v>
      </c>
      <c r="G141" s="10">
        <v>104.94853947761044</v>
      </c>
      <c r="H141" s="3" t="s">
        <v>401</v>
      </c>
      <c r="I141" s="6"/>
    </row>
    <row r="142" spans="1:9">
      <c r="A142" s="6">
        <v>140</v>
      </c>
      <c r="B142" s="133" t="s">
        <v>5</v>
      </c>
      <c r="C142" s="133" t="s">
        <v>6</v>
      </c>
      <c r="D142" s="134" t="s">
        <v>389</v>
      </c>
      <c r="E142" s="134">
        <f>VLOOKUP(C142:C306,[3]Sheet1!$C$2:$F$166,4,FALSE)</f>
        <v>256</v>
      </c>
      <c r="F142" s="134" t="s">
        <v>751</v>
      </c>
      <c r="G142" s="10">
        <v>104.72144417009432</v>
      </c>
      <c r="H142" s="3" t="s">
        <v>401</v>
      </c>
      <c r="I142" s="6"/>
    </row>
    <row r="143" spans="1:9">
      <c r="A143" s="6">
        <v>141</v>
      </c>
      <c r="B143" s="133" t="s">
        <v>466</v>
      </c>
      <c r="C143" s="133" t="s">
        <v>310</v>
      </c>
      <c r="D143" s="134" t="s">
        <v>389</v>
      </c>
      <c r="E143" s="134">
        <f>VLOOKUP(C143:C307,[3]Sheet1!$C$2:$F$166,4,FALSE)</f>
        <v>128</v>
      </c>
      <c r="F143" s="134" t="s">
        <v>751</v>
      </c>
      <c r="G143" s="10">
        <v>103.29021719030075</v>
      </c>
      <c r="H143" s="3" t="s">
        <v>401</v>
      </c>
      <c r="I143" s="6"/>
    </row>
    <row r="144" spans="1:9">
      <c r="A144" s="6">
        <v>142</v>
      </c>
      <c r="B144" s="133" t="s">
        <v>331</v>
      </c>
      <c r="C144" s="133" t="s">
        <v>311</v>
      </c>
      <c r="D144" s="134" t="s">
        <v>389</v>
      </c>
      <c r="E144" s="134">
        <f>VLOOKUP(C144:C308,[3]Sheet1!$C$2:$F$166,4,FALSE)</f>
        <v>128</v>
      </c>
      <c r="F144" s="134" t="s">
        <v>751</v>
      </c>
      <c r="G144" s="10">
        <v>102.69304642570523</v>
      </c>
      <c r="H144" s="3" t="s">
        <v>401</v>
      </c>
      <c r="I144" s="6"/>
    </row>
    <row r="145" spans="1:9">
      <c r="A145" s="6">
        <v>143</v>
      </c>
      <c r="B145" s="133" t="s">
        <v>558</v>
      </c>
      <c r="C145" s="133" t="s">
        <v>428</v>
      </c>
      <c r="D145" s="134" t="s">
        <v>389</v>
      </c>
      <c r="E145" s="134">
        <f>VLOOKUP(C145:C309,[3]Sheet1!$C$2:$F$166,4,FALSE)</f>
        <v>154</v>
      </c>
      <c r="F145" s="134" t="s">
        <v>751</v>
      </c>
      <c r="G145" s="10">
        <v>98.875314404497544</v>
      </c>
      <c r="H145" s="3" t="s">
        <v>401</v>
      </c>
      <c r="I145" s="6"/>
    </row>
    <row r="146" spans="1:9">
      <c r="A146" s="6">
        <v>144</v>
      </c>
      <c r="B146" s="133" t="s">
        <v>552</v>
      </c>
      <c r="C146" s="133" t="s">
        <v>423</v>
      </c>
      <c r="D146" s="134" t="s">
        <v>389</v>
      </c>
      <c r="E146" s="134">
        <f>VLOOKUP(C146:C310,[3]Sheet1!$C$2:$F$166,4,FALSE)</f>
        <v>112</v>
      </c>
      <c r="F146" s="134" t="s">
        <v>751</v>
      </c>
      <c r="G146" s="10">
        <v>96.265970946741476</v>
      </c>
      <c r="H146" s="3" t="s">
        <v>401</v>
      </c>
      <c r="I146" s="6"/>
    </row>
    <row r="147" spans="1:9">
      <c r="A147" s="6">
        <v>145</v>
      </c>
      <c r="B147" s="133" t="s">
        <v>123</v>
      </c>
      <c r="C147" s="133" t="s">
        <v>124</v>
      </c>
      <c r="D147" s="134" t="s">
        <v>389</v>
      </c>
      <c r="E147" s="134">
        <f>VLOOKUP(C147:C311,[3]Sheet1!$C$2:$F$166,4,FALSE)</f>
        <v>144</v>
      </c>
      <c r="F147" s="134" t="s">
        <v>751</v>
      </c>
      <c r="G147" s="10">
        <v>93.540951389640242</v>
      </c>
      <c r="H147" s="3" t="s">
        <v>401</v>
      </c>
      <c r="I147" s="6"/>
    </row>
    <row r="148" spans="1:9">
      <c r="A148" s="6">
        <v>146</v>
      </c>
      <c r="B148" s="133" t="s">
        <v>550</v>
      </c>
      <c r="C148" s="133" t="s">
        <v>421</v>
      </c>
      <c r="D148" s="134" t="s">
        <v>389</v>
      </c>
      <c r="E148" s="134">
        <f>VLOOKUP(C148:C312,[3]Sheet1!$C$2:$F$166,4,FALSE)</f>
        <v>48</v>
      </c>
      <c r="F148" s="134" t="s">
        <v>751</v>
      </c>
      <c r="G148" s="10">
        <v>92.824749290755364</v>
      </c>
      <c r="H148" s="3" t="s">
        <v>401</v>
      </c>
      <c r="I148" s="8"/>
    </row>
    <row r="149" spans="1:9">
      <c r="A149" s="6">
        <v>147</v>
      </c>
      <c r="B149" s="133" t="s">
        <v>359</v>
      </c>
      <c r="C149" s="133" t="s">
        <v>194</v>
      </c>
      <c r="D149" s="134" t="s">
        <v>389</v>
      </c>
      <c r="E149" s="134">
        <f>VLOOKUP(C149:C313,[3]Sheet1!$C$2:$F$166,4,FALSE)</f>
        <v>256</v>
      </c>
      <c r="F149" s="134" t="s">
        <v>751</v>
      </c>
      <c r="G149" s="10">
        <v>92.1490091152844</v>
      </c>
      <c r="H149" s="3" t="s">
        <v>401</v>
      </c>
      <c r="I149" s="8"/>
    </row>
    <row r="150" spans="1:9">
      <c r="A150" s="6">
        <v>148</v>
      </c>
      <c r="B150" s="133" t="s">
        <v>365</v>
      </c>
      <c r="C150" s="133" t="s">
        <v>233</v>
      </c>
      <c r="D150" s="134" t="s">
        <v>389</v>
      </c>
      <c r="E150" s="134">
        <f>VLOOKUP(C150:C314,[3]Sheet1!$C$2:$F$166,4,FALSE)</f>
        <v>160</v>
      </c>
      <c r="F150" s="134" t="s">
        <v>751</v>
      </c>
      <c r="G150" s="10">
        <v>87.868185497022864</v>
      </c>
      <c r="H150" s="3" t="s">
        <v>401</v>
      </c>
      <c r="I150" s="8"/>
    </row>
    <row r="151" spans="1:9">
      <c r="A151" s="6">
        <v>149</v>
      </c>
      <c r="B151" s="133" t="s">
        <v>567</v>
      </c>
      <c r="C151" s="133" t="s">
        <v>443</v>
      </c>
      <c r="D151" s="134" t="s">
        <v>389</v>
      </c>
      <c r="E151" s="134">
        <f>VLOOKUP(C151:C315,[3]Sheet1!$C$2:$F$166,4,FALSE)</f>
        <v>96</v>
      </c>
      <c r="F151" s="134" t="s">
        <v>751</v>
      </c>
      <c r="G151" s="10">
        <v>86.970307152125088</v>
      </c>
      <c r="H151" s="3" t="s">
        <v>401</v>
      </c>
      <c r="I151" s="8"/>
    </row>
    <row r="152" spans="1:9">
      <c r="A152" s="6">
        <v>150</v>
      </c>
      <c r="B152" s="133" t="s">
        <v>342</v>
      </c>
      <c r="C152" s="133" t="s">
        <v>208</v>
      </c>
      <c r="D152" s="134" t="s">
        <v>389</v>
      </c>
      <c r="E152" s="134">
        <f>VLOOKUP(C152:C316,[3]Sheet1!$C$2:$F$166,4,FALSE)</f>
        <v>96</v>
      </c>
      <c r="F152" s="134" t="s">
        <v>751</v>
      </c>
      <c r="G152" s="10">
        <v>82.619579917866261</v>
      </c>
      <c r="H152" s="3" t="s">
        <v>401</v>
      </c>
      <c r="I152" s="9"/>
    </row>
    <row r="153" spans="1:9">
      <c r="A153" s="6">
        <v>151</v>
      </c>
      <c r="B153" s="133" t="s">
        <v>462</v>
      </c>
      <c r="C153" s="133" t="s">
        <v>317</v>
      </c>
      <c r="D153" s="134" t="s">
        <v>389</v>
      </c>
      <c r="E153" s="134">
        <f>VLOOKUP(C153:C317,[3]Sheet1!$C$2:$F$166,4,FALSE)</f>
        <v>128</v>
      </c>
      <c r="F153" s="134" t="s">
        <v>751</v>
      </c>
      <c r="G153" s="10">
        <v>82.553226349353878</v>
      </c>
      <c r="H153" s="3" t="s">
        <v>401</v>
      </c>
      <c r="I153" s="8"/>
    </row>
    <row r="154" spans="1:9">
      <c r="A154" s="6">
        <v>152</v>
      </c>
      <c r="B154" s="133" t="s">
        <v>228</v>
      </c>
      <c r="C154" s="133" t="s">
        <v>229</v>
      </c>
      <c r="D154" s="134" t="s">
        <v>389</v>
      </c>
      <c r="E154" s="134">
        <f>VLOOKUP(C154:C318,[3]Sheet1!$C$2:$F$166,4,FALSE)</f>
        <v>56</v>
      </c>
      <c r="F154" s="134" t="s">
        <v>751</v>
      </c>
      <c r="G154" s="10">
        <v>80.903516987154347</v>
      </c>
      <c r="H154" s="3" t="s">
        <v>401</v>
      </c>
      <c r="I154" s="9"/>
    </row>
    <row r="155" spans="1:9">
      <c r="A155" s="6">
        <v>153</v>
      </c>
      <c r="B155" s="143" t="s">
        <v>381</v>
      </c>
      <c r="C155" s="133" t="s">
        <v>170</v>
      </c>
      <c r="D155" s="134" t="s">
        <v>389</v>
      </c>
      <c r="E155" s="134">
        <f>VLOOKUP(C155:C319,[3]Sheet1!$C$2:$F$166,4,FALSE)</f>
        <v>192</v>
      </c>
      <c r="F155" s="134" t="s">
        <v>751</v>
      </c>
      <c r="G155" s="10">
        <v>79.72144417009433</v>
      </c>
      <c r="H155" s="3" t="s">
        <v>401</v>
      </c>
      <c r="I155" s="8"/>
    </row>
    <row r="156" spans="1:9">
      <c r="A156" s="6">
        <v>154</v>
      </c>
      <c r="B156" s="143" t="s">
        <v>101</v>
      </c>
      <c r="C156" s="133" t="s">
        <v>102</v>
      </c>
      <c r="D156" s="134" t="s">
        <v>389</v>
      </c>
      <c r="E156" s="134">
        <f>VLOOKUP(C156:C320,[3]Sheet1!$C$2:$F$166,4,FALSE)</f>
        <v>256</v>
      </c>
      <c r="F156" s="134" t="s">
        <v>751</v>
      </c>
      <c r="G156" s="10">
        <v>79.333554253806483</v>
      </c>
      <c r="H156" s="3" t="s">
        <v>401</v>
      </c>
      <c r="I156" s="8"/>
    </row>
    <row r="157" spans="1:9">
      <c r="A157" s="6">
        <v>155</v>
      </c>
      <c r="B157" s="144" t="s">
        <v>24</v>
      </c>
      <c r="C157" s="133" t="s">
        <v>25</v>
      </c>
      <c r="D157" s="134" t="s">
        <v>389</v>
      </c>
      <c r="E157" s="134">
        <f>VLOOKUP(C157:C321,[3]Sheet1!$C$2:$F$166,4,FALSE)</f>
        <v>160</v>
      </c>
      <c r="F157" s="134" t="s">
        <v>751</v>
      </c>
      <c r="G157" s="10">
        <v>75.631498331943931</v>
      </c>
      <c r="H157" s="3" t="s">
        <v>401</v>
      </c>
      <c r="I157" s="8"/>
    </row>
    <row r="158" spans="1:9">
      <c r="A158" s="6">
        <v>156</v>
      </c>
      <c r="B158" s="143" t="s">
        <v>465</v>
      </c>
      <c r="C158" s="133" t="s">
        <v>238</v>
      </c>
      <c r="D158" s="134" t="s">
        <v>389</v>
      </c>
      <c r="E158" s="134">
        <f>VLOOKUP(C158:C322,[3]Sheet1!$C$2:$F$166,4,FALSE)</f>
        <v>128</v>
      </c>
      <c r="F158" s="134" t="s">
        <v>751</v>
      </c>
      <c r="G158" s="10">
        <v>73.967253587804464</v>
      </c>
      <c r="H158" s="3" t="s">
        <v>401</v>
      </c>
      <c r="I158" s="9"/>
    </row>
    <row r="159" spans="1:9">
      <c r="A159" s="6">
        <v>157</v>
      </c>
      <c r="B159" s="143" t="s">
        <v>468</v>
      </c>
      <c r="C159" s="133" t="s">
        <v>419</v>
      </c>
      <c r="D159" s="134" t="s">
        <v>389</v>
      </c>
      <c r="E159" s="134">
        <f>VLOOKUP(C159:C323,[3]Sheet1!$C$2:$F$166,4,FALSE)</f>
        <v>128</v>
      </c>
      <c r="F159" s="134" t="s">
        <v>751</v>
      </c>
      <c r="G159" s="10">
        <v>72.948242049325074</v>
      </c>
      <c r="H159" s="3" t="s">
        <v>401</v>
      </c>
      <c r="I159" s="8"/>
    </row>
    <row r="160" spans="1:9">
      <c r="A160" s="6">
        <v>158</v>
      </c>
      <c r="B160" s="143" t="s">
        <v>539</v>
      </c>
      <c r="C160" s="133" t="s">
        <v>412</v>
      </c>
      <c r="D160" s="134" t="s">
        <v>389</v>
      </c>
      <c r="E160" s="134">
        <f>VLOOKUP(C160:C324,[3]Sheet1!$C$2:$F$166,4,FALSE)</f>
        <v>136</v>
      </c>
      <c r="F160" s="134" t="s">
        <v>751</v>
      </c>
      <c r="G160" s="10">
        <v>66.851368713014907</v>
      </c>
      <c r="H160" s="3" t="s">
        <v>401</v>
      </c>
      <c r="I160" s="8"/>
    </row>
    <row r="161" spans="1:9">
      <c r="A161" s="6">
        <v>159</v>
      </c>
      <c r="B161" s="133" t="s">
        <v>373</v>
      </c>
      <c r="C161" s="133" t="s">
        <v>200</v>
      </c>
      <c r="D161" s="134" t="s">
        <v>389</v>
      </c>
      <c r="E161" s="134">
        <v>32</v>
      </c>
      <c r="F161" s="134" t="s">
        <v>751</v>
      </c>
      <c r="G161" s="10">
        <v>65.52938292442434</v>
      </c>
      <c r="H161" s="3" t="s">
        <v>401</v>
      </c>
      <c r="I161" s="9"/>
    </row>
    <row r="162" spans="1:9">
      <c r="A162" s="6">
        <v>160</v>
      </c>
      <c r="B162" s="143" t="s">
        <v>554</v>
      </c>
      <c r="C162" s="133" t="s">
        <v>425</v>
      </c>
      <c r="D162" s="134" t="s">
        <v>389</v>
      </c>
      <c r="E162" s="134">
        <f>VLOOKUP(C162:C326,[3]Sheet1!$C$2:$F$166,4,FALSE)</f>
        <v>64</v>
      </c>
      <c r="F162" s="134" t="s">
        <v>751</v>
      </c>
      <c r="G162" s="10">
        <v>64.0496697050948</v>
      </c>
      <c r="H162" s="3" t="s">
        <v>401</v>
      </c>
      <c r="I162" s="8"/>
    </row>
    <row r="163" spans="1:9">
      <c r="A163" s="6">
        <v>161</v>
      </c>
      <c r="B163" s="133" t="s">
        <v>469</v>
      </c>
      <c r="C163" s="133" t="s">
        <v>420</v>
      </c>
      <c r="D163" s="134" t="s">
        <v>389</v>
      </c>
      <c r="E163" s="134">
        <f>VLOOKUP(C163:C327,[3]Sheet1!$C$2:$F$166,4,FALSE)</f>
        <v>32</v>
      </c>
      <c r="F163" s="134" t="s">
        <v>751</v>
      </c>
      <c r="G163" s="10">
        <v>63.330989037165267</v>
      </c>
      <c r="H163" s="3" t="s">
        <v>401</v>
      </c>
      <c r="I163" s="9"/>
    </row>
    <row r="164" spans="1:9">
      <c r="A164" s="6">
        <v>162</v>
      </c>
      <c r="B164" s="143" t="s">
        <v>561</v>
      </c>
      <c r="C164" s="133" t="s">
        <v>431</v>
      </c>
      <c r="D164" s="134" t="s">
        <v>389</v>
      </c>
      <c r="E164" s="134">
        <f>VLOOKUP(C164:C328,[3]Sheet1!$C$2:$F$166,4,FALSE)</f>
        <v>80</v>
      </c>
      <c r="F164" s="134" t="s">
        <v>751</v>
      </c>
      <c r="G164" s="10">
        <v>62.603695444125577</v>
      </c>
      <c r="H164" s="3" t="s">
        <v>401</v>
      </c>
      <c r="I164" s="9"/>
    </row>
    <row r="165" spans="1:9">
      <c r="A165" s="6">
        <v>163</v>
      </c>
      <c r="B165" s="143" t="s">
        <v>354</v>
      </c>
      <c r="C165" s="133" t="s">
        <v>241</v>
      </c>
      <c r="D165" s="134" t="s">
        <v>746</v>
      </c>
      <c r="E165" s="134">
        <f>VLOOKUP(C165:C329,[3]Sheet1!$C$2:$F$166,4,FALSE)</f>
        <v>0</v>
      </c>
      <c r="F165" s="134" t="s">
        <v>751</v>
      </c>
      <c r="G165" s="131">
        <v>61.290322580645167</v>
      </c>
      <c r="H165" s="3" t="s">
        <v>741</v>
      </c>
      <c r="I165" s="130" t="s">
        <v>745</v>
      </c>
    </row>
    <row r="166" spans="1:9">
      <c r="A166" s="6">
        <v>164</v>
      </c>
      <c r="B166" s="143" t="s">
        <v>467</v>
      </c>
      <c r="C166" s="133" t="s">
        <v>319</v>
      </c>
      <c r="D166" s="134" t="s">
        <v>746</v>
      </c>
      <c r="E166" s="134">
        <f>VLOOKUP(C166:C330,[3]Sheet1!$C$2:$F$166,4,FALSE)</f>
        <v>0</v>
      </c>
      <c r="F166" s="134" t="s">
        <v>751</v>
      </c>
      <c r="G166" s="131">
        <v>54.032258064516135</v>
      </c>
      <c r="H166" s="3" t="s">
        <v>741</v>
      </c>
      <c r="I166" s="130" t="s">
        <v>745</v>
      </c>
    </row>
    <row r="167" spans="1:9">
      <c r="A167" s="6">
        <v>165</v>
      </c>
      <c r="B167" s="143" t="s">
        <v>242</v>
      </c>
      <c r="C167" s="133" t="s">
        <v>243</v>
      </c>
      <c r="D167" s="134" t="s">
        <v>746</v>
      </c>
      <c r="E167" s="134">
        <f>VLOOKUP(C167:C331,[3]Sheet1!$C$2:$F$166,4,FALSE)</f>
        <v>0</v>
      </c>
      <c r="F167" s="134" t="s">
        <v>751</v>
      </c>
      <c r="G167" s="131">
        <v>39.877002955239206</v>
      </c>
      <c r="H167" s="3" t="s">
        <v>741</v>
      </c>
      <c r="I167" s="130" t="s">
        <v>745</v>
      </c>
    </row>
    <row r="168" spans="1:9" ht="25.5" customHeight="1">
      <c r="A168" s="27"/>
      <c r="B168" s="27"/>
      <c r="C168" s="161"/>
      <c r="D168" s="161"/>
      <c r="E168" s="161"/>
      <c r="F168" s="161"/>
      <c r="G168" s="161"/>
      <c r="H168" s="161"/>
      <c r="I168" s="161"/>
    </row>
    <row r="169" spans="1:9">
      <c r="A169" s="27"/>
      <c r="B169" s="27"/>
      <c r="C169" s="27"/>
      <c r="D169" s="160"/>
      <c r="E169" s="160"/>
      <c r="F169" s="160"/>
      <c r="G169" s="160"/>
      <c r="H169" s="5"/>
      <c r="I169" s="27"/>
    </row>
    <row r="170" spans="1:9">
      <c r="A170" s="27"/>
      <c r="B170" s="27"/>
      <c r="C170" s="27"/>
      <c r="D170" s="5"/>
      <c r="E170" s="5"/>
      <c r="F170" s="5"/>
      <c r="G170" s="27"/>
      <c r="H170" s="5"/>
      <c r="I170" s="27"/>
    </row>
    <row r="171" spans="1:9">
      <c r="H171" s="5"/>
    </row>
    <row r="172" spans="1:9">
      <c r="D172" s="157"/>
      <c r="E172" s="157"/>
      <c r="F172" s="157"/>
      <c r="G172" s="157"/>
      <c r="H172" s="157"/>
      <c r="I172" s="157"/>
    </row>
  </sheetData>
  <mergeCells count="4">
    <mergeCell ref="D172:I172"/>
    <mergeCell ref="A1:I1"/>
    <mergeCell ref="D169:G169"/>
    <mergeCell ref="C168:I168"/>
  </mergeCells>
  <phoneticPr fontId="23" type="noConversion"/>
  <pageMargins left="0.59055118110236227" right="0.59055118110236227" top="0.59055118110236227" bottom="0.59055118110236227" header="0.31496062992125984" footer="0.31496062992125984"/>
  <pageSetup paperSize="9" scale="83" fitToHeight="0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成绩明细表</vt:lpstr>
      <vt:lpstr>职称信息表</vt:lpstr>
      <vt:lpstr>工作量</vt:lpstr>
      <vt:lpstr>研究生理论课工作量</vt:lpstr>
      <vt:lpstr>成绩汇总表（交教务处）</vt:lpstr>
      <vt:lpstr>'成绩汇总表（交教务处）'!Print_Titles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2019-10-12T07:11:53Z</cp:lastPrinted>
  <dcterms:created xsi:type="dcterms:W3CDTF">2013-06-18T02:18:01Z</dcterms:created>
  <dcterms:modified xsi:type="dcterms:W3CDTF">2022-05-11T06:59:14Z</dcterms:modified>
</cp:coreProperties>
</file>