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2022\彭老师\历史数据\业绩考核\"/>
    </mc:Choice>
  </mc:AlternateContent>
  <xr:revisionPtr revIDLastSave="0" documentId="13_ncr:1_{89858062-CD6B-4D26-B8AB-CECF9CCC3B96}" xr6:coauthVersionLast="47" xr6:coauthVersionMax="47" xr10:uidLastSave="{00000000-0000-0000-0000-000000000000}"/>
  <bookViews>
    <workbookView xWindow="38280" yWindow="-120" windowWidth="29040" windowHeight="16440" tabRatio="836" xr2:uid="{00000000-000D-0000-FFFF-FFFF00000000}"/>
  </bookViews>
  <sheets>
    <sheet name="成绩明细表" sheetId="15" r:id="rId1"/>
    <sheet name="职称信息表" sheetId="16" r:id="rId2"/>
    <sheet name="工作量" sheetId="2" r:id="rId3"/>
    <sheet name="成绩汇总表（交教务处）" sheetId="13" r:id="rId4"/>
  </sheets>
  <definedNames>
    <definedName name="_xlnm._FilterDatabase" localSheetId="3" hidden="1">'成绩汇总表（交教务处）'!$A$2:$I$181</definedName>
    <definedName name="_xlnm._FilterDatabase" localSheetId="0" hidden="1">成绩明细表!$A$2:$AM$2</definedName>
    <definedName name="_xlnm._FilterDatabase" localSheetId="2" hidden="1">工作量!$A$2:$Q$175</definedName>
    <definedName name="_xlnm._FilterDatabase" localSheetId="1" hidden="1">职称信息表!$A$2:$N$232</definedName>
    <definedName name="_xlnm.Print_Titles" localSheetId="3">'成绩汇总表（交教务处）'!$2:$2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3" i="2"/>
  <c r="AJ4" i="15"/>
  <c r="AJ5" i="15"/>
  <c r="AJ6" i="15"/>
  <c r="AJ7" i="15"/>
  <c r="AK7" i="15" s="1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K23" i="15" s="1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K39" i="15" s="1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K55" i="15" s="1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K71" i="15" s="1"/>
  <c r="AJ72" i="15"/>
  <c r="AJ73" i="15"/>
  <c r="AJ74" i="15"/>
  <c r="AJ75" i="15"/>
  <c r="AJ76" i="15"/>
  <c r="AJ77" i="15"/>
  <c r="AJ78" i="15"/>
  <c r="AJ79" i="15"/>
  <c r="AJ80" i="15"/>
  <c r="AJ81" i="15"/>
  <c r="AJ82" i="15"/>
  <c r="AJ83" i="15"/>
  <c r="AJ84" i="15"/>
  <c r="AJ85" i="15"/>
  <c r="AJ86" i="15"/>
  <c r="AJ87" i="15"/>
  <c r="AK87" i="15" s="1"/>
  <c r="AJ88" i="15"/>
  <c r="AJ89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AJ103" i="15"/>
  <c r="AK103" i="15" s="1"/>
  <c r="AJ104" i="15"/>
  <c r="AJ105" i="15"/>
  <c r="AJ106" i="15"/>
  <c r="AJ107" i="15"/>
  <c r="AJ108" i="15"/>
  <c r="AJ109" i="15"/>
  <c r="AJ110" i="15"/>
  <c r="AJ111" i="15"/>
  <c r="AJ112" i="15"/>
  <c r="AJ113" i="15"/>
  <c r="AJ114" i="15"/>
  <c r="AJ115" i="15"/>
  <c r="AJ116" i="15"/>
  <c r="AJ117" i="15"/>
  <c r="AJ118" i="15"/>
  <c r="AJ119" i="15"/>
  <c r="AK119" i="15" s="1"/>
  <c r="AJ120" i="15"/>
  <c r="AJ121" i="15"/>
  <c r="AJ122" i="15"/>
  <c r="AJ123" i="15"/>
  <c r="AJ124" i="15"/>
  <c r="AJ125" i="15"/>
  <c r="AJ126" i="15"/>
  <c r="AJ127" i="15"/>
  <c r="AJ128" i="15"/>
  <c r="AJ129" i="15"/>
  <c r="AJ130" i="15"/>
  <c r="AJ131" i="15"/>
  <c r="AJ132" i="15"/>
  <c r="AJ133" i="15"/>
  <c r="AJ134" i="15"/>
  <c r="AJ135" i="15"/>
  <c r="AK135" i="15" s="1"/>
  <c r="AJ136" i="15"/>
  <c r="AJ137" i="15"/>
  <c r="AJ138" i="15"/>
  <c r="AJ139" i="15"/>
  <c r="AJ140" i="15"/>
  <c r="AJ141" i="15"/>
  <c r="AJ142" i="15"/>
  <c r="AJ143" i="15"/>
  <c r="AJ144" i="15"/>
  <c r="AJ145" i="15"/>
  <c r="AJ146" i="15"/>
  <c r="AJ147" i="15"/>
  <c r="AJ148" i="15"/>
  <c r="AJ149" i="15"/>
  <c r="AJ150" i="15"/>
  <c r="AJ151" i="15"/>
  <c r="AK151" i="15" s="1"/>
  <c r="AJ152" i="15"/>
  <c r="AJ153" i="15"/>
  <c r="AJ154" i="15"/>
  <c r="AJ155" i="15"/>
  <c r="AJ156" i="15"/>
  <c r="AJ157" i="15"/>
  <c r="AJ158" i="15"/>
  <c r="AJ159" i="15"/>
  <c r="AJ160" i="15"/>
  <c r="AJ161" i="15"/>
  <c r="AJ162" i="15"/>
  <c r="AJ163" i="15"/>
  <c r="AJ164" i="15"/>
  <c r="AJ165" i="15"/>
  <c r="AJ166" i="15"/>
  <c r="AJ167" i="15"/>
  <c r="AK167" i="15" s="1"/>
  <c r="AJ168" i="15"/>
  <c r="AJ169" i="15"/>
  <c r="AJ170" i="15"/>
  <c r="AJ171" i="15"/>
  <c r="AJ172" i="15"/>
  <c r="AJ173" i="15"/>
  <c r="AJ174" i="15"/>
  <c r="AH4" i="15"/>
  <c r="AH5" i="15"/>
  <c r="AH6" i="15"/>
  <c r="AH7" i="15"/>
  <c r="AH8" i="15"/>
  <c r="AH9" i="15"/>
  <c r="AH10" i="15"/>
  <c r="AH11" i="15"/>
  <c r="AH12" i="15"/>
  <c r="AK12" i="15" s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6" i="15"/>
  <c r="AH27" i="15"/>
  <c r="AH28" i="15"/>
  <c r="AK28" i="15" s="1"/>
  <c r="AH29" i="15"/>
  <c r="AH30" i="15"/>
  <c r="AH31" i="15"/>
  <c r="AH32" i="15"/>
  <c r="AH33" i="15"/>
  <c r="AH34" i="15"/>
  <c r="AH35" i="15"/>
  <c r="AH36" i="15"/>
  <c r="AH37" i="15"/>
  <c r="AH38" i="15"/>
  <c r="AH39" i="15"/>
  <c r="AH40" i="15"/>
  <c r="AH41" i="15"/>
  <c r="AH42" i="15"/>
  <c r="AH43" i="15"/>
  <c r="AH44" i="15"/>
  <c r="AK44" i="15" s="1"/>
  <c r="AH45" i="15"/>
  <c r="AH46" i="15"/>
  <c r="AH47" i="15"/>
  <c r="AH48" i="15"/>
  <c r="AH49" i="15"/>
  <c r="AH50" i="15"/>
  <c r="AH51" i="15"/>
  <c r="AH52" i="15"/>
  <c r="AH53" i="15"/>
  <c r="AH54" i="15"/>
  <c r="AH55" i="15"/>
  <c r="AH56" i="15"/>
  <c r="AH57" i="15"/>
  <c r="AH58" i="15"/>
  <c r="AH59" i="15"/>
  <c r="AH60" i="15"/>
  <c r="AK60" i="15" s="1"/>
  <c r="AH61" i="15"/>
  <c r="AH62" i="15"/>
  <c r="AH63" i="15"/>
  <c r="AH64" i="15"/>
  <c r="AH65" i="15"/>
  <c r="AH66" i="15"/>
  <c r="AH67" i="15"/>
  <c r="AH68" i="15"/>
  <c r="AH69" i="15"/>
  <c r="AH70" i="15"/>
  <c r="AH71" i="15"/>
  <c r="AH72" i="15"/>
  <c r="AH73" i="15"/>
  <c r="AH74" i="15"/>
  <c r="AH75" i="15"/>
  <c r="AH76" i="15"/>
  <c r="AK76" i="15" s="1"/>
  <c r="AH77" i="15"/>
  <c r="AH78" i="15"/>
  <c r="AH79" i="15"/>
  <c r="AH80" i="15"/>
  <c r="AH81" i="15"/>
  <c r="AH82" i="15"/>
  <c r="AH83" i="15"/>
  <c r="AH84" i="15"/>
  <c r="AH85" i="15"/>
  <c r="AH86" i="15"/>
  <c r="AH87" i="15"/>
  <c r="AH88" i="15"/>
  <c r="AH89" i="15"/>
  <c r="AH90" i="15"/>
  <c r="AH91" i="15"/>
  <c r="AH92" i="15"/>
  <c r="AK92" i="15" s="1"/>
  <c r="AH93" i="15"/>
  <c r="AH94" i="15"/>
  <c r="AH95" i="15"/>
  <c r="AH96" i="15"/>
  <c r="AH97" i="15"/>
  <c r="AH98" i="15"/>
  <c r="AH99" i="15"/>
  <c r="AH100" i="15"/>
  <c r="AH101" i="15"/>
  <c r="AH102" i="15"/>
  <c r="AH103" i="15"/>
  <c r="AH104" i="15"/>
  <c r="AH105" i="15"/>
  <c r="AH106" i="15"/>
  <c r="AH107" i="15"/>
  <c r="AH108" i="15"/>
  <c r="AK108" i="15" s="1"/>
  <c r="AH109" i="15"/>
  <c r="AH110" i="15"/>
  <c r="AH111" i="15"/>
  <c r="AH112" i="15"/>
  <c r="AH113" i="15"/>
  <c r="AH114" i="15"/>
  <c r="AH115" i="15"/>
  <c r="AH116" i="15"/>
  <c r="AH117" i="15"/>
  <c r="AH118" i="15"/>
  <c r="AH119" i="15"/>
  <c r="AH120" i="15"/>
  <c r="AH121" i="15"/>
  <c r="AH122" i="15"/>
  <c r="AH123" i="15"/>
  <c r="AH124" i="15"/>
  <c r="AK124" i="15" s="1"/>
  <c r="AH125" i="15"/>
  <c r="AH126" i="15"/>
  <c r="AH127" i="15"/>
  <c r="AH128" i="15"/>
  <c r="AH129" i="15"/>
  <c r="AH130" i="15"/>
  <c r="AH131" i="15"/>
  <c r="AH132" i="15"/>
  <c r="AH133" i="15"/>
  <c r="AH134" i="15"/>
  <c r="AH135" i="15"/>
  <c r="AH136" i="15"/>
  <c r="AH137" i="15"/>
  <c r="AH138" i="15"/>
  <c r="AH139" i="15"/>
  <c r="AH140" i="15"/>
  <c r="AK140" i="15" s="1"/>
  <c r="AH141" i="15"/>
  <c r="AH142" i="15"/>
  <c r="AH143" i="15"/>
  <c r="AH144" i="15"/>
  <c r="AH145" i="15"/>
  <c r="AH146" i="15"/>
  <c r="AH147" i="15"/>
  <c r="AH148" i="15"/>
  <c r="AH149" i="15"/>
  <c r="AH150" i="15"/>
  <c r="AH151" i="15"/>
  <c r="AH152" i="15"/>
  <c r="AH153" i="15"/>
  <c r="AH154" i="15"/>
  <c r="AH155" i="15"/>
  <c r="AH156" i="15"/>
  <c r="AK156" i="15" s="1"/>
  <c r="AH157" i="15"/>
  <c r="AH158" i="15"/>
  <c r="AH159" i="15"/>
  <c r="AH160" i="15"/>
  <c r="AH161" i="15"/>
  <c r="AH162" i="15"/>
  <c r="AH163" i="15"/>
  <c r="AH164" i="15"/>
  <c r="AH165" i="15"/>
  <c r="AH166" i="15"/>
  <c r="AH167" i="15"/>
  <c r="AH168" i="15"/>
  <c r="AH169" i="15"/>
  <c r="AH170" i="15"/>
  <c r="AH171" i="15"/>
  <c r="AH172" i="15"/>
  <c r="AK172" i="15" s="1"/>
  <c r="AH173" i="15"/>
  <c r="AH174" i="15"/>
  <c r="R174" i="15"/>
  <c r="Y174" i="15"/>
  <c r="AD174" i="15"/>
  <c r="N174" i="15"/>
  <c r="K174" i="15"/>
  <c r="J174" i="15"/>
  <c r="I105" i="15"/>
  <c r="I109" i="15"/>
  <c r="I123" i="15"/>
  <c r="I166" i="15"/>
  <c r="J174" i="2"/>
  <c r="L174" i="2" s="1"/>
  <c r="H174" i="15" s="1"/>
  <c r="I174" i="15" s="1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Z38" i="15" s="1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Z54" i="15" s="1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Z83" i="15" s="1"/>
  <c r="R84" i="15"/>
  <c r="R85" i="15"/>
  <c r="R86" i="15"/>
  <c r="Z86" i="15" s="1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Z102" i="15" s="1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Z118" i="15" s="1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Z134" i="15" s="1"/>
  <c r="R135" i="15"/>
  <c r="R136" i="15"/>
  <c r="R137" i="15"/>
  <c r="R138" i="15"/>
  <c r="R139" i="15"/>
  <c r="R140" i="15"/>
  <c r="R141" i="15"/>
  <c r="R142" i="15"/>
  <c r="R143" i="15"/>
  <c r="R144" i="15"/>
  <c r="R145" i="15"/>
  <c r="R146" i="15"/>
  <c r="R147" i="15"/>
  <c r="R148" i="15"/>
  <c r="R149" i="15"/>
  <c r="R150" i="15"/>
  <c r="R151" i="15"/>
  <c r="R152" i="15"/>
  <c r="R153" i="15"/>
  <c r="R154" i="15"/>
  <c r="R155" i="15"/>
  <c r="R156" i="15"/>
  <c r="R157" i="15"/>
  <c r="R158" i="15"/>
  <c r="R159" i="15"/>
  <c r="R160" i="15"/>
  <c r="R161" i="15"/>
  <c r="R162" i="15"/>
  <c r="R163" i="15"/>
  <c r="R164" i="15"/>
  <c r="R165" i="15"/>
  <c r="R166" i="15"/>
  <c r="Z166" i="15" s="1"/>
  <c r="AL166" i="15" s="1"/>
  <c r="R167" i="15"/>
  <c r="R168" i="15"/>
  <c r="R169" i="15"/>
  <c r="R170" i="15"/>
  <c r="R171" i="15"/>
  <c r="R172" i="15"/>
  <c r="R173" i="15"/>
  <c r="R3" i="15"/>
  <c r="AD4" i="15"/>
  <c r="AD5" i="15"/>
  <c r="AK5" i="15" s="1"/>
  <c r="AD6" i="15"/>
  <c r="AD7" i="15"/>
  <c r="AD8" i="15"/>
  <c r="AD9" i="15"/>
  <c r="AD10" i="15"/>
  <c r="AD11" i="15"/>
  <c r="AK11" i="15" s="1"/>
  <c r="AD12" i="15"/>
  <c r="AD13" i="15"/>
  <c r="AD14" i="15"/>
  <c r="AD15" i="15"/>
  <c r="AD16" i="15"/>
  <c r="AD17" i="15"/>
  <c r="AD18" i="15"/>
  <c r="AD19" i="15"/>
  <c r="AK19" i="15" s="1"/>
  <c r="AD20" i="15"/>
  <c r="AD21" i="15"/>
  <c r="AK21" i="15" s="1"/>
  <c r="AD22" i="15"/>
  <c r="AD23" i="15"/>
  <c r="AD24" i="15"/>
  <c r="AD25" i="15"/>
  <c r="AD26" i="15"/>
  <c r="AD27" i="15"/>
  <c r="AK27" i="15" s="1"/>
  <c r="AD28" i="15"/>
  <c r="AD29" i="15"/>
  <c r="AD30" i="15"/>
  <c r="AD31" i="15"/>
  <c r="AD32" i="15"/>
  <c r="AD33" i="15"/>
  <c r="AD34" i="15"/>
  <c r="AD35" i="15"/>
  <c r="AK35" i="15" s="1"/>
  <c r="AD36" i="15"/>
  <c r="AD37" i="15"/>
  <c r="AK37" i="15" s="1"/>
  <c r="AD38" i="15"/>
  <c r="AD39" i="15"/>
  <c r="AD40" i="15"/>
  <c r="AD41" i="15"/>
  <c r="AD42" i="15"/>
  <c r="AD43" i="15"/>
  <c r="AK43" i="15" s="1"/>
  <c r="AD44" i="15"/>
  <c r="AD45" i="15"/>
  <c r="AD46" i="15"/>
  <c r="AD47" i="15"/>
  <c r="AD48" i="15"/>
  <c r="AD49" i="15"/>
  <c r="AD50" i="15"/>
  <c r="AD51" i="15"/>
  <c r="AK51" i="15" s="1"/>
  <c r="AD52" i="15"/>
  <c r="AD53" i="15"/>
  <c r="AK53" i="15" s="1"/>
  <c r="AD54" i="15"/>
  <c r="AD55" i="15"/>
  <c r="AD56" i="15"/>
  <c r="AD57" i="15"/>
  <c r="AD58" i="15"/>
  <c r="AD59" i="15"/>
  <c r="AK59" i="15" s="1"/>
  <c r="AD60" i="15"/>
  <c r="AD61" i="15"/>
  <c r="AD62" i="15"/>
  <c r="AD63" i="15"/>
  <c r="AD64" i="15"/>
  <c r="AD65" i="15"/>
  <c r="AD66" i="15"/>
  <c r="AD67" i="15"/>
  <c r="AK67" i="15" s="1"/>
  <c r="AD68" i="15"/>
  <c r="AD69" i="15"/>
  <c r="AK69" i="15" s="1"/>
  <c r="AD70" i="15"/>
  <c r="AD71" i="15"/>
  <c r="AD72" i="15"/>
  <c r="AD73" i="15"/>
  <c r="AD74" i="15"/>
  <c r="AD75" i="15"/>
  <c r="AK75" i="15" s="1"/>
  <c r="AD76" i="15"/>
  <c r="AD77" i="15"/>
  <c r="AD78" i="15"/>
  <c r="AD79" i="15"/>
  <c r="AD80" i="15"/>
  <c r="AD81" i="15"/>
  <c r="AD82" i="15"/>
  <c r="AD83" i="15"/>
  <c r="AK83" i="15" s="1"/>
  <c r="AD84" i="15"/>
  <c r="AD85" i="15"/>
  <c r="AK85" i="15" s="1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D98" i="15"/>
  <c r="AD99" i="15"/>
  <c r="AK99" i="15" s="1"/>
  <c r="AD100" i="15"/>
  <c r="AD101" i="15"/>
  <c r="AK101" i="15" s="1"/>
  <c r="AD102" i="15"/>
  <c r="AD103" i="15"/>
  <c r="AD104" i="15"/>
  <c r="AD105" i="15"/>
  <c r="AD106" i="15"/>
  <c r="AD107" i="15"/>
  <c r="AK107" i="15" s="1"/>
  <c r="AD108" i="15"/>
  <c r="AD109" i="15"/>
  <c r="AD110" i="15"/>
  <c r="AD111" i="15"/>
  <c r="AD112" i="15"/>
  <c r="AD113" i="15"/>
  <c r="AD114" i="15"/>
  <c r="AD115" i="15"/>
  <c r="AK115" i="15" s="1"/>
  <c r="AD116" i="15"/>
  <c r="AD117" i="15"/>
  <c r="AK117" i="15" s="1"/>
  <c r="AD118" i="15"/>
  <c r="AD119" i="15"/>
  <c r="AD120" i="15"/>
  <c r="AD121" i="15"/>
  <c r="AD122" i="15"/>
  <c r="AK122" i="15" s="1"/>
  <c r="AD123" i="15"/>
  <c r="AK123" i="15" s="1"/>
  <c r="AD124" i="15"/>
  <c r="AD125" i="15"/>
  <c r="AD126" i="15"/>
  <c r="AD127" i="15"/>
  <c r="AD128" i="15"/>
  <c r="AD129" i="15"/>
  <c r="AD130" i="15"/>
  <c r="AK130" i="15" s="1"/>
  <c r="AD131" i="15"/>
  <c r="AD132" i="15"/>
  <c r="AK132" i="15" s="1"/>
  <c r="AD133" i="15"/>
  <c r="AD134" i="15"/>
  <c r="AD135" i="15"/>
  <c r="AD136" i="15"/>
  <c r="AD137" i="15"/>
  <c r="AD138" i="15"/>
  <c r="AD139" i="15"/>
  <c r="AK139" i="15" s="1"/>
  <c r="AD140" i="15"/>
  <c r="AD141" i="15"/>
  <c r="AD142" i="15"/>
  <c r="AD143" i="15"/>
  <c r="AD144" i="15"/>
  <c r="AD145" i="15"/>
  <c r="AK145" i="15" s="1"/>
  <c r="AD146" i="15"/>
  <c r="AD147" i="15"/>
  <c r="AK147" i="15" s="1"/>
  <c r="AD148" i="15"/>
  <c r="AD149" i="15"/>
  <c r="AD150" i="15"/>
  <c r="AD151" i="15"/>
  <c r="AD152" i="15"/>
  <c r="AD153" i="15"/>
  <c r="AD154" i="15"/>
  <c r="AD155" i="15"/>
  <c r="AK155" i="15" s="1"/>
  <c r="AD156" i="15"/>
  <c r="AD157" i="15"/>
  <c r="AD158" i="15"/>
  <c r="AD159" i="15"/>
  <c r="AD160" i="15"/>
  <c r="AD161" i="15"/>
  <c r="AK161" i="15" s="1"/>
  <c r="AD162" i="15"/>
  <c r="AK162" i="15"/>
  <c r="AD163" i="15"/>
  <c r="AD164" i="15"/>
  <c r="AD165" i="15"/>
  <c r="AD166" i="15"/>
  <c r="AD167" i="15"/>
  <c r="AD168" i="15"/>
  <c r="AD169" i="15"/>
  <c r="AD170" i="15"/>
  <c r="AD171" i="15"/>
  <c r="AD172" i="15"/>
  <c r="AD173" i="15"/>
  <c r="Y4" i="15"/>
  <c r="Y5" i="15"/>
  <c r="Y6" i="15"/>
  <c r="Y7" i="15"/>
  <c r="Y8" i="15"/>
  <c r="Z8" i="15" s="1"/>
  <c r="Y9" i="15"/>
  <c r="Y10" i="15"/>
  <c r="Y11" i="15"/>
  <c r="Y12" i="15"/>
  <c r="Z12" i="15" s="1"/>
  <c r="Y13" i="15"/>
  <c r="Y14" i="15"/>
  <c r="Z14" i="15" s="1"/>
  <c r="Y15" i="15"/>
  <c r="Z15" i="15" s="1"/>
  <c r="Y16" i="15"/>
  <c r="Y17" i="15"/>
  <c r="Y18" i="15"/>
  <c r="Y19" i="15"/>
  <c r="Y20" i="15"/>
  <c r="Z20" i="15" s="1"/>
  <c r="Y21" i="15"/>
  <c r="Y22" i="15"/>
  <c r="Y23" i="15"/>
  <c r="Y24" i="15"/>
  <c r="Z24" i="15" s="1"/>
  <c r="Y25" i="15"/>
  <c r="Y26" i="15"/>
  <c r="Y27" i="15"/>
  <c r="Y28" i="15"/>
  <c r="Y29" i="15"/>
  <c r="Y30" i="15"/>
  <c r="Z30" i="15"/>
  <c r="Y31" i="15"/>
  <c r="Y32" i="15"/>
  <c r="Y33" i="15"/>
  <c r="Z33" i="15" s="1"/>
  <c r="Y34" i="15"/>
  <c r="Y35" i="15"/>
  <c r="Y36" i="15"/>
  <c r="Y37" i="15"/>
  <c r="Y38" i="15"/>
  <c r="Y39" i="15"/>
  <c r="Y40" i="15"/>
  <c r="Y41" i="15"/>
  <c r="Y42" i="15"/>
  <c r="Y43" i="15"/>
  <c r="Y44" i="15"/>
  <c r="Z44" i="15" s="1"/>
  <c r="Y45" i="15"/>
  <c r="Z45" i="15" s="1"/>
  <c r="Y46" i="15"/>
  <c r="Y47" i="15"/>
  <c r="Y48" i="15"/>
  <c r="Y49" i="15"/>
  <c r="Y50" i="15"/>
  <c r="Y51" i="15"/>
  <c r="Y52" i="15"/>
  <c r="Z52" i="15" s="1"/>
  <c r="Y53" i="15"/>
  <c r="Y54" i="15"/>
  <c r="Y55" i="15"/>
  <c r="Y56" i="15"/>
  <c r="Z56" i="15"/>
  <c r="Y57" i="15"/>
  <c r="Z57" i="15" s="1"/>
  <c r="Y58" i="15"/>
  <c r="Y59" i="15"/>
  <c r="Z59" i="15" s="1"/>
  <c r="Y60" i="15"/>
  <c r="Y61" i="15"/>
  <c r="Y62" i="15"/>
  <c r="Y63" i="15"/>
  <c r="Y64" i="15"/>
  <c r="Y65" i="15"/>
  <c r="Y66" i="15"/>
  <c r="Y67" i="15"/>
  <c r="Y68" i="15"/>
  <c r="Z68" i="15" s="1"/>
  <c r="Y69" i="15"/>
  <c r="Y70" i="15"/>
  <c r="Y71" i="15"/>
  <c r="Z71" i="15" s="1"/>
  <c r="Y72" i="15"/>
  <c r="Z72" i="15"/>
  <c r="Y73" i="15"/>
  <c r="Z73" i="15" s="1"/>
  <c r="Y74" i="15"/>
  <c r="Y75" i="15"/>
  <c r="Z75" i="15" s="1"/>
  <c r="Y76" i="15"/>
  <c r="Y77" i="15"/>
  <c r="Y78" i="15"/>
  <c r="Y79" i="15"/>
  <c r="Z79" i="15"/>
  <c r="Y80" i="15"/>
  <c r="Y81" i="15"/>
  <c r="Y82" i="15"/>
  <c r="Y83" i="15"/>
  <c r="Y84" i="15"/>
  <c r="Y85" i="15"/>
  <c r="Y86" i="15"/>
  <c r="Y87" i="15"/>
  <c r="Z87" i="15" s="1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Z100" i="15" s="1"/>
  <c r="Y101" i="15"/>
  <c r="Y102" i="15"/>
  <c r="Y103" i="15"/>
  <c r="Z103" i="15" s="1"/>
  <c r="Y104" i="15"/>
  <c r="Y105" i="15"/>
  <c r="Y106" i="15"/>
  <c r="Y107" i="15"/>
  <c r="Y108" i="15"/>
  <c r="Z108" i="15"/>
  <c r="Y109" i="15"/>
  <c r="Y110" i="15"/>
  <c r="Y111" i="15"/>
  <c r="Y112" i="15"/>
  <c r="Y113" i="15"/>
  <c r="Y114" i="15"/>
  <c r="Y115" i="15"/>
  <c r="Y116" i="15"/>
  <c r="Z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Z132" i="15"/>
  <c r="Y133" i="15"/>
  <c r="Y134" i="15"/>
  <c r="Y135" i="15"/>
  <c r="Y136" i="15"/>
  <c r="Z136" i="15" s="1"/>
  <c r="Y137" i="15"/>
  <c r="Z137" i="15" s="1"/>
  <c r="Y138" i="15"/>
  <c r="Y139" i="15"/>
  <c r="Y140" i="15"/>
  <c r="Y141" i="15"/>
  <c r="Y142" i="15"/>
  <c r="Y143" i="15"/>
  <c r="Y144" i="15"/>
  <c r="Y145" i="15"/>
  <c r="Y146" i="15"/>
  <c r="Y147" i="15"/>
  <c r="Y148" i="15"/>
  <c r="Z148" i="15" s="1"/>
  <c r="Y149" i="15"/>
  <c r="Y150" i="15"/>
  <c r="Y151" i="15"/>
  <c r="Y152" i="15"/>
  <c r="Y153" i="15"/>
  <c r="Y154" i="15"/>
  <c r="Z154" i="15"/>
  <c r="Y155" i="15"/>
  <c r="Y156" i="15"/>
  <c r="Z156" i="15"/>
  <c r="Y157" i="15"/>
  <c r="Y158" i="15"/>
  <c r="Y159" i="15"/>
  <c r="Y160" i="15"/>
  <c r="Y161" i="15"/>
  <c r="Z161" i="15" s="1"/>
  <c r="Y162" i="15"/>
  <c r="Y163" i="15"/>
  <c r="Y164" i="15"/>
  <c r="Y165" i="15"/>
  <c r="Y166" i="15"/>
  <c r="Y167" i="15"/>
  <c r="Y168" i="15"/>
  <c r="Z168" i="15"/>
  <c r="Y169" i="15"/>
  <c r="Y170" i="15"/>
  <c r="Y171" i="15"/>
  <c r="Y172" i="15"/>
  <c r="Y173" i="15"/>
  <c r="AJ3" i="15"/>
  <c r="AH3" i="15"/>
  <c r="AD3" i="15"/>
  <c r="AK3" i="15" s="1"/>
  <c r="Y3" i="15"/>
  <c r="N6" i="15"/>
  <c r="N7" i="15"/>
  <c r="N8" i="15"/>
  <c r="N9" i="15"/>
  <c r="N10" i="15"/>
  <c r="N11" i="15"/>
  <c r="N3" i="15"/>
  <c r="J4" i="2"/>
  <c r="L4" i="2" s="1"/>
  <c r="H4" i="15" s="1"/>
  <c r="I4" i="15" s="1"/>
  <c r="J5" i="2"/>
  <c r="L5" i="2" s="1"/>
  <c r="H5" i="15" s="1"/>
  <c r="I5" i="15" s="1"/>
  <c r="J6" i="2"/>
  <c r="L6" i="2" s="1"/>
  <c r="H6" i="15" s="1"/>
  <c r="I6" i="15" s="1"/>
  <c r="J7" i="2"/>
  <c r="L7" i="2"/>
  <c r="H7" i="15" s="1"/>
  <c r="I7" i="15" s="1"/>
  <c r="J8" i="2"/>
  <c r="L8" i="2" s="1"/>
  <c r="H8" i="15" s="1"/>
  <c r="I8" i="15" s="1"/>
  <c r="J9" i="2"/>
  <c r="L9" i="2" s="1"/>
  <c r="H9" i="15" s="1"/>
  <c r="I9" i="15" s="1"/>
  <c r="J10" i="2"/>
  <c r="L10" i="2" s="1"/>
  <c r="H10" i="15" s="1"/>
  <c r="I10" i="15" s="1"/>
  <c r="J11" i="2"/>
  <c r="L11" i="2" s="1"/>
  <c r="H11" i="15" s="1"/>
  <c r="I11" i="15" s="1"/>
  <c r="J12" i="2"/>
  <c r="L12" i="2" s="1"/>
  <c r="H12" i="15" s="1"/>
  <c r="I12" i="15" s="1"/>
  <c r="J13" i="2"/>
  <c r="L13" i="2" s="1"/>
  <c r="H13" i="15" s="1"/>
  <c r="I13" i="15" s="1"/>
  <c r="J14" i="2"/>
  <c r="L14" i="2" s="1"/>
  <c r="H14" i="15" s="1"/>
  <c r="I14" i="15" s="1"/>
  <c r="J15" i="2"/>
  <c r="L15" i="2" s="1"/>
  <c r="H15" i="15" s="1"/>
  <c r="I15" i="15" s="1"/>
  <c r="J16" i="2"/>
  <c r="L16" i="2" s="1"/>
  <c r="H16" i="15" s="1"/>
  <c r="I16" i="15" s="1"/>
  <c r="J17" i="2"/>
  <c r="L17" i="2"/>
  <c r="H17" i="15"/>
  <c r="I17" i="15" s="1"/>
  <c r="J18" i="2"/>
  <c r="L18" i="2" s="1"/>
  <c r="H18" i="15" s="1"/>
  <c r="I18" i="15" s="1"/>
  <c r="J19" i="2"/>
  <c r="L19" i="2" s="1"/>
  <c r="H19" i="15" s="1"/>
  <c r="I19" i="15" s="1"/>
  <c r="J20" i="2"/>
  <c r="L20" i="2" s="1"/>
  <c r="H20" i="15" s="1"/>
  <c r="I20" i="15" s="1"/>
  <c r="J21" i="2"/>
  <c r="L21" i="2" s="1"/>
  <c r="H21" i="15" s="1"/>
  <c r="I21" i="15" s="1"/>
  <c r="J22" i="2"/>
  <c r="L22" i="2" s="1"/>
  <c r="H22" i="15" s="1"/>
  <c r="I22" i="15" s="1"/>
  <c r="J23" i="2"/>
  <c r="L23" i="2"/>
  <c r="H23" i="15"/>
  <c r="I23" i="15" s="1"/>
  <c r="J24" i="2"/>
  <c r="L24" i="2" s="1"/>
  <c r="H24" i="15" s="1"/>
  <c r="I24" i="15" s="1"/>
  <c r="J25" i="2"/>
  <c r="L25" i="2" s="1"/>
  <c r="H25" i="15" s="1"/>
  <c r="I25" i="15" s="1"/>
  <c r="J26" i="2"/>
  <c r="L26" i="2" s="1"/>
  <c r="H26" i="15" s="1"/>
  <c r="I26" i="15" s="1"/>
  <c r="J27" i="2"/>
  <c r="L27" i="2"/>
  <c r="H27" i="15" s="1"/>
  <c r="I27" i="15" s="1"/>
  <c r="J28" i="2"/>
  <c r="L28" i="2" s="1"/>
  <c r="H28" i="15" s="1"/>
  <c r="I28" i="15" s="1"/>
  <c r="J29" i="2"/>
  <c r="L29" i="2" s="1"/>
  <c r="H29" i="15" s="1"/>
  <c r="I29" i="15" s="1"/>
  <c r="J30" i="2"/>
  <c r="L30" i="2"/>
  <c r="H30" i="15" s="1"/>
  <c r="I30" i="15" s="1"/>
  <c r="J31" i="2"/>
  <c r="L31" i="2" s="1"/>
  <c r="H31" i="15" s="1"/>
  <c r="I31" i="15" s="1"/>
  <c r="J32" i="2"/>
  <c r="L32" i="2" s="1"/>
  <c r="H32" i="15" s="1"/>
  <c r="I32" i="15" s="1"/>
  <c r="J33" i="2"/>
  <c r="L33" i="2" s="1"/>
  <c r="H33" i="15" s="1"/>
  <c r="I33" i="15" s="1"/>
  <c r="J34" i="2"/>
  <c r="L34" i="2"/>
  <c r="H34" i="15" s="1"/>
  <c r="I34" i="15" s="1"/>
  <c r="J35" i="2"/>
  <c r="L35" i="2"/>
  <c r="H35" i="15"/>
  <c r="I35" i="15" s="1"/>
  <c r="J36" i="2"/>
  <c r="L36" i="2" s="1"/>
  <c r="H36" i="15" s="1"/>
  <c r="I36" i="15" s="1"/>
  <c r="J37" i="2"/>
  <c r="L37" i="2" s="1"/>
  <c r="H37" i="15" s="1"/>
  <c r="I37" i="15" s="1"/>
  <c r="J38" i="2"/>
  <c r="L38" i="2" s="1"/>
  <c r="H38" i="15" s="1"/>
  <c r="I38" i="15" s="1"/>
  <c r="J39" i="2"/>
  <c r="L39" i="2"/>
  <c r="H39" i="15" s="1"/>
  <c r="I39" i="15" s="1"/>
  <c r="J40" i="2"/>
  <c r="L40" i="2" s="1"/>
  <c r="H40" i="15" s="1"/>
  <c r="I40" i="15" s="1"/>
  <c r="J41" i="2"/>
  <c r="L41" i="2" s="1"/>
  <c r="H41" i="15" s="1"/>
  <c r="I41" i="15" s="1"/>
  <c r="J42" i="2"/>
  <c r="L42" i="2"/>
  <c r="H42" i="15" s="1"/>
  <c r="I42" i="15" s="1"/>
  <c r="J43" i="2"/>
  <c r="L43" i="2"/>
  <c r="H43" i="15"/>
  <c r="I43" i="15" s="1"/>
  <c r="J44" i="2"/>
  <c r="L44" i="2" s="1"/>
  <c r="H44" i="15" s="1"/>
  <c r="I44" i="15" s="1"/>
  <c r="J45" i="2"/>
  <c r="L45" i="2" s="1"/>
  <c r="H45" i="15" s="1"/>
  <c r="I45" i="15" s="1"/>
  <c r="J46" i="2"/>
  <c r="L46" i="2" s="1"/>
  <c r="H46" i="15" s="1"/>
  <c r="I46" i="15" s="1"/>
  <c r="J47" i="2"/>
  <c r="L47" i="2" s="1"/>
  <c r="H47" i="15" s="1"/>
  <c r="I47" i="15" s="1"/>
  <c r="J48" i="2"/>
  <c r="L48" i="2" s="1"/>
  <c r="H48" i="15" s="1"/>
  <c r="I48" i="15" s="1"/>
  <c r="J49" i="2"/>
  <c r="L49" i="2" s="1"/>
  <c r="H49" i="15" s="1"/>
  <c r="I49" i="15" s="1"/>
  <c r="J50" i="2"/>
  <c r="L50" i="2" s="1"/>
  <c r="H50" i="15" s="1"/>
  <c r="I50" i="15" s="1"/>
  <c r="J51" i="2"/>
  <c r="L51" i="2" s="1"/>
  <c r="H51" i="15" s="1"/>
  <c r="I51" i="15" s="1"/>
  <c r="J52" i="2"/>
  <c r="L52" i="2"/>
  <c r="H52" i="15" s="1"/>
  <c r="I52" i="15" s="1"/>
  <c r="J53" i="2"/>
  <c r="L53" i="2" s="1"/>
  <c r="H53" i="15" s="1"/>
  <c r="I53" i="15" s="1"/>
  <c r="J54" i="2"/>
  <c r="L54" i="2" s="1"/>
  <c r="H54" i="15" s="1"/>
  <c r="I54" i="15" s="1"/>
  <c r="J55" i="2"/>
  <c r="L55" i="2"/>
  <c r="H55" i="15" s="1"/>
  <c r="I55" i="15" s="1"/>
  <c r="J56" i="2"/>
  <c r="L56" i="2" s="1"/>
  <c r="H56" i="15" s="1"/>
  <c r="I56" i="15" s="1"/>
  <c r="J57" i="2"/>
  <c r="L57" i="2" s="1"/>
  <c r="H57" i="15" s="1"/>
  <c r="I57" i="15" s="1"/>
  <c r="J58" i="2"/>
  <c r="L58" i="2" s="1"/>
  <c r="H58" i="15" s="1"/>
  <c r="I58" i="15" s="1"/>
  <c r="J59" i="2"/>
  <c r="L59" i="2"/>
  <c r="H59" i="15" s="1"/>
  <c r="I59" i="15" s="1"/>
  <c r="J60" i="2"/>
  <c r="L60" i="2" s="1"/>
  <c r="H60" i="15" s="1"/>
  <c r="I60" i="15" s="1"/>
  <c r="J61" i="2"/>
  <c r="L61" i="2"/>
  <c r="H61" i="15" s="1"/>
  <c r="I61" i="15" s="1"/>
  <c r="J62" i="2"/>
  <c r="L62" i="2" s="1"/>
  <c r="H62" i="15" s="1"/>
  <c r="I62" i="15" s="1"/>
  <c r="J63" i="2"/>
  <c r="L63" i="2"/>
  <c r="H63" i="15" s="1"/>
  <c r="I63" i="15" s="1"/>
  <c r="J64" i="2"/>
  <c r="L64" i="2" s="1"/>
  <c r="H64" i="15" s="1"/>
  <c r="I64" i="15" s="1"/>
  <c r="J65" i="2"/>
  <c r="L65" i="2" s="1"/>
  <c r="H65" i="15" s="1"/>
  <c r="I65" i="15" s="1"/>
  <c r="J66" i="2"/>
  <c r="L66" i="2" s="1"/>
  <c r="H66" i="15" s="1"/>
  <c r="I66" i="15" s="1"/>
  <c r="J67" i="2"/>
  <c r="L67" i="2" s="1"/>
  <c r="H67" i="15" s="1"/>
  <c r="I67" i="15" s="1"/>
  <c r="J68" i="2"/>
  <c r="L68" i="2"/>
  <c r="H68" i="15" s="1"/>
  <c r="I68" i="15" s="1"/>
  <c r="J69" i="2"/>
  <c r="L69" i="2" s="1"/>
  <c r="H69" i="15" s="1"/>
  <c r="I69" i="15" s="1"/>
  <c r="J70" i="2"/>
  <c r="L70" i="2" s="1"/>
  <c r="H70" i="15" s="1"/>
  <c r="I70" i="15" s="1"/>
  <c r="J71" i="2"/>
  <c r="L71" i="2" s="1"/>
  <c r="H71" i="15" s="1"/>
  <c r="I71" i="15" s="1"/>
  <c r="AL71" i="15" s="1"/>
  <c r="J72" i="2"/>
  <c r="L72" i="2"/>
  <c r="H72" i="15" s="1"/>
  <c r="I72" i="15" s="1"/>
  <c r="J73" i="2"/>
  <c r="L73" i="2" s="1"/>
  <c r="H73" i="15" s="1"/>
  <c r="I73" i="15" s="1"/>
  <c r="J74" i="2"/>
  <c r="L74" i="2" s="1"/>
  <c r="H74" i="15" s="1"/>
  <c r="I74" i="15" s="1"/>
  <c r="J75" i="2"/>
  <c r="L75" i="2" s="1"/>
  <c r="H75" i="15" s="1"/>
  <c r="I75" i="15" s="1"/>
  <c r="J76" i="2"/>
  <c r="L76" i="2" s="1"/>
  <c r="H76" i="15" s="1"/>
  <c r="I76" i="15" s="1"/>
  <c r="J77" i="2"/>
  <c r="L77" i="2" s="1"/>
  <c r="H77" i="15" s="1"/>
  <c r="I77" i="15" s="1"/>
  <c r="J78" i="2"/>
  <c r="L78" i="2" s="1"/>
  <c r="H78" i="15" s="1"/>
  <c r="I78" i="15" s="1"/>
  <c r="J79" i="2"/>
  <c r="L79" i="2" s="1"/>
  <c r="H79" i="15" s="1"/>
  <c r="I79" i="15" s="1"/>
  <c r="J80" i="2"/>
  <c r="L80" i="2" s="1"/>
  <c r="H80" i="15" s="1"/>
  <c r="I80" i="15" s="1"/>
  <c r="J81" i="2"/>
  <c r="L81" i="2" s="1"/>
  <c r="H81" i="15" s="1"/>
  <c r="I81" i="15" s="1"/>
  <c r="J82" i="2"/>
  <c r="L82" i="2" s="1"/>
  <c r="H82" i="15" s="1"/>
  <c r="I82" i="15" s="1"/>
  <c r="J83" i="2"/>
  <c r="L83" i="2" s="1"/>
  <c r="H83" i="15" s="1"/>
  <c r="I83" i="15" s="1"/>
  <c r="J84" i="2"/>
  <c r="L84" i="2" s="1"/>
  <c r="H84" i="15" s="1"/>
  <c r="I84" i="15" s="1"/>
  <c r="J85" i="2"/>
  <c r="L85" i="2" s="1"/>
  <c r="H85" i="15" s="1"/>
  <c r="I85" i="15" s="1"/>
  <c r="J86" i="2"/>
  <c r="L86" i="2" s="1"/>
  <c r="H86" i="15" s="1"/>
  <c r="I86" i="15" s="1"/>
  <c r="J87" i="2"/>
  <c r="L87" i="2"/>
  <c r="H87" i="15" s="1"/>
  <c r="I87" i="15" s="1"/>
  <c r="J88" i="2"/>
  <c r="L88" i="2" s="1"/>
  <c r="H88" i="15" s="1"/>
  <c r="I88" i="15" s="1"/>
  <c r="J89" i="2"/>
  <c r="L89" i="2" s="1"/>
  <c r="H89" i="15" s="1"/>
  <c r="I89" i="15" s="1"/>
  <c r="J90" i="2"/>
  <c r="L90" i="2" s="1"/>
  <c r="H90" i="15" s="1"/>
  <c r="I90" i="15" s="1"/>
  <c r="J91" i="2"/>
  <c r="L91" i="2" s="1"/>
  <c r="H91" i="15" s="1"/>
  <c r="I91" i="15" s="1"/>
  <c r="J92" i="2"/>
  <c r="L92" i="2"/>
  <c r="H92" i="15" s="1"/>
  <c r="I92" i="15" s="1"/>
  <c r="J93" i="2"/>
  <c r="L93" i="2" s="1"/>
  <c r="H93" i="15" s="1"/>
  <c r="I93" i="15" s="1"/>
  <c r="J94" i="2"/>
  <c r="L94" i="2" s="1"/>
  <c r="H94" i="15" s="1"/>
  <c r="I94" i="15" s="1"/>
  <c r="J95" i="2"/>
  <c r="L95" i="2" s="1"/>
  <c r="H95" i="15" s="1"/>
  <c r="I95" i="15" s="1"/>
  <c r="J96" i="2"/>
  <c r="L96" i="2" s="1"/>
  <c r="H96" i="15" s="1"/>
  <c r="I96" i="15" s="1"/>
  <c r="J97" i="2"/>
  <c r="L97" i="2" s="1"/>
  <c r="H97" i="15" s="1"/>
  <c r="I97" i="15" s="1"/>
  <c r="J98" i="2"/>
  <c r="L98" i="2"/>
  <c r="H98" i="15" s="1"/>
  <c r="I98" i="15" s="1"/>
  <c r="J99" i="2"/>
  <c r="L99" i="2" s="1"/>
  <c r="H99" i="15" s="1"/>
  <c r="I99" i="15" s="1"/>
  <c r="AL99" i="15" s="1"/>
  <c r="J100" i="2"/>
  <c r="L100" i="2" s="1"/>
  <c r="H100" i="15" s="1"/>
  <c r="I100" i="15" s="1"/>
  <c r="J101" i="2"/>
  <c r="L101" i="2" s="1"/>
  <c r="H101" i="15" s="1"/>
  <c r="I101" i="15" s="1"/>
  <c r="J102" i="2"/>
  <c r="L102" i="2"/>
  <c r="H102" i="15" s="1"/>
  <c r="I102" i="15" s="1"/>
  <c r="J103" i="2"/>
  <c r="L103" i="2" s="1"/>
  <c r="H103" i="15" s="1"/>
  <c r="I103" i="15" s="1"/>
  <c r="J104" i="2"/>
  <c r="L104" i="2" s="1"/>
  <c r="H104" i="15" s="1"/>
  <c r="I104" i="15" s="1"/>
  <c r="J105" i="2"/>
  <c r="L105" i="2" s="1"/>
  <c r="J106" i="2"/>
  <c r="L106" i="2" s="1"/>
  <c r="H106" i="15" s="1"/>
  <c r="I106" i="15" s="1"/>
  <c r="J107" i="2"/>
  <c r="L107" i="2" s="1"/>
  <c r="H107" i="15" s="1"/>
  <c r="I107" i="15" s="1"/>
  <c r="J108" i="2"/>
  <c r="L108" i="2" s="1"/>
  <c r="H108" i="15" s="1"/>
  <c r="I108" i="15" s="1"/>
  <c r="J109" i="2"/>
  <c r="L109" i="2" s="1"/>
  <c r="J110" i="2"/>
  <c r="L110" i="2" s="1"/>
  <c r="H110" i="15" s="1"/>
  <c r="I110" i="15" s="1"/>
  <c r="J111" i="2"/>
  <c r="L111" i="2" s="1"/>
  <c r="H111" i="15" s="1"/>
  <c r="I111" i="15" s="1"/>
  <c r="J112" i="2"/>
  <c r="L112" i="2" s="1"/>
  <c r="H112" i="15" s="1"/>
  <c r="I112" i="15" s="1"/>
  <c r="J113" i="2"/>
  <c r="L113" i="2" s="1"/>
  <c r="H113" i="15" s="1"/>
  <c r="I113" i="15" s="1"/>
  <c r="J114" i="2"/>
  <c r="L114" i="2" s="1"/>
  <c r="H114" i="15" s="1"/>
  <c r="I114" i="15" s="1"/>
  <c r="AL114" i="15" s="1"/>
  <c r="J115" i="2"/>
  <c r="L115" i="2"/>
  <c r="H115" i="15" s="1"/>
  <c r="I115" i="15" s="1"/>
  <c r="J116" i="2"/>
  <c r="L116" i="2" s="1"/>
  <c r="H116" i="15" s="1"/>
  <c r="I116" i="15" s="1"/>
  <c r="J117" i="2"/>
  <c r="L117" i="2" s="1"/>
  <c r="H117" i="15" s="1"/>
  <c r="I117" i="15" s="1"/>
  <c r="J118" i="2"/>
  <c r="L118" i="2" s="1"/>
  <c r="H118" i="15" s="1"/>
  <c r="I118" i="15" s="1"/>
  <c r="J119" i="2"/>
  <c r="L119" i="2" s="1"/>
  <c r="H173" i="15" s="1"/>
  <c r="I173" i="15" s="1"/>
  <c r="J120" i="2"/>
  <c r="L120" i="2" s="1"/>
  <c r="H119" i="15" s="1"/>
  <c r="I119" i="15" s="1"/>
  <c r="J121" i="2"/>
  <c r="L121" i="2" s="1"/>
  <c r="H120" i="15" s="1"/>
  <c r="I120" i="15" s="1"/>
  <c r="J122" i="2"/>
  <c r="L122" i="2" s="1"/>
  <c r="H121" i="15" s="1"/>
  <c r="I121" i="15" s="1"/>
  <c r="J123" i="2"/>
  <c r="L123" i="2" s="1"/>
  <c r="H122" i="15" s="1"/>
  <c r="I122" i="15" s="1"/>
  <c r="J124" i="2"/>
  <c r="L124" i="2" s="1"/>
  <c r="J125" i="2"/>
  <c r="L125" i="2" s="1"/>
  <c r="H124" i="15" s="1"/>
  <c r="I124" i="15" s="1"/>
  <c r="J126" i="2"/>
  <c r="L126" i="2" s="1"/>
  <c r="H125" i="15" s="1"/>
  <c r="I125" i="15" s="1"/>
  <c r="J127" i="2"/>
  <c r="L127" i="2"/>
  <c r="H126" i="15" s="1"/>
  <c r="I126" i="15" s="1"/>
  <c r="J128" i="2"/>
  <c r="L128" i="2" s="1"/>
  <c r="H127" i="15" s="1"/>
  <c r="I127" i="15" s="1"/>
  <c r="AL127" i="15" s="1"/>
  <c r="J129" i="2"/>
  <c r="L129" i="2" s="1"/>
  <c r="H128" i="15" s="1"/>
  <c r="I128" i="15" s="1"/>
  <c r="J130" i="2"/>
  <c r="L130" i="2" s="1"/>
  <c r="H129" i="15" s="1"/>
  <c r="I129" i="15" s="1"/>
  <c r="J131" i="2"/>
  <c r="L131" i="2" s="1"/>
  <c r="H130" i="15" s="1"/>
  <c r="I130" i="15" s="1"/>
  <c r="J132" i="2"/>
  <c r="L132" i="2" s="1"/>
  <c r="H131" i="15" s="1"/>
  <c r="I131" i="15" s="1"/>
  <c r="J133" i="2"/>
  <c r="L133" i="2" s="1"/>
  <c r="H132" i="15" s="1"/>
  <c r="I132" i="15" s="1"/>
  <c r="J134" i="2"/>
  <c r="L134" i="2" s="1"/>
  <c r="H133" i="15" s="1"/>
  <c r="I133" i="15" s="1"/>
  <c r="J135" i="2"/>
  <c r="L135" i="2"/>
  <c r="H134" i="15" s="1"/>
  <c r="I134" i="15" s="1"/>
  <c r="J136" i="2"/>
  <c r="L136" i="2"/>
  <c r="H135" i="15"/>
  <c r="I135" i="15" s="1"/>
  <c r="J137" i="2"/>
  <c r="L137" i="2"/>
  <c r="H136" i="15" s="1"/>
  <c r="I136" i="15" s="1"/>
  <c r="J138" i="2"/>
  <c r="L138" i="2" s="1"/>
  <c r="H137" i="15" s="1"/>
  <c r="I137" i="15" s="1"/>
  <c r="J139" i="2"/>
  <c r="L139" i="2" s="1"/>
  <c r="H138" i="15" s="1"/>
  <c r="I138" i="15" s="1"/>
  <c r="J140" i="2"/>
  <c r="L140" i="2" s="1"/>
  <c r="H139" i="15" s="1"/>
  <c r="I139" i="15" s="1"/>
  <c r="J141" i="2"/>
  <c r="L141" i="2" s="1"/>
  <c r="H140" i="15" s="1"/>
  <c r="I140" i="15" s="1"/>
  <c r="J142" i="2"/>
  <c r="L142" i="2" s="1"/>
  <c r="H141" i="15" s="1"/>
  <c r="I141" i="15" s="1"/>
  <c r="J143" i="2"/>
  <c r="L143" i="2" s="1"/>
  <c r="H142" i="15" s="1"/>
  <c r="I142" i="15" s="1"/>
  <c r="J144" i="2"/>
  <c r="L144" i="2" s="1"/>
  <c r="H143" i="15" s="1"/>
  <c r="I143" i="15" s="1"/>
  <c r="J145" i="2"/>
  <c r="L145" i="2" s="1"/>
  <c r="H144" i="15" s="1"/>
  <c r="I144" i="15" s="1"/>
  <c r="J146" i="2"/>
  <c r="L146" i="2" s="1"/>
  <c r="H145" i="15" s="1"/>
  <c r="I145" i="15" s="1"/>
  <c r="J147" i="2"/>
  <c r="L147" i="2" s="1"/>
  <c r="H146" i="15" s="1"/>
  <c r="I146" i="15" s="1"/>
  <c r="J148" i="2"/>
  <c r="L148" i="2"/>
  <c r="H147" i="15"/>
  <c r="I147" i="15" s="1"/>
  <c r="J149" i="2"/>
  <c r="L149" i="2" s="1"/>
  <c r="H148" i="15" s="1"/>
  <c r="I148" i="15" s="1"/>
  <c r="J150" i="2"/>
  <c r="L150" i="2" s="1"/>
  <c r="H149" i="15" s="1"/>
  <c r="I149" i="15" s="1"/>
  <c r="J151" i="2"/>
  <c r="L151" i="2" s="1"/>
  <c r="H150" i="15" s="1"/>
  <c r="I150" i="15" s="1"/>
  <c r="J152" i="2"/>
  <c r="L152" i="2"/>
  <c r="H151" i="15" s="1"/>
  <c r="I151" i="15" s="1"/>
  <c r="J153" i="2"/>
  <c r="L153" i="2" s="1"/>
  <c r="H152" i="15" s="1"/>
  <c r="I152" i="15" s="1"/>
  <c r="AL152" i="15" s="1"/>
  <c r="J154" i="2"/>
  <c r="L154" i="2"/>
  <c r="H153" i="15" s="1"/>
  <c r="I153" i="15" s="1"/>
  <c r="J155" i="2"/>
  <c r="L155" i="2" s="1"/>
  <c r="H154" i="15" s="1"/>
  <c r="I154" i="15" s="1"/>
  <c r="J156" i="2"/>
  <c r="L156" i="2" s="1"/>
  <c r="H155" i="15" s="1"/>
  <c r="I155" i="15" s="1"/>
  <c r="J157" i="2"/>
  <c r="L157" i="2"/>
  <c r="H156" i="15" s="1"/>
  <c r="I156" i="15" s="1"/>
  <c r="J158" i="2"/>
  <c r="L158" i="2" s="1"/>
  <c r="H157" i="15" s="1"/>
  <c r="I157" i="15" s="1"/>
  <c r="J159" i="2"/>
  <c r="L159" i="2"/>
  <c r="H158" i="15" s="1"/>
  <c r="I158" i="15" s="1"/>
  <c r="J160" i="2"/>
  <c r="L160" i="2" s="1"/>
  <c r="H159" i="15" s="1"/>
  <c r="I159" i="15" s="1"/>
  <c r="J161" i="2"/>
  <c r="L161" i="2" s="1"/>
  <c r="H160" i="15" s="1"/>
  <c r="I160" i="15" s="1"/>
  <c r="J162" i="2"/>
  <c r="L162" i="2" s="1"/>
  <c r="H161" i="15" s="1"/>
  <c r="I161" i="15" s="1"/>
  <c r="J163" i="2"/>
  <c r="L163" i="2"/>
  <c r="H162" i="15"/>
  <c r="I162" i="15" s="1"/>
  <c r="J164" i="2"/>
  <c r="L164" i="2" s="1"/>
  <c r="H163" i="15" s="1"/>
  <c r="I163" i="15" s="1"/>
  <c r="AL163" i="15" s="1"/>
  <c r="J165" i="2"/>
  <c r="L165" i="2" s="1"/>
  <c r="H164" i="15" s="1"/>
  <c r="I164" i="15" s="1"/>
  <c r="J166" i="2"/>
  <c r="L166" i="2" s="1"/>
  <c r="H165" i="15" s="1"/>
  <c r="I165" i="15" s="1"/>
  <c r="J167" i="2"/>
  <c r="L167" i="2" s="1"/>
  <c r="J168" i="2"/>
  <c r="L168" i="2" s="1"/>
  <c r="H167" i="15" s="1"/>
  <c r="I167" i="15" s="1"/>
  <c r="J169" i="2"/>
  <c r="L169" i="2" s="1"/>
  <c r="H168" i="15" s="1"/>
  <c r="I168" i="15" s="1"/>
  <c r="J170" i="2"/>
  <c r="L170" i="2" s="1"/>
  <c r="H169" i="15" s="1"/>
  <c r="I169" i="15" s="1"/>
  <c r="J171" i="2"/>
  <c r="L171" i="2"/>
  <c r="H170" i="15" s="1"/>
  <c r="I170" i="15" s="1"/>
  <c r="J172" i="2"/>
  <c r="L172" i="2" s="1"/>
  <c r="H171" i="15" s="1"/>
  <c r="I171" i="15" s="1"/>
  <c r="J173" i="2"/>
  <c r="L173" i="2" s="1"/>
  <c r="H172" i="15" s="1"/>
  <c r="I172" i="15" s="1"/>
  <c r="J3" i="2"/>
  <c r="L3" i="2" s="1"/>
  <c r="H3" i="15" s="1"/>
  <c r="I3" i="15" s="1"/>
  <c r="N5" i="15"/>
  <c r="K3" i="15"/>
  <c r="J3" i="15"/>
  <c r="J6" i="15"/>
  <c r="L6" i="15" s="1"/>
  <c r="J8" i="15"/>
  <c r="L8" i="15" s="1"/>
  <c r="E7" i="15"/>
  <c r="E9" i="15"/>
  <c r="E10" i="15"/>
  <c r="E11" i="15"/>
  <c r="E12" i="15"/>
  <c r="E13" i="15"/>
  <c r="E14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L78" i="15"/>
  <c r="L103" i="15"/>
  <c r="L105" i="15"/>
  <c r="L109" i="15"/>
  <c r="L114" i="15"/>
  <c r="L145" i="15"/>
  <c r="L157" i="15"/>
  <c r="L170" i="15"/>
  <c r="L171" i="15"/>
  <c r="J9" i="15"/>
  <c r="L9" i="15" s="1"/>
  <c r="J11" i="15"/>
  <c r="L11" i="15" s="1"/>
  <c r="J12" i="15"/>
  <c r="L12" i="15" s="1"/>
  <c r="J13" i="15"/>
  <c r="L13" i="15" s="1"/>
  <c r="J15" i="15"/>
  <c r="L15" i="15" s="1"/>
  <c r="J16" i="15"/>
  <c r="L16" i="15" s="1"/>
  <c r="J17" i="15"/>
  <c r="J19" i="15"/>
  <c r="L19" i="15" s="1"/>
  <c r="J20" i="15"/>
  <c r="J21" i="15"/>
  <c r="L21" i="15" s="1"/>
  <c r="J22" i="15"/>
  <c r="L22" i="15" s="1"/>
  <c r="J23" i="15"/>
  <c r="L23" i="15" s="1"/>
  <c r="J24" i="15"/>
  <c r="J26" i="15"/>
  <c r="L26" i="15" s="1"/>
  <c r="J27" i="15"/>
  <c r="L27" i="15" s="1"/>
  <c r="J28" i="15"/>
  <c r="J29" i="15"/>
  <c r="L29" i="15" s="1"/>
  <c r="J30" i="15"/>
  <c r="L30" i="15" s="1"/>
  <c r="J31" i="15"/>
  <c r="L31" i="15" s="1"/>
  <c r="J32" i="15"/>
  <c r="L32" i="15" s="1"/>
  <c r="J33" i="15"/>
  <c r="L33" i="15" s="1"/>
  <c r="J34" i="15"/>
  <c r="J35" i="15"/>
  <c r="L35" i="15" s="1"/>
  <c r="J37" i="15"/>
  <c r="J40" i="15"/>
  <c r="J41" i="15"/>
  <c r="J42" i="15"/>
  <c r="J43" i="15"/>
  <c r="L43" i="15" s="1"/>
  <c r="J44" i="15"/>
  <c r="L44" i="15" s="1"/>
  <c r="J45" i="15"/>
  <c r="L45" i="15" s="1"/>
  <c r="J46" i="15"/>
  <c r="J47" i="15"/>
  <c r="J48" i="15"/>
  <c r="L48" i="15" s="1"/>
  <c r="J50" i="15"/>
  <c r="J51" i="15"/>
  <c r="L51" i="15" s="1"/>
  <c r="J52" i="15"/>
  <c r="L52" i="15" s="1"/>
  <c r="J54" i="15"/>
  <c r="L54" i="15" s="1"/>
  <c r="J55" i="15"/>
  <c r="J56" i="15"/>
  <c r="J57" i="15"/>
  <c r="J58" i="15"/>
  <c r="J59" i="15"/>
  <c r="L59" i="15" s="1"/>
  <c r="J60" i="15"/>
  <c r="L60" i="15" s="1"/>
  <c r="J61" i="15"/>
  <c r="L61" i="15" s="1"/>
  <c r="J62" i="15"/>
  <c r="J63" i="15"/>
  <c r="J64" i="15"/>
  <c r="L64" i="15" s="1"/>
  <c r="J65" i="15"/>
  <c r="L65" i="15" s="1"/>
  <c r="J67" i="15"/>
  <c r="L67" i="15" s="1"/>
  <c r="J69" i="15"/>
  <c r="J71" i="15"/>
  <c r="J72" i="15"/>
  <c r="L72" i="15" s="1"/>
  <c r="J74" i="15"/>
  <c r="L74" i="15" s="1"/>
  <c r="J75" i="15"/>
  <c r="J76" i="15"/>
  <c r="L76" i="15" s="1"/>
  <c r="J77" i="15"/>
  <c r="L77" i="15" s="1"/>
  <c r="J79" i="15"/>
  <c r="L79" i="15" s="1"/>
  <c r="J80" i="15"/>
  <c r="J83" i="15"/>
  <c r="L83" i="15" s="1"/>
  <c r="J84" i="15"/>
  <c r="J85" i="15"/>
  <c r="J86" i="15"/>
  <c r="L86" i="15" s="1"/>
  <c r="J88" i="15"/>
  <c r="L88" i="15" s="1"/>
  <c r="J89" i="15"/>
  <c r="L89" i="15" s="1"/>
  <c r="J90" i="15"/>
  <c r="J91" i="15"/>
  <c r="L91" i="15" s="1"/>
  <c r="J92" i="15"/>
  <c r="L92" i="15" s="1"/>
  <c r="J93" i="15"/>
  <c r="L93" i="15" s="1"/>
  <c r="J94" i="15"/>
  <c r="L94" i="15" s="1"/>
  <c r="J96" i="15"/>
  <c r="J97" i="15"/>
  <c r="J98" i="15"/>
  <c r="L98" i="15" s="1"/>
  <c r="J100" i="15"/>
  <c r="L100" i="15" s="1"/>
  <c r="J101" i="15"/>
  <c r="J104" i="15"/>
  <c r="L104" i="15" s="1"/>
  <c r="J106" i="15"/>
  <c r="J107" i="15"/>
  <c r="J108" i="15"/>
  <c r="L108" i="15" s="1"/>
  <c r="J110" i="15"/>
  <c r="L110" i="15" s="1"/>
  <c r="J111" i="15"/>
  <c r="L111" i="15" s="1"/>
  <c r="J113" i="15"/>
  <c r="L113" i="15" s="1"/>
  <c r="J115" i="15"/>
  <c r="L115" i="15" s="1"/>
  <c r="J116" i="15"/>
  <c r="L116" i="15" s="1"/>
  <c r="J117" i="15"/>
  <c r="L117" i="15" s="1"/>
  <c r="J118" i="15"/>
  <c r="L118" i="15" s="1"/>
  <c r="J119" i="15"/>
  <c r="L119" i="15" s="1"/>
  <c r="J120" i="15"/>
  <c r="J121" i="15"/>
  <c r="J122" i="15"/>
  <c r="J123" i="15"/>
  <c r="J124" i="15"/>
  <c r="J125" i="15"/>
  <c r="L125" i="15" s="1"/>
  <c r="J127" i="15"/>
  <c r="J128" i="15"/>
  <c r="L128" i="15" s="1"/>
  <c r="J129" i="15"/>
  <c r="L129" i="15" s="1"/>
  <c r="J131" i="15"/>
  <c r="L131" i="15" s="1"/>
  <c r="J132" i="15"/>
  <c r="L132" i="15" s="1"/>
  <c r="J133" i="15"/>
  <c r="J134" i="15"/>
  <c r="L134" i="15" s="1"/>
  <c r="J135" i="15"/>
  <c r="L135" i="15" s="1"/>
  <c r="J136" i="15"/>
  <c r="L136" i="15" s="1"/>
  <c r="J137" i="15"/>
  <c r="J138" i="15"/>
  <c r="J139" i="15"/>
  <c r="J140" i="15"/>
  <c r="J141" i="15"/>
  <c r="J144" i="15"/>
  <c r="L144" i="15" s="1"/>
  <c r="J146" i="15"/>
  <c r="J147" i="15"/>
  <c r="L147" i="15" s="1"/>
  <c r="J148" i="15"/>
  <c r="L148" i="15" s="1"/>
  <c r="J149" i="15"/>
  <c r="L149" i="15" s="1"/>
  <c r="J152" i="15"/>
  <c r="J155" i="15"/>
  <c r="L155" i="15" s="1"/>
  <c r="J156" i="15"/>
  <c r="L156" i="15" s="1"/>
  <c r="J158" i="15"/>
  <c r="L158" i="15" s="1"/>
  <c r="J159" i="15"/>
  <c r="L159" i="15" s="1"/>
  <c r="J160" i="15"/>
  <c r="L160" i="15" s="1"/>
  <c r="J162" i="15"/>
  <c r="J164" i="15"/>
  <c r="J165" i="15"/>
  <c r="J166" i="15"/>
  <c r="L166" i="15" s="1"/>
  <c r="J167" i="15"/>
  <c r="L167" i="15" s="1"/>
  <c r="J168" i="15"/>
  <c r="J169" i="15"/>
  <c r="J172" i="15"/>
  <c r="L172" i="15" s="1"/>
  <c r="J173" i="15"/>
  <c r="K10" i="15"/>
  <c r="L10" i="15" s="1"/>
  <c r="K13" i="15"/>
  <c r="K16" i="15"/>
  <c r="K17" i="15"/>
  <c r="L17" i="15" s="1"/>
  <c r="K18" i="15"/>
  <c r="L18" i="15" s="1"/>
  <c r="K20" i="15"/>
  <c r="K24" i="15"/>
  <c r="K25" i="15"/>
  <c r="L25" i="15" s="1"/>
  <c r="K26" i="15"/>
  <c r="K27" i="15"/>
  <c r="K28" i="15"/>
  <c r="K29" i="15"/>
  <c r="K31" i="15"/>
  <c r="K32" i="15"/>
  <c r="K34" i="15"/>
  <c r="L34" i="15"/>
  <c r="K36" i="15"/>
  <c r="L36" i="15" s="1"/>
  <c r="K37" i="15"/>
  <c r="L37" i="15" s="1"/>
  <c r="K38" i="15"/>
  <c r="L38" i="15" s="1"/>
  <c r="K39" i="15"/>
  <c r="L39" i="15" s="1"/>
  <c r="K40" i="15"/>
  <c r="K41" i="15"/>
  <c r="K42" i="15"/>
  <c r="K43" i="15"/>
  <c r="K44" i="15"/>
  <c r="K45" i="15"/>
  <c r="K46" i="15"/>
  <c r="K47" i="15"/>
  <c r="K48" i="15"/>
  <c r="K49" i="15"/>
  <c r="L49" i="15" s="1"/>
  <c r="K50" i="15"/>
  <c r="K52" i="15"/>
  <c r="K54" i="15"/>
  <c r="K55" i="15"/>
  <c r="L55" i="15" s="1"/>
  <c r="K56" i="15"/>
  <c r="L56" i="15"/>
  <c r="K57" i="15"/>
  <c r="K58" i="15"/>
  <c r="K62" i="15"/>
  <c r="K63" i="15"/>
  <c r="K66" i="15"/>
  <c r="L66" i="15" s="1"/>
  <c r="K67" i="15"/>
  <c r="K68" i="15"/>
  <c r="L68" i="15" s="1"/>
  <c r="K69" i="15"/>
  <c r="K70" i="15"/>
  <c r="L70" i="15" s="1"/>
  <c r="K71" i="15"/>
  <c r="K72" i="15"/>
  <c r="K73" i="15"/>
  <c r="L73" i="15" s="1"/>
  <c r="K75" i="15"/>
  <c r="L75" i="15"/>
  <c r="K77" i="15"/>
  <c r="K79" i="15"/>
  <c r="K80" i="15"/>
  <c r="L80" i="15" s="1"/>
  <c r="K81" i="15"/>
  <c r="L81" i="15" s="1"/>
  <c r="K82" i="15"/>
  <c r="L82" i="15" s="1"/>
  <c r="K84" i="15"/>
  <c r="L84" i="15" s="1"/>
  <c r="K85" i="15"/>
  <c r="K86" i="15"/>
  <c r="K87" i="15"/>
  <c r="L87" i="15" s="1"/>
  <c r="K88" i="15"/>
  <c r="K89" i="15"/>
  <c r="K90" i="15"/>
  <c r="K91" i="15"/>
  <c r="K92" i="15"/>
  <c r="K93" i="15"/>
  <c r="K94" i="15"/>
  <c r="K95" i="15"/>
  <c r="L95" i="15" s="1"/>
  <c r="K96" i="15"/>
  <c r="K97" i="15"/>
  <c r="K98" i="15"/>
  <c r="K99" i="15"/>
  <c r="L99" i="15" s="1"/>
  <c r="K100" i="15"/>
  <c r="K101" i="15"/>
  <c r="K102" i="15"/>
  <c r="L102" i="15" s="1"/>
  <c r="K106" i="15"/>
  <c r="K107" i="15"/>
  <c r="K112" i="15"/>
  <c r="L112" i="15" s="1"/>
  <c r="K113" i="15"/>
  <c r="K115" i="15"/>
  <c r="K117" i="15"/>
  <c r="K118" i="15"/>
  <c r="K120" i="15"/>
  <c r="K121" i="15"/>
  <c r="K122" i="15"/>
  <c r="L122" i="15"/>
  <c r="K123" i="15"/>
  <c r="K124" i="15"/>
  <c r="K126" i="15"/>
  <c r="L126" i="15" s="1"/>
  <c r="K127" i="15"/>
  <c r="K128" i="15"/>
  <c r="K130" i="15"/>
  <c r="L130" i="15" s="1"/>
  <c r="K131" i="15"/>
  <c r="K132" i="15"/>
  <c r="K133" i="15"/>
  <c r="K134" i="15"/>
  <c r="K135" i="15"/>
  <c r="K136" i="15"/>
  <c r="K137" i="15"/>
  <c r="L137" i="15" s="1"/>
  <c r="K138" i="15"/>
  <c r="L138" i="15"/>
  <c r="K139" i="15"/>
  <c r="K140" i="15"/>
  <c r="L140" i="15" s="1"/>
  <c r="K141" i="15"/>
  <c r="K142" i="15"/>
  <c r="L142" i="15" s="1"/>
  <c r="K143" i="15"/>
  <c r="L143" i="15" s="1"/>
  <c r="K144" i="15"/>
  <c r="K146" i="15"/>
  <c r="K147" i="15"/>
  <c r="K149" i="15"/>
  <c r="K150" i="15"/>
  <c r="L150" i="15" s="1"/>
  <c r="K151" i="15"/>
  <c r="L151" i="15"/>
  <c r="K152" i="15"/>
  <c r="L152" i="15"/>
  <c r="K153" i="15"/>
  <c r="L153" i="15" s="1"/>
  <c r="K155" i="15"/>
  <c r="K156" i="15"/>
  <c r="K158" i="15"/>
  <c r="K159" i="15"/>
  <c r="K161" i="15"/>
  <c r="L161" i="15" s="1"/>
  <c r="K162" i="15"/>
  <c r="K163" i="15"/>
  <c r="L163" i="15" s="1"/>
  <c r="K164" i="15"/>
  <c r="K165" i="15"/>
  <c r="K168" i="15"/>
  <c r="K169" i="15"/>
  <c r="K173" i="15"/>
  <c r="K4" i="15"/>
  <c r="J4" i="15"/>
  <c r="L4" i="15" s="1"/>
  <c r="E57" i="15"/>
  <c r="E192" i="15"/>
  <c r="E175" i="15"/>
  <c r="E223" i="15"/>
  <c r="E58" i="15"/>
  <c r="E59" i="15"/>
  <c r="E60" i="15"/>
  <c r="E61" i="15"/>
  <c r="E62" i="15"/>
  <c r="E63" i="15"/>
  <c r="E64" i="15"/>
  <c r="E176" i="15"/>
  <c r="E193" i="15"/>
  <c r="E228" i="15"/>
  <c r="E186" i="15"/>
  <c r="E65" i="15"/>
  <c r="E66" i="15"/>
  <c r="E194" i="15"/>
  <c r="E229" i="15"/>
  <c r="E67" i="15"/>
  <c r="E68" i="15"/>
  <c r="E69" i="15"/>
  <c r="E70" i="15"/>
  <c r="E195" i="15"/>
  <c r="E71" i="15"/>
  <c r="E72" i="15"/>
  <c r="E188" i="15"/>
  <c r="E73" i="15"/>
  <c r="E74" i="15"/>
  <c r="E75" i="15"/>
  <c r="E181" i="15"/>
  <c r="E76" i="15"/>
  <c r="E77" i="15"/>
  <c r="E78" i="15"/>
  <c r="E196" i="15"/>
  <c r="E79" i="15"/>
  <c r="E230" i="15"/>
  <c r="E80" i="15"/>
  <c r="E81" i="15"/>
  <c r="E220" i="15"/>
  <c r="E206" i="15"/>
  <c r="E207" i="15"/>
  <c r="E208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183" i="15"/>
  <c r="E96" i="15"/>
  <c r="E97" i="15"/>
  <c r="E231" i="15"/>
  <c r="E98" i="15"/>
  <c r="E99" i="15"/>
  <c r="E100" i="15"/>
  <c r="E101" i="15"/>
  <c r="E102" i="15"/>
  <c r="E103" i="15"/>
  <c r="E184" i="15"/>
  <c r="E104" i="15"/>
  <c r="E105" i="15"/>
  <c r="E106" i="15"/>
  <c r="E221" i="15"/>
  <c r="E107" i="15"/>
  <c r="E177" i="15"/>
  <c r="E108" i="15"/>
  <c r="E197" i="15"/>
  <c r="E109" i="15"/>
  <c r="E110" i="15"/>
  <c r="E111" i="15"/>
  <c r="E112" i="15"/>
  <c r="E113" i="15"/>
  <c r="E114" i="15"/>
  <c r="E115" i="15"/>
  <c r="E182" i="15"/>
  <c r="E116" i="15"/>
  <c r="E117" i="15"/>
  <c r="E118" i="15"/>
  <c r="E119" i="15"/>
  <c r="E120" i="15"/>
  <c r="E121" i="15"/>
  <c r="E122" i="15"/>
  <c r="E123" i="15"/>
  <c r="E124" i="15"/>
  <c r="E180" i="15"/>
  <c r="E125" i="15"/>
  <c r="E126" i="15"/>
  <c r="E127" i="15"/>
  <c r="E128" i="15"/>
  <c r="E129" i="15"/>
  <c r="E187" i="15"/>
  <c r="E130" i="15"/>
  <c r="E131" i="15"/>
  <c r="E224" i="15"/>
  <c r="E132" i="15"/>
  <c r="E133" i="15"/>
  <c r="E134" i="15"/>
  <c r="E198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99" i="15"/>
  <c r="E185" i="15"/>
  <c r="E179" i="15"/>
  <c r="E232" i="15"/>
  <c r="E200" i="15"/>
  <c r="E225" i="15"/>
  <c r="E201" i="15"/>
  <c r="E149" i="15"/>
  <c r="E150" i="15"/>
  <c r="E151" i="15"/>
  <c r="E152" i="15"/>
  <c r="E233" i="15"/>
  <c r="E153" i="15"/>
  <c r="E154" i="15"/>
  <c r="E155" i="15"/>
  <c r="E156" i="15"/>
  <c r="E178" i="15"/>
  <c r="E209" i="15"/>
  <c r="E210" i="15"/>
  <c r="E211" i="15"/>
  <c r="E212" i="15"/>
  <c r="E213" i="15"/>
  <c r="E214" i="15"/>
  <c r="E203" i="15"/>
  <c r="E215" i="15"/>
  <c r="E216" i="15"/>
  <c r="E217" i="15"/>
  <c r="E218" i="15"/>
  <c r="E219" i="15"/>
  <c r="E157" i="15"/>
  <c r="E158" i="15"/>
  <c r="E159" i="15"/>
  <c r="E160" i="15"/>
  <c r="E161" i="15"/>
  <c r="E162" i="15"/>
  <c r="E163" i="15"/>
  <c r="E202" i="15"/>
  <c r="E164" i="15"/>
  <c r="E165" i="15"/>
  <c r="E166" i="15"/>
  <c r="E167" i="15"/>
  <c r="E168" i="15"/>
  <c r="E169" i="15"/>
  <c r="E170" i="15"/>
  <c r="E189" i="15"/>
  <c r="E171" i="15"/>
  <c r="E172" i="15"/>
  <c r="E234" i="15"/>
  <c r="E173" i="15"/>
  <c r="E15" i="15"/>
  <c r="E16" i="15"/>
  <c r="E17" i="15"/>
  <c r="E227" i="15"/>
  <c r="E204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190" i="15"/>
  <c r="E36" i="15"/>
  <c r="E37" i="15"/>
  <c r="E38" i="15"/>
  <c r="E39" i="15"/>
  <c r="E40" i="15"/>
  <c r="E191" i="15"/>
  <c r="E41" i="15"/>
  <c r="E42" i="15"/>
  <c r="E43" i="15"/>
  <c r="E222" i="15"/>
  <c r="E44" i="15"/>
  <c r="E45" i="15"/>
  <c r="E46" i="15"/>
  <c r="E47" i="15"/>
  <c r="E48" i="15"/>
  <c r="E49" i="15"/>
  <c r="E50" i="15"/>
  <c r="E51" i="15"/>
  <c r="E52" i="15"/>
  <c r="E205" i="15"/>
  <c r="E53" i="15"/>
  <c r="E54" i="15"/>
  <c r="E55" i="15"/>
  <c r="E56" i="15"/>
  <c r="G122" i="15"/>
  <c r="G123" i="15"/>
  <c r="G124" i="15"/>
  <c r="G180" i="15"/>
  <c r="G125" i="15"/>
  <c r="G126" i="15"/>
  <c r="G127" i="15"/>
  <c r="G128" i="15"/>
  <c r="G129" i="15"/>
  <c r="G187" i="15"/>
  <c r="G130" i="15"/>
  <c r="G131" i="15"/>
  <c r="G224" i="15"/>
  <c r="G132" i="15"/>
  <c r="G133" i="15"/>
  <c r="G134" i="15"/>
  <c r="G198" i="15"/>
  <c r="G135" i="15"/>
  <c r="G136" i="15"/>
  <c r="G137" i="15"/>
  <c r="G138" i="15"/>
  <c r="G139" i="15"/>
  <c r="G140" i="15"/>
  <c r="G141" i="15"/>
  <c r="G142" i="15"/>
  <c r="G143" i="15"/>
  <c r="G144" i="15"/>
  <c r="F7" i="15"/>
  <c r="F9" i="15"/>
  <c r="F10" i="15"/>
  <c r="F11" i="15"/>
  <c r="F12" i="15"/>
  <c r="F13" i="15"/>
  <c r="F14" i="15"/>
  <c r="F15" i="15"/>
  <c r="F16" i="15"/>
  <c r="F17" i="15"/>
  <c r="F227" i="15"/>
  <c r="F204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190" i="15"/>
  <c r="F36" i="15"/>
  <c r="F37" i="15"/>
  <c r="F38" i="15"/>
  <c r="F39" i="15"/>
  <c r="F40" i="15"/>
  <c r="F191" i="15"/>
  <c r="F41" i="15"/>
  <c r="F42" i="15"/>
  <c r="F43" i="15"/>
  <c r="F222" i="15"/>
  <c r="F44" i="15"/>
  <c r="F45" i="15"/>
  <c r="F46" i="15"/>
  <c r="F47" i="15"/>
  <c r="F48" i="15"/>
  <c r="F49" i="15"/>
  <c r="F50" i="15"/>
  <c r="F51" i="15"/>
  <c r="F52" i="15"/>
  <c r="F205" i="15"/>
  <c r="F53" i="15"/>
  <c r="F54" i="15"/>
  <c r="F55" i="15"/>
  <c r="F56" i="15"/>
  <c r="F57" i="15"/>
  <c r="F192" i="15"/>
  <c r="F175" i="15"/>
  <c r="F223" i="15"/>
  <c r="F58" i="15"/>
  <c r="F59" i="15"/>
  <c r="F60" i="15"/>
  <c r="F61" i="15"/>
  <c r="F62" i="15"/>
  <c r="F63" i="15"/>
  <c r="F64" i="15"/>
  <c r="F176" i="15"/>
  <c r="F193" i="15"/>
  <c r="F228" i="15"/>
  <c r="F186" i="15"/>
  <c r="F65" i="15"/>
  <c r="F66" i="15"/>
  <c r="F194" i="15"/>
  <c r="F229" i="15"/>
  <c r="F67" i="15"/>
  <c r="F68" i="15"/>
  <c r="F69" i="15"/>
  <c r="F70" i="15"/>
  <c r="F195" i="15"/>
  <c r="F71" i="15"/>
  <c r="F72" i="15"/>
  <c r="F188" i="15"/>
  <c r="F73" i="15"/>
  <c r="F74" i="15"/>
  <c r="F75" i="15"/>
  <c r="F181" i="15"/>
  <c r="F76" i="15"/>
  <c r="F77" i="15"/>
  <c r="F78" i="15"/>
  <c r="F196" i="15"/>
  <c r="F79" i="15"/>
  <c r="F230" i="15"/>
  <c r="F80" i="15"/>
  <c r="F81" i="15"/>
  <c r="F220" i="15"/>
  <c r="F206" i="15"/>
  <c r="F207" i="15"/>
  <c r="F208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183" i="15"/>
  <c r="F96" i="15"/>
  <c r="F97" i="15"/>
  <c r="F231" i="15"/>
  <c r="F98" i="15"/>
  <c r="F99" i="15"/>
  <c r="F100" i="15"/>
  <c r="F101" i="15"/>
  <c r="F102" i="15"/>
  <c r="F103" i="15"/>
  <c r="F184" i="15"/>
  <c r="F104" i="15"/>
  <c r="F105" i="15"/>
  <c r="F106" i="15"/>
  <c r="F221" i="15"/>
  <c r="F107" i="15"/>
  <c r="F177" i="15"/>
  <c r="F108" i="15"/>
  <c r="F197" i="15"/>
  <c r="F109" i="15"/>
  <c r="F110" i="15"/>
  <c r="F111" i="15"/>
  <c r="F112" i="15"/>
  <c r="F113" i="15"/>
  <c r="F114" i="15"/>
  <c r="F115" i="15"/>
  <c r="F182" i="15"/>
  <c r="F116" i="15"/>
  <c r="F117" i="15"/>
  <c r="F118" i="15"/>
  <c r="F119" i="15"/>
  <c r="F120" i="15"/>
  <c r="F121" i="15"/>
  <c r="F122" i="15"/>
  <c r="F123" i="15"/>
  <c r="F124" i="15"/>
  <c r="F180" i="15"/>
  <c r="F125" i="15"/>
  <c r="F126" i="15"/>
  <c r="F127" i="15"/>
  <c r="F128" i="15"/>
  <c r="F129" i="15"/>
  <c r="F187" i="15"/>
  <c r="F130" i="15"/>
  <c r="F131" i="15"/>
  <c r="F224" i="15"/>
  <c r="F132" i="15"/>
  <c r="F133" i="15"/>
  <c r="F134" i="15"/>
  <c r="F198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99" i="15"/>
  <c r="F185" i="15"/>
  <c r="F179" i="15"/>
  <c r="F232" i="15"/>
  <c r="F200" i="15"/>
  <c r="F225" i="15"/>
  <c r="F201" i="15"/>
  <c r="F149" i="15"/>
  <c r="F150" i="15"/>
  <c r="F151" i="15"/>
  <c r="F152" i="15"/>
  <c r="F233" i="15"/>
  <c r="F153" i="15"/>
  <c r="F154" i="15"/>
  <c r="F155" i="15"/>
  <c r="F156" i="15"/>
  <c r="F178" i="15"/>
  <c r="F209" i="15"/>
  <c r="F210" i="15"/>
  <c r="F211" i="15"/>
  <c r="F212" i="15"/>
  <c r="F213" i="15"/>
  <c r="F214" i="15"/>
  <c r="F203" i="15"/>
  <c r="F215" i="15"/>
  <c r="F216" i="15"/>
  <c r="F217" i="15"/>
  <c r="F218" i="15"/>
  <c r="F219" i="15"/>
  <c r="F157" i="15"/>
  <c r="F158" i="15"/>
  <c r="F159" i="15"/>
  <c r="F160" i="15"/>
  <c r="F161" i="15"/>
  <c r="F162" i="15"/>
  <c r="F163" i="15"/>
  <c r="F202" i="15"/>
  <c r="F164" i="15"/>
  <c r="F165" i="15"/>
  <c r="F166" i="15"/>
  <c r="F167" i="15"/>
  <c r="F168" i="15"/>
  <c r="F169" i="15"/>
  <c r="F170" i="15"/>
  <c r="E4" i="15"/>
  <c r="N4" i="15"/>
  <c r="G7" i="15"/>
  <c r="G9" i="15"/>
  <c r="G10" i="15"/>
  <c r="G11" i="15"/>
  <c r="G12" i="15"/>
  <c r="G13" i="15"/>
  <c r="G14" i="15"/>
  <c r="G15" i="15"/>
  <c r="G16" i="15"/>
  <c r="G17" i="15"/>
  <c r="G227" i="15"/>
  <c r="G204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190" i="15"/>
  <c r="G36" i="15"/>
  <c r="G37" i="15"/>
  <c r="G38" i="15"/>
  <c r="G39" i="15"/>
  <c r="G40" i="15"/>
  <c r="G191" i="15"/>
  <c r="G41" i="15"/>
  <c r="G145" i="15"/>
  <c r="G42" i="15"/>
  <c r="G146" i="15"/>
  <c r="G147" i="15"/>
  <c r="G43" i="15"/>
  <c r="G222" i="15"/>
  <c r="G148" i="15"/>
  <c r="G44" i="15"/>
  <c r="G45" i="15"/>
  <c r="G46" i="15"/>
  <c r="G47" i="15"/>
  <c r="G48" i="15"/>
  <c r="G49" i="15"/>
  <c r="G50" i="15"/>
  <c r="G51" i="15"/>
  <c r="G199" i="15"/>
  <c r="G185" i="15"/>
  <c r="G52" i="15"/>
  <c r="G205" i="15"/>
  <c r="G53" i="15"/>
  <c r="G54" i="15"/>
  <c r="G55" i="15"/>
  <c r="G56" i="15"/>
  <c r="G179" i="15"/>
  <c r="G232" i="15"/>
  <c r="G57" i="15"/>
  <c r="G192" i="15"/>
  <c r="G175" i="15"/>
  <c r="G223" i="15"/>
  <c r="G58" i="15"/>
  <c r="G59" i="15"/>
  <c r="G60" i="15"/>
  <c r="G62" i="15"/>
  <c r="G63" i="15"/>
  <c r="G64" i="15"/>
  <c r="G200" i="15"/>
  <c r="G225" i="15"/>
  <c r="G201" i="15"/>
  <c r="G149" i="15"/>
  <c r="G150" i="15"/>
  <c r="G151" i="15"/>
  <c r="G152" i="15"/>
  <c r="G233" i="15"/>
  <c r="G153" i="15"/>
  <c r="G154" i="15"/>
  <c r="G176" i="15"/>
  <c r="G193" i="15"/>
  <c r="G228" i="15"/>
  <c r="G186" i="15"/>
  <c r="G65" i="15"/>
  <c r="G66" i="15"/>
  <c r="G194" i="15"/>
  <c r="G229" i="15"/>
  <c r="G67" i="15"/>
  <c r="G68" i="15"/>
  <c r="G69" i="15"/>
  <c r="G155" i="15"/>
  <c r="G70" i="15"/>
  <c r="G156" i="15"/>
  <c r="G195" i="15"/>
  <c r="G71" i="15"/>
  <c r="G72" i="15"/>
  <c r="G188" i="15"/>
  <c r="G178" i="15"/>
  <c r="G209" i="15"/>
  <c r="G73" i="15"/>
  <c r="G210" i="15"/>
  <c r="G74" i="15"/>
  <c r="G75" i="15"/>
  <c r="G211" i="15"/>
  <c r="G181" i="15"/>
  <c r="G76" i="15"/>
  <c r="G77" i="15"/>
  <c r="G78" i="15"/>
  <c r="G212" i="15"/>
  <c r="G196" i="15"/>
  <c r="G79" i="15"/>
  <c r="G230" i="15"/>
  <c r="G80" i="15"/>
  <c r="G81" i="15"/>
  <c r="G220" i="15"/>
  <c r="G206" i="15"/>
  <c r="G207" i="15"/>
  <c r="G208" i="15"/>
  <c r="G82" i="15"/>
  <c r="G213" i="15"/>
  <c r="G83" i="15"/>
  <c r="G214" i="15"/>
  <c r="G84" i="15"/>
  <c r="G85" i="15"/>
  <c r="G86" i="15"/>
  <c r="G87" i="15"/>
  <c r="G203" i="15"/>
  <c r="G88" i="15"/>
  <c r="G89" i="15"/>
  <c r="G90" i="15"/>
  <c r="G91" i="15"/>
  <c r="G92" i="15"/>
  <c r="G215" i="15"/>
  <c r="G93" i="15"/>
  <c r="G216" i="15"/>
  <c r="G94" i="15"/>
  <c r="G95" i="15"/>
  <c r="G217" i="15"/>
  <c r="G183" i="15"/>
  <c r="G96" i="15"/>
  <c r="G97" i="15"/>
  <c r="G231" i="15"/>
  <c r="G98" i="15"/>
  <c r="G218" i="15"/>
  <c r="G100" i="15"/>
  <c r="G101" i="15"/>
  <c r="G102" i="15"/>
  <c r="G103" i="15"/>
  <c r="G184" i="15"/>
  <c r="G104" i="15"/>
  <c r="G105" i="15"/>
  <c r="G106" i="15"/>
  <c r="G221" i="15"/>
  <c r="G107" i="15"/>
  <c r="G177" i="15"/>
  <c r="G108" i="15"/>
  <c r="G197" i="15"/>
  <c r="G109" i="15"/>
  <c r="G110" i="15"/>
  <c r="G111" i="15"/>
  <c r="G112" i="15"/>
  <c r="G219" i="15"/>
  <c r="G113" i="15"/>
  <c r="G114" i="15"/>
  <c r="G157" i="15"/>
  <c r="G115" i="15"/>
  <c r="G158" i="15"/>
  <c r="G159" i="15"/>
  <c r="G160" i="15"/>
  <c r="G161" i="15"/>
  <c r="G162" i="15"/>
  <c r="G163" i="15"/>
  <c r="G202" i="15"/>
  <c r="G164" i="15"/>
  <c r="G165" i="15"/>
  <c r="G166" i="15"/>
  <c r="G167" i="15"/>
  <c r="G168" i="15"/>
  <c r="G169" i="15"/>
  <c r="G170" i="15"/>
  <c r="G189" i="15"/>
  <c r="G171" i="15"/>
  <c r="G172" i="15"/>
  <c r="G234" i="15"/>
  <c r="G173" i="15"/>
  <c r="G182" i="15"/>
  <c r="G116" i="15"/>
  <c r="G117" i="15"/>
  <c r="G118" i="15"/>
  <c r="G119" i="15"/>
  <c r="G120" i="15"/>
  <c r="G121" i="15"/>
  <c r="G4" i="15"/>
  <c r="F189" i="15"/>
  <c r="F171" i="15"/>
  <c r="F172" i="15"/>
  <c r="F234" i="15"/>
  <c r="F173" i="15"/>
  <c r="F4" i="15"/>
  <c r="AK158" i="15"/>
  <c r="AK150" i="15"/>
  <c r="AK146" i="15"/>
  <c r="AK118" i="15"/>
  <c r="AK78" i="15"/>
  <c r="AK62" i="15"/>
  <c r="AK134" i="15"/>
  <c r="AK30" i="15"/>
  <c r="L42" i="15"/>
  <c r="Z53" i="15"/>
  <c r="L46" i="15"/>
  <c r="Z106" i="15"/>
  <c r="Z74" i="15"/>
  <c r="Z18" i="15"/>
  <c r="L120" i="15"/>
  <c r="AK173" i="15"/>
  <c r="AK169" i="15"/>
  <c r="AK157" i="15"/>
  <c r="AK153" i="15"/>
  <c r="AK13" i="15"/>
  <c r="AK141" i="15"/>
  <c r="AK137" i="15"/>
  <c r="AK129" i="15"/>
  <c r="AK125" i="15"/>
  <c r="AK121" i="15"/>
  <c r="AK113" i="15"/>
  <c r="AK109" i="15"/>
  <c r="AK105" i="15"/>
  <c r="AK97" i="15"/>
  <c r="AK93" i="15"/>
  <c r="AK89" i="15"/>
  <c r="AK81" i="15"/>
  <c r="AK77" i="15"/>
  <c r="AK73" i="15"/>
  <c r="AK65" i="15"/>
  <c r="AK61" i="15"/>
  <c r="AK57" i="15"/>
  <c r="AK49" i="15"/>
  <c r="AK45" i="15"/>
  <c r="AK41" i="15"/>
  <c r="AK33" i="15"/>
  <c r="AK29" i="15"/>
  <c r="AK25" i="15"/>
  <c r="AK17" i="15"/>
  <c r="AK6" i="15"/>
  <c r="Z173" i="15"/>
  <c r="Z169" i="15"/>
  <c r="Z165" i="15"/>
  <c r="Z157" i="15"/>
  <c r="Z153" i="15"/>
  <c r="Z149" i="15"/>
  <c r="Z145" i="15"/>
  <c r="Z141" i="15"/>
  <c r="Z93" i="15"/>
  <c r="Z65" i="15"/>
  <c r="Z49" i="15"/>
  <c r="Z41" i="15"/>
  <c r="Z37" i="15"/>
  <c r="Z29" i="15"/>
  <c r="Z25" i="15"/>
  <c r="Z21" i="15"/>
  <c r="Z13" i="15"/>
  <c r="AK174" i="15"/>
  <c r="AK166" i="15"/>
  <c r="AK142" i="15"/>
  <c r="AK114" i="15"/>
  <c r="AK82" i="15"/>
  <c r="AK70" i="15"/>
  <c r="AK66" i="15"/>
  <c r="AK54" i="15"/>
  <c r="AK50" i="15"/>
  <c r="AK46" i="15"/>
  <c r="L106" i="15"/>
  <c r="Z129" i="15"/>
  <c r="Z121" i="15"/>
  <c r="Z117" i="15"/>
  <c r="Z113" i="15"/>
  <c r="Z109" i="15"/>
  <c r="AL109" i="15" s="1"/>
  <c r="Z105" i="15"/>
  <c r="Z101" i="15"/>
  <c r="Z97" i="15"/>
  <c r="Z89" i="15"/>
  <c r="Z85" i="15"/>
  <c r="Z81" i="15"/>
  <c r="Z77" i="15"/>
  <c r="Z69" i="15"/>
  <c r="Z61" i="15"/>
  <c r="L164" i="15"/>
  <c r="L90" i="15"/>
  <c r="AK126" i="15"/>
  <c r="AK9" i="15"/>
  <c r="Z17" i="15"/>
  <c r="Z9" i="15"/>
  <c r="AK110" i="15"/>
  <c r="AK102" i="15"/>
  <c r="AK98" i="15"/>
  <c r="AK94" i="15"/>
  <c r="AK86" i="15"/>
  <c r="AK58" i="15"/>
  <c r="AK38" i="15"/>
  <c r="AK34" i="15"/>
  <c r="AK22" i="15"/>
  <c r="AK18" i="15"/>
  <c r="AK14" i="15"/>
  <c r="Z163" i="15"/>
  <c r="Z159" i="15"/>
  <c r="Z143" i="15"/>
  <c r="Z135" i="15"/>
  <c r="Z127" i="15"/>
  <c r="Z123" i="15"/>
  <c r="Z55" i="15"/>
  <c r="Z47" i="15"/>
  <c r="Z39" i="15"/>
  <c r="Z19" i="15"/>
  <c r="Z7" i="15"/>
  <c r="L40" i="15"/>
  <c r="Z151" i="15"/>
  <c r="Z67" i="15"/>
  <c r="Z63" i="15"/>
  <c r="Z51" i="15"/>
  <c r="Z43" i="15"/>
  <c r="Z31" i="15"/>
  <c r="Z27" i="15"/>
  <c r="Z172" i="15"/>
  <c r="Z124" i="15"/>
  <c r="L20" i="15"/>
  <c r="Z152" i="15"/>
  <c r="L58" i="15"/>
  <c r="L162" i="15"/>
  <c r="L127" i="15"/>
  <c r="L123" i="15"/>
  <c r="Z171" i="15"/>
  <c r="Z164" i="15"/>
  <c r="Z92" i="15"/>
  <c r="Z88" i="15"/>
  <c r="Z84" i="15"/>
  <c r="Z76" i="15"/>
  <c r="Z60" i="15"/>
  <c r="Z28" i="15"/>
  <c r="Z5" i="15"/>
  <c r="Z23" i="15"/>
  <c r="Z11" i="15"/>
  <c r="Z4" i="15"/>
  <c r="Z26" i="15"/>
  <c r="L41" i="15"/>
  <c r="Z140" i="15"/>
  <c r="Z133" i="15"/>
  <c r="L57" i="15"/>
  <c r="Z40" i="15"/>
  <c r="Z36" i="15"/>
  <c r="Z131" i="15"/>
  <c r="L146" i="15"/>
  <c r="L139" i="15"/>
  <c r="AK104" i="15"/>
  <c r="AK88" i="15"/>
  <c r="AK48" i="15"/>
  <c r="AK36" i="15"/>
  <c r="AK111" i="15"/>
  <c r="AK95" i="15"/>
  <c r="Z155" i="15"/>
  <c r="Z139" i="15"/>
  <c r="Z170" i="15"/>
  <c r="Z146" i="15"/>
  <c r="Z138" i="15"/>
  <c r="Z122" i="15"/>
  <c r="Z114" i="15"/>
  <c r="Z90" i="15"/>
  <c r="Z78" i="15"/>
  <c r="L165" i="15"/>
  <c r="Z35" i="15"/>
  <c r="Z98" i="15"/>
  <c r="L85" i="15"/>
  <c r="L141" i="15"/>
  <c r="Z162" i="15"/>
  <c r="Z62" i="15"/>
  <c r="Z130" i="15"/>
  <c r="Z167" i="15"/>
  <c r="AL105" i="15"/>
  <c r="Z119" i="15"/>
  <c r="Z115" i="15"/>
  <c r="Z111" i="15"/>
  <c r="Z107" i="15"/>
  <c r="Z46" i="15"/>
  <c r="L97" i="15"/>
  <c r="L62" i="15"/>
  <c r="L28" i="15"/>
  <c r="AK168" i="15"/>
  <c r="AK164" i="15"/>
  <c r="AK160" i="15"/>
  <c r="AK152" i="15"/>
  <c r="AK148" i="15"/>
  <c r="AK144" i="15"/>
  <c r="AK136" i="15"/>
  <c r="AK128" i="15"/>
  <c r="AK120" i="15"/>
  <c r="AK116" i="15"/>
  <c r="AK112" i="15"/>
  <c r="AK100" i="15"/>
  <c r="AK96" i="15"/>
  <c r="AK84" i="15"/>
  <c r="AK80" i="15"/>
  <c r="AK72" i="15"/>
  <c r="AK68" i="15"/>
  <c r="AK64" i="15"/>
  <c r="AK56" i="15"/>
  <c r="AK52" i="15"/>
  <c r="AK40" i="15"/>
  <c r="AK32" i="15"/>
  <c r="AK24" i="15"/>
  <c r="AK20" i="15"/>
  <c r="AK16" i="15"/>
  <c r="AK8" i="15"/>
  <c r="AK4" i="15"/>
  <c r="AK171" i="15"/>
  <c r="AK163" i="15"/>
  <c r="AK159" i="15"/>
  <c r="AK143" i="15"/>
  <c r="AK131" i="15"/>
  <c r="AK127" i="15"/>
  <c r="AK91" i="15"/>
  <c r="AK79" i="15"/>
  <c r="AK63" i="15"/>
  <c r="AK47" i="15"/>
  <c r="AK31" i="15"/>
  <c r="AK15" i="15"/>
  <c r="Z125" i="15"/>
  <c r="Z99" i="15"/>
  <c r="Z95" i="15"/>
  <c r="L101" i="15"/>
  <c r="L96" i="15"/>
  <c r="L121" i="15"/>
  <c r="L169" i="15"/>
  <c r="Z174" i="15"/>
  <c r="L133" i="15"/>
  <c r="L69" i="15"/>
  <c r="Z10" i="15"/>
  <c r="L174" i="15"/>
  <c r="L47" i="15"/>
  <c r="L168" i="15" l="1"/>
  <c r="L50" i="15"/>
  <c r="AL162" i="15"/>
  <c r="AL113" i="15"/>
  <c r="AL98" i="15"/>
  <c r="AL85" i="15"/>
  <c r="AL9" i="15"/>
  <c r="Z147" i="15"/>
  <c r="AL44" i="15"/>
  <c r="AL86" i="15"/>
  <c r="L71" i="15"/>
  <c r="AL137" i="15"/>
  <c r="AL84" i="15"/>
  <c r="AL69" i="15"/>
  <c r="AL43" i="15"/>
  <c r="AL8" i="15"/>
  <c r="AK170" i="15"/>
  <c r="AK154" i="15"/>
  <c r="AK138" i="15"/>
  <c r="AK106" i="15"/>
  <c r="AK90" i="15"/>
  <c r="AK74" i="15"/>
  <c r="AK42" i="15"/>
  <c r="AK26" i="15"/>
  <c r="AL26" i="15" s="1"/>
  <c r="AK10" i="15"/>
  <c r="AL10" i="15" s="1"/>
  <c r="AK165" i="15"/>
  <c r="AL165" i="15" s="1"/>
  <c r="AK149" i="15"/>
  <c r="AK133" i="15"/>
  <c r="AL45" i="15"/>
  <c r="AL150" i="15"/>
  <c r="AL136" i="15"/>
  <c r="AL125" i="15"/>
  <c r="AL111" i="15"/>
  <c r="AL97" i="15"/>
  <c r="AL68" i="15"/>
  <c r="AL56" i="15"/>
  <c r="AL33" i="15"/>
  <c r="AL21" i="15"/>
  <c r="AL174" i="15"/>
  <c r="AL139" i="15"/>
  <c r="L107" i="15"/>
  <c r="AL161" i="15"/>
  <c r="AL149" i="15"/>
  <c r="AL96" i="15"/>
  <c r="AL55" i="15"/>
  <c r="AL20" i="15"/>
  <c r="Z70" i="15"/>
  <c r="AL70" i="15" s="1"/>
  <c r="Z82" i="15"/>
  <c r="AL82" i="15" s="1"/>
  <c r="Z66" i="15"/>
  <c r="AL66" i="15" s="1"/>
  <c r="Z50" i="15"/>
  <c r="Z34" i="15"/>
  <c r="AL34" i="15" s="1"/>
  <c r="AL148" i="15"/>
  <c r="AL95" i="15"/>
  <c r="AL81" i="15"/>
  <c r="AL67" i="15"/>
  <c r="AL31" i="15"/>
  <c r="AL19" i="15"/>
  <c r="AL6" i="15"/>
  <c r="AL159" i="15"/>
  <c r="AL94" i="15"/>
  <c r="AL80" i="15"/>
  <c r="AL54" i="15"/>
  <c r="AL30" i="15"/>
  <c r="AL18" i="15"/>
  <c r="AL5" i="15"/>
  <c r="Z160" i="15"/>
  <c r="AL160" i="15" s="1"/>
  <c r="Z144" i="15"/>
  <c r="AL144" i="15" s="1"/>
  <c r="Z128" i="15"/>
  <c r="AL128" i="15" s="1"/>
  <c r="Z112" i="15"/>
  <c r="AL112" i="15" s="1"/>
  <c r="Z96" i="15"/>
  <c r="Z80" i="15"/>
  <c r="Z64" i="15"/>
  <c r="Z48" i="15"/>
  <c r="Z32" i="15"/>
  <c r="AL32" i="15" s="1"/>
  <c r="Z16" i="15"/>
  <c r="AL171" i="15"/>
  <c r="AL121" i="15"/>
  <c r="AL107" i="15"/>
  <c r="AL93" i="15"/>
  <c r="AL79" i="15"/>
  <c r="AL65" i="15"/>
  <c r="AL53" i="15"/>
  <c r="AL41" i="15"/>
  <c r="AL17" i="15"/>
  <c r="AL4" i="15"/>
  <c r="L124" i="15"/>
  <c r="L63" i="15"/>
  <c r="AL170" i="15"/>
  <c r="AL134" i="15"/>
  <c r="AL106" i="15"/>
  <c r="AL78" i="15"/>
  <c r="AL64" i="15"/>
  <c r="AL52" i="15"/>
  <c r="AL29" i="15"/>
  <c r="Z3" i="15"/>
  <c r="AL3" i="15" s="1"/>
  <c r="Z158" i="15"/>
  <c r="AL158" i="15" s="1"/>
  <c r="Z142" i="15"/>
  <c r="AL142" i="15" s="1"/>
  <c r="Z126" i="15"/>
  <c r="AL126" i="15" s="1"/>
  <c r="Z110" i="15"/>
  <c r="AL110" i="15" s="1"/>
  <c r="Z94" i="15"/>
  <c r="L24" i="15"/>
  <c r="AL157" i="15"/>
  <c r="AL146" i="15"/>
  <c r="AL77" i="15"/>
  <c r="AL63" i="15"/>
  <c r="Z22" i="15"/>
  <c r="AL22" i="15" s="1"/>
  <c r="AL169" i="15"/>
  <c r="AL145" i="15"/>
  <c r="AL173" i="15"/>
  <c r="AL91" i="15"/>
  <c r="AL51" i="15"/>
  <c r="AL27" i="15"/>
  <c r="AL16" i="15"/>
  <c r="Z6" i="15"/>
  <c r="AL168" i="15"/>
  <c r="AL132" i="15"/>
  <c r="AL118" i="15"/>
  <c r="AL75" i="15"/>
  <c r="AL62" i="15"/>
  <c r="AL50" i="15"/>
  <c r="AL38" i="15"/>
  <c r="AL15" i="15"/>
  <c r="Z91" i="15"/>
  <c r="AL155" i="15"/>
  <c r="AL143" i="15"/>
  <c r="AL131" i="15"/>
  <c r="AL117" i="15"/>
  <c r="AL102" i="15"/>
  <c r="AL89" i="15"/>
  <c r="AL61" i="15"/>
  <c r="AL49" i="15"/>
  <c r="AL37" i="15"/>
  <c r="AL14" i="15"/>
  <c r="Z58" i="15"/>
  <c r="AL58" i="15" s="1"/>
  <c r="Z42" i="15"/>
  <c r="AL42" i="15" s="1"/>
  <c r="AL130" i="15"/>
  <c r="AL116" i="15"/>
  <c r="AL88" i="15"/>
  <c r="AL73" i="15"/>
  <c r="AL48" i="15"/>
  <c r="AL36" i="15"/>
  <c r="AL25" i="15"/>
  <c r="AL13" i="15"/>
  <c r="Z150" i="15"/>
  <c r="AL123" i="15"/>
  <c r="AL153" i="15"/>
  <c r="AL141" i="15"/>
  <c r="AL129" i="15"/>
  <c r="AL115" i="15"/>
  <c r="AL101" i="15"/>
  <c r="AL72" i="15"/>
  <c r="AL60" i="15"/>
  <c r="AL35" i="15"/>
  <c r="AL24" i="15"/>
  <c r="Z120" i="15"/>
  <c r="AL120" i="15" s="1"/>
  <c r="Z104" i="15"/>
  <c r="AL104" i="15" s="1"/>
  <c r="AL164" i="15"/>
  <c r="AL59" i="15"/>
  <c r="AL46" i="15"/>
  <c r="AL11" i="15"/>
  <c r="AL40" i="15"/>
  <c r="L173" i="15"/>
  <c r="L3" i="15"/>
  <c r="AL135" i="15"/>
  <c r="AL167" i="15"/>
  <c r="AL124" i="15"/>
  <c r="AL76" i="15"/>
  <c r="AL156" i="15"/>
  <c r="AL122" i="15"/>
  <c r="AL57" i="15"/>
  <c r="AL23" i="15"/>
  <c r="AL133" i="15"/>
  <c r="AL103" i="15"/>
  <c r="AL83" i="15"/>
  <c r="AL154" i="15"/>
  <c r="AL119" i="15"/>
  <c r="AL92" i="15"/>
  <c r="AL74" i="15"/>
  <c r="AL47" i="15"/>
  <c r="AL39" i="15"/>
  <c r="AL12" i="15"/>
  <c r="AL147" i="15"/>
  <c r="AL140" i="15"/>
  <c r="AL87" i="15"/>
  <c r="AL151" i="15"/>
  <c r="AL100" i="15"/>
  <c r="AL90" i="15"/>
  <c r="AL7" i="15"/>
  <c r="AL172" i="15"/>
  <c r="AL138" i="15"/>
  <c r="AL108" i="15"/>
  <c r="AL28" i="15"/>
  <c r="J175" i="2"/>
  <c r="P3" i="2" l="1"/>
  <c r="L1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E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一流专业 20</t>
        </r>
      </text>
    </comment>
    <comment ref="AF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校级培育课程 10</t>
        </r>
      </text>
    </comment>
    <comment ref="AE4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一流专业➕工程认证 20</t>
        </r>
      </text>
    </comment>
    <comment ref="AF4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校级培育课程 10</t>
        </r>
      </text>
    </comment>
    <comment ref="AA13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教改教材等项目-陈龙组 15分</t>
        </r>
      </text>
    </comment>
    <comment ref="P18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指导本科生发表SCI 一篇 40分</t>
        </r>
      </text>
    </comment>
    <comment ref="P20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本科生一作SCI 40分</t>
        </r>
      </text>
    </comment>
    <comment ref="AA20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校级高教研究一般课题 15</t>
        </r>
      </text>
    </comment>
    <comment ref="O24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省新苗1项 25分
国家大创项目 35分
校级大创项目 15分
校级互联网三等奖 5分
大创项目申报未立项 4分</t>
        </r>
      </text>
    </comment>
    <comment ref="P24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指导本科生表表SCI论文，10分</t>
        </r>
      </text>
    </comment>
    <comment ref="AF31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校级线上培育课程 2分</t>
        </r>
      </text>
    </comment>
    <comment ref="AF32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省一流课程-李竹 5分</t>
        </r>
      </text>
    </comment>
    <comment ref="AF34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省级一流课程 5分</t>
        </r>
      </text>
    </comment>
    <comment ref="AF35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省一流课程-李竹 5分</t>
        </r>
      </text>
    </comment>
    <comment ref="AA36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教改教材等项目-陈龙组 15分</t>
        </r>
      </text>
    </comment>
    <comment ref="O39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校级互联网一等奖 15分
校级大创项目 三等奖 5分</t>
        </r>
      </text>
    </comment>
    <comment ref="P39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指导本科生表表SCI论文，30分</t>
        </r>
      </text>
    </comment>
    <comment ref="AF39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课程建设项目申报未立项 6分</t>
        </r>
      </text>
    </comment>
    <comment ref="AF42" authorId="0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国一流课程➕省一流课程-刘圆圆 30分
省一流课程 35
</t>
        </r>
      </text>
    </comment>
    <comment ref="AG42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校级教材建设项目 2分</t>
        </r>
      </text>
    </comment>
    <comment ref="U44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省互联网➕优秀案例 15分</t>
        </r>
      </text>
    </comment>
    <comment ref="AF44" authorId="0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省级一流课程 35分</t>
        </r>
      </text>
    </comment>
    <comment ref="U45" authorId="0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省级互联网➕优秀案例 15分</t>
        </r>
      </text>
    </comment>
    <comment ref="V45" authorId="0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校级十三届教学技能获奖 一等奖 7分</t>
        </r>
      </text>
    </comment>
    <comment ref="AA45" authorId="0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校级课程思政 15分</t>
        </r>
      </text>
    </comment>
    <comment ref="AE45" authorId="0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国一流专业-电子信息工程 3
工程认证 20</t>
        </r>
      </text>
    </comment>
    <comment ref="AF45" authorId="0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省一流课程 40分</t>
        </r>
      </text>
    </comment>
    <comment ref="O46" authorId="0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校级电子设计竞赛 30</t>
        </r>
      </text>
    </comment>
    <comment ref="AF46" authorId="0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国一流课程➕省一流课程 60分</t>
        </r>
      </text>
    </comment>
    <comment ref="AG46" authorId="0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校级教材建设项目 4分</t>
        </r>
      </text>
    </comment>
    <comment ref="O47" authorId="0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7.5
校级电设邀请赛 10</t>
        </r>
      </text>
    </comment>
    <comment ref="AF47" authorId="0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国一流课程➕省一流课程 30分</t>
        </r>
      </text>
    </comment>
    <comment ref="AG47" authorId="0" shapeId="0" xr:uid="{00000000-0006-0000-0000-00002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校级教材建设项目 2分</t>
        </r>
      </text>
    </comment>
    <comment ref="O49" authorId="0" shapeId="0" xr:uid="{00000000-0006-0000-0000-000022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水下机器人国家二等奖 30
水下机器人国家二等奖 20
参赛未获奖 2分</t>
        </r>
      </text>
    </comment>
    <comment ref="U49" authorId="0" shapeId="0" xr:uid="{00000000-0006-0000-0000-000023000000}">
      <text>
        <r>
          <rPr>
            <b/>
            <sz val="9"/>
            <color indexed="81"/>
            <rFont val="宋体"/>
            <family val="3"/>
            <charset val="134"/>
          </rPr>
          <t>Lenovo：
电工学青年教师讲课比赛 15分</t>
        </r>
      </text>
    </comment>
    <comment ref="AA49" authorId="0" shapeId="0" xr:uid="{00000000-0006-0000-0000-00002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申报未立项</t>
        </r>
      </text>
    </comment>
    <comment ref="AF49" authorId="0" shapeId="0" xr:uid="{00000000-0006-0000-0000-00002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省级一流课程 5分</t>
        </r>
      </text>
    </comment>
    <comment ref="O50" authorId="0" shapeId="0" xr:uid="{00000000-0006-0000-0000-00002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90
国家级电设邀请赛 30
校级电子设计竞赛 20
省新苗 25</t>
        </r>
      </text>
    </comment>
    <comment ref="AA50" authorId="0" shapeId="0" xr:uid="{00000000-0006-0000-0000-000027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教改教材等项目-陈龙组 30分</t>
        </r>
      </text>
    </comment>
    <comment ref="V51" authorId="0" shapeId="0" xr:uid="{00000000-0006-0000-0000-000028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校级十三届教学技能获奖 优胜奖 2分</t>
        </r>
      </text>
    </comment>
    <comment ref="AF51" authorId="0" shapeId="0" xr:uid="{00000000-0006-0000-0000-000029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省级一流课程 5分</t>
        </r>
      </text>
    </comment>
    <comment ref="AG52" authorId="0" shapeId="0" xr:uid="{00000000-0006-0000-0000-00002A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校级教材建设项目 3分</t>
        </r>
      </text>
    </comment>
    <comment ref="P56" authorId="0" shapeId="0" xr:uid="{00000000-0006-0000-0000-00002B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指导本科生发表论文 2篇 一般期刊 20分</t>
        </r>
      </text>
    </comment>
    <comment ref="AA56" authorId="0" shapeId="0" xr:uid="{00000000-0006-0000-0000-00002C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青年教师线上线下培育项目申报未立项 4分</t>
        </r>
      </text>
    </comment>
    <comment ref="V61" authorId="0" shapeId="0" xr:uid="{00000000-0006-0000-0000-00002D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校级十三届教学技能获奖 优胜奖 2分</t>
        </r>
      </text>
    </comment>
    <comment ref="AE61" authorId="0" shapeId="0" xr:uid="{00000000-0006-0000-0000-00002E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国家一流专业-集成 35</t>
        </r>
      </text>
    </comment>
    <comment ref="AF61" authorId="0" shapeId="0" xr:uid="{00000000-0006-0000-0000-00002F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EDA技术，国家一流课程 30</t>
        </r>
      </text>
    </comment>
    <comment ref="AG61" authorId="0" shapeId="0" xr:uid="{00000000-0006-0000-0000-000030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校级教材建设项目 10分</t>
        </r>
      </text>
    </comment>
    <comment ref="AA63" authorId="0" shapeId="0" xr:uid="{00000000-0006-0000-0000-00003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教改教材等项目-陈龙组 30分</t>
        </r>
      </text>
    </comment>
    <comment ref="O67" authorId="0" shapeId="0" xr:uid="{00000000-0006-0000-0000-000032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挑战杯国家金奖 20分</t>
        </r>
      </text>
    </comment>
    <comment ref="AE67" authorId="0" shapeId="0" xr:uid="{00000000-0006-0000-0000-00003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国家一流专业-集成 30</t>
        </r>
      </text>
    </comment>
    <comment ref="AF68" authorId="0" shapeId="0" xr:uid="{00000000-0006-0000-0000-00003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省一流课程-林弥 15
</t>
        </r>
        <r>
          <rPr>
            <sz val="9"/>
            <color indexed="81"/>
            <rFont val="宋体"/>
            <family val="3"/>
            <charset val="134"/>
          </rPr>
          <t>2019在线精品开放课程 21</t>
        </r>
      </text>
    </comment>
    <comment ref="O72" authorId="0" shapeId="0" xr:uid="{00000000-0006-0000-0000-00003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校级电子商务竞赛 三等奖 5分
校级生命科学竞赛 三等奖 5分
互联网➕校级三等奖 5分</t>
        </r>
      </text>
    </comment>
    <comment ref="P72" authorId="0" shapeId="0" xr:uid="{00000000-0006-0000-0000-00003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本科生一作SCI 40分</t>
        </r>
      </text>
    </comment>
    <comment ref="AA72" authorId="0" shapeId="0" xr:uid="{00000000-0006-0000-0000-000037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校级高教研究一般课题 15</t>
        </r>
      </text>
    </comment>
    <comment ref="P74" authorId="0" shapeId="0" xr:uid="{00000000-0006-0000-0000-000038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本科生会议论文 10分</t>
        </r>
      </text>
    </comment>
    <comment ref="AA74" authorId="0" shapeId="0" xr:uid="{00000000-0006-0000-0000-000039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教改教材等项目-陈龙组 15分</t>
        </r>
      </text>
    </comment>
    <comment ref="AE74" authorId="0" shapeId="0" xr:uid="{00000000-0006-0000-0000-00003A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国家一流专业-集成 35</t>
        </r>
      </text>
    </comment>
    <comment ref="AF74" authorId="0" shapeId="0" xr:uid="{00000000-0006-0000-0000-00003B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校级线上培育课程 20分</t>
        </r>
      </text>
    </comment>
    <comment ref="AE76" authorId="0" shapeId="0" xr:uid="{00000000-0006-0000-0000-00003C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国一流专业-电子信息工程 20</t>
        </r>
      </text>
    </comment>
    <comment ref="AF76" authorId="0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国一流课程➕省一流课程 25分</t>
        </r>
      </text>
    </comment>
    <comment ref="AG76" authorId="0" shapeId="0" xr:uid="{00000000-0006-0000-0000-00003E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校级教材建设项目 4分</t>
        </r>
      </text>
    </comment>
    <comment ref="O79" authorId="0" shapeId="0" xr:uid="{00000000-0006-0000-0000-00003F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省级新苗计划 2项 50分
国家级大创项目 35分
省级挑战杯 三等奖 15分</t>
        </r>
      </text>
    </comment>
    <comment ref="AE80" authorId="0" shapeId="0" xr:uid="{00000000-0006-0000-0000-000040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国一流专业-电子信息工程 15</t>
        </r>
      </text>
    </comment>
    <comment ref="AF80" authorId="0" shapeId="0" xr:uid="{00000000-0006-0000-0000-00004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EDA技术，国家一流课程 10</t>
        </r>
      </text>
    </comment>
    <comment ref="P82" authorId="0" shapeId="0" xr:uid="{00000000-0006-0000-0000-000042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教改论文一般期刊 10分</t>
        </r>
      </text>
    </comment>
    <comment ref="AA82" authorId="0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自制仪器 15分</t>
        </r>
      </text>
    </comment>
    <comment ref="AF82" authorId="0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陈龙教改 5</t>
        </r>
      </text>
    </comment>
    <comment ref="AG82" authorId="0" shapeId="0" xr:uid="{00000000-0006-0000-0000-00004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教材出版-程知群 15</t>
        </r>
      </text>
    </comment>
    <comment ref="U84" authorId="0" shapeId="0" xr:uid="{00000000-0006-0000-0000-00004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鼎阳杯-梁燕 7.5</t>
        </r>
      </text>
    </comment>
    <comment ref="V84" authorId="0" shapeId="0" xr:uid="{00000000-0006-0000-0000-000047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校级十三届教学技能获奖 实验组 二等奖 5分</t>
        </r>
      </text>
    </comment>
    <comment ref="AE84" authorId="0" shapeId="0" xr:uid="{00000000-0006-0000-0000-000048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国一流专业-电子信息工程 15</t>
        </r>
      </text>
    </comment>
    <comment ref="O85" authorId="0" shapeId="0" xr:uid="{00000000-0006-0000-0000-000049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55
校级电设邀请赛 10
省新苗2项 50
国家级大创 35</t>
        </r>
      </text>
    </comment>
    <comment ref="AA85" authorId="0" shapeId="0" xr:uid="{00000000-0006-0000-0000-00004A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校级高教研究重点课题 25</t>
        </r>
      </text>
    </comment>
    <comment ref="AF85" authorId="0" shapeId="0" xr:uid="{00000000-0006-0000-0000-00004B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教改教材等项目-陈龙组 40分</t>
        </r>
      </text>
    </comment>
    <comment ref="AA86" authorId="0" shapeId="0" xr:uid="{00000000-0006-0000-0000-00004C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教改教材等项目-陈龙组 40分</t>
        </r>
      </text>
    </comment>
    <comment ref="AF86" authorId="0" shapeId="0" xr:uid="{00000000-0006-0000-0000-00004D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省一流课程申报未立项 4分</t>
        </r>
      </text>
    </comment>
    <comment ref="AI86" authorId="0" shapeId="0" xr:uid="{00000000-0006-0000-0000-00004E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教改论文一般期刊 10分</t>
        </r>
      </text>
    </comment>
    <comment ref="O88" authorId="0" shapeId="0" xr:uid="{00000000-0006-0000-0000-00004F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校级电子设计竞赛 18
省新苗 25</t>
        </r>
      </text>
    </comment>
    <comment ref="AA88" authorId="0" shapeId="0" xr:uid="{00000000-0006-0000-0000-000050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教改教材等项目-陈龙组 20分
自制仪器</t>
        </r>
        <r>
          <rPr>
            <sz val="9"/>
            <color indexed="81"/>
            <rFont val="宋体"/>
            <family val="3"/>
            <charset val="134"/>
          </rPr>
          <t xml:space="preserve"> 15分</t>
        </r>
      </text>
    </comment>
    <comment ref="AF88" authorId="0" shapeId="0" xr:uid="{00000000-0006-0000-0000-00005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虚仿项目-程知群 15</t>
        </r>
      </text>
    </comment>
    <comment ref="AA90" authorId="0" shapeId="0" xr:uid="{00000000-0006-0000-0000-000052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教改教材等项目-陈龙组 </t>
        </r>
        <r>
          <rPr>
            <sz val="9"/>
            <color indexed="81"/>
            <rFont val="宋体"/>
            <family val="3"/>
            <charset val="134"/>
          </rPr>
          <t>6</t>
        </r>
        <r>
          <rPr>
            <sz val="9"/>
            <color indexed="81"/>
            <rFont val="宋体"/>
            <family val="3"/>
            <charset val="134"/>
          </rPr>
          <t>0分</t>
        </r>
      </text>
    </comment>
    <comment ref="O91" authorId="0" shapeId="0" xr:uid="{00000000-0006-0000-0000-00005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校级电子设计竞赛 22</t>
        </r>
      </text>
    </comment>
    <comment ref="U91" authorId="0" shapeId="0" xr:uid="{00000000-0006-0000-0000-00005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鼎阳杯 15分</t>
        </r>
      </text>
    </comment>
    <comment ref="V91" authorId="0" shapeId="0" xr:uid="{00000000-0006-0000-0000-00005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校级十三届教学技能获奖 实验组 优胜奖 2分</t>
        </r>
      </text>
    </comment>
    <comment ref="AA91" authorId="0" shapeId="0" xr:uid="{00000000-0006-0000-0000-00005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教改教材等项目-陈龙组 </t>
        </r>
        <r>
          <rPr>
            <sz val="9"/>
            <color indexed="81"/>
            <rFont val="宋体"/>
            <family val="3"/>
            <charset val="134"/>
          </rPr>
          <t>40</t>
        </r>
        <r>
          <rPr>
            <sz val="9"/>
            <color indexed="81"/>
            <rFont val="宋体"/>
            <family val="3"/>
            <charset val="134"/>
          </rPr>
          <t>分
自制仪器</t>
        </r>
        <r>
          <rPr>
            <sz val="9"/>
            <color indexed="81"/>
            <rFont val="宋体"/>
            <family val="3"/>
            <charset val="134"/>
          </rPr>
          <t xml:space="preserve"> 15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E91" authorId="0" shapeId="0" xr:uid="{00000000-0006-0000-0000-000057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一流专业➕工程认证 20</t>
        </r>
      </text>
    </comment>
    <comment ref="AF91" authorId="0" shapeId="0" xr:uid="{00000000-0006-0000-0000-000058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虚仿项目-程知群 10</t>
        </r>
      </text>
    </comment>
    <comment ref="O92" authorId="0" shapeId="0" xr:uid="{00000000-0006-0000-0000-000059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智能车竞赛 60分
省级电子设计竞赛</t>
        </r>
        <r>
          <rPr>
            <sz val="9"/>
            <color indexed="81"/>
            <rFont val="宋体"/>
            <family val="3"/>
            <charset val="134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校级电设邀请赛</t>
        </r>
        <r>
          <rPr>
            <sz val="9"/>
            <color indexed="81"/>
            <rFont val="宋体"/>
            <family val="3"/>
            <charset val="134"/>
          </rPr>
          <t xml:space="preserve"> 25</t>
        </r>
      </text>
    </comment>
    <comment ref="AA92" authorId="0" shapeId="0" xr:uid="{00000000-0006-0000-0000-00005A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教改教材等项目-陈龙组 20分</t>
        </r>
      </text>
    </comment>
    <comment ref="AF93" authorId="0" shapeId="0" xr:uid="{00000000-0006-0000-0000-00005B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省一流课程-杨宇翔 20
省一流课程-顾梅园 10</t>
        </r>
      </text>
    </comment>
    <comment ref="AF97" authorId="0" shapeId="0" xr:uid="{00000000-0006-0000-0000-00005C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省一流课程-杨宇翔 10</t>
        </r>
      </text>
    </comment>
    <comment ref="O102" authorId="0" shapeId="0" xr:uid="{00000000-0006-0000-0000-00005D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42.5
校级电设邀请赛 10</t>
        </r>
      </text>
    </comment>
    <comment ref="AE102" authorId="0" shapeId="0" xr:uid="{00000000-0006-0000-0000-00005E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国一流专业-电子信息工程 3</t>
        </r>
      </text>
    </comment>
    <comment ref="AF102" authorId="0" shapeId="0" xr:uid="{00000000-0006-0000-0000-00005F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虚仿项目-程知群 10</t>
        </r>
      </text>
    </comment>
    <comment ref="AE108" authorId="0" shapeId="0" xr:uid="{00000000-0006-0000-0000-000060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国一流专业-电子信息工程 3</t>
        </r>
      </text>
    </comment>
    <comment ref="AA110" authorId="0" shapeId="0" xr:uid="{00000000-0006-0000-0000-00006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校级高教研究一般课题 15</t>
        </r>
      </text>
    </comment>
    <comment ref="P112" authorId="0" shapeId="0" xr:uid="{00000000-0006-0000-0000-000062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指导本科生发表论文 核心2篇 80分</t>
        </r>
      </text>
    </comment>
    <comment ref="AI112" authorId="0" shapeId="0" xr:uid="{00000000-0006-0000-0000-00006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教改论文核心期刊一篇 20分</t>
        </r>
      </text>
    </comment>
    <comment ref="AA115" authorId="0" shapeId="0" xr:uid="{00000000-0006-0000-0000-00006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教改教材等项目-陈龙组 20分</t>
        </r>
      </text>
    </comment>
    <comment ref="AA118" authorId="0" shapeId="0" xr:uid="{00000000-0006-0000-0000-00006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教改教材等项目-陈龙组 15分</t>
        </r>
      </text>
    </comment>
    <comment ref="AE123" authorId="0" shapeId="0" xr:uid="{00000000-0006-0000-0000-00006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国一流专业-电子信息工程 3</t>
        </r>
      </text>
    </comment>
    <comment ref="AA124" authorId="0" shapeId="0" xr:uid="{00000000-0006-0000-0000-000067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校级高教研究一般课题 15</t>
        </r>
      </text>
    </comment>
    <comment ref="AI125" authorId="0" shapeId="0" xr:uid="{00000000-0006-0000-0000-000068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教改论文2篇，核心期刊20分，一般期刊10分</t>
        </r>
      </text>
    </comment>
    <comment ref="AI127" authorId="0" shapeId="0" xr:uid="{00000000-0006-0000-0000-000069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一般期刊 10
核心期刊 20</t>
        </r>
      </text>
    </comment>
    <comment ref="AE129" authorId="0" shapeId="0" xr:uid="{00000000-0006-0000-0000-00006A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国一流专业-电子信息工程 2</t>
        </r>
      </text>
    </comment>
    <comment ref="AA132" authorId="0" shapeId="0" xr:uid="{00000000-0006-0000-0000-00006B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教改教材等项目-陈龙组 15分</t>
        </r>
      </text>
    </comment>
    <comment ref="AE132" authorId="0" shapeId="0" xr:uid="{00000000-0006-0000-0000-00006C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一流专业➕工程认证 20</t>
        </r>
      </text>
    </comment>
    <comment ref="AE133" authorId="0" shapeId="0" xr:uid="{00000000-0006-0000-0000-00006D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工程认证 20</t>
        </r>
      </text>
    </comment>
    <comment ref="V134" authorId="0" shapeId="0" xr:uid="{00000000-0006-0000-0000-00006E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校级参赛未获奖 2</t>
        </r>
      </text>
    </comment>
    <comment ref="AA134" authorId="0" shapeId="0" xr:uid="{00000000-0006-0000-0000-00006F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申报未立项 6分</t>
        </r>
      </text>
    </comment>
    <comment ref="AF134" authorId="0" shapeId="0" xr:uid="{00000000-0006-0000-0000-000070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校级线上培育课程 2分</t>
        </r>
      </text>
    </comment>
    <comment ref="O135" authorId="0" shapeId="0" xr:uid="{00000000-0006-0000-0000-00007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国家级大创 35</t>
        </r>
      </text>
    </comment>
    <comment ref="P135" authorId="0" shapeId="0" xr:uid="{00000000-0006-0000-0000-000072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本科生SCI 论文2篇 80分</t>
        </r>
      </text>
    </comment>
    <comment ref="AA135" authorId="0" shapeId="0" xr:uid="{00000000-0006-0000-0000-00007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校级高教研究一般课题 15</t>
        </r>
      </text>
    </comment>
    <comment ref="P136" authorId="0" shapeId="0" xr:uid="{00000000-0006-0000-0000-00007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SCI 80</t>
        </r>
      </text>
    </comment>
    <comment ref="AA136" authorId="0" shapeId="0" xr:uid="{00000000-0006-0000-0000-00007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教改教材等项目-陈龙组 40分</t>
        </r>
      </text>
    </comment>
    <comment ref="AE136" authorId="0" shapeId="0" xr:uid="{00000000-0006-0000-0000-00007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一流专业➕工程认证 10</t>
        </r>
      </text>
    </comment>
    <comment ref="O138" authorId="0" shapeId="0" xr:uid="{00000000-0006-0000-0000-000077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智能车竞赛 100分</t>
        </r>
      </text>
    </comment>
    <comment ref="P138" authorId="0" shapeId="0" xr:uid="{00000000-0006-0000-0000-000078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指导本科生发表论文 10分</t>
        </r>
      </text>
    </comment>
    <comment ref="AA138" authorId="0" shapeId="0" xr:uid="{00000000-0006-0000-0000-000079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</t>
        </r>
        <r>
          <rPr>
            <sz val="9"/>
            <color indexed="81"/>
            <rFont val="宋体"/>
            <family val="3"/>
            <charset val="134"/>
          </rPr>
          <t xml:space="preserve"> 35</t>
        </r>
        <r>
          <rPr>
            <sz val="9"/>
            <color indexed="81"/>
            <rFont val="宋体"/>
            <family val="3"/>
            <charset val="134"/>
          </rPr>
          <t>分</t>
        </r>
      </text>
    </comment>
    <comment ref="AF139" authorId="0" shapeId="0" xr:uid="{00000000-0006-0000-0000-00007A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校级线上培育课程 10分</t>
        </r>
      </text>
    </comment>
    <comment ref="AG139" authorId="0" shapeId="0" xr:uid="{00000000-0006-0000-0000-00007B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校级教材建设 15分</t>
        </r>
      </text>
    </comment>
    <comment ref="P140" authorId="0" shapeId="0" xr:uid="{00000000-0006-0000-0000-00007C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指导本科生发表SCI论文一篇 40分</t>
        </r>
      </text>
    </comment>
    <comment ref="U140" authorId="0" shapeId="0" xr:uid="{00000000-0006-0000-0000-00007D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校级班主任比赛 一等奖 7分
鼎阳杯-梁燕 7.5</t>
        </r>
      </text>
    </comment>
    <comment ref="AA140" authorId="0" shapeId="0" xr:uid="{00000000-0006-0000-0000-00007E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自制仪器 15分</t>
        </r>
      </text>
    </comment>
    <comment ref="O141" authorId="0" shapeId="0" xr:uid="{00000000-0006-0000-0000-00007F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60
校级电设邀请赛 10</t>
        </r>
      </text>
    </comment>
    <comment ref="P141" authorId="0" shapeId="0" xr:uid="{00000000-0006-0000-0000-000080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指导学生发表论文2篇 20分
指导学生授权发明专利 1项 30分</t>
        </r>
      </text>
    </comment>
    <comment ref="AF142" authorId="0" shapeId="0" xr:uid="{00000000-0006-0000-0000-00008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省一流课程-顾梅园 5</t>
        </r>
      </text>
    </comment>
    <comment ref="AF144" authorId="0" shapeId="0" xr:uid="{00000000-0006-0000-0000-000082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校级线上培育课程 4分</t>
        </r>
      </text>
    </comment>
    <comment ref="AF146" authorId="0" shapeId="0" xr:uid="{00000000-0006-0000-0000-00008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校级线上培育课程 2分</t>
        </r>
      </text>
    </comment>
    <comment ref="AF147" authorId="0" shapeId="0" xr:uid="{00000000-0006-0000-0000-00008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虚仿项目-程知群 25</t>
        </r>
      </text>
    </comment>
    <comment ref="AG147" authorId="0" shapeId="0" xr:uid="{00000000-0006-0000-0000-00008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教材出版-程知群 18</t>
        </r>
      </text>
    </comment>
    <comment ref="S149" authorId="0" shapeId="0" xr:uid="{00000000-0006-0000-0000-00008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校级教学成果奖二等奖 15</t>
        </r>
      </text>
    </comment>
    <comment ref="AE149" authorId="0" shapeId="0" xr:uid="{00000000-0006-0000-0000-000087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国一流专业-电子信息工程 36</t>
        </r>
      </text>
    </comment>
    <comment ref="AF149" authorId="0" shapeId="0" xr:uid="{00000000-0006-0000-0000-000088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省一流课程 35
</t>
        </r>
        <r>
          <rPr>
            <sz val="9"/>
            <color indexed="81"/>
            <rFont val="宋体"/>
            <family val="3"/>
            <charset val="134"/>
          </rPr>
          <t>2019</t>
        </r>
        <r>
          <rPr>
            <sz val="9"/>
            <color indexed="81"/>
            <rFont val="宋体"/>
            <family val="3"/>
            <charset val="134"/>
          </rPr>
          <t>在线精品开放课程</t>
        </r>
        <r>
          <rPr>
            <sz val="9"/>
            <color indexed="81"/>
            <rFont val="宋体"/>
            <family val="3"/>
            <charset val="134"/>
          </rPr>
          <t xml:space="preserve"> 29</t>
        </r>
      </text>
    </comment>
    <comment ref="O150" authorId="0" shapeId="0" xr:uid="{00000000-0006-0000-0000-000089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42.5
国家级电设邀请赛 25
校级电子设计竞赛 25</t>
        </r>
      </text>
    </comment>
    <comment ref="U150" authorId="0" shapeId="0" xr:uid="{00000000-0006-0000-0000-00008A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优秀竞赛指导教师 15</t>
        </r>
      </text>
    </comment>
    <comment ref="AG150" authorId="0" shapeId="0" xr:uid="{00000000-0006-0000-0000-00008B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校级教材项目 15分</t>
        </r>
      </text>
    </comment>
    <comment ref="AI150" authorId="0" shapeId="0" xr:uid="{00000000-0006-0000-0000-00008C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教改论文 核心一篇20分，普通期刊一篇 10分</t>
        </r>
      </text>
    </comment>
    <comment ref="AF152" authorId="0" shapeId="0" xr:uid="{00000000-0006-0000-0000-00008D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虚仿项目-程知群 10</t>
        </r>
      </text>
    </comment>
    <comment ref="AF153" authorId="0" shapeId="0" xr:uid="{00000000-0006-0000-0000-00008E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虚仿项目-程知群 5</t>
        </r>
      </text>
    </comment>
    <comment ref="AF156" authorId="0" shapeId="0" xr:uid="{00000000-0006-0000-0000-00008F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虚仿项目-程知群 15</t>
        </r>
      </text>
    </comment>
    <comment ref="AG156" authorId="0" shapeId="0" xr:uid="{00000000-0006-0000-0000-000090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教材出版-程知群 5</t>
        </r>
      </text>
    </comment>
    <comment ref="O157" authorId="0" shapeId="0" xr:uid="{00000000-0006-0000-0000-00009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20
校级电设邀请赛 25</t>
        </r>
      </text>
    </comment>
    <comment ref="O158" authorId="0" shapeId="0" xr:uid="{00000000-0006-0000-0000-000092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18
校级电设邀请赛 10
挑战杯国家金奖 15分</t>
        </r>
      </text>
    </comment>
    <comment ref="AF158" authorId="0" shapeId="0" xr:uid="{00000000-0006-0000-0000-00009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省一流课程-单片机</t>
        </r>
      </text>
    </comment>
    <comment ref="O162" authorId="0" shapeId="0" xr:uid="{00000000-0006-0000-0000-00009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22
国家级电设邀请赛 20</t>
        </r>
      </text>
    </comment>
    <comment ref="O163" authorId="0" shapeId="0" xr:uid="{00000000-0006-0000-0000-000095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国家级大创 35</t>
        </r>
      </text>
    </comment>
    <comment ref="AA163" authorId="0" shapeId="0" xr:uid="{00000000-0006-0000-0000-000096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校级高教研究一般课题 15</t>
        </r>
      </text>
    </comment>
    <comment ref="AE163" authorId="0" shapeId="0" xr:uid="{00000000-0006-0000-0000-000097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一流专业➕工程认证 20</t>
        </r>
      </text>
    </comment>
    <comment ref="AF163" authorId="0" shapeId="0" xr:uid="{00000000-0006-0000-0000-000098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教改教材等项目-陈龙组 15分</t>
        </r>
      </text>
    </comment>
    <comment ref="O164" authorId="0" shapeId="0" xr:uid="{00000000-0006-0000-0000-000099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国家级嵌入式比赛三等奖 35分</t>
        </r>
      </text>
    </comment>
    <comment ref="AA164" authorId="0" shapeId="0" xr:uid="{00000000-0006-0000-0000-00009A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自制仪器 15分</t>
        </r>
      </text>
    </comment>
    <comment ref="AF165" authorId="0" shapeId="0" xr:uid="{00000000-0006-0000-0000-00009B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省一流课程-杨宇翔 20</t>
        </r>
      </text>
    </comment>
    <comment ref="O166" authorId="0" shapeId="0" xr:uid="{00000000-0006-0000-0000-00009C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校级电子设计竞赛 10
国家级电设邀请赛 35</t>
        </r>
      </text>
    </comment>
    <comment ref="O168" authorId="0" shapeId="0" xr:uid="{00000000-0006-0000-0000-00009D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77.5
国家级电设邀请赛 35
校级电子设计竞赛 25</t>
        </r>
      </text>
    </comment>
    <comment ref="AF168" authorId="0" shapeId="0" xr:uid="{00000000-0006-0000-0000-00009E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EDA技术，国家一流课程 50</t>
        </r>
      </text>
    </comment>
    <comment ref="AG168" authorId="0" shapeId="0" xr:uid="{00000000-0006-0000-0000-00009F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校级教材建设项目 10分</t>
        </r>
      </text>
    </comment>
    <comment ref="AF169" authorId="0" shapeId="0" xr:uid="{00000000-0006-0000-0000-0000A0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EDA技术，国家一流课程 10</t>
        </r>
      </text>
    </comment>
    <comment ref="O170" authorId="0" shapeId="0" xr:uid="{00000000-0006-0000-0000-0000A1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校级电子设计竞赛 10</t>
        </r>
      </text>
    </comment>
    <comment ref="O172" authorId="0" shapeId="0" xr:uid="{00000000-0006-0000-0000-0000A2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大创项目指导未获奖 2分</t>
        </r>
      </text>
    </comment>
    <comment ref="AI172" authorId="0" shapeId="0" xr:uid="{00000000-0006-0000-0000-0000A3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教改论文一般期刊 10分</t>
        </r>
      </text>
    </comment>
    <comment ref="AE174" authorId="0" shapeId="0" xr:uid="{00000000-0006-0000-0000-0000A400000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一流专业➕工程认证 50</t>
        </r>
      </text>
    </comment>
  </commentList>
</comments>
</file>

<file path=xl/sharedStrings.xml><?xml version="1.0" encoding="utf-8"?>
<sst xmlns="http://schemas.openxmlformats.org/spreadsheetml/2006/main" count="4983" uniqueCount="1049">
  <si>
    <t>陈瑾</t>
  </si>
  <si>
    <t>05023</t>
  </si>
  <si>
    <t>王勇佳</t>
  </si>
  <si>
    <t>05026</t>
  </si>
  <si>
    <t>张珣</t>
  </si>
  <si>
    <t>05028</t>
  </si>
  <si>
    <t>崔佳冬</t>
  </si>
  <si>
    <t>05042</t>
  </si>
  <si>
    <t>郑雪峰</t>
  </si>
  <si>
    <t>05050</t>
  </si>
  <si>
    <t>05051</t>
  </si>
  <si>
    <t>方志华</t>
  </si>
  <si>
    <t>05053</t>
  </si>
  <si>
    <t>黄继业</t>
  </si>
  <si>
    <t>05054</t>
  </si>
  <si>
    <t>曾毓</t>
  </si>
  <si>
    <t>05055</t>
  </si>
  <si>
    <t>郭红梅</t>
  </si>
  <si>
    <t>05062</t>
  </si>
  <si>
    <t>顾梅园</t>
  </si>
  <si>
    <t>05063</t>
  </si>
  <si>
    <t>耿友林</t>
  </si>
  <si>
    <t>22003</t>
  </si>
  <si>
    <t>刘公致</t>
  </si>
  <si>
    <t>22008</t>
  </si>
  <si>
    <t>秦会斌</t>
  </si>
  <si>
    <t>23006</t>
  </si>
  <si>
    <t>马琪</t>
  </si>
  <si>
    <t>23014</t>
  </si>
  <si>
    <t>王卉</t>
  </si>
  <si>
    <t>23018</t>
  </si>
  <si>
    <t>张晓红</t>
  </si>
  <si>
    <t>40003</t>
  </si>
  <si>
    <t>洪明</t>
  </si>
  <si>
    <t>周磊</t>
  </si>
  <si>
    <t>40068</t>
  </si>
  <si>
    <t>盛庆华</t>
  </si>
  <si>
    <t>40110</t>
  </si>
  <si>
    <t>王光义</t>
  </si>
  <si>
    <t>40128</t>
  </si>
  <si>
    <t>吕伟锋</t>
  </si>
  <si>
    <t>40136</t>
  </si>
  <si>
    <t>刘圆圆</t>
  </si>
  <si>
    <t>林弥</t>
  </si>
  <si>
    <t>40142</t>
  </si>
  <si>
    <t>李芸</t>
  </si>
  <si>
    <t>40151</t>
  </si>
  <si>
    <t>汪洁</t>
  </si>
  <si>
    <t>40153</t>
  </si>
  <si>
    <t>胡冀</t>
  </si>
  <si>
    <t>40159</t>
  </si>
  <si>
    <t>牛小燕</t>
  </si>
  <si>
    <t>40191</t>
  </si>
  <si>
    <t>徐军明</t>
  </si>
  <si>
    <t>40193</t>
  </si>
  <si>
    <t>刘国华</t>
  </si>
  <si>
    <t>40196</t>
  </si>
  <si>
    <t>董林玺</t>
  </si>
  <si>
    <t>40215</t>
  </si>
  <si>
    <t>李文钧</t>
  </si>
  <si>
    <t>40216</t>
  </si>
  <si>
    <t>陈龙</t>
  </si>
  <si>
    <t>40284</t>
  </si>
  <si>
    <t>杜铁钧</t>
  </si>
  <si>
    <t>40285</t>
  </si>
  <si>
    <t>张显飞</t>
  </si>
  <si>
    <t>40287</t>
  </si>
  <si>
    <t>40288</t>
  </si>
  <si>
    <t>项铁铭</t>
  </si>
  <si>
    <t>40289</t>
  </si>
  <si>
    <t>文进才</t>
  </si>
  <si>
    <t>40294</t>
  </si>
  <si>
    <t>李训根</t>
  </si>
  <si>
    <t>40311</t>
  </si>
  <si>
    <t>余厉阳</t>
  </si>
  <si>
    <t>40475</t>
  </si>
  <si>
    <t>程知群</t>
  </si>
  <si>
    <t>杨柳</t>
  </si>
  <si>
    <t>40550</t>
  </si>
  <si>
    <t>郭凌伟</t>
  </si>
  <si>
    <t>40593</t>
  </si>
  <si>
    <t>孔庆鹏</t>
  </si>
  <si>
    <t>40603</t>
  </si>
  <si>
    <t>秦兴</t>
  </si>
  <si>
    <t>罗国清</t>
  </si>
  <si>
    <t>40747</t>
  </si>
  <si>
    <t>胡炜薇</t>
  </si>
  <si>
    <t>40766</t>
  </si>
  <si>
    <t>陈科明</t>
  </si>
  <si>
    <t>40768</t>
  </si>
  <si>
    <t>蔡文郁</t>
  </si>
  <si>
    <t>40779</t>
  </si>
  <si>
    <t>于海滨</t>
  </si>
  <si>
    <t>40785</t>
  </si>
  <si>
    <t>洪慧</t>
  </si>
  <si>
    <t>宋开新</t>
  </si>
  <si>
    <t>40799</t>
  </si>
  <si>
    <t>胡体玲</t>
  </si>
  <si>
    <t>40802</t>
  </si>
  <si>
    <t>钱志华</t>
  </si>
  <si>
    <t>40867</t>
  </si>
  <si>
    <t>邵李焕</t>
  </si>
  <si>
    <t>40914</t>
  </si>
  <si>
    <t>应智花</t>
  </si>
  <si>
    <t>武军</t>
  </si>
  <si>
    <t>40985</t>
  </si>
  <si>
    <t>郑晓隆</t>
  </si>
  <si>
    <t>41036</t>
  </si>
  <si>
    <t>周明珠</t>
  </si>
  <si>
    <t>41061</t>
  </si>
  <si>
    <t>骆新江</t>
  </si>
  <si>
    <t>41081</t>
  </si>
  <si>
    <t>张钰</t>
  </si>
  <si>
    <t>41090</t>
  </si>
  <si>
    <t>高海军</t>
  </si>
  <si>
    <t>41101</t>
  </si>
  <si>
    <t>辛青</t>
  </si>
  <si>
    <t>41116</t>
  </si>
  <si>
    <t>吴占雄</t>
  </si>
  <si>
    <t>41130</t>
  </si>
  <si>
    <t>邝小飞</t>
  </si>
  <si>
    <t>41132</t>
  </si>
  <si>
    <t>朱礼尧</t>
  </si>
  <si>
    <t>41133</t>
  </si>
  <si>
    <t>公晓丽</t>
  </si>
  <si>
    <t>41144</t>
  </si>
  <si>
    <t>任坤</t>
  </si>
  <si>
    <t>41167</t>
  </si>
  <si>
    <t>郑鹏</t>
  </si>
  <si>
    <t>程瑜华</t>
  </si>
  <si>
    <t>王康泰</t>
  </si>
  <si>
    <t>41320</t>
  </si>
  <si>
    <t>郑兴</t>
  </si>
  <si>
    <t>李付鹏</t>
  </si>
  <si>
    <t>王翔</t>
  </si>
  <si>
    <t>蒋洁</t>
  </si>
  <si>
    <t>李竹</t>
  </si>
  <si>
    <t>逯鑫淼</t>
  </si>
  <si>
    <t>张忠海</t>
  </si>
  <si>
    <t>沈怡然</t>
  </si>
  <si>
    <t>41424</t>
  </si>
  <si>
    <t>袁博</t>
  </si>
  <si>
    <t>马学条</t>
  </si>
  <si>
    <t>王晓媛</t>
  </si>
  <si>
    <t>姓名</t>
  </si>
  <si>
    <t>其它省级比赛</t>
    <phoneticPr fontId="3" type="noConversion"/>
  </si>
  <si>
    <t>教学成果奖</t>
    <phoneticPr fontId="3" type="noConversion"/>
  </si>
  <si>
    <t>教学名师奖</t>
    <phoneticPr fontId="3" type="noConversion"/>
  </si>
  <si>
    <t>其它教学奖励</t>
    <phoneticPr fontId="3" type="noConversion"/>
  </si>
  <si>
    <t>教学技能奖</t>
    <phoneticPr fontId="3" type="noConversion"/>
  </si>
  <si>
    <t>教改项目</t>
    <phoneticPr fontId="3" type="noConversion"/>
  </si>
  <si>
    <t>实验教学示范中心建设项目</t>
    <phoneticPr fontId="3" type="noConversion"/>
  </si>
  <si>
    <t>教学团队</t>
    <phoneticPr fontId="3" type="noConversion"/>
  </si>
  <si>
    <t>专业建设</t>
    <phoneticPr fontId="3" type="noConversion"/>
  </si>
  <si>
    <t>杨宇翔</t>
  </si>
  <si>
    <t>江源</t>
  </si>
  <si>
    <t>赵巨峰</t>
  </si>
  <si>
    <t>林君</t>
  </si>
  <si>
    <t>张辉朝</t>
  </si>
  <si>
    <t>周涛</t>
  </si>
  <si>
    <t>赵文生</t>
  </si>
  <si>
    <t>胡月</t>
  </si>
  <si>
    <t>孙宜琴</t>
  </si>
  <si>
    <t>序号</t>
  </si>
  <si>
    <t>职称</t>
  </si>
  <si>
    <t>吴爱婷</t>
  </si>
  <si>
    <t>S32</t>
    <phoneticPr fontId="3" type="noConversion"/>
  </si>
  <si>
    <t>S3</t>
    <phoneticPr fontId="24" type="noConversion"/>
  </si>
  <si>
    <t>S41</t>
    <phoneticPr fontId="3" type="noConversion"/>
  </si>
  <si>
    <t>S43</t>
    <phoneticPr fontId="3" type="noConversion"/>
  </si>
  <si>
    <t>S4</t>
    <phoneticPr fontId="24" type="noConversion"/>
  </si>
  <si>
    <t>史剑光</t>
  </si>
  <si>
    <t>41562</t>
  </si>
  <si>
    <t>40937</t>
  </si>
  <si>
    <t>艾雪峰</t>
  </si>
  <si>
    <t>40633</t>
  </si>
  <si>
    <t>40786</t>
  </si>
  <si>
    <t>部门</t>
    <phoneticPr fontId="24" type="noConversion"/>
  </si>
  <si>
    <t>职称1</t>
    <phoneticPr fontId="24" type="noConversion"/>
  </si>
  <si>
    <t>职称等级</t>
    <phoneticPr fontId="24" type="noConversion"/>
  </si>
  <si>
    <t>教学事故</t>
    <phoneticPr fontId="24" type="noConversion"/>
  </si>
  <si>
    <t>备注1（本人提出不参与）</t>
    <phoneticPr fontId="24" type="noConversion"/>
  </si>
  <si>
    <t>董志华</t>
  </si>
  <si>
    <t>陈世昌</t>
  </si>
  <si>
    <t>41706</t>
  </si>
  <si>
    <t>代喜望</t>
  </si>
  <si>
    <t>潘勉</t>
  </si>
  <si>
    <t>臧月</t>
  </si>
  <si>
    <t>40198</t>
  </si>
  <si>
    <t>黄海云</t>
  </si>
  <si>
    <t>40340</t>
  </si>
  <si>
    <t>游彬</t>
  </si>
  <si>
    <t>彭时林</t>
  </si>
  <si>
    <t>王晶</t>
  </si>
  <si>
    <t>05064</t>
  </si>
  <si>
    <t>曾昕</t>
  </si>
  <si>
    <t>黄汐威</t>
  </si>
  <si>
    <t>岳克强</t>
  </si>
  <si>
    <t>谷帅</t>
  </si>
  <si>
    <t>王高峰</t>
  </si>
  <si>
    <t>41004</t>
  </si>
  <si>
    <t>钱正洪</t>
  </si>
  <si>
    <t>学评教S2</t>
  </si>
  <si>
    <t>刘军</t>
  </si>
  <si>
    <t>冯涛</t>
  </si>
  <si>
    <t>白茹</t>
  </si>
  <si>
    <t>周继军</t>
  </si>
  <si>
    <t>张阳</t>
  </si>
  <si>
    <t>马松月</t>
  </si>
  <si>
    <t>袁碧宇</t>
  </si>
  <si>
    <t>贾蕾</t>
  </si>
  <si>
    <t>张斌</t>
  </si>
  <si>
    <t>章红芳</t>
  </si>
  <si>
    <t>吴薇</t>
  </si>
  <si>
    <t>白兴宇</t>
  </si>
  <si>
    <t>姜煜</t>
  </si>
  <si>
    <t>S2</t>
    <phoneticPr fontId="24" type="noConversion"/>
  </si>
  <si>
    <t>平均
排名</t>
    <phoneticPr fontId="24" type="noConversion"/>
  </si>
  <si>
    <t>05007</t>
  </si>
  <si>
    <t>38015</t>
  </si>
  <si>
    <t>40449</t>
  </si>
  <si>
    <t>40798</t>
  </si>
  <si>
    <t>22010</t>
  </si>
  <si>
    <t>盛卫琴</t>
  </si>
  <si>
    <t>41104</t>
  </si>
  <si>
    <t>40113</t>
  </si>
  <si>
    <t>杨国卿</t>
  </si>
  <si>
    <t>侯昌伦</t>
  </si>
  <si>
    <t>40919</t>
  </si>
  <si>
    <t>40964</t>
  </si>
  <si>
    <t>23015</t>
  </si>
  <si>
    <t>骆泳铭</t>
  </si>
  <si>
    <t>汶飞</t>
  </si>
  <si>
    <t>徐魁文</t>
  </si>
  <si>
    <t>赵鹏</t>
  </si>
  <si>
    <t>22005</t>
  </si>
  <si>
    <t>郭裕顺</t>
  </si>
  <si>
    <t>总分</t>
    <phoneticPr fontId="24" type="noConversion"/>
  </si>
  <si>
    <t>合计教学工作量</t>
    <phoneticPr fontId="24" type="noConversion"/>
  </si>
  <si>
    <t>S1</t>
    <phoneticPr fontId="24" type="noConversion"/>
  </si>
  <si>
    <t>工作量</t>
    <phoneticPr fontId="24" type="noConversion"/>
  </si>
  <si>
    <t>崔光茫</t>
  </si>
  <si>
    <t>于长秋</t>
  </si>
  <si>
    <t>王颖</t>
  </si>
  <si>
    <t>苏江涛</t>
  </si>
  <si>
    <t>曹菲</t>
  </si>
  <si>
    <t>于成浩</t>
  </si>
  <si>
    <t>潘玉剑</t>
  </si>
  <si>
    <t>吕帅帅</t>
  </si>
  <si>
    <t>郑辉</t>
  </si>
  <si>
    <t>工号</t>
    <phoneticPr fontId="24" type="noConversion"/>
  </si>
  <si>
    <t>S31</t>
    <phoneticPr fontId="3" type="noConversion"/>
  </si>
  <si>
    <t>团队</t>
  </si>
  <si>
    <t>41806</t>
  </si>
  <si>
    <t>41855</t>
  </si>
  <si>
    <t>41861</t>
  </si>
  <si>
    <t>41848</t>
  </si>
  <si>
    <t>41752</t>
  </si>
  <si>
    <t>41404</t>
  </si>
  <si>
    <t>41468</t>
  </si>
  <si>
    <t>41694</t>
  </si>
  <si>
    <t>41701</t>
  </si>
  <si>
    <t>41260</t>
  </si>
  <si>
    <t>41395</t>
  </si>
  <si>
    <t>41684</t>
  </si>
  <si>
    <t>41483</t>
  </si>
  <si>
    <t>41731</t>
  </si>
  <si>
    <t>41306</t>
  </si>
  <si>
    <t>41459</t>
  </si>
  <si>
    <t>40522</t>
  </si>
  <si>
    <t>41431</t>
  </si>
  <si>
    <t>41535</t>
  </si>
  <si>
    <t>41356</t>
  </si>
  <si>
    <t>41547</t>
  </si>
  <si>
    <t>41748</t>
  </si>
  <si>
    <t>41505</t>
  </si>
  <si>
    <t>41578</t>
  </si>
  <si>
    <t>41703</t>
  </si>
  <si>
    <t>41278</t>
  </si>
  <si>
    <t>41756</t>
  </si>
  <si>
    <t>41368</t>
  </si>
  <si>
    <t>41338</t>
  </si>
  <si>
    <t>41661</t>
  </si>
  <si>
    <t>41603</t>
  </si>
  <si>
    <t>41501</t>
  </si>
  <si>
    <t>41784</t>
  </si>
  <si>
    <t>41586</t>
  </si>
  <si>
    <t>41735</t>
  </si>
  <si>
    <t>41643</t>
  </si>
  <si>
    <t>40028</t>
  </si>
  <si>
    <t>41780</t>
  </si>
  <si>
    <t>41737</t>
  </si>
  <si>
    <t>41396</t>
  </si>
  <si>
    <t>40139</t>
  </si>
  <si>
    <t>05022</t>
  </si>
  <si>
    <t>41722</t>
  </si>
  <si>
    <t>41423</t>
  </si>
  <si>
    <t>41514</t>
  </si>
  <si>
    <t>41442</t>
  </si>
  <si>
    <t>系列</t>
    <phoneticPr fontId="24" type="noConversion"/>
  </si>
  <si>
    <t>教授</t>
  </si>
  <si>
    <t>专任教师</t>
  </si>
  <si>
    <t>正高</t>
  </si>
  <si>
    <t>中级</t>
  </si>
  <si>
    <t>副教授</t>
  </si>
  <si>
    <t>副高</t>
  </si>
  <si>
    <t>高级工程师</t>
  </si>
  <si>
    <t>实验</t>
  </si>
  <si>
    <t>初级</t>
  </si>
  <si>
    <t>高级实验师</t>
  </si>
  <si>
    <t>实验师</t>
  </si>
  <si>
    <t>青年教师助讲培养合格</t>
    <phoneticPr fontId="26" type="noConversion"/>
  </si>
  <si>
    <t>李海</t>
  </si>
  <si>
    <t>刘兵</t>
  </si>
  <si>
    <t>严丽平</t>
  </si>
  <si>
    <t>周前</t>
  </si>
  <si>
    <t>梁尚清</t>
  </si>
  <si>
    <t>王涛</t>
  </si>
  <si>
    <t>蔡佳林</t>
  </si>
  <si>
    <t>轩伟鹏</t>
  </si>
  <si>
    <t>廖臻</t>
  </si>
  <si>
    <t>金华燕</t>
  </si>
  <si>
    <t>钱雅惠</t>
  </si>
  <si>
    <t>俞钰峰</t>
  </si>
  <si>
    <t>蔡本庚</t>
  </si>
  <si>
    <t>潘柏操</t>
  </si>
  <si>
    <t>尹川</t>
  </si>
  <si>
    <t>杨伟煌</t>
  </si>
  <si>
    <t>李丽丽</t>
  </si>
  <si>
    <t>刘超然</t>
  </si>
  <si>
    <t>梁燕</t>
  </si>
  <si>
    <t>卢振洲</t>
  </si>
  <si>
    <t>孙朋飞</t>
  </si>
  <si>
    <t>赵晓梅</t>
  </si>
  <si>
    <t>王永慧</t>
  </si>
  <si>
    <t>郭英杰</t>
  </si>
  <si>
    <t>刘杰</t>
  </si>
  <si>
    <t>刘艳</t>
  </si>
  <si>
    <t>李仕琦</t>
  </si>
  <si>
    <t>谢强强</t>
  </si>
  <si>
    <t>高明裕</t>
  </si>
  <si>
    <t>41741</t>
  </si>
  <si>
    <t>41788</t>
  </si>
  <si>
    <t>41883</t>
  </si>
  <si>
    <t>41809</t>
  </si>
  <si>
    <t>41808</t>
  </si>
  <si>
    <t>42003</t>
  </si>
  <si>
    <t>41911</t>
  </si>
  <si>
    <t>41723</t>
  </si>
  <si>
    <t>41919</t>
  </si>
  <si>
    <t>41986</t>
  </si>
  <si>
    <t>S3</t>
    <phoneticPr fontId="24" type="noConversion"/>
  </si>
  <si>
    <t>S4</t>
    <phoneticPr fontId="24" type="noConversion"/>
  </si>
  <si>
    <t>现代电路与智能信息</t>
  </si>
  <si>
    <t>专任教师</t>
    <phoneticPr fontId="24" type="noConversion"/>
  </si>
  <si>
    <t>天线与微波技术</t>
  </si>
  <si>
    <t>集成电路与系统</t>
  </si>
  <si>
    <t>微纳器件与微系统</t>
  </si>
  <si>
    <t>装备电子</t>
  </si>
  <si>
    <t>先进电子材料与器件</t>
  </si>
  <si>
    <t>应用电子系统</t>
  </si>
  <si>
    <t>教授级高工</t>
  </si>
  <si>
    <r>
      <rPr>
        <b/>
        <sz val="11"/>
        <rFont val="宋体"/>
        <family val="3"/>
        <charset val="134"/>
      </rPr>
      <t>序号</t>
    </r>
  </si>
  <si>
    <r>
      <rPr>
        <b/>
        <sz val="11"/>
        <rFont val="宋体"/>
        <family val="3"/>
        <charset val="134"/>
      </rPr>
      <t>备注</t>
    </r>
  </si>
  <si>
    <t>42036</t>
  </si>
  <si>
    <t>42119</t>
  </si>
  <si>
    <t>42180</t>
  </si>
  <si>
    <t>42245</t>
  </si>
  <si>
    <t>42020</t>
  </si>
  <si>
    <t>42244</t>
  </si>
  <si>
    <t>42046</t>
  </si>
  <si>
    <t>41957</t>
  </si>
  <si>
    <t>42014</t>
  </si>
  <si>
    <t>42116</t>
  </si>
  <si>
    <t>42262</t>
  </si>
  <si>
    <t>41964</t>
  </si>
  <si>
    <t>42221</t>
  </si>
  <si>
    <t>42142</t>
  </si>
  <si>
    <t>42177</t>
  </si>
  <si>
    <t>42184</t>
  </si>
  <si>
    <t>42273</t>
  </si>
  <si>
    <t>41958</t>
  </si>
  <si>
    <t>41968</t>
  </si>
  <si>
    <t>42027</t>
  </si>
  <si>
    <t>42063</t>
  </si>
  <si>
    <t>42073</t>
  </si>
  <si>
    <t>42103</t>
  </si>
  <si>
    <t>42254</t>
  </si>
  <si>
    <t>41930</t>
  </si>
  <si>
    <t>41962</t>
  </si>
  <si>
    <t>41973</t>
  </si>
  <si>
    <t>42071</t>
  </si>
  <si>
    <t>42091</t>
  </si>
  <si>
    <t>42123</t>
  </si>
  <si>
    <t>42247</t>
  </si>
  <si>
    <t>42040</t>
  </si>
  <si>
    <t>41942</t>
  </si>
  <si>
    <t>42042</t>
  </si>
  <si>
    <t>42043</t>
  </si>
  <si>
    <t>42076</t>
  </si>
  <si>
    <t>42007</t>
  </si>
  <si>
    <t>42087</t>
  </si>
  <si>
    <t>42110</t>
  </si>
  <si>
    <t>41985</t>
  </si>
  <si>
    <t>42242</t>
  </si>
  <si>
    <t>讲师（高校）</t>
  </si>
  <si>
    <t>副研究员（自然科学）</t>
  </si>
  <si>
    <t>研究员（自然科学）</t>
  </si>
  <si>
    <t>助理研究员（自然科学）</t>
  </si>
  <si>
    <t>王琳</t>
  </si>
  <si>
    <t>吴章婷</t>
  </si>
  <si>
    <t>苏国东</t>
  </si>
  <si>
    <t>温嘉红</t>
  </si>
  <si>
    <t>陈金凯</t>
  </si>
  <si>
    <t>王骏超</t>
  </si>
  <si>
    <t>Hadi Barzegar Bafrooei</t>
  </si>
  <si>
    <t>王敦辉</t>
  </si>
  <si>
    <t>黄博</t>
  </si>
  <si>
    <t>新型半导体器件与电路</t>
  </si>
  <si>
    <t>无线技术与应用</t>
  </si>
  <si>
    <t>自由团队</t>
  </si>
  <si>
    <t>职工号</t>
  </si>
  <si>
    <t>申东升</t>
  </si>
  <si>
    <t>专职研究</t>
  </si>
  <si>
    <t>中级</t>
    <phoneticPr fontId="24" type="noConversion"/>
  </si>
  <si>
    <t>副研究员</t>
  </si>
  <si>
    <t>助理研究员</t>
  </si>
  <si>
    <t>研究员</t>
  </si>
  <si>
    <t>姓名</t>
    <phoneticPr fontId="23" type="noConversion"/>
  </si>
  <si>
    <t>工号</t>
    <phoneticPr fontId="23" type="noConversion"/>
  </si>
  <si>
    <t>是否出现教学事故</t>
    <phoneticPr fontId="92" type="noConversion"/>
  </si>
  <si>
    <r>
      <rPr>
        <b/>
        <sz val="11"/>
        <rFont val="宋体"/>
        <family val="3"/>
        <charset val="134"/>
      </rPr>
      <t>职称</t>
    </r>
  </si>
  <si>
    <r>
      <t>承担主讲课程学时数是否不低于</t>
    </r>
    <r>
      <rPr>
        <b/>
        <sz val="11"/>
        <rFont val="Calibri"/>
        <family val="2"/>
      </rPr>
      <t>64</t>
    </r>
    <r>
      <rPr>
        <b/>
        <sz val="11"/>
        <rFont val="宋体"/>
        <family val="3"/>
        <charset val="134"/>
      </rPr>
      <t>学时</t>
    </r>
  </si>
  <si>
    <r>
      <rPr>
        <b/>
        <sz val="11"/>
        <rFont val="宋体"/>
        <family val="3"/>
        <charset val="134"/>
      </rPr>
      <t>考核分数</t>
    </r>
  </si>
  <si>
    <r>
      <rPr>
        <b/>
        <sz val="11"/>
        <rFont val="宋体"/>
        <family val="3"/>
        <charset val="134"/>
      </rPr>
      <t>考核等级</t>
    </r>
  </si>
  <si>
    <t>磁电子材料与技术</t>
  </si>
  <si>
    <t>42299</t>
  </si>
  <si>
    <t>颜士明</t>
  </si>
  <si>
    <t>42300</t>
  </si>
  <si>
    <t>乔文</t>
  </si>
  <si>
    <t>42331</t>
  </si>
  <si>
    <t>龙丽媛</t>
  </si>
  <si>
    <t>42333</t>
  </si>
  <si>
    <t>武力乾</t>
  </si>
  <si>
    <t>42350</t>
  </si>
  <si>
    <t>张正明</t>
  </si>
  <si>
    <t>磁电子器件与系统</t>
  </si>
  <si>
    <t>42353</t>
  </si>
  <si>
    <t>金蒙豪</t>
  </si>
  <si>
    <t>42373</t>
  </si>
  <si>
    <t>邵子霁</t>
  </si>
  <si>
    <t>42410</t>
  </si>
  <si>
    <t>毛敏敏</t>
  </si>
  <si>
    <t>光电检测和智能仪器</t>
  </si>
  <si>
    <t>石振</t>
  </si>
  <si>
    <t>海洋信息与智能装备</t>
  </si>
  <si>
    <t>王健华</t>
  </si>
  <si>
    <t>42306</t>
  </si>
  <si>
    <t>包梦恬</t>
  </si>
  <si>
    <t>42388</t>
  </si>
  <si>
    <t>郭浩民</t>
  </si>
  <si>
    <t>教科办</t>
  </si>
  <si>
    <t>实验系列</t>
  </si>
  <si>
    <t>42316</t>
  </si>
  <si>
    <t>张鹏泉</t>
  </si>
  <si>
    <t>42321</t>
  </si>
  <si>
    <t>王明浩</t>
  </si>
  <si>
    <t>范奎奎</t>
  </si>
  <si>
    <t>42322</t>
  </si>
  <si>
    <t>邓天松</t>
  </si>
  <si>
    <t>42357</t>
  </si>
  <si>
    <t>张伟</t>
  </si>
  <si>
    <t>42376</t>
  </si>
  <si>
    <t>何若愚</t>
  </si>
  <si>
    <t>学工办</t>
  </si>
  <si>
    <t>学院办公室</t>
  </si>
  <si>
    <t>42343</t>
  </si>
  <si>
    <t>董哲康</t>
  </si>
  <si>
    <t>42385</t>
  </si>
  <si>
    <t>林辉品</t>
  </si>
  <si>
    <t>Zhou Tiejun（周铁军）</t>
  </si>
  <si>
    <t>性别</t>
  </si>
  <si>
    <t>新团队</t>
  </si>
  <si>
    <t>人才层次</t>
    <phoneticPr fontId="94" type="noConversion"/>
  </si>
  <si>
    <t>来校年月</t>
  </si>
  <si>
    <t>岗位系列</t>
  </si>
  <si>
    <t>教师类型</t>
  </si>
  <si>
    <t>岗位等级</t>
  </si>
  <si>
    <t>岗位</t>
  </si>
  <si>
    <t>教师资格</t>
  </si>
  <si>
    <t>职称级别</t>
  </si>
  <si>
    <t>男</t>
  </si>
  <si>
    <t>女</t>
  </si>
  <si>
    <t>200008</t>
  </si>
  <si>
    <t>管理</t>
  </si>
  <si>
    <t>管理七级</t>
  </si>
  <si>
    <t>有</t>
  </si>
  <si>
    <t>199504</t>
  </si>
  <si>
    <t>专业技术八级</t>
  </si>
  <si>
    <t>其他专技</t>
  </si>
  <si>
    <t>198504</t>
  </si>
  <si>
    <t>199208</t>
  </si>
  <si>
    <t>教学科研并重型</t>
  </si>
  <si>
    <t>专业技术四级</t>
  </si>
  <si>
    <t>专业技术</t>
  </si>
  <si>
    <t>199708</t>
  </si>
  <si>
    <t>社会服务与推广型</t>
  </si>
  <si>
    <t>专业技术五级</t>
  </si>
  <si>
    <t>无</t>
  </si>
  <si>
    <t>200012</t>
  </si>
  <si>
    <t>专技九级</t>
  </si>
  <si>
    <t>电子能量转换与应用</t>
  </si>
  <si>
    <t>教学为主型</t>
  </si>
  <si>
    <t>200108</t>
  </si>
  <si>
    <t>科研为主型</t>
  </si>
  <si>
    <t>专业技术二级</t>
  </si>
  <si>
    <t>200109</t>
  </si>
  <si>
    <t>专业技术十级</t>
  </si>
  <si>
    <t>专业技术七级</t>
  </si>
  <si>
    <t>辅导员</t>
  </si>
  <si>
    <t>专技八级/管理七级</t>
  </si>
  <si>
    <t>200208</t>
  </si>
  <si>
    <t>200210</t>
  </si>
  <si>
    <t>专业技术三级</t>
  </si>
  <si>
    <t>200612</t>
  </si>
  <si>
    <t>199411</t>
  </si>
  <si>
    <t>专业技术六级</t>
  </si>
  <si>
    <t>198611</t>
  </si>
  <si>
    <t>199706</t>
  </si>
  <si>
    <t>200009</t>
  </si>
  <si>
    <t>200004</t>
  </si>
  <si>
    <t>国防军工型</t>
  </si>
  <si>
    <t>200211</t>
  </si>
  <si>
    <t>200304</t>
  </si>
  <si>
    <t>社会服务与推广</t>
  </si>
  <si>
    <t>200906</t>
  </si>
  <si>
    <t>200308</t>
  </si>
  <si>
    <t>200310</t>
  </si>
  <si>
    <t>200407</t>
  </si>
  <si>
    <t>200311</t>
  </si>
  <si>
    <t>非国防军工型</t>
  </si>
  <si>
    <t>200403</t>
  </si>
  <si>
    <t>201112</t>
  </si>
  <si>
    <t>200404</t>
  </si>
  <si>
    <t>201309</t>
  </si>
  <si>
    <t>200406</t>
  </si>
  <si>
    <t>专业技术九级</t>
  </si>
  <si>
    <t>201610</t>
  </si>
  <si>
    <t>200505</t>
  </si>
  <si>
    <t>201412</t>
  </si>
  <si>
    <t>200506</t>
  </si>
  <si>
    <t>200510</t>
  </si>
  <si>
    <t>200604</t>
  </si>
  <si>
    <t>助理研究员（社会科学）</t>
  </si>
  <si>
    <t>200606</t>
  </si>
  <si>
    <t>双肩挑人员</t>
  </si>
  <si>
    <t>200607</t>
  </si>
  <si>
    <t>200611</t>
  </si>
  <si>
    <t>200704</t>
  </si>
  <si>
    <t>200707</t>
  </si>
  <si>
    <t>200709</t>
  </si>
  <si>
    <t>200710</t>
  </si>
  <si>
    <t>200803</t>
  </si>
  <si>
    <t>200807</t>
  </si>
  <si>
    <t>200808</t>
  </si>
  <si>
    <t>200811</t>
  </si>
  <si>
    <t>200902</t>
  </si>
  <si>
    <t>专业技术十一级</t>
  </si>
  <si>
    <t>200907</t>
  </si>
  <si>
    <t>200909</t>
  </si>
  <si>
    <t>200912</t>
  </si>
  <si>
    <t>201003</t>
  </si>
  <si>
    <t>201004</t>
  </si>
  <si>
    <t>201006</t>
  </si>
  <si>
    <t>专职研究军工型</t>
  </si>
  <si>
    <t>201007</t>
  </si>
  <si>
    <t>201106</t>
  </si>
  <si>
    <t>201107</t>
  </si>
  <si>
    <t>专业技术十级/管理七级</t>
  </si>
  <si>
    <t>201109</t>
  </si>
  <si>
    <t>201207</t>
  </si>
  <si>
    <t>201206</t>
  </si>
  <si>
    <t>201208</t>
  </si>
  <si>
    <t>201209</t>
  </si>
  <si>
    <t>201212</t>
  </si>
  <si>
    <t>201301</t>
  </si>
  <si>
    <t>201302</t>
  </si>
  <si>
    <t>201303</t>
  </si>
  <si>
    <t>201306</t>
  </si>
  <si>
    <t>201307</t>
  </si>
  <si>
    <t>助教（高校）</t>
  </si>
  <si>
    <t>201308</t>
  </si>
  <si>
    <t>201311</t>
  </si>
  <si>
    <t>201312</t>
  </si>
  <si>
    <t>201401</t>
  </si>
  <si>
    <t>201403</t>
  </si>
  <si>
    <t>201404</t>
  </si>
  <si>
    <t>工程师</t>
  </si>
  <si>
    <t>201405</t>
  </si>
  <si>
    <t>201406</t>
  </si>
  <si>
    <t xml:space="preserve"> </t>
  </si>
  <si>
    <t>201408</t>
  </si>
  <si>
    <t>201409</t>
  </si>
  <si>
    <t>201410</t>
  </si>
  <si>
    <t>201411</t>
  </si>
  <si>
    <t>201503</t>
  </si>
  <si>
    <t>201504</t>
  </si>
  <si>
    <t>201505</t>
  </si>
  <si>
    <t>201506</t>
  </si>
  <si>
    <t>201508</t>
  </si>
  <si>
    <t>201509</t>
  </si>
  <si>
    <t>201601</t>
  </si>
  <si>
    <t>201607</t>
  </si>
  <si>
    <t>201606</t>
  </si>
  <si>
    <t>201608</t>
  </si>
  <si>
    <t>201612</t>
  </si>
  <si>
    <t>201701</t>
  </si>
  <si>
    <t>专业技术十二级/管理九级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</si>
  <si>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</si>
  <si>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</si>
  <si>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</si>
  <si>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</si>
  <si>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</si>
  <si>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</si>
  <si>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</si>
  <si>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</si>
  <si>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</si>
  <si>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</si>
  <si>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</si>
  <si>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201804</t>
  </si>
  <si>
    <t>201806</t>
  </si>
  <si>
    <t>201807</t>
  </si>
  <si>
    <t>201809</t>
  </si>
  <si>
    <t>201812</t>
  </si>
  <si>
    <t>教授级高级工程师</t>
  </si>
  <si>
    <t>201910</t>
  </si>
  <si>
    <t>陈展飞</t>
  </si>
  <si>
    <t>李懿霖</t>
  </si>
  <si>
    <t>关阳阳</t>
  </si>
  <si>
    <t>科研岗，不考核</t>
    <phoneticPr fontId="24" type="noConversion"/>
  </si>
  <si>
    <t>双肩挑</t>
    <phoneticPr fontId="3" type="noConversion"/>
  </si>
  <si>
    <t>总数</t>
    <phoneticPr fontId="3" type="noConversion"/>
  </si>
  <si>
    <t>讲师</t>
    <phoneticPr fontId="24" type="noConversion"/>
  </si>
  <si>
    <t>教学异常</t>
    <phoneticPr fontId="24" type="noConversion"/>
  </si>
  <si>
    <t>A</t>
  </si>
  <si>
    <t>B</t>
  </si>
  <si>
    <t>C</t>
  </si>
  <si>
    <t>D</t>
  </si>
  <si>
    <t>新型半导体器件与电路</t>
    <phoneticPr fontId="98" type="noConversion"/>
  </si>
  <si>
    <t>学工办</t>
    <phoneticPr fontId="98" type="noConversion"/>
  </si>
  <si>
    <t>学院办公室</t>
    <phoneticPr fontId="98" type="noConversion"/>
  </si>
  <si>
    <t>自由团队</t>
    <phoneticPr fontId="98" type="noConversion"/>
  </si>
  <si>
    <t>自由团队</t>
    <phoneticPr fontId="98" type="noConversion"/>
  </si>
  <si>
    <t>乔文</t>
    <phoneticPr fontId="98" type="noConversion"/>
  </si>
  <si>
    <t>邵子霁</t>
    <phoneticPr fontId="98" type="noConversion"/>
  </si>
  <si>
    <t>毛敏敏</t>
    <phoneticPr fontId="98" type="noConversion"/>
  </si>
  <si>
    <t>石振</t>
    <phoneticPr fontId="98" type="noConversion"/>
  </si>
  <si>
    <t>Ciaran Feeney</t>
    <phoneticPr fontId="98" type="noConversion"/>
  </si>
  <si>
    <t>WANG NINGNING（王宁宁）</t>
    <phoneticPr fontId="98" type="noConversion"/>
  </si>
  <si>
    <t>包梦恬</t>
    <phoneticPr fontId="98" type="noConversion"/>
  </si>
  <si>
    <t>陈晓东</t>
    <phoneticPr fontId="98" type="noConversion"/>
  </si>
  <si>
    <t>李瑞雪</t>
  </si>
  <si>
    <t>李文钧</t>
    <phoneticPr fontId="98" type="noConversion"/>
  </si>
  <si>
    <t>刘磊</t>
    <phoneticPr fontId="98" type="noConversion"/>
  </si>
  <si>
    <t>罗将</t>
    <phoneticPr fontId="98" type="noConversion"/>
  </si>
  <si>
    <t>沈易</t>
    <phoneticPr fontId="98" type="noConversion"/>
  </si>
  <si>
    <t>王传政</t>
    <phoneticPr fontId="98" type="noConversion"/>
  </si>
  <si>
    <t>王健华</t>
    <phoneticPr fontId="98" type="noConversion"/>
  </si>
  <si>
    <t>严文生</t>
    <phoneticPr fontId="98" type="noConversion"/>
  </si>
  <si>
    <t>喻明艳</t>
    <phoneticPr fontId="98" type="noConversion"/>
  </si>
  <si>
    <t>张正民</t>
    <phoneticPr fontId="98" type="noConversion"/>
  </si>
  <si>
    <t>赖昌材</t>
    <phoneticPr fontId="98" type="noConversion"/>
  </si>
  <si>
    <t>韦杜娟</t>
    <phoneticPr fontId="98" type="noConversion"/>
  </si>
  <si>
    <t>张鹏泉</t>
    <phoneticPr fontId="98" type="noConversion"/>
  </si>
  <si>
    <t>程一峰</t>
    <phoneticPr fontId="98" type="noConversion"/>
  </si>
  <si>
    <t>李杜娟</t>
    <phoneticPr fontId="98" type="noConversion"/>
  </si>
  <si>
    <t>李绍限</t>
    <phoneticPr fontId="98" type="noConversion"/>
  </si>
  <si>
    <t>刘琦</t>
    <phoneticPr fontId="98" type="noConversion"/>
  </si>
  <si>
    <t>王明浩</t>
    <phoneticPr fontId="98" type="noConversion"/>
  </si>
  <si>
    <t>许宁</t>
    <phoneticPr fontId="98" type="noConversion"/>
  </si>
  <si>
    <t>张然然</t>
  </si>
  <si>
    <t>范奎奎</t>
    <phoneticPr fontId="98" type="noConversion"/>
  </si>
  <si>
    <t>晋蕾</t>
    <phoneticPr fontId="98" type="noConversion"/>
  </si>
  <si>
    <t>俞伟良</t>
    <phoneticPr fontId="98" type="noConversion"/>
  </si>
  <si>
    <t>朱舫</t>
    <phoneticPr fontId="98" type="noConversion"/>
  </si>
  <si>
    <t>陈龙</t>
    <phoneticPr fontId="98" type="noConversion"/>
  </si>
  <si>
    <t>邓天松</t>
    <phoneticPr fontId="98" type="noConversion"/>
  </si>
  <si>
    <t>高一强</t>
    <phoneticPr fontId="98" type="noConversion"/>
  </si>
  <si>
    <t>顾伊杰</t>
    <phoneticPr fontId="98" type="noConversion"/>
  </si>
  <si>
    <t>李航</t>
    <phoneticPr fontId="98" type="noConversion"/>
  </si>
  <si>
    <t>倪哲侃</t>
    <phoneticPr fontId="98" type="noConversion"/>
  </si>
  <si>
    <t>张伟</t>
    <phoneticPr fontId="98" type="noConversion"/>
  </si>
  <si>
    <t>周志刚</t>
    <phoneticPr fontId="98" type="noConversion"/>
  </si>
  <si>
    <t>刘妃</t>
    <phoneticPr fontId="98" type="noConversion"/>
  </si>
  <si>
    <t>王晓宇</t>
    <phoneticPr fontId="98" type="noConversion"/>
  </si>
  <si>
    <t>吴晓飞</t>
    <phoneticPr fontId="98" type="noConversion"/>
  </si>
  <si>
    <t>章宗森</t>
    <phoneticPr fontId="98" type="noConversion"/>
  </si>
  <si>
    <t>董哲康</t>
    <phoneticPr fontId="98" type="noConversion"/>
  </si>
  <si>
    <t>林辉品</t>
    <phoneticPr fontId="98" type="noConversion"/>
  </si>
  <si>
    <t>何若愚</t>
    <phoneticPr fontId="98" type="noConversion"/>
  </si>
  <si>
    <t>王大伟</t>
    <phoneticPr fontId="98" type="noConversion"/>
  </si>
  <si>
    <t>42300</t>
    <phoneticPr fontId="98" type="noConversion"/>
  </si>
  <si>
    <t>42299</t>
    <phoneticPr fontId="98" type="noConversion"/>
  </si>
  <si>
    <t>42353</t>
    <phoneticPr fontId="98" type="noConversion"/>
  </si>
  <si>
    <t>42373</t>
    <phoneticPr fontId="98" type="noConversion"/>
  </si>
  <si>
    <t>42410</t>
    <phoneticPr fontId="98" type="noConversion"/>
  </si>
  <si>
    <t>42262</t>
    <phoneticPr fontId="98" type="noConversion"/>
  </si>
  <si>
    <t>42319</t>
    <phoneticPr fontId="98" type="noConversion"/>
  </si>
  <si>
    <t>42306</t>
    <phoneticPr fontId="98" type="noConversion"/>
  </si>
  <si>
    <t>42409</t>
    <phoneticPr fontId="98" type="noConversion"/>
  </si>
  <si>
    <t>42482</t>
    <phoneticPr fontId="98" type="noConversion"/>
  </si>
  <si>
    <t>40215</t>
    <phoneticPr fontId="98" type="noConversion"/>
  </si>
  <si>
    <t>42483</t>
    <phoneticPr fontId="98" type="noConversion"/>
  </si>
  <si>
    <t>42432</t>
    <phoneticPr fontId="98" type="noConversion"/>
  </si>
  <si>
    <t>42600</t>
    <phoneticPr fontId="98" type="noConversion"/>
  </si>
  <si>
    <t>90005</t>
    <phoneticPr fontId="98" type="noConversion"/>
  </si>
  <si>
    <t>42447</t>
    <phoneticPr fontId="98" type="noConversion"/>
  </si>
  <si>
    <t>42535</t>
    <phoneticPr fontId="98" type="noConversion"/>
  </si>
  <si>
    <t>42273</t>
    <phoneticPr fontId="98" type="noConversion"/>
  </si>
  <si>
    <t>90010</t>
    <phoneticPr fontId="98" type="noConversion"/>
  </si>
  <si>
    <t>42530</t>
    <phoneticPr fontId="98" type="noConversion"/>
  </si>
  <si>
    <t>42534</t>
    <phoneticPr fontId="98" type="noConversion"/>
  </si>
  <si>
    <t>42411</t>
    <phoneticPr fontId="98" type="noConversion"/>
  </si>
  <si>
    <t>42539</t>
    <phoneticPr fontId="98" type="noConversion"/>
  </si>
  <si>
    <t>42419</t>
    <phoneticPr fontId="98" type="noConversion"/>
  </si>
  <si>
    <t>42316</t>
    <phoneticPr fontId="98" type="noConversion"/>
  </si>
  <si>
    <t>42583</t>
    <phoneticPr fontId="98" type="noConversion"/>
  </si>
  <si>
    <t>41449</t>
    <phoneticPr fontId="98" type="noConversion"/>
  </si>
  <si>
    <t>41973</t>
    <phoneticPr fontId="98" type="noConversion"/>
  </si>
  <si>
    <t>42503</t>
    <phoneticPr fontId="98" type="noConversion"/>
  </si>
  <si>
    <t>42105</t>
    <phoneticPr fontId="98" type="noConversion"/>
  </si>
  <si>
    <t>42321</t>
    <phoneticPr fontId="98" type="noConversion"/>
  </si>
  <si>
    <t>42529</t>
    <phoneticPr fontId="98" type="noConversion"/>
  </si>
  <si>
    <t>42516</t>
    <phoneticPr fontId="98" type="noConversion"/>
  </si>
  <si>
    <t>42612</t>
    <phoneticPr fontId="98" type="noConversion"/>
  </si>
  <si>
    <t>42311</t>
    <phoneticPr fontId="98" type="noConversion"/>
  </si>
  <si>
    <t>40216</t>
    <phoneticPr fontId="98" type="noConversion"/>
  </si>
  <si>
    <t>42322</t>
    <phoneticPr fontId="98" type="noConversion"/>
  </si>
  <si>
    <t>42593</t>
    <phoneticPr fontId="98" type="noConversion"/>
  </si>
  <si>
    <t>42512</t>
    <phoneticPr fontId="98" type="noConversion"/>
  </si>
  <si>
    <t>42486</t>
    <phoneticPr fontId="98" type="noConversion"/>
  </si>
  <si>
    <t>42379</t>
    <phoneticPr fontId="98" type="noConversion"/>
  </si>
  <si>
    <t>42402</t>
    <phoneticPr fontId="98" type="noConversion"/>
  </si>
  <si>
    <t>42357</t>
    <phoneticPr fontId="98" type="noConversion"/>
  </si>
  <si>
    <t>42501</t>
    <phoneticPr fontId="98" type="noConversion"/>
  </si>
  <si>
    <t>42526</t>
    <phoneticPr fontId="98" type="noConversion"/>
  </si>
  <si>
    <t>42454</t>
    <phoneticPr fontId="98" type="noConversion"/>
  </si>
  <si>
    <t>42439</t>
    <phoneticPr fontId="98" type="noConversion"/>
  </si>
  <si>
    <t>03077</t>
    <phoneticPr fontId="98" type="noConversion"/>
  </si>
  <si>
    <t>42343</t>
    <phoneticPr fontId="98" type="noConversion"/>
  </si>
  <si>
    <t>42385</t>
    <phoneticPr fontId="98" type="noConversion"/>
  </si>
  <si>
    <t>42376</t>
    <phoneticPr fontId="98" type="noConversion"/>
  </si>
  <si>
    <t>42422</t>
    <phoneticPr fontId="98" type="noConversion"/>
  </si>
  <si>
    <t>42353</t>
    <phoneticPr fontId="98" type="noConversion"/>
  </si>
  <si>
    <t>42373</t>
    <phoneticPr fontId="98" type="noConversion"/>
  </si>
  <si>
    <t>42319</t>
    <phoneticPr fontId="98" type="noConversion"/>
  </si>
  <si>
    <t>42306</t>
    <phoneticPr fontId="98" type="noConversion"/>
  </si>
  <si>
    <t>42409</t>
    <phoneticPr fontId="98" type="noConversion"/>
  </si>
  <si>
    <t>90002</t>
    <phoneticPr fontId="98" type="noConversion"/>
  </si>
  <si>
    <t>40215</t>
    <phoneticPr fontId="98" type="noConversion"/>
  </si>
  <si>
    <t>42483</t>
    <phoneticPr fontId="98" type="noConversion"/>
  </si>
  <si>
    <t>42432</t>
    <phoneticPr fontId="98" type="noConversion"/>
  </si>
  <si>
    <t>42600</t>
    <phoneticPr fontId="98" type="noConversion"/>
  </si>
  <si>
    <t>42447</t>
    <phoneticPr fontId="98" type="noConversion"/>
  </si>
  <si>
    <t>42530</t>
    <phoneticPr fontId="98" type="noConversion"/>
  </si>
  <si>
    <t>42411</t>
    <phoneticPr fontId="98" type="noConversion"/>
  </si>
  <si>
    <t>42539</t>
    <phoneticPr fontId="98" type="noConversion"/>
  </si>
  <si>
    <t>42419</t>
    <phoneticPr fontId="98" type="noConversion"/>
  </si>
  <si>
    <t>42316</t>
    <phoneticPr fontId="98" type="noConversion"/>
  </si>
  <si>
    <t>42105</t>
    <phoneticPr fontId="98" type="noConversion"/>
  </si>
  <si>
    <t>90001</t>
    <phoneticPr fontId="98" type="noConversion"/>
  </si>
  <si>
    <t>42516</t>
    <phoneticPr fontId="98" type="noConversion"/>
  </si>
  <si>
    <t>42612</t>
    <phoneticPr fontId="98" type="noConversion"/>
  </si>
  <si>
    <t>42311</t>
    <phoneticPr fontId="98" type="noConversion"/>
  </si>
  <si>
    <t>42593</t>
    <phoneticPr fontId="98" type="noConversion"/>
  </si>
  <si>
    <t>42402</t>
    <phoneticPr fontId="98" type="noConversion"/>
  </si>
  <si>
    <t>42501</t>
    <phoneticPr fontId="98" type="noConversion"/>
  </si>
  <si>
    <t>42526</t>
    <phoneticPr fontId="98" type="noConversion"/>
  </si>
  <si>
    <t>42439</t>
    <phoneticPr fontId="98" type="noConversion"/>
  </si>
  <si>
    <t>03077</t>
    <phoneticPr fontId="98" type="noConversion"/>
  </si>
  <si>
    <t>42343</t>
    <phoneticPr fontId="98" type="noConversion"/>
  </si>
  <si>
    <t>42385</t>
    <phoneticPr fontId="98" type="noConversion"/>
  </si>
  <si>
    <t>乔文</t>
    <phoneticPr fontId="98" type="noConversion"/>
  </si>
  <si>
    <t>颜士明</t>
    <phoneticPr fontId="98" type="noConversion"/>
  </si>
  <si>
    <t>金蒙豪</t>
    <phoneticPr fontId="98" type="noConversion"/>
  </si>
  <si>
    <t>邵子霁</t>
    <phoneticPr fontId="98" type="noConversion"/>
  </si>
  <si>
    <t>毛敏敏</t>
    <phoneticPr fontId="98" type="noConversion"/>
  </si>
  <si>
    <t>石振</t>
    <phoneticPr fontId="98" type="noConversion"/>
  </si>
  <si>
    <t>Ciaran Feeney</t>
    <phoneticPr fontId="98" type="noConversion"/>
  </si>
  <si>
    <t>WANG NINGNING（王宁宁）</t>
    <phoneticPr fontId="98" type="noConversion"/>
  </si>
  <si>
    <t>包梦恬</t>
    <phoneticPr fontId="98" type="noConversion"/>
  </si>
  <si>
    <t>陈晓东</t>
    <phoneticPr fontId="98" type="noConversion"/>
  </si>
  <si>
    <t>李文钧</t>
    <phoneticPr fontId="98" type="noConversion"/>
  </si>
  <si>
    <t>刘磊</t>
    <phoneticPr fontId="98" type="noConversion"/>
  </si>
  <si>
    <t>罗将</t>
    <phoneticPr fontId="98" type="noConversion"/>
  </si>
  <si>
    <t>饶鑫</t>
    <phoneticPr fontId="98" type="noConversion"/>
  </si>
  <si>
    <t>沈易</t>
    <phoneticPr fontId="98" type="noConversion"/>
  </si>
  <si>
    <t>王传政</t>
    <phoneticPr fontId="98" type="noConversion"/>
  </si>
  <si>
    <t>王健华</t>
    <phoneticPr fontId="98" type="noConversion"/>
  </si>
  <si>
    <t>王宇</t>
    <phoneticPr fontId="98" type="noConversion"/>
  </si>
  <si>
    <t>严文生</t>
    <phoneticPr fontId="98" type="noConversion"/>
  </si>
  <si>
    <t>喻明艳</t>
    <phoneticPr fontId="98" type="noConversion"/>
  </si>
  <si>
    <t>赖昌材</t>
    <phoneticPr fontId="98" type="noConversion"/>
  </si>
  <si>
    <t>韦杜娟</t>
    <phoneticPr fontId="98" type="noConversion"/>
  </si>
  <si>
    <t>张鹏泉</t>
    <phoneticPr fontId="98" type="noConversion"/>
  </si>
  <si>
    <t>程一峰</t>
    <phoneticPr fontId="98" type="noConversion"/>
  </si>
  <si>
    <t>李杜娟</t>
    <phoneticPr fontId="98" type="noConversion"/>
  </si>
  <si>
    <t>李绍限</t>
    <phoneticPr fontId="98" type="noConversion"/>
  </si>
  <si>
    <t>刘琦</t>
    <phoneticPr fontId="98" type="noConversion"/>
  </si>
  <si>
    <t>王明浩</t>
    <phoneticPr fontId="98" type="noConversion"/>
  </si>
  <si>
    <t>许宁</t>
    <phoneticPr fontId="98" type="noConversion"/>
  </si>
  <si>
    <t>范奎奎</t>
    <phoneticPr fontId="98" type="noConversion"/>
  </si>
  <si>
    <t>晋蕾</t>
    <phoneticPr fontId="98" type="noConversion"/>
  </si>
  <si>
    <t>俞伟良</t>
    <phoneticPr fontId="98" type="noConversion"/>
  </si>
  <si>
    <t>邓天松</t>
    <phoneticPr fontId="98" type="noConversion"/>
  </si>
  <si>
    <t>高一强</t>
    <phoneticPr fontId="98" type="noConversion"/>
  </si>
  <si>
    <t>顾伊杰</t>
    <phoneticPr fontId="98" type="noConversion"/>
  </si>
  <si>
    <t>李航</t>
    <phoneticPr fontId="98" type="noConversion"/>
  </si>
  <si>
    <t>倪哲侃</t>
    <phoneticPr fontId="98" type="noConversion"/>
  </si>
  <si>
    <t>张伟</t>
    <phoneticPr fontId="98" type="noConversion"/>
  </si>
  <si>
    <t>周志刚</t>
    <phoneticPr fontId="98" type="noConversion"/>
  </si>
  <si>
    <t>刘妃</t>
    <phoneticPr fontId="98" type="noConversion"/>
  </si>
  <si>
    <t>王晓宇</t>
    <phoneticPr fontId="98" type="noConversion"/>
  </si>
  <si>
    <t>吴晓飞</t>
    <phoneticPr fontId="98" type="noConversion"/>
  </si>
  <si>
    <t>章宗森</t>
    <phoneticPr fontId="98" type="noConversion"/>
  </si>
  <si>
    <t>董哲康</t>
    <phoneticPr fontId="98" type="noConversion"/>
  </si>
  <si>
    <t>林辉品</t>
    <phoneticPr fontId="98" type="noConversion"/>
  </si>
  <si>
    <t>何若愚</t>
    <phoneticPr fontId="98" type="noConversion"/>
  </si>
  <si>
    <t>王大伟</t>
    <phoneticPr fontId="98" type="noConversion"/>
  </si>
  <si>
    <t>女</t>
    <phoneticPr fontId="98" type="noConversion"/>
  </si>
  <si>
    <t>男</t>
    <phoneticPr fontId="98" type="noConversion"/>
  </si>
  <si>
    <t>男</t>
    <phoneticPr fontId="98" type="noConversion"/>
  </si>
  <si>
    <t>男</t>
    <phoneticPr fontId="98" type="noConversion"/>
  </si>
  <si>
    <t>女</t>
    <phoneticPr fontId="98" type="noConversion"/>
  </si>
  <si>
    <t>女</t>
    <phoneticPr fontId="98" type="noConversion"/>
  </si>
  <si>
    <t>新型半导体器件与电路</t>
    <phoneticPr fontId="98" type="noConversion"/>
  </si>
  <si>
    <t>学工办</t>
    <phoneticPr fontId="98" type="noConversion"/>
  </si>
  <si>
    <t>学院办公室</t>
    <phoneticPr fontId="98" type="noConversion"/>
  </si>
  <si>
    <t>自由团队</t>
    <phoneticPr fontId="98" type="noConversion"/>
  </si>
  <si>
    <t>特聘副教授</t>
    <phoneticPr fontId="98" type="noConversion"/>
  </si>
  <si>
    <t>三层次</t>
    <phoneticPr fontId="98" type="noConversion"/>
  </si>
  <si>
    <t>助理研究员</t>
    <phoneticPr fontId="98" type="noConversion"/>
  </si>
  <si>
    <t>六层次</t>
    <phoneticPr fontId="98" type="noConversion"/>
  </si>
  <si>
    <t>特聘副教授</t>
    <phoneticPr fontId="98" type="noConversion"/>
  </si>
  <si>
    <t>六层次</t>
    <phoneticPr fontId="98" type="noConversion"/>
  </si>
  <si>
    <t>特聘副研究员</t>
    <phoneticPr fontId="98" type="noConversion"/>
  </si>
  <si>
    <t>国千</t>
    <phoneticPr fontId="98" type="noConversion"/>
  </si>
  <si>
    <t>师资博后</t>
  </si>
  <si>
    <t>普通博士</t>
    <phoneticPr fontId="98" type="noConversion"/>
  </si>
  <si>
    <t>特聘研究员</t>
    <phoneticPr fontId="98" type="noConversion"/>
  </si>
  <si>
    <t>三层次/特聘教授</t>
    <phoneticPr fontId="98" type="noConversion"/>
  </si>
  <si>
    <t>二层次</t>
    <phoneticPr fontId="98" type="noConversion"/>
  </si>
  <si>
    <t>高级工程师</t>
    <phoneticPr fontId="98" type="noConversion"/>
  </si>
  <si>
    <t>三层次</t>
    <phoneticPr fontId="98" type="noConversion"/>
  </si>
  <si>
    <t>特聘教授</t>
    <phoneticPr fontId="98" type="noConversion"/>
  </si>
  <si>
    <t>院士</t>
    <phoneticPr fontId="98" type="noConversion"/>
  </si>
  <si>
    <t>201903</t>
    <phoneticPr fontId="98" type="noConversion"/>
  </si>
  <si>
    <t>201908</t>
    <phoneticPr fontId="98" type="noConversion"/>
  </si>
  <si>
    <t>201912</t>
    <phoneticPr fontId="98" type="noConversion"/>
  </si>
  <si>
    <t>201810</t>
    <phoneticPr fontId="98" type="noConversion"/>
  </si>
  <si>
    <t>201905</t>
    <phoneticPr fontId="98" type="noConversion"/>
  </si>
  <si>
    <t>201904</t>
    <phoneticPr fontId="98" type="noConversion"/>
  </si>
  <si>
    <t>202008</t>
    <phoneticPr fontId="98" type="noConversion"/>
  </si>
  <si>
    <t>202009</t>
  </si>
  <si>
    <t>200408</t>
    <phoneticPr fontId="98" type="noConversion"/>
  </si>
  <si>
    <t>202004</t>
    <phoneticPr fontId="98" type="noConversion"/>
  </si>
  <si>
    <t>202109</t>
    <phoneticPr fontId="98" type="noConversion"/>
  </si>
  <si>
    <t>202005</t>
    <phoneticPr fontId="98" type="noConversion"/>
  </si>
  <si>
    <t>202106</t>
    <phoneticPr fontId="98" type="noConversion"/>
  </si>
  <si>
    <t>202104</t>
    <phoneticPr fontId="98" type="noConversion"/>
  </si>
  <si>
    <t>202001</t>
    <phoneticPr fontId="98" type="noConversion"/>
  </si>
  <si>
    <t>201905</t>
    <phoneticPr fontId="98" type="noConversion"/>
  </si>
  <si>
    <t>202108</t>
    <phoneticPr fontId="98" type="noConversion"/>
  </si>
  <si>
    <t>201305</t>
    <phoneticPr fontId="98" type="noConversion"/>
  </si>
  <si>
    <t>202011</t>
    <phoneticPr fontId="98" type="noConversion"/>
  </si>
  <si>
    <t>201712</t>
    <phoneticPr fontId="98" type="noConversion"/>
  </si>
  <si>
    <t>202101</t>
    <phoneticPr fontId="98" type="noConversion"/>
  </si>
  <si>
    <t>200406</t>
    <phoneticPr fontId="98" type="noConversion"/>
  </si>
  <si>
    <t>201906</t>
    <phoneticPr fontId="98" type="noConversion"/>
  </si>
  <si>
    <t>202012</t>
    <phoneticPr fontId="98" type="noConversion"/>
  </si>
  <si>
    <t>201909</t>
    <phoneticPr fontId="98" type="noConversion"/>
  </si>
  <si>
    <t>201911</t>
    <phoneticPr fontId="98" type="noConversion"/>
  </si>
  <si>
    <t>201908</t>
    <phoneticPr fontId="98" type="noConversion"/>
  </si>
  <si>
    <t>202103</t>
    <phoneticPr fontId="98" type="noConversion"/>
  </si>
  <si>
    <t>202007</t>
    <phoneticPr fontId="98" type="noConversion"/>
  </si>
  <si>
    <t>200208</t>
    <phoneticPr fontId="98" type="noConversion"/>
  </si>
  <si>
    <t>201907</t>
    <phoneticPr fontId="98" type="noConversion"/>
  </si>
  <si>
    <t>201910</t>
    <phoneticPr fontId="98" type="noConversion"/>
  </si>
  <si>
    <t>专任教师</t>
    <phoneticPr fontId="98" type="noConversion"/>
  </si>
  <si>
    <t>专职研究</t>
    <phoneticPr fontId="98" type="noConversion"/>
  </si>
  <si>
    <t>师资博后</t>
    <phoneticPr fontId="98" type="noConversion"/>
  </si>
  <si>
    <t>专任教师</t>
    <phoneticPr fontId="98" type="noConversion"/>
  </si>
  <si>
    <t>师资博后</t>
    <phoneticPr fontId="98" type="noConversion"/>
  </si>
  <si>
    <t>专职研究</t>
    <phoneticPr fontId="98" type="noConversion"/>
  </si>
  <si>
    <t>辅导员</t>
    <phoneticPr fontId="98" type="noConversion"/>
  </si>
  <si>
    <t>辅导员</t>
    <phoneticPr fontId="98" type="noConversion"/>
  </si>
  <si>
    <t>管理</t>
    <phoneticPr fontId="98" type="noConversion"/>
  </si>
  <si>
    <t>管理</t>
    <phoneticPr fontId="98" type="noConversion"/>
  </si>
  <si>
    <t>国防军工型</t>
    <phoneticPr fontId="98" type="noConversion"/>
  </si>
  <si>
    <t>国防军工型</t>
    <phoneticPr fontId="98" type="noConversion"/>
  </si>
  <si>
    <t>科研为主型（自己申请）</t>
    <phoneticPr fontId="98" type="noConversion"/>
  </si>
  <si>
    <t>专业技术七级</t>
    <phoneticPr fontId="98" type="noConversion"/>
  </si>
  <si>
    <t>专业技术七级</t>
    <phoneticPr fontId="98" type="noConversion"/>
  </si>
  <si>
    <t>专业技术四级</t>
    <phoneticPr fontId="98" type="noConversion"/>
  </si>
  <si>
    <t>专业技术十级</t>
    <phoneticPr fontId="98" type="noConversion"/>
  </si>
  <si>
    <t>专业技术十级</t>
    <phoneticPr fontId="98" type="noConversion"/>
  </si>
  <si>
    <t>专业技术四级</t>
    <phoneticPr fontId="98" type="noConversion"/>
  </si>
  <si>
    <t>专业技术四级</t>
    <phoneticPr fontId="98" type="noConversion"/>
  </si>
  <si>
    <t>专业技术六级</t>
    <phoneticPr fontId="98" type="noConversion"/>
  </si>
  <si>
    <t>专业技术九级</t>
    <phoneticPr fontId="98" type="noConversion"/>
  </si>
  <si>
    <t>专业技术十一级/管理七级</t>
    <phoneticPr fontId="98" type="noConversion"/>
  </si>
  <si>
    <t>管理九级</t>
  </si>
  <si>
    <t>管理九级</t>
    <phoneticPr fontId="98" type="noConversion"/>
  </si>
  <si>
    <t>副教授</t>
    <phoneticPr fontId="98" type="noConversion"/>
  </si>
  <si>
    <t>讲师</t>
    <phoneticPr fontId="98" type="noConversion"/>
  </si>
  <si>
    <t>副教授（副研究员（自然科学））</t>
    <phoneticPr fontId="98" type="noConversion"/>
  </si>
  <si>
    <t>讲师</t>
    <phoneticPr fontId="98" type="noConversion"/>
  </si>
  <si>
    <t>副教授</t>
    <phoneticPr fontId="98" type="noConversion"/>
  </si>
  <si>
    <t>教授</t>
    <phoneticPr fontId="98" type="noConversion"/>
  </si>
  <si>
    <t>副研究员</t>
    <phoneticPr fontId="98" type="noConversion"/>
  </si>
  <si>
    <t>高级工程师</t>
    <phoneticPr fontId="98" type="noConversion"/>
  </si>
  <si>
    <t>工程师</t>
    <phoneticPr fontId="98" type="noConversion"/>
  </si>
  <si>
    <t>实验师</t>
    <phoneticPr fontId="98" type="noConversion"/>
  </si>
  <si>
    <t>实验师</t>
    <phoneticPr fontId="98" type="noConversion"/>
  </si>
  <si>
    <t>教授</t>
    <phoneticPr fontId="98" type="noConversion"/>
  </si>
  <si>
    <t>助理研究员</t>
    <phoneticPr fontId="98" type="noConversion"/>
  </si>
  <si>
    <t>副教授（副研究员）</t>
    <phoneticPr fontId="98" type="noConversion"/>
  </si>
  <si>
    <t>副教授（副研究员（自然科学））</t>
    <phoneticPr fontId="98" type="noConversion"/>
  </si>
  <si>
    <t>副研究员（高级工程师）</t>
    <phoneticPr fontId="98" type="noConversion"/>
  </si>
  <si>
    <t>助教（思政）</t>
    <phoneticPr fontId="98" type="noConversion"/>
  </si>
  <si>
    <t>中级</t>
    <phoneticPr fontId="98" type="noConversion"/>
  </si>
  <si>
    <t>副高</t>
    <phoneticPr fontId="98" type="noConversion"/>
  </si>
  <si>
    <t>副高</t>
    <phoneticPr fontId="98" type="noConversion"/>
  </si>
  <si>
    <t>中级</t>
    <phoneticPr fontId="98" type="noConversion"/>
  </si>
  <si>
    <t>正高</t>
    <phoneticPr fontId="98" type="noConversion"/>
  </si>
  <si>
    <t>正高</t>
    <phoneticPr fontId="98" type="noConversion"/>
  </si>
  <si>
    <t>初级</t>
    <phoneticPr fontId="98" type="noConversion"/>
  </si>
  <si>
    <t>有</t>
    <phoneticPr fontId="98" type="noConversion"/>
  </si>
  <si>
    <t>有</t>
    <phoneticPr fontId="98" type="noConversion"/>
  </si>
  <si>
    <t>无</t>
    <phoneticPr fontId="98" type="noConversion"/>
  </si>
  <si>
    <t>无</t>
    <phoneticPr fontId="98" type="noConversion"/>
  </si>
  <si>
    <t>有</t>
    <phoneticPr fontId="98" type="noConversion"/>
  </si>
  <si>
    <t>专业技术</t>
    <phoneticPr fontId="98" type="noConversion"/>
  </si>
  <si>
    <t>双肩挑人员</t>
    <phoneticPr fontId="98" type="noConversion"/>
  </si>
  <si>
    <t>专业技术</t>
    <phoneticPr fontId="98" type="noConversion"/>
  </si>
  <si>
    <t>专业技术</t>
    <phoneticPr fontId="98" type="noConversion"/>
  </si>
  <si>
    <t>其他专技</t>
    <phoneticPr fontId="98" type="noConversion"/>
  </si>
  <si>
    <t>其他专技</t>
    <phoneticPr fontId="98" type="noConversion"/>
  </si>
  <si>
    <t>双肩挑人员</t>
    <phoneticPr fontId="98" type="noConversion"/>
  </si>
  <si>
    <t>201908</t>
    <phoneticPr fontId="98" type="noConversion"/>
  </si>
  <si>
    <t>202103</t>
    <phoneticPr fontId="98" type="noConversion"/>
  </si>
  <si>
    <t>202108</t>
    <phoneticPr fontId="98" type="noConversion"/>
  </si>
  <si>
    <t>初级</t>
    <phoneticPr fontId="25" type="noConversion"/>
  </si>
  <si>
    <t>中级</t>
    <phoneticPr fontId="25" type="noConversion"/>
  </si>
  <si>
    <t>行政不参评</t>
    <phoneticPr fontId="24" type="noConversion"/>
  </si>
  <si>
    <t>外籍教师，不参评</t>
    <phoneticPr fontId="24" type="noConversion"/>
  </si>
  <si>
    <t>姓名</t>
    <phoneticPr fontId="24" type="noConversion"/>
  </si>
  <si>
    <t>42475</t>
  </si>
  <si>
    <t>王敦辉</t>
    <phoneticPr fontId="98" type="noConversion"/>
  </si>
  <si>
    <t>理论课</t>
  </si>
  <si>
    <t>短学期</t>
  </si>
  <si>
    <t>毕业设计</t>
  </si>
  <si>
    <t>研究生</t>
  </si>
  <si>
    <t>Zhou Tiejun（周铁军）</t>
    <phoneticPr fontId="24" type="noConversion"/>
  </si>
  <si>
    <t>长病假</t>
    <phoneticPr fontId="24" type="noConversion"/>
  </si>
  <si>
    <t>自动化转入，不参评</t>
    <phoneticPr fontId="24" type="noConversion"/>
  </si>
  <si>
    <t>202109入职，不参评</t>
    <phoneticPr fontId="24" type="noConversion"/>
  </si>
  <si>
    <t>202104入职，不参评</t>
    <phoneticPr fontId="24" type="noConversion"/>
  </si>
  <si>
    <t>202106入职，不参评</t>
    <phoneticPr fontId="24" type="noConversion"/>
  </si>
  <si>
    <t>202108入职，不参评</t>
    <phoneticPr fontId="24" type="noConversion"/>
  </si>
  <si>
    <t>202011入职，不参评</t>
    <phoneticPr fontId="24" type="noConversion"/>
  </si>
  <si>
    <t>202101入职，不参评</t>
    <phoneticPr fontId="24" type="noConversion"/>
  </si>
  <si>
    <t>202012入职，不参评</t>
    <phoneticPr fontId="24" type="noConversion"/>
  </si>
  <si>
    <t>202008入职，不参评</t>
    <phoneticPr fontId="24" type="noConversion"/>
  </si>
  <si>
    <t>北京挂职，不考核</t>
    <phoneticPr fontId="24" type="noConversion"/>
  </si>
  <si>
    <t>出国，不考核</t>
    <phoneticPr fontId="24" type="noConversion"/>
  </si>
  <si>
    <t>长病假，不考核</t>
    <phoneticPr fontId="24" type="noConversion"/>
  </si>
  <si>
    <t>年薪制128+60</t>
    <phoneticPr fontId="24" type="noConversion"/>
  </si>
  <si>
    <t>年薪制38+246.2</t>
    <phoneticPr fontId="24" type="noConversion"/>
  </si>
  <si>
    <t>20-21-01</t>
    <phoneticPr fontId="24" type="noConversion"/>
  </si>
  <si>
    <t>19-20-02</t>
    <phoneticPr fontId="24" type="noConversion"/>
  </si>
  <si>
    <t>国际班</t>
    <phoneticPr fontId="24" type="noConversion"/>
  </si>
  <si>
    <t>年薪制64+75.2，研究性课程，国际班</t>
    <phoneticPr fontId="24" type="noConversion"/>
  </si>
  <si>
    <t>选课人数不足10人</t>
    <phoneticPr fontId="24" type="noConversion"/>
  </si>
  <si>
    <t>年薪制55，选课人数不足10人</t>
    <phoneticPr fontId="24" type="noConversion"/>
  </si>
  <si>
    <t>选课人数不足15人</t>
    <phoneticPr fontId="24" type="noConversion"/>
  </si>
  <si>
    <t>选课人数不足15人</t>
    <phoneticPr fontId="24" type="noConversion"/>
  </si>
  <si>
    <t>研究性课程，国际班</t>
    <phoneticPr fontId="24" type="noConversion"/>
  </si>
  <si>
    <r>
      <t>S42</t>
    </r>
    <r>
      <rPr>
        <sz val="12"/>
        <rFont val="宋体"/>
        <family val="3"/>
        <charset val="134"/>
      </rPr>
      <t/>
    </r>
    <phoneticPr fontId="24" type="noConversion"/>
  </si>
  <si>
    <t>颜士明</t>
    <phoneticPr fontId="98" type="noConversion"/>
  </si>
  <si>
    <t>龙丽媛</t>
    <phoneticPr fontId="98" type="noConversion"/>
  </si>
  <si>
    <t>武力乾</t>
    <phoneticPr fontId="98" type="noConversion"/>
  </si>
  <si>
    <t>张正明</t>
    <phoneticPr fontId="98" type="noConversion"/>
  </si>
  <si>
    <t>梁小会</t>
    <phoneticPr fontId="98" type="noConversion"/>
  </si>
  <si>
    <t>Zhou Tiejun（周铁军）</t>
    <phoneticPr fontId="98" type="noConversion"/>
  </si>
  <si>
    <t>白茹</t>
    <phoneticPr fontId="98" type="noConversion"/>
  </si>
  <si>
    <t>金蒙豪</t>
    <phoneticPr fontId="98" type="noConversion"/>
  </si>
  <si>
    <t>中级</t>
    <phoneticPr fontId="24" type="noConversion"/>
  </si>
  <si>
    <t>中级</t>
    <phoneticPr fontId="24" type="noConversion"/>
  </si>
  <si>
    <t>正高</t>
    <phoneticPr fontId="24" type="noConversion"/>
  </si>
  <si>
    <t>教授</t>
    <phoneticPr fontId="24" type="noConversion"/>
  </si>
  <si>
    <t>讲师</t>
    <phoneticPr fontId="24" type="noConversion"/>
  </si>
  <si>
    <t>专任教师</t>
    <phoneticPr fontId="24" type="noConversion"/>
  </si>
  <si>
    <t>出国，不考核</t>
    <phoneticPr fontId="24" type="noConversion"/>
  </si>
  <si>
    <t>小计</t>
    <phoneticPr fontId="3" type="noConversion"/>
  </si>
  <si>
    <t>平均工作量</t>
    <phoneticPr fontId="98" type="noConversion"/>
  </si>
  <si>
    <t>本科生论文专利</t>
    <phoneticPr fontId="24" type="noConversion"/>
  </si>
  <si>
    <t>教师发表论文</t>
    <phoneticPr fontId="3" type="noConversion"/>
  </si>
  <si>
    <t>专任教师</t>
    <phoneticPr fontId="24" type="noConversion"/>
  </si>
  <si>
    <t>40286</t>
    <phoneticPr fontId="104" type="noConversion"/>
  </si>
  <si>
    <t>郑梁</t>
    <phoneticPr fontId="104" type="noConversion"/>
  </si>
  <si>
    <r>
      <t>参评教师17</t>
    </r>
    <r>
      <rPr>
        <sz val="12"/>
        <rFont val="宋体"/>
        <family val="3"/>
        <charset val="134"/>
      </rPr>
      <t>2</t>
    </r>
    <phoneticPr fontId="98" type="noConversion"/>
  </si>
  <si>
    <t>先进电子材料与器件</t>
    <phoneticPr fontId="98" type="noConversion"/>
  </si>
  <si>
    <t>40286</t>
    <phoneticPr fontId="98" type="noConversion"/>
  </si>
  <si>
    <t>郑梁</t>
    <phoneticPr fontId="98" type="noConversion"/>
  </si>
  <si>
    <t>副高</t>
    <phoneticPr fontId="98" type="noConversion"/>
  </si>
  <si>
    <r>
      <t>S1封顶100，</t>
    </r>
    <r>
      <rPr>
        <sz val="11"/>
        <rFont val="宋体"/>
        <family val="3"/>
        <charset val="134"/>
      </rPr>
      <t>S3封顶</t>
    </r>
    <phoneticPr fontId="3" type="noConversion"/>
  </si>
  <si>
    <t>每年教学学时数低于32学时</t>
    <phoneticPr fontId="3" type="noConversion"/>
  </si>
  <si>
    <r>
      <t>每年教学学时数低于6</t>
    </r>
    <r>
      <rPr>
        <sz val="11"/>
        <rFont val="宋体"/>
        <family val="3"/>
        <charset val="134"/>
      </rPr>
      <t>4</t>
    </r>
    <r>
      <rPr>
        <sz val="11"/>
        <rFont val="宋体"/>
        <family val="3"/>
        <charset val="134"/>
      </rPr>
      <t>学时</t>
    </r>
    <phoneticPr fontId="3" type="noConversion"/>
  </si>
  <si>
    <t>S1，S3封顶100</t>
  </si>
  <si>
    <t>S1封顶100</t>
  </si>
  <si>
    <t>每年教学学时数低于32学时</t>
  </si>
  <si>
    <t>教学预警</t>
    <phoneticPr fontId="23" type="noConversion"/>
  </si>
  <si>
    <t>青年教师助讲培养合格</t>
  </si>
  <si>
    <t>王大伟</t>
  </si>
  <si>
    <t>韦杜娟</t>
  </si>
  <si>
    <t>倪哲侃</t>
  </si>
  <si>
    <t>张正民</t>
  </si>
  <si>
    <t>沈易</t>
  </si>
  <si>
    <t>刘磊</t>
  </si>
  <si>
    <t>C</t>
    <phoneticPr fontId="23" type="noConversion"/>
  </si>
  <si>
    <t>C</t>
    <phoneticPr fontId="23" type="noConversion"/>
  </si>
  <si>
    <t>是</t>
    <phoneticPr fontId="23" type="noConversion"/>
  </si>
  <si>
    <t>40286</t>
  </si>
  <si>
    <t>42422</t>
  </si>
  <si>
    <t>42419</t>
  </si>
  <si>
    <t>42402</t>
  </si>
  <si>
    <t>42411</t>
  </si>
  <si>
    <t>42447</t>
  </si>
  <si>
    <t>42432</t>
  </si>
  <si>
    <t>42486</t>
  </si>
  <si>
    <t>B</t>
    <phoneticPr fontId="23" type="noConversion"/>
  </si>
  <si>
    <t>A</t>
    <phoneticPr fontId="23" type="noConversion"/>
  </si>
  <si>
    <t>2020-2021教师教学工作业绩考核成绩汇总表</t>
    <phoneticPr fontId="23" type="noConversion"/>
  </si>
  <si>
    <t>学科竞赛</t>
    <phoneticPr fontId="3" type="noConversion"/>
  </si>
  <si>
    <t>教材建设</t>
    <phoneticPr fontId="3" type="noConversion"/>
  </si>
  <si>
    <t>课程建设</t>
    <phoneticPr fontId="3" type="noConversion"/>
  </si>
  <si>
    <t>序号</t>
    <phoneticPr fontId="24" type="noConversion"/>
  </si>
  <si>
    <t>学评教平均值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</si>
</sst>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_);[Red]\(0\)"/>
    <numFmt numFmtId="178" formatCode="0.000_ "/>
    <numFmt numFmtId="179" formatCode="0_ "/>
  </numFmts>
  <fonts count="124" x14ac:knownFonts="1">
    <font>
      <sz val="12"/>
      <name val="宋体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name val="宋体"/>
      <family val="3"/>
      <charset val="134"/>
    </font>
    <font>
      <b/>
      <sz val="14"/>
      <name val="Times New Roman"/>
      <family val="1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name val="Calibri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17">
    <xf numFmtId="0" fontId="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0" fillId="2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7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1" fillId="18" borderId="0" applyNumberFormat="0" applyBorder="0" applyAlignment="0" applyProtection="0">
      <alignment vertical="center"/>
    </xf>
    <xf numFmtId="0" fontId="71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1" fillId="19" borderId="0" applyNumberFormat="0" applyBorder="0" applyAlignment="0" applyProtection="0">
      <alignment vertical="center"/>
    </xf>
    <xf numFmtId="0" fontId="71" fillId="19" borderId="0" applyNumberFormat="0" applyBorder="0" applyAlignment="0" applyProtection="0">
      <alignment vertical="center"/>
    </xf>
    <xf numFmtId="0" fontId="71" fillId="1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1" fillId="29" borderId="0" applyNumberFormat="0" applyBorder="0" applyAlignment="0" applyProtection="0">
      <alignment vertical="center"/>
    </xf>
    <xf numFmtId="0" fontId="71" fillId="29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3" fillId="0" borderId="1" applyNumberFormat="0" applyFill="0" applyAlignment="0" applyProtection="0">
      <alignment vertical="center"/>
    </xf>
    <xf numFmtId="0" fontId="73" fillId="0" borderId="1" applyNumberFormat="0" applyFill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3" fillId="0" borderId="1" applyNumberFormat="0" applyFill="0" applyAlignment="0" applyProtection="0">
      <alignment vertical="center"/>
    </xf>
    <xf numFmtId="0" fontId="73" fillId="0" borderId="1" applyNumberFormat="0" applyFill="0" applyAlignment="0" applyProtection="0">
      <alignment vertical="center"/>
    </xf>
    <xf numFmtId="0" fontId="73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4" fillId="0" borderId="2" applyNumberFormat="0" applyFill="0" applyAlignment="0" applyProtection="0">
      <alignment vertical="center"/>
    </xf>
    <xf numFmtId="0" fontId="74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4" fillId="0" borderId="2" applyNumberFormat="0" applyFill="0" applyAlignment="0" applyProtection="0">
      <alignment vertical="center"/>
    </xf>
    <xf numFmtId="0" fontId="74" fillId="0" borderId="2" applyNumberFormat="0" applyFill="0" applyAlignment="0" applyProtection="0">
      <alignment vertical="center"/>
    </xf>
    <xf numFmtId="0" fontId="74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5" fillId="0" borderId="3" applyNumberFormat="0" applyFill="0" applyAlignment="0" applyProtection="0">
      <alignment vertical="center"/>
    </xf>
    <xf numFmtId="0" fontId="75" fillId="0" borderId="3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5" fillId="0" borderId="3" applyNumberFormat="0" applyFill="0" applyAlignment="0" applyProtection="0">
      <alignment vertical="center"/>
    </xf>
    <xf numFmtId="0" fontId="75" fillId="0" borderId="3" applyNumberFormat="0" applyFill="0" applyAlignment="0" applyProtection="0">
      <alignment vertical="center"/>
    </xf>
    <xf numFmtId="0" fontId="75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109" fillId="0" borderId="0">
      <alignment vertical="center"/>
    </xf>
    <xf numFmtId="0" fontId="2" fillId="0" borderId="0"/>
    <xf numFmtId="0" fontId="69" fillId="0" borderId="0"/>
    <xf numFmtId="0" fontId="27" fillId="0" borderId="0">
      <alignment vertical="center"/>
    </xf>
    <xf numFmtId="0" fontId="2" fillId="0" borderId="0">
      <alignment vertical="center"/>
    </xf>
    <xf numFmtId="0" fontId="69" fillId="0" borderId="0">
      <alignment vertical="center"/>
    </xf>
    <xf numFmtId="0" fontId="95" fillId="0" borderId="0">
      <alignment vertical="center"/>
    </xf>
    <xf numFmtId="0" fontId="69" fillId="0" borderId="0">
      <alignment vertical="center"/>
    </xf>
    <xf numFmtId="0" fontId="64" fillId="0" borderId="0"/>
    <xf numFmtId="0" fontId="45" fillId="0" borderId="0"/>
    <xf numFmtId="0" fontId="2" fillId="0" borderId="0"/>
    <xf numFmtId="0" fontId="69" fillId="0" borderId="0"/>
    <xf numFmtId="0" fontId="69" fillId="0" borderId="0"/>
    <xf numFmtId="0" fontId="95" fillId="0" borderId="0"/>
    <xf numFmtId="0" fontId="109" fillId="0" borderId="0">
      <alignment vertical="center"/>
    </xf>
    <xf numFmtId="0" fontId="109" fillId="0" borderId="0">
      <alignment vertical="center"/>
    </xf>
    <xf numFmtId="0" fontId="96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95" fillId="0" borderId="0"/>
    <xf numFmtId="0" fontId="2" fillId="0" borderId="0">
      <alignment vertical="center"/>
    </xf>
    <xf numFmtId="0" fontId="6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109" fillId="0" borderId="0">
      <alignment vertical="center"/>
    </xf>
    <xf numFmtId="0" fontId="63" fillId="0" borderId="0">
      <alignment vertical="center"/>
    </xf>
    <xf numFmtId="0" fontId="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69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8" fillId="0" borderId="4" applyNumberFormat="0" applyFill="0" applyAlignment="0" applyProtection="0">
      <alignment vertical="center"/>
    </xf>
    <xf numFmtId="0" fontId="78" fillId="0" borderId="4" applyNumberFormat="0" applyFill="0" applyAlignment="0" applyProtection="0">
      <alignment vertical="center"/>
    </xf>
    <xf numFmtId="0" fontId="54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8" fillId="0" borderId="4" applyNumberFormat="0" applyFill="0" applyAlignment="0" applyProtection="0">
      <alignment vertical="center"/>
    </xf>
    <xf numFmtId="0" fontId="78" fillId="0" borderId="4" applyNumberFormat="0" applyFill="0" applyAlignment="0" applyProtection="0">
      <alignment vertical="center"/>
    </xf>
    <xf numFmtId="0" fontId="78" fillId="0" borderId="4" applyNumberFormat="0" applyFill="0" applyAlignment="0" applyProtection="0">
      <alignment vertical="center"/>
    </xf>
    <xf numFmtId="0" fontId="13" fillId="30" borderId="5" applyNumberFormat="0" applyAlignment="0" applyProtection="0">
      <alignment vertical="center"/>
    </xf>
    <xf numFmtId="0" fontId="37" fillId="30" borderId="5" applyNumberFormat="0" applyAlignment="0" applyProtection="0">
      <alignment vertical="center"/>
    </xf>
    <xf numFmtId="0" fontId="13" fillId="30" borderId="5" applyNumberFormat="0" applyAlignment="0" applyProtection="0">
      <alignment vertical="center"/>
    </xf>
    <xf numFmtId="0" fontId="79" fillId="30" borderId="5" applyNumberFormat="0" applyAlignment="0" applyProtection="0">
      <alignment vertical="center"/>
    </xf>
    <xf numFmtId="0" fontId="79" fillId="30" borderId="5" applyNumberFormat="0" applyAlignment="0" applyProtection="0">
      <alignment vertical="center"/>
    </xf>
    <xf numFmtId="0" fontId="58" fillId="31" borderId="5" applyNumberFormat="0" applyAlignment="0" applyProtection="0">
      <alignment vertical="center"/>
    </xf>
    <xf numFmtId="0" fontId="13" fillId="31" borderId="5" applyNumberFormat="0" applyAlignment="0" applyProtection="0">
      <alignment vertical="center"/>
    </xf>
    <xf numFmtId="0" fontId="79" fillId="31" borderId="5" applyNumberFormat="0" applyAlignment="0" applyProtection="0">
      <alignment vertical="center"/>
    </xf>
    <xf numFmtId="0" fontId="79" fillId="31" borderId="5" applyNumberFormat="0" applyAlignment="0" applyProtection="0">
      <alignment vertical="center"/>
    </xf>
    <xf numFmtId="0" fontId="79" fillId="30" borderId="5" applyNumberFormat="0" applyAlignment="0" applyProtection="0">
      <alignment vertical="center"/>
    </xf>
    <xf numFmtId="0" fontId="14" fillId="32" borderId="6" applyNumberFormat="0" applyAlignment="0" applyProtection="0">
      <alignment vertical="center"/>
    </xf>
    <xf numFmtId="0" fontId="38" fillId="32" borderId="6" applyNumberFormat="0" applyAlignment="0" applyProtection="0">
      <alignment vertical="center"/>
    </xf>
    <xf numFmtId="0" fontId="14" fillId="32" borderId="6" applyNumberFormat="0" applyAlignment="0" applyProtection="0">
      <alignment vertical="center"/>
    </xf>
    <xf numFmtId="0" fontId="80" fillId="32" borderId="6" applyNumberFormat="0" applyAlignment="0" applyProtection="0">
      <alignment vertical="center"/>
    </xf>
    <xf numFmtId="0" fontId="80" fillId="32" borderId="6" applyNumberFormat="0" applyAlignment="0" applyProtection="0">
      <alignment vertical="center"/>
    </xf>
    <xf numFmtId="0" fontId="49" fillId="33" borderId="6" applyNumberFormat="0" applyAlignment="0" applyProtection="0">
      <alignment vertical="center"/>
    </xf>
    <xf numFmtId="0" fontId="14" fillId="33" borderId="6" applyNumberFormat="0" applyAlignment="0" applyProtection="0">
      <alignment vertical="center"/>
    </xf>
    <xf numFmtId="0" fontId="80" fillId="33" borderId="6" applyNumberFormat="0" applyAlignment="0" applyProtection="0">
      <alignment vertical="center"/>
    </xf>
    <xf numFmtId="0" fontId="80" fillId="33" borderId="6" applyNumberFormat="0" applyAlignment="0" applyProtection="0">
      <alignment vertical="center"/>
    </xf>
    <xf numFmtId="0" fontId="80" fillId="32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3" fillId="0" borderId="7" applyNumberFormat="0" applyFill="0" applyAlignment="0" applyProtection="0">
      <alignment vertical="center"/>
    </xf>
    <xf numFmtId="0" fontId="83" fillId="0" borderId="7" applyNumberFormat="0" applyFill="0" applyAlignment="0" applyProtection="0">
      <alignment vertical="center"/>
    </xf>
    <xf numFmtId="0" fontId="59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3" fillId="0" borderId="7" applyNumberFormat="0" applyFill="0" applyAlignment="0" applyProtection="0">
      <alignment vertical="center"/>
    </xf>
    <xf numFmtId="0" fontId="83" fillId="0" borderId="7" applyNumberFormat="0" applyFill="0" applyAlignment="0" applyProtection="0">
      <alignment vertical="center"/>
    </xf>
    <xf numFmtId="0" fontId="83" fillId="0" borderId="7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5" borderId="0" applyNumberFormat="0" applyBorder="0" applyAlignment="0" applyProtection="0">
      <alignment vertical="center"/>
    </xf>
    <xf numFmtId="0" fontId="71" fillId="2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84" fillId="42" borderId="0" applyNumberFormat="0" applyBorder="0" applyAlignment="0" applyProtection="0">
      <alignment vertical="center"/>
    </xf>
    <xf numFmtId="0" fontId="84" fillId="42" borderId="0" applyNumberFormat="0" applyBorder="0" applyAlignment="0" applyProtection="0">
      <alignment vertical="center"/>
    </xf>
    <xf numFmtId="0" fontId="60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84" fillId="43" borderId="0" applyNumberFormat="0" applyBorder="0" applyAlignment="0" applyProtection="0">
      <alignment vertical="center"/>
    </xf>
    <xf numFmtId="0" fontId="84" fillId="43" borderId="0" applyNumberFormat="0" applyBorder="0" applyAlignment="0" applyProtection="0">
      <alignment vertical="center"/>
    </xf>
    <xf numFmtId="0" fontId="84" fillId="42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43" fillId="30" borderId="8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85" fillId="30" borderId="8" applyNumberFormat="0" applyAlignment="0" applyProtection="0">
      <alignment vertical="center"/>
    </xf>
    <xf numFmtId="0" fontId="85" fillId="30" borderId="8" applyNumberFormat="0" applyAlignment="0" applyProtection="0">
      <alignment vertical="center"/>
    </xf>
    <xf numFmtId="0" fontId="55" fillId="31" borderId="8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85" fillId="31" borderId="8" applyNumberFormat="0" applyAlignment="0" applyProtection="0">
      <alignment vertical="center"/>
    </xf>
    <xf numFmtId="0" fontId="85" fillId="31" borderId="8" applyNumberFormat="0" applyAlignment="0" applyProtection="0">
      <alignment vertical="center"/>
    </xf>
    <xf numFmtId="0" fontId="85" fillId="30" borderId="8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44" fillId="12" borderId="5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86" fillId="12" borderId="5" applyNumberFormat="0" applyAlignment="0" applyProtection="0">
      <alignment vertical="center"/>
    </xf>
    <xf numFmtId="0" fontId="86" fillId="12" borderId="5" applyNumberFormat="0" applyAlignment="0" applyProtection="0">
      <alignment vertical="center"/>
    </xf>
    <xf numFmtId="0" fontId="53" fillId="13" borderId="5" applyNumberFormat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86" fillId="13" borderId="5" applyNumberFormat="0" applyAlignment="0" applyProtection="0">
      <alignment vertical="center"/>
    </xf>
    <xf numFmtId="0" fontId="86" fillId="13" borderId="5" applyNumberFormat="0" applyAlignment="0" applyProtection="0">
      <alignment vertical="center"/>
    </xf>
    <xf numFmtId="0" fontId="86" fillId="12" borderId="5" applyNumberFormat="0" applyAlignment="0" applyProtection="0">
      <alignment vertical="center"/>
    </xf>
    <xf numFmtId="0" fontId="2" fillId="44" borderId="9" applyNumberFormat="0" applyFont="0" applyAlignment="0" applyProtection="0">
      <alignment vertical="center"/>
    </xf>
    <xf numFmtId="0" fontId="27" fillId="44" borderId="9" applyNumberFormat="0" applyFont="0" applyAlignment="0" applyProtection="0">
      <alignment vertical="center"/>
    </xf>
    <xf numFmtId="0" fontId="2" fillId="44" borderId="9" applyNumberFormat="0" applyFont="0" applyAlignment="0" applyProtection="0">
      <alignment vertical="center"/>
    </xf>
    <xf numFmtId="0" fontId="69" fillId="44" borderId="9" applyNumberFormat="0" applyFont="0" applyAlignment="0" applyProtection="0">
      <alignment vertical="center"/>
    </xf>
    <xf numFmtId="0" fontId="69" fillId="44" borderId="9" applyNumberFormat="0" applyFont="0" applyAlignment="0" applyProtection="0">
      <alignment vertical="center"/>
    </xf>
    <xf numFmtId="0" fontId="45" fillId="45" borderId="9" applyNumberFormat="0" applyFont="0" applyAlignment="0" applyProtection="0">
      <alignment vertical="center"/>
    </xf>
    <xf numFmtId="0" fontId="2" fillId="45" borderId="9" applyNumberFormat="0" applyFont="0" applyAlignment="0" applyProtection="0">
      <alignment vertical="center"/>
    </xf>
    <xf numFmtId="0" fontId="69" fillId="45" borderId="9" applyNumberFormat="0" applyFont="0" applyAlignment="0" applyProtection="0">
      <alignment vertical="center"/>
    </xf>
    <xf numFmtId="0" fontId="69" fillId="45" borderId="9" applyNumberFormat="0" applyFont="0" applyAlignment="0" applyProtection="0">
      <alignment vertical="center"/>
    </xf>
    <xf numFmtId="0" fontId="69" fillId="44" borderId="9" applyNumberFormat="0" applyFont="0" applyAlignment="0" applyProtection="0">
      <alignment vertical="center"/>
    </xf>
  </cellStyleXfs>
  <cellXfs count="107">
    <xf numFmtId="0" fontId="0" fillId="0" borderId="0" xfId="0">
      <alignment vertical="center"/>
    </xf>
    <xf numFmtId="0" fontId="65" fillId="0" borderId="10" xfId="0" applyFont="1" applyFill="1" applyBorder="1" applyAlignment="1">
      <alignment horizontal="center" vertical="center"/>
    </xf>
    <xf numFmtId="2" fontId="65" fillId="0" borderId="10" xfId="0" applyNumberFormat="1" applyFont="1" applyFill="1" applyBorder="1" applyAlignment="1">
      <alignment horizontal="center" vertical="center"/>
    </xf>
    <xf numFmtId="0" fontId="65" fillId="0" borderId="10" xfId="0" applyFont="1" applyFill="1" applyBorder="1" applyAlignment="1">
      <alignment horizontal="center" vertical="center" wrapText="1"/>
    </xf>
    <xf numFmtId="0" fontId="65" fillId="0" borderId="10" xfId="0" applyFont="1" applyFill="1" applyBorder="1">
      <alignment vertical="center"/>
    </xf>
    <xf numFmtId="0" fontId="68" fillId="0" borderId="10" xfId="0" applyFont="1" applyFill="1" applyBorder="1" applyAlignment="1">
      <alignment horizontal="center" vertical="center" wrapText="1"/>
    </xf>
    <xf numFmtId="0" fontId="68" fillId="0" borderId="10" xfId="0" applyFont="1" applyFill="1" applyBorder="1" applyAlignment="1">
      <alignment horizontal="center" vertical="center"/>
    </xf>
    <xf numFmtId="0" fontId="87" fillId="0" borderId="10" xfId="0" applyFont="1" applyFill="1" applyBorder="1" applyAlignment="1">
      <alignment horizontal="center" vertical="center" wrapText="1"/>
    </xf>
    <xf numFmtId="0" fontId="65" fillId="0" borderId="0" xfId="0" applyFont="1" applyFill="1" applyAlignment="1">
      <alignment horizontal="center" vertical="center" wrapText="1"/>
    </xf>
    <xf numFmtId="0" fontId="110" fillId="0" borderId="0" xfId="0" applyFont="1" applyFill="1" applyAlignment="1">
      <alignment horizontal="center" vertical="center"/>
    </xf>
    <xf numFmtId="0" fontId="110" fillId="0" borderId="0" xfId="0" applyFont="1" applyFill="1">
      <alignment vertical="center"/>
    </xf>
    <xf numFmtId="0" fontId="90" fillId="0" borderId="10" xfId="0" applyFont="1" applyFill="1" applyBorder="1" applyAlignment="1">
      <alignment horizontal="center" vertical="center" wrapText="1"/>
    </xf>
    <xf numFmtId="178" fontId="65" fillId="0" borderId="10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66" fillId="0" borderId="10" xfId="0" applyFont="1" applyFill="1" applyBorder="1" applyAlignment="1">
      <alignment horizontal="center" vertical="center" wrapText="1"/>
    </xf>
    <xf numFmtId="0" fontId="91" fillId="0" borderId="10" xfId="0" applyFont="1" applyFill="1" applyBorder="1" applyAlignment="1">
      <alignment horizontal="center" vertical="center" wrapText="1"/>
    </xf>
    <xf numFmtId="0" fontId="65" fillId="0" borderId="0" xfId="0" applyFont="1" applyFill="1" applyAlignment="1">
      <alignment vertical="center" wrapText="1"/>
    </xf>
    <xf numFmtId="0" fontId="91" fillId="0" borderId="10" xfId="0" applyNumberFormat="1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10" fillId="0" borderId="10" xfId="0" applyFont="1" applyFill="1" applyBorder="1" applyAlignment="1">
      <alignment horizontal="center" vertical="center"/>
    </xf>
    <xf numFmtId="0" fontId="97" fillId="0" borderId="10" xfId="0" applyFont="1" applyFill="1" applyBorder="1" applyAlignment="1">
      <alignment horizontal="center" vertical="center" wrapText="1"/>
    </xf>
    <xf numFmtId="0" fontId="65" fillId="0" borderId="10" xfId="0" applyFont="1" applyFill="1" applyBorder="1" applyAlignment="1">
      <alignment vertical="center" wrapText="1"/>
    </xf>
    <xf numFmtId="49" fontId="65" fillId="0" borderId="10" xfId="0" applyNumberFormat="1" applyFont="1" applyFill="1" applyBorder="1" applyAlignment="1">
      <alignment horizontal="center" vertical="center"/>
    </xf>
    <xf numFmtId="1" fontId="65" fillId="0" borderId="10" xfId="0" applyNumberFormat="1" applyFont="1" applyFill="1" applyBorder="1" applyAlignment="1">
      <alignment horizontal="center" vertical="center" wrapText="1"/>
    </xf>
    <xf numFmtId="0" fontId="112" fillId="0" borderId="0" xfId="0" applyFont="1" applyFill="1">
      <alignment vertical="center"/>
    </xf>
    <xf numFmtId="0" fontId="112" fillId="0" borderId="10" xfId="0" applyFont="1" applyFill="1" applyBorder="1" applyAlignment="1">
      <alignment horizontal="center" vertical="center"/>
    </xf>
    <xf numFmtId="179" fontId="112" fillId="0" borderId="10" xfId="0" applyNumberFormat="1" applyFont="1" applyFill="1" applyBorder="1" applyAlignment="1">
      <alignment horizontal="center" vertical="center"/>
    </xf>
    <xf numFmtId="176" fontId="112" fillId="0" borderId="10" xfId="0" applyNumberFormat="1" applyFont="1" applyFill="1" applyBorder="1" applyAlignment="1">
      <alignment horizontal="center" vertical="center"/>
    </xf>
    <xf numFmtId="0" fontId="112" fillId="0" borderId="0" xfId="0" applyFont="1" applyFill="1" applyAlignment="1">
      <alignment horizontal="center" vertical="center"/>
    </xf>
    <xf numFmtId="0" fontId="113" fillId="0" borderId="0" xfId="0" applyFont="1" applyFill="1" applyAlignment="1">
      <alignment horizontal="center" vertical="center"/>
    </xf>
    <xf numFmtId="0" fontId="98" fillId="0" borderId="0" xfId="0" applyFont="1" applyAlignment="1">
      <alignment vertical="center"/>
    </xf>
    <xf numFmtId="0" fontId="98" fillId="0" borderId="0" xfId="0" applyFont="1" applyAlignment="1"/>
    <xf numFmtId="49" fontId="98" fillId="0" borderId="0" xfId="0" applyNumberFormat="1" applyFont="1" applyAlignment="1"/>
    <xf numFmtId="49" fontId="98" fillId="0" borderId="0" xfId="0" applyNumberFormat="1" applyFont="1" applyAlignment="1">
      <alignment horizontal="left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center"/>
    </xf>
    <xf numFmtId="49" fontId="114" fillId="0" borderId="0" xfId="0" applyNumberFormat="1" applyFont="1" applyAlignment="1">
      <alignment horizontal="center"/>
    </xf>
    <xf numFmtId="0" fontId="114" fillId="0" borderId="0" xfId="0" applyFont="1" applyAlignment="1">
      <alignment horizontal="center"/>
    </xf>
    <xf numFmtId="0" fontId="112" fillId="0" borderId="0" xfId="0" applyFont="1" applyFill="1" applyBorder="1" applyAlignment="1">
      <alignment horizontal="center" vertical="center"/>
    </xf>
    <xf numFmtId="0" fontId="115" fillId="0" borderId="10" xfId="0" applyFont="1" applyFill="1" applyBorder="1" applyAlignment="1">
      <alignment horizontal="center" vertical="center"/>
    </xf>
    <xf numFmtId="0" fontId="112" fillId="0" borderId="10" xfId="0" applyFont="1" applyFill="1" applyBorder="1" applyAlignment="1">
      <alignment horizontal="center"/>
    </xf>
    <xf numFmtId="2" fontId="112" fillId="0" borderId="10" xfId="0" applyNumberFormat="1" applyFont="1" applyFill="1" applyBorder="1" applyAlignment="1">
      <alignment horizontal="center" vertical="center"/>
    </xf>
    <xf numFmtId="0" fontId="116" fillId="0" borderId="10" xfId="0" applyFont="1" applyFill="1" applyBorder="1" applyAlignment="1">
      <alignment horizontal="center" vertical="center"/>
    </xf>
    <xf numFmtId="0" fontId="116" fillId="0" borderId="0" xfId="0" applyFont="1" applyFill="1">
      <alignment vertical="center"/>
    </xf>
    <xf numFmtId="2" fontId="110" fillId="0" borderId="10" xfId="0" applyNumberFormat="1" applyFont="1" applyFill="1" applyBorder="1" applyAlignment="1">
      <alignment horizontal="center" vertical="center"/>
    </xf>
    <xf numFmtId="2" fontId="110" fillId="0" borderId="0" xfId="0" applyNumberFormat="1" applyFont="1" applyFill="1" applyAlignment="1">
      <alignment horizontal="center" vertical="center"/>
    </xf>
    <xf numFmtId="0" fontId="117" fillId="0" borderId="10" xfId="0" applyFont="1" applyFill="1" applyBorder="1" applyAlignment="1">
      <alignment horizontal="center"/>
    </xf>
    <xf numFmtId="0" fontId="115" fillId="0" borderId="10" xfId="0" applyFont="1" applyFill="1" applyBorder="1" applyAlignment="1">
      <alignment horizontal="center" vertical="center" wrapText="1"/>
    </xf>
    <xf numFmtId="49" fontId="115" fillId="0" borderId="10" xfId="0" applyNumberFormat="1" applyFont="1" applyFill="1" applyBorder="1" applyAlignment="1">
      <alignment horizontal="center" vertical="center" wrapText="1"/>
    </xf>
    <xf numFmtId="179" fontId="118" fillId="0" borderId="10" xfId="0" applyNumberFormat="1" applyFont="1" applyFill="1" applyBorder="1" applyAlignment="1">
      <alignment horizontal="center" vertical="center"/>
    </xf>
    <xf numFmtId="0" fontId="119" fillId="0" borderId="0" xfId="0" applyFont="1" applyFill="1">
      <alignment vertical="center"/>
    </xf>
    <xf numFmtId="0" fontId="112" fillId="0" borderId="0" xfId="0" applyFont="1" applyFill="1" applyAlignment="1">
      <alignment horizontal="center" vertical="center" wrapText="1"/>
    </xf>
    <xf numFmtId="0" fontId="100" fillId="0" borderId="10" xfId="0" applyFont="1" applyFill="1" applyBorder="1" applyAlignment="1">
      <alignment horizontal="center" vertical="center"/>
    </xf>
    <xf numFmtId="49" fontId="100" fillId="0" borderId="10" xfId="0" applyNumberFormat="1" applyFont="1" applyFill="1" applyBorder="1" applyAlignment="1">
      <alignment horizontal="center" vertical="center"/>
    </xf>
    <xf numFmtId="2" fontId="118" fillId="0" borderId="10" xfId="0" applyNumberFormat="1" applyFont="1" applyFill="1" applyBorder="1" applyAlignment="1">
      <alignment horizontal="center" vertical="center"/>
    </xf>
    <xf numFmtId="0" fontId="112" fillId="0" borderId="0" xfId="0" applyFont="1" applyFill="1" applyAlignment="1">
      <alignment vertical="center"/>
    </xf>
    <xf numFmtId="2" fontId="0" fillId="0" borderId="10" xfId="0" applyNumberFormat="1" applyFill="1" applyBorder="1" applyAlignment="1">
      <alignment horizontal="center" vertical="center"/>
    </xf>
    <xf numFmtId="0" fontId="99" fillId="0" borderId="0" xfId="0" applyFont="1">
      <alignment vertical="center"/>
    </xf>
    <xf numFmtId="176" fontId="112" fillId="0" borderId="10" xfId="0" applyNumberFormat="1" applyFont="1" applyFill="1" applyBorder="1" applyAlignment="1">
      <alignment horizontal="center" vertical="center" wrapText="1"/>
    </xf>
    <xf numFmtId="0" fontId="112" fillId="0" borderId="10" xfId="0" applyFont="1" applyFill="1" applyBorder="1" applyAlignment="1">
      <alignment horizontal="center" vertical="center"/>
    </xf>
    <xf numFmtId="177" fontId="112" fillId="0" borderId="10" xfId="0" applyNumberFormat="1" applyFont="1" applyFill="1" applyBorder="1" applyAlignment="1">
      <alignment horizontal="center" vertical="center" wrapText="1"/>
    </xf>
    <xf numFmtId="0" fontId="112" fillId="0" borderId="10" xfId="0" applyFont="1" applyFill="1" applyBorder="1" applyAlignment="1">
      <alignment horizontal="center"/>
    </xf>
    <xf numFmtId="2" fontId="112" fillId="0" borderId="10" xfId="0" applyNumberFormat="1" applyFont="1" applyFill="1" applyBorder="1" applyAlignment="1">
      <alignment horizontal="center" vertical="center"/>
    </xf>
    <xf numFmtId="49" fontId="112" fillId="0" borderId="10" xfId="0" applyNumberFormat="1" applyFont="1" applyFill="1" applyBorder="1" applyAlignment="1">
      <alignment horizontal="center"/>
    </xf>
    <xf numFmtId="0" fontId="103" fillId="0" borderId="0" xfId="0" applyFont="1">
      <alignment vertical="center"/>
    </xf>
    <xf numFmtId="1" fontId="0" fillId="0" borderId="0" xfId="0" applyNumberFormat="1">
      <alignment vertical="center"/>
    </xf>
    <xf numFmtId="0" fontId="105" fillId="0" borderId="10" xfId="0" applyFont="1" applyFill="1" applyBorder="1" applyAlignment="1">
      <alignment horizontal="center" vertical="center" wrapText="1"/>
    </xf>
    <xf numFmtId="0" fontId="106" fillId="0" borderId="10" xfId="0" applyFont="1" applyFill="1" applyBorder="1" applyAlignment="1">
      <alignment horizontal="center" vertical="center" wrapText="1"/>
    </xf>
    <xf numFmtId="0" fontId="112" fillId="0" borderId="10" xfId="0" applyFont="1" applyFill="1" applyBorder="1" applyAlignment="1">
      <alignment horizontal="center" vertical="center"/>
    </xf>
    <xf numFmtId="0" fontId="107" fillId="0" borderId="10" xfId="0" applyFont="1" applyFill="1" applyBorder="1" applyAlignment="1">
      <alignment horizontal="center" vertical="center" wrapText="1"/>
    </xf>
    <xf numFmtId="176" fontId="110" fillId="0" borderId="0" xfId="0" applyNumberFormat="1" applyFont="1" applyFill="1">
      <alignment vertical="center"/>
    </xf>
    <xf numFmtId="1" fontId="108" fillId="0" borderId="10" xfId="0" applyNumberFormat="1" applyFont="1" applyFill="1" applyBorder="1" applyAlignment="1">
      <alignment horizontal="center" vertical="center" wrapText="1"/>
    </xf>
    <xf numFmtId="0" fontId="112" fillId="0" borderId="10" xfId="0" applyFont="1" applyFill="1" applyBorder="1" applyAlignment="1">
      <alignment horizontal="center" vertical="center"/>
    </xf>
    <xf numFmtId="49" fontId="21" fillId="0" borderId="10" xfId="0" applyNumberFormat="1" applyFont="1" applyFill="1" applyBorder="1" applyAlignment="1">
      <alignment horizontal="center" vertical="center"/>
    </xf>
    <xf numFmtId="0" fontId="112" fillId="0" borderId="10" xfId="0" applyFont="1" applyFill="1" applyBorder="1" applyAlignment="1">
      <alignment horizontal="center" vertical="center" wrapText="1"/>
    </xf>
    <xf numFmtId="0" fontId="112" fillId="0" borderId="10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11" fillId="0" borderId="0" xfId="0" applyFont="1" applyAlignment="1">
      <alignment horizontal="center"/>
    </xf>
    <xf numFmtId="0" fontId="120" fillId="0" borderId="10" xfId="0" applyFont="1" applyBorder="1" applyAlignment="1">
      <alignment horizontal="center" vertical="center" wrapText="1"/>
    </xf>
    <xf numFmtId="0" fontId="121" fillId="0" borderId="10" xfId="0" applyFont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center"/>
    </xf>
    <xf numFmtId="0" fontId="111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49" fontId="111" fillId="0" borderId="10" xfId="0" applyNumberFormat="1" applyFont="1" applyBorder="1" applyAlignment="1">
      <alignment horizontal="center"/>
    </xf>
    <xf numFmtId="0" fontId="122" fillId="0" borderId="10" xfId="0" applyNumberFormat="1" applyFont="1" applyBorder="1" applyAlignment="1">
      <alignment horizontal="center" vertical="center"/>
    </xf>
    <xf numFmtId="49" fontId="123" fillId="0" borderId="10" xfId="0" applyNumberFormat="1" applyFont="1" applyBorder="1" applyAlignment="1">
      <alignment horizontal="center"/>
    </xf>
    <xf numFmtId="0" fontId="123" fillId="0" borderId="10" xfId="0" applyFont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 vertical="center"/>
    </xf>
    <xf numFmtId="49" fontId="22" fillId="0" borderId="10" xfId="0" applyNumberFormat="1" applyFont="1" applyFill="1" applyBorder="1" applyAlignment="1">
      <alignment horizontal="center" vertical="center"/>
    </xf>
    <xf numFmtId="0" fontId="112" fillId="0" borderId="11" xfId="0" applyFont="1" applyFill="1" applyBorder="1" applyAlignment="1">
      <alignment horizontal="center" vertical="center"/>
    </xf>
    <xf numFmtId="0" fontId="112" fillId="46" borderId="10" xfId="0" applyFont="1" applyFill="1" applyBorder="1" applyAlignment="1">
      <alignment horizontal="center" vertical="center"/>
    </xf>
    <xf numFmtId="49" fontId="22" fillId="46" borderId="10" xfId="0" applyNumberFormat="1" applyFont="1" applyFill="1" applyBorder="1" applyAlignment="1">
      <alignment horizontal="center" vertical="center"/>
    </xf>
    <xf numFmtId="0" fontId="112" fillId="46" borderId="11" xfId="0" applyFont="1" applyFill="1" applyBorder="1" applyAlignment="1">
      <alignment horizontal="center" vertical="center"/>
    </xf>
    <xf numFmtId="179" fontId="112" fillId="46" borderId="10" xfId="0" applyNumberFormat="1" applyFont="1" applyFill="1" applyBorder="1" applyAlignment="1">
      <alignment horizontal="center" vertical="center"/>
    </xf>
    <xf numFmtId="176" fontId="112" fillId="46" borderId="10" xfId="0" applyNumberFormat="1" applyFont="1" applyFill="1" applyBorder="1" applyAlignment="1">
      <alignment horizontal="center" vertical="center"/>
    </xf>
    <xf numFmtId="2" fontId="112" fillId="46" borderId="10" xfId="0" applyNumberFormat="1" applyFont="1" applyFill="1" applyBorder="1" applyAlignment="1">
      <alignment horizontal="center" vertical="center"/>
    </xf>
    <xf numFmtId="0" fontId="22" fillId="46" borderId="10" xfId="0" applyFont="1" applyFill="1" applyBorder="1" applyAlignment="1">
      <alignment horizontal="center" vertical="center"/>
    </xf>
    <xf numFmtId="0" fontId="112" fillId="0" borderId="10" xfId="0" applyFont="1" applyFill="1" applyBorder="1" applyAlignment="1">
      <alignment horizontal="center" vertical="center" wrapText="1"/>
    </xf>
    <xf numFmtId="0" fontId="112" fillId="0" borderId="10" xfId="0" applyFont="1" applyFill="1" applyBorder="1" applyAlignment="1">
      <alignment horizontal="center" vertical="center"/>
    </xf>
    <xf numFmtId="0" fontId="112" fillId="0" borderId="10" xfId="0" applyFont="1" applyFill="1" applyBorder="1" applyAlignment="1">
      <alignment horizontal="center" vertical="center" shrinkToFit="1"/>
    </xf>
    <xf numFmtId="0" fontId="112" fillId="0" borderId="12" xfId="0" applyFont="1" applyFill="1" applyBorder="1" applyAlignment="1">
      <alignment horizontal="center" vertical="center" wrapText="1"/>
    </xf>
    <xf numFmtId="0" fontId="112" fillId="0" borderId="13" xfId="0" applyFont="1" applyFill="1" applyBorder="1" applyAlignment="1">
      <alignment horizontal="center" vertical="center" wrapText="1"/>
    </xf>
    <xf numFmtId="0" fontId="112" fillId="0" borderId="11" xfId="0" applyFont="1" applyFill="1" applyBorder="1" applyAlignment="1">
      <alignment horizontal="center" vertical="center" wrapText="1"/>
    </xf>
    <xf numFmtId="0" fontId="67" fillId="0" borderId="0" xfId="0" applyFont="1" applyFill="1" applyAlignment="1">
      <alignment horizontal="center" vertical="center"/>
    </xf>
    <xf numFmtId="0" fontId="88" fillId="0" borderId="0" xfId="0" applyFont="1" applyFill="1" applyAlignment="1">
      <alignment horizontal="center" vertical="center"/>
    </xf>
    <xf numFmtId="0" fontId="112" fillId="0" borderId="10" xfId="0" applyFont="1" applyFill="1" applyBorder="1" applyAlignment="1">
      <alignment vertical="center" wrapText="1"/>
    </xf>
  </cellXfs>
  <cellStyles count="417">
    <cellStyle name="20% - 强调文字颜色 1 2" xfId="1" xr:uid="{00000000-0005-0000-0000-000000000000}"/>
    <cellStyle name="20% - 强调文字颜色 1 2 2" xfId="2" xr:uid="{00000000-0005-0000-0000-000001000000}"/>
    <cellStyle name="20% - 强调文字颜色 1 2 2 2" xfId="3" xr:uid="{00000000-0005-0000-0000-000002000000}"/>
    <cellStyle name="20% - 强调文字颜色 1 2 3" xfId="4" xr:uid="{00000000-0005-0000-0000-000003000000}"/>
    <cellStyle name="20% - 强调文字颜色 1 3" xfId="5" xr:uid="{00000000-0005-0000-0000-000004000000}"/>
    <cellStyle name="20% - 强调文字颜色 1 3 2" xfId="6" xr:uid="{00000000-0005-0000-0000-000005000000}"/>
    <cellStyle name="20% - 强调文字颜色 1 3 2 2" xfId="7" xr:uid="{00000000-0005-0000-0000-000006000000}"/>
    <cellStyle name="20% - 强调文字颜色 1 3 3" xfId="8" xr:uid="{00000000-0005-0000-0000-000007000000}"/>
    <cellStyle name="20% - 强调文字颜色 1 4" xfId="9" xr:uid="{00000000-0005-0000-0000-000008000000}"/>
    <cellStyle name="20% - 强调文字颜色 2 2" xfId="10" xr:uid="{00000000-0005-0000-0000-000009000000}"/>
    <cellStyle name="20% - 强调文字颜色 2 2 2" xfId="11" xr:uid="{00000000-0005-0000-0000-00000A000000}"/>
    <cellStyle name="20% - 强调文字颜色 2 2 2 2" xfId="12" xr:uid="{00000000-0005-0000-0000-00000B000000}"/>
    <cellStyle name="20% - 强调文字颜色 2 2 3" xfId="13" xr:uid="{00000000-0005-0000-0000-00000C000000}"/>
    <cellStyle name="20% - 强调文字颜色 2 3" xfId="14" xr:uid="{00000000-0005-0000-0000-00000D000000}"/>
    <cellStyle name="20% - 强调文字颜色 2 3 2" xfId="15" xr:uid="{00000000-0005-0000-0000-00000E000000}"/>
    <cellStyle name="20% - 强调文字颜色 2 3 2 2" xfId="16" xr:uid="{00000000-0005-0000-0000-00000F000000}"/>
    <cellStyle name="20% - 强调文字颜色 2 3 3" xfId="17" xr:uid="{00000000-0005-0000-0000-000010000000}"/>
    <cellStyle name="20% - 强调文字颜色 2 4" xfId="18" xr:uid="{00000000-0005-0000-0000-000011000000}"/>
    <cellStyle name="20% - 强调文字颜色 3 2" xfId="19" xr:uid="{00000000-0005-0000-0000-000012000000}"/>
    <cellStyle name="20% - 强调文字颜色 3 2 2" xfId="20" xr:uid="{00000000-0005-0000-0000-000013000000}"/>
    <cellStyle name="20% - 强调文字颜色 3 2 2 2" xfId="21" xr:uid="{00000000-0005-0000-0000-000014000000}"/>
    <cellStyle name="20% - 强调文字颜色 3 2 3" xfId="22" xr:uid="{00000000-0005-0000-0000-000015000000}"/>
    <cellStyle name="20% - 强调文字颜色 3 3" xfId="23" xr:uid="{00000000-0005-0000-0000-000016000000}"/>
    <cellStyle name="20% - 强调文字颜色 3 3 2" xfId="24" xr:uid="{00000000-0005-0000-0000-000017000000}"/>
    <cellStyle name="20% - 强调文字颜色 3 3 2 2" xfId="25" xr:uid="{00000000-0005-0000-0000-000018000000}"/>
    <cellStyle name="20% - 强调文字颜色 3 3 3" xfId="26" xr:uid="{00000000-0005-0000-0000-000019000000}"/>
    <cellStyle name="20% - 强调文字颜色 3 4" xfId="27" xr:uid="{00000000-0005-0000-0000-00001A000000}"/>
    <cellStyle name="20% - 强调文字颜色 4 2" xfId="28" xr:uid="{00000000-0005-0000-0000-00001B000000}"/>
    <cellStyle name="20% - 强调文字颜色 4 2 2" xfId="29" xr:uid="{00000000-0005-0000-0000-00001C000000}"/>
    <cellStyle name="20% - 强调文字颜色 4 2 2 2" xfId="30" xr:uid="{00000000-0005-0000-0000-00001D000000}"/>
    <cellStyle name="20% - 强调文字颜色 4 2 3" xfId="31" xr:uid="{00000000-0005-0000-0000-00001E000000}"/>
    <cellStyle name="20% - 强调文字颜色 4 3" xfId="32" xr:uid="{00000000-0005-0000-0000-00001F000000}"/>
    <cellStyle name="20% - 强调文字颜色 4 3 2" xfId="33" xr:uid="{00000000-0005-0000-0000-000020000000}"/>
    <cellStyle name="20% - 强调文字颜色 4 3 2 2" xfId="34" xr:uid="{00000000-0005-0000-0000-000021000000}"/>
    <cellStyle name="20% - 强调文字颜色 4 3 3" xfId="35" xr:uid="{00000000-0005-0000-0000-000022000000}"/>
    <cellStyle name="20% - 强调文字颜色 4 4" xfId="36" xr:uid="{00000000-0005-0000-0000-000023000000}"/>
    <cellStyle name="20% - 强调文字颜色 5 2" xfId="37" xr:uid="{00000000-0005-0000-0000-000024000000}"/>
    <cellStyle name="20% - 强调文字颜色 5 2 2" xfId="38" xr:uid="{00000000-0005-0000-0000-000025000000}"/>
    <cellStyle name="20% - 强调文字颜色 5 2 2 2" xfId="39" xr:uid="{00000000-0005-0000-0000-000026000000}"/>
    <cellStyle name="20% - 强调文字颜色 5 2 3" xfId="40" xr:uid="{00000000-0005-0000-0000-000027000000}"/>
    <cellStyle name="20% - 强调文字颜色 5 3" xfId="41" xr:uid="{00000000-0005-0000-0000-000028000000}"/>
    <cellStyle name="20% - 强调文字颜色 5 3 2" xfId="42" xr:uid="{00000000-0005-0000-0000-000029000000}"/>
    <cellStyle name="20% - 强调文字颜色 5 3 2 2" xfId="43" xr:uid="{00000000-0005-0000-0000-00002A000000}"/>
    <cellStyle name="20% - 强调文字颜色 5 3 3" xfId="44" xr:uid="{00000000-0005-0000-0000-00002B000000}"/>
    <cellStyle name="20% - 强调文字颜色 5 4" xfId="45" xr:uid="{00000000-0005-0000-0000-00002C000000}"/>
    <cellStyle name="20% - 强调文字颜色 6 2" xfId="46" xr:uid="{00000000-0005-0000-0000-00002D000000}"/>
    <cellStyle name="20% - 强调文字颜色 6 2 2" xfId="47" xr:uid="{00000000-0005-0000-0000-00002E000000}"/>
    <cellStyle name="20% - 强调文字颜色 6 2 2 2" xfId="48" xr:uid="{00000000-0005-0000-0000-00002F000000}"/>
    <cellStyle name="20% - 强调文字颜色 6 2 3" xfId="49" xr:uid="{00000000-0005-0000-0000-000030000000}"/>
    <cellStyle name="20% - 强调文字颜色 6 3" xfId="50" xr:uid="{00000000-0005-0000-0000-000031000000}"/>
    <cellStyle name="20% - 强调文字颜色 6 3 2" xfId="51" xr:uid="{00000000-0005-0000-0000-000032000000}"/>
    <cellStyle name="20% - 强调文字颜色 6 3 2 2" xfId="52" xr:uid="{00000000-0005-0000-0000-000033000000}"/>
    <cellStyle name="20% - 强调文字颜色 6 3 3" xfId="53" xr:uid="{00000000-0005-0000-0000-000034000000}"/>
    <cellStyle name="20% - 强调文字颜色 6 4" xfId="54" xr:uid="{00000000-0005-0000-0000-000035000000}"/>
    <cellStyle name="40% - 强调文字颜色 1 2" xfId="55" xr:uid="{00000000-0005-0000-0000-000036000000}"/>
    <cellStyle name="40% - 强调文字颜色 1 2 2" xfId="56" xr:uid="{00000000-0005-0000-0000-000037000000}"/>
    <cellStyle name="40% - 强调文字颜色 1 2 2 2" xfId="57" xr:uid="{00000000-0005-0000-0000-000038000000}"/>
    <cellStyle name="40% - 强调文字颜色 1 2 3" xfId="58" xr:uid="{00000000-0005-0000-0000-000039000000}"/>
    <cellStyle name="40% - 强调文字颜色 1 3" xfId="59" xr:uid="{00000000-0005-0000-0000-00003A000000}"/>
    <cellStyle name="40% - 强调文字颜色 1 3 2" xfId="60" xr:uid="{00000000-0005-0000-0000-00003B000000}"/>
    <cellStyle name="40% - 强调文字颜色 1 3 2 2" xfId="61" xr:uid="{00000000-0005-0000-0000-00003C000000}"/>
    <cellStyle name="40% - 强调文字颜色 1 3 3" xfId="62" xr:uid="{00000000-0005-0000-0000-00003D000000}"/>
    <cellStyle name="40% - 强调文字颜色 1 4" xfId="63" xr:uid="{00000000-0005-0000-0000-00003E000000}"/>
    <cellStyle name="40% - 强调文字颜色 2 2" xfId="64" xr:uid="{00000000-0005-0000-0000-00003F000000}"/>
    <cellStyle name="40% - 强调文字颜色 2 2 2" xfId="65" xr:uid="{00000000-0005-0000-0000-000040000000}"/>
    <cellStyle name="40% - 强调文字颜色 2 2 2 2" xfId="66" xr:uid="{00000000-0005-0000-0000-000041000000}"/>
    <cellStyle name="40% - 强调文字颜色 2 2 3" xfId="67" xr:uid="{00000000-0005-0000-0000-000042000000}"/>
    <cellStyle name="40% - 强调文字颜色 2 3" xfId="68" xr:uid="{00000000-0005-0000-0000-000043000000}"/>
    <cellStyle name="40% - 强调文字颜色 2 3 2" xfId="69" xr:uid="{00000000-0005-0000-0000-000044000000}"/>
    <cellStyle name="40% - 强调文字颜色 2 3 2 2" xfId="70" xr:uid="{00000000-0005-0000-0000-000045000000}"/>
    <cellStyle name="40% - 强调文字颜色 2 3 3" xfId="71" xr:uid="{00000000-0005-0000-0000-000046000000}"/>
    <cellStyle name="40% - 强调文字颜色 2 4" xfId="72" xr:uid="{00000000-0005-0000-0000-000047000000}"/>
    <cellStyle name="40% - 强调文字颜色 3 2" xfId="73" xr:uid="{00000000-0005-0000-0000-000048000000}"/>
    <cellStyle name="40% - 强调文字颜色 3 2 2" xfId="74" xr:uid="{00000000-0005-0000-0000-000049000000}"/>
    <cellStyle name="40% - 强调文字颜色 3 2 2 2" xfId="75" xr:uid="{00000000-0005-0000-0000-00004A000000}"/>
    <cellStyle name="40% - 强调文字颜色 3 2 3" xfId="76" xr:uid="{00000000-0005-0000-0000-00004B000000}"/>
    <cellStyle name="40% - 强调文字颜色 3 3" xfId="77" xr:uid="{00000000-0005-0000-0000-00004C000000}"/>
    <cellStyle name="40% - 强调文字颜色 3 3 2" xfId="78" xr:uid="{00000000-0005-0000-0000-00004D000000}"/>
    <cellStyle name="40% - 强调文字颜色 3 3 2 2" xfId="79" xr:uid="{00000000-0005-0000-0000-00004E000000}"/>
    <cellStyle name="40% - 强调文字颜色 3 3 3" xfId="80" xr:uid="{00000000-0005-0000-0000-00004F000000}"/>
    <cellStyle name="40% - 强调文字颜色 3 4" xfId="81" xr:uid="{00000000-0005-0000-0000-000050000000}"/>
    <cellStyle name="40% - 强调文字颜色 4 2" xfId="82" xr:uid="{00000000-0005-0000-0000-000051000000}"/>
    <cellStyle name="40% - 强调文字颜色 4 2 2" xfId="83" xr:uid="{00000000-0005-0000-0000-000052000000}"/>
    <cellStyle name="40% - 强调文字颜色 4 2 2 2" xfId="84" xr:uid="{00000000-0005-0000-0000-000053000000}"/>
    <cellStyle name="40% - 强调文字颜色 4 2 3" xfId="85" xr:uid="{00000000-0005-0000-0000-000054000000}"/>
    <cellStyle name="40% - 强调文字颜色 4 3" xfId="86" xr:uid="{00000000-0005-0000-0000-000055000000}"/>
    <cellStyle name="40% - 强调文字颜色 4 3 2" xfId="87" xr:uid="{00000000-0005-0000-0000-000056000000}"/>
    <cellStyle name="40% - 强调文字颜色 4 3 2 2" xfId="88" xr:uid="{00000000-0005-0000-0000-000057000000}"/>
    <cellStyle name="40% - 强调文字颜色 4 3 3" xfId="89" xr:uid="{00000000-0005-0000-0000-000058000000}"/>
    <cellStyle name="40% - 强调文字颜色 4 4" xfId="90" xr:uid="{00000000-0005-0000-0000-000059000000}"/>
    <cellStyle name="40% - 强调文字颜色 5 2" xfId="91" xr:uid="{00000000-0005-0000-0000-00005A000000}"/>
    <cellStyle name="40% - 强调文字颜色 5 2 2" xfId="92" xr:uid="{00000000-0005-0000-0000-00005B000000}"/>
    <cellStyle name="40% - 强调文字颜色 5 2 2 2" xfId="93" xr:uid="{00000000-0005-0000-0000-00005C000000}"/>
    <cellStyle name="40% - 强调文字颜色 5 2 3" xfId="94" xr:uid="{00000000-0005-0000-0000-00005D000000}"/>
    <cellStyle name="40% - 强调文字颜色 5 3" xfId="95" xr:uid="{00000000-0005-0000-0000-00005E000000}"/>
    <cellStyle name="40% - 强调文字颜色 5 3 2" xfId="96" xr:uid="{00000000-0005-0000-0000-00005F000000}"/>
    <cellStyle name="40% - 强调文字颜色 5 3 2 2" xfId="97" xr:uid="{00000000-0005-0000-0000-000060000000}"/>
    <cellStyle name="40% - 强调文字颜色 5 3 3" xfId="98" xr:uid="{00000000-0005-0000-0000-000061000000}"/>
    <cellStyle name="40% - 强调文字颜色 5 4" xfId="99" xr:uid="{00000000-0005-0000-0000-000062000000}"/>
    <cellStyle name="40% - 强调文字颜色 6 2" xfId="100" xr:uid="{00000000-0005-0000-0000-000063000000}"/>
    <cellStyle name="40% - 强调文字颜色 6 2 2" xfId="101" xr:uid="{00000000-0005-0000-0000-000064000000}"/>
    <cellStyle name="40% - 强调文字颜色 6 2 2 2" xfId="102" xr:uid="{00000000-0005-0000-0000-000065000000}"/>
    <cellStyle name="40% - 强调文字颜色 6 2 3" xfId="103" xr:uid="{00000000-0005-0000-0000-000066000000}"/>
    <cellStyle name="40% - 强调文字颜色 6 3" xfId="104" xr:uid="{00000000-0005-0000-0000-000067000000}"/>
    <cellStyle name="40% - 强调文字颜色 6 3 2" xfId="105" xr:uid="{00000000-0005-0000-0000-000068000000}"/>
    <cellStyle name="40% - 强调文字颜色 6 3 2 2" xfId="106" xr:uid="{00000000-0005-0000-0000-000069000000}"/>
    <cellStyle name="40% - 强调文字颜色 6 3 3" xfId="107" xr:uid="{00000000-0005-0000-0000-00006A000000}"/>
    <cellStyle name="40% - 强调文字颜色 6 4" xfId="108" xr:uid="{00000000-0005-0000-0000-00006B000000}"/>
    <cellStyle name="60% - 强调文字颜色 1 2" xfId="109" xr:uid="{00000000-0005-0000-0000-00006C000000}"/>
    <cellStyle name="60% - 强调文字颜色 1 2 2" xfId="110" xr:uid="{00000000-0005-0000-0000-00006D000000}"/>
    <cellStyle name="60% - 强调文字颜色 1 2 2 2" xfId="111" xr:uid="{00000000-0005-0000-0000-00006E000000}"/>
    <cellStyle name="60% - 强调文字颜色 1 2 3" xfId="112" xr:uid="{00000000-0005-0000-0000-00006F000000}"/>
    <cellStyle name="60% - 强调文字颜色 1 3" xfId="113" xr:uid="{00000000-0005-0000-0000-000070000000}"/>
    <cellStyle name="60% - 强调文字颜色 1 3 2" xfId="114" xr:uid="{00000000-0005-0000-0000-000071000000}"/>
    <cellStyle name="60% - 强调文字颜色 1 3 2 2" xfId="115" xr:uid="{00000000-0005-0000-0000-000072000000}"/>
    <cellStyle name="60% - 强调文字颜色 1 3 3" xfId="116" xr:uid="{00000000-0005-0000-0000-000073000000}"/>
    <cellStyle name="60% - 强调文字颜色 1 4" xfId="117" xr:uid="{00000000-0005-0000-0000-000074000000}"/>
    <cellStyle name="60% - 强调文字颜色 2 2" xfId="118" xr:uid="{00000000-0005-0000-0000-000075000000}"/>
    <cellStyle name="60% - 强调文字颜色 2 2 2" xfId="119" xr:uid="{00000000-0005-0000-0000-000076000000}"/>
    <cellStyle name="60% - 强调文字颜色 2 2 2 2" xfId="120" xr:uid="{00000000-0005-0000-0000-000077000000}"/>
    <cellStyle name="60% - 强调文字颜色 2 2 3" xfId="121" xr:uid="{00000000-0005-0000-0000-000078000000}"/>
    <cellStyle name="60% - 强调文字颜色 2 3" xfId="122" xr:uid="{00000000-0005-0000-0000-000079000000}"/>
    <cellStyle name="60% - 强调文字颜色 2 3 2" xfId="123" xr:uid="{00000000-0005-0000-0000-00007A000000}"/>
    <cellStyle name="60% - 强调文字颜色 2 3 2 2" xfId="124" xr:uid="{00000000-0005-0000-0000-00007B000000}"/>
    <cellStyle name="60% - 强调文字颜色 2 3 3" xfId="125" xr:uid="{00000000-0005-0000-0000-00007C000000}"/>
    <cellStyle name="60% - 强调文字颜色 2 4" xfId="126" xr:uid="{00000000-0005-0000-0000-00007D000000}"/>
    <cellStyle name="60% - 强调文字颜色 3 2" xfId="127" xr:uid="{00000000-0005-0000-0000-00007E000000}"/>
    <cellStyle name="60% - 强调文字颜色 3 2 2" xfId="128" xr:uid="{00000000-0005-0000-0000-00007F000000}"/>
    <cellStyle name="60% - 强调文字颜色 3 2 2 2" xfId="129" xr:uid="{00000000-0005-0000-0000-000080000000}"/>
    <cellStyle name="60% - 强调文字颜色 3 2 3" xfId="130" xr:uid="{00000000-0005-0000-0000-000081000000}"/>
    <cellStyle name="60% - 强调文字颜色 3 3" xfId="131" xr:uid="{00000000-0005-0000-0000-000082000000}"/>
    <cellStyle name="60% - 强调文字颜色 3 3 2" xfId="132" xr:uid="{00000000-0005-0000-0000-000083000000}"/>
    <cellStyle name="60% - 强调文字颜色 3 3 2 2" xfId="133" xr:uid="{00000000-0005-0000-0000-000084000000}"/>
    <cellStyle name="60% - 强调文字颜色 3 3 3" xfId="134" xr:uid="{00000000-0005-0000-0000-000085000000}"/>
    <cellStyle name="60% - 强调文字颜色 3 4" xfId="135" xr:uid="{00000000-0005-0000-0000-000086000000}"/>
    <cellStyle name="60% - 强调文字颜色 4 2" xfId="136" xr:uid="{00000000-0005-0000-0000-000087000000}"/>
    <cellStyle name="60% - 强调文字颜色 4 2 2" xfId="137" xr:uid="{00000000-0005-0000-0000-000088000000}"/>
    <cellStyle name="60% - 强调文字颜色 4 2 2 2" xfId="138" xr:uid="{00000000-0005-0000-0000-000089000000}"/>
    <cellStyle name="60% - 强调文字颜色 4 2 3" xfId="139" xr:uid="{00000000-0005-0000-0000-00008A000000}"/>
    <cellStyle name="60% - 强调文字颜色 4 3" xfId="140" xr:uid="{00000000-0005-0000-0000-00008B000000}"/>
    <cellStyle name="60% - 强调文字颜色 4 3 2" xfId="141" xr:uid="{00000000-0005-0000-0000-00008C000000}"/>
    <cellStyle name="60% - 强调文字颜色 4 3 2 2" xfId="142" xr:uid="{00000000-0005-0000-0000-00008D000000}"/>
    <cellStyle name="60% - 强调文字颜色 4 3 3" xfId="143" xr:uid="{00000000-0005-0000-0000-00008E000000}"/>
    <cellStyle name="60% - 强调文字颜色 4 4" xfId="144" xr:uid="{00000000-0005-0000-0000-00008F000000}"/>
    <cellStyle name="60% - 强调文字颜色 5 2" xfId="145" xr:uid="{00000000-0005-0000-0000-000090000000}"/>
    <cellStyle name="60% - 强调文字颜色 5 2 2" xfId="146" xr:uid="{00000000-0005-0000-0000-000091000000}"/>
    <cellStyle name="60% - 强调文字颜色 5 2 2 2" xfId="147" xr:uid="{00000000-0005-0000-0000-000092000000}"/>
    <cellStyle name="60% - 强调文字颜色 5 2 3" xfId="148" xr:uid="{00000000-0005-0000-0000-000093000000}"/>
    <cellStyle name="60% - 强调文字颜色 5 3" xfId="149" xr:uid="{00000000-0005-0000-0000-000094000000}"/>
    <cellStyle name="60% - 强调文字颜色 5 3 2" xfId="150" xr:uid="{00000000-0005-0000-0000-000095000000}"/>
    <cellStyle name="60% - 强调文字颜色 5 3 2 2" xfId="151" xr:uid="{00000000-0005-0000-0000-000096000000}"/>
    <cellStyle name="60% - 强调文字颜色 5 3 3" xfId="152" xr:uid="{00000000-0005-0000-0000-000097000000}"/>
    <cellStyle name="60% - 强调文字颜色 5 4" xfId="153" xr:uid="{00000000-0005-0000-0000-000098000000}"/>
    <cellStyle name="60% - 强调文字颜色 6 2" xfId="154" xr:uid="{00000000-0005-0000-0000-000099000000}"/>
    <cellStyle name="60% - 强调文字颜色 6 2 2" xfId="155" xr:uid="{00000000-0005-0000-0000-00009A000000}"/>
    <cellStyle name="60% - 强调文字颜色 6 2 2 2" xfId="156" xr:uid="{00000000-0005-0000-0000-00009B000000}"/>
    <cellStyle name="60% - 强调文字颜色 6 2 3" xfId="157" xr:uid="{00000000-0005-0000-0000-00009C000000}"/>
    <cellStyle name="60% - 强调文字颜色 6 3" xfId="158" xr:uid="{00000000-0005-0000-0000-00009D000000}"/>
    <cellStyle name="60% - 强调文字颜色 6 3 2" xfId="159" xr:uid="{00000000-0005-0000-0000-00009E000000}"/>
    <cellStyle name="60% - 强调文字颜色 6 3 2 2" xfId="160" xr:uid="{00000000-0005-0000-0000-00009F000000}"/>
    <cellStyle name="60% - 强调文字颜色 6 3 3" xfId="161" xr:uid="{00000000-0005-0000-0000-0000A0000000}"/>
    <cellStyle name="60% - 强调文字颜色 6 4" xfId="162" xr:uid="{00000000-0005-0000-0000-0000A1000000}"/>
    <cellStyle name="标题" xfId="163" builtinId="15" customBuiltin="1"/>
    <cellStyle name="标题 1" xfId="164" builtinId="16" customBuiltin="1"/>
    <cellStyle name="标题 1 2" xfId="165" xr:uid="{00000000-0005-0000-0000-0000A4000000}"/>
    <cellStyle name="标题 1 2 2" xfId="166" xr:uid="{00000000-0005-0000-0000-0000A5000000}"/>
    <cellStyle name="标题 1 2 2 2" xfId="167" xr:uid="{00000000-0005-0000-0000-0000A6000000}"/>
    <cellStyle name="标题 1 2 3" xfId="168" xr:uid="{00000000-0005-0000-0000-0000A7000000}"/>
    <cellStyle name="标题 1 3" xfId="169" xr:uid="{00000000-0005-0000-0000-0000A8000000}"/>
    <cellStyle name="标题 1 3 2" xfId="170" xr:uid="{00000000-0005-0000-0000-0000A9000000}"/>
    <cellStyle name="标题 1 3 2 2" xfId="171" xr:uid="{00000000-0005-0000-0000-0000AA000000}"/>
    <cellStyle name="标题 1 3 3" xfId="172" xr:uid="{00000000-0005-0000-0000-0000AB000000}"/>
    <cellStyle name="标题 1 4" xfId="173" xr:uid="{00000000-0005-0000-0000-0000AC000000}"/>
    <cellStyle name="标题 2" xfId="174" builtinId="17" customBuiltin="1"/>
    <cellStyle name="标题 2 2" xfId="175" xr:uid="{00000000-0005-0000-0000-0000AE000000}"/>
    <cellStyle name="标题 2 2 2" xfId="176" xr:uid="{00000000-0005-0000-0000-0000AF000000}"/>
    <cellStyle name="标题 2 2 2 2" xfId="177" xr:uid="{00000000-0005-0000-0000-0000B0000000}"/>
    <cellStyle name="标题 2 2 3" xfId="178" xr:uid="{00000000-0005-0000-0000-0000B1000000}"/>
    <cellStyle name="标题 2 3" xfId="179" xr:uid="{00000000-0005-0000-0000-0000B2000000}"/>
    <cellStyle name="标题 2 3 2" xfId="180" xr:uid="{00000000-0005-0000-0000-0000B3000000}"/>
    <cellStyle name="标题 2 3 2 2" xfId="181" xr:uid="{00000000-0005-0000-0000-0000B4000000}"/>
    <cellStyle name="标题 2 3 3" xfId="182" xr:uid="{00000000-0005-0000-0000-0000B5000000}"/>
    <cellStyle name="标题 2 4" xfId="183" xr:uid="{00000000-0005-0000-0000-0000B6000000}"/>
    <cellStyle name="标题 3" xfId="184" builtinId="18" customBuiltin="1"/>
    <cellStyle name="标题 3 2" xfId="185" xr:uid="{00000000-0005-0000-0000-0000B8000000}"/>
    <cellStyle name="标题 3 2 2" xfId="186" xr:uid="{00000000-0005-0000-0000-0000B9000000}"/>
    <cellStyle name="标题 3 2 2 2" xfId="187" xr:uid="{00000000-0005-0000-0000-0000BA000000}"/>
    <cellStyle name="标题 3 2 3" xfId="188" xr:uid="{00000000-0005-0000-0000-0000BB000000}"/>
    <cellStyle name="标题 3 3" xfId="189" xr:uid="{00000000-0005-0000-0000-0000BC000000}"/>
    <cellStyle name="标题 3 3 2" xfId="190" xr:uid="{00000000-0005-0000-0000-0000BD000000}"/>
    <cellStyle name="标题 3 3 2 2" xfId="191" xr:uid="{00000000-0005-0000-0000-0000BE000000}"/>
    <cellStyle name="标题 3 3 3" xfId="192" xr:uid="{00000000-0005-0000-0000-0000BF000000}"/>
    <cellStyle name="标题 3 4" xfId="193" xr:uid="{00000000-0005-0000-0000-0000C0000000}"/>
    <cellStyle name="标题 4" xfId="194" builtinId="19" customBuiltin="1"/>
    <cellStyle name="标题 4 2" xfId="195" xr:uid="{00000000-0005-0000-0000-0000C2000000}"/>
    <cellStyle name="标题 4 2 2" xfId="196" xr:uid="{00000000-0005-0000-0000-0000C3000000}"/>
    <cellStyle name="标题 4 2 2 2" xfId="197" xr:uid="{00000000-0005-0000-0000-0000C4000000}"/>
    <cellStyle name="标题 4 2 3" xfId="198" xr:uid="{00000000-0005-0000-0000-0000C5000000}"/>
    <cellStyle name="标题 4 3" xfId="199" xr:uid="{00000000-0005-0000-0000-0000C6000000}"/>
    <cellStyle name="标题 4 3 2" xfId="200" xr:uid="{00000000-0005-0000-0000-0000C7000000}"/>
    <cellStyle name="标题 4 3 2 2" xfId="201" xr:uid="{00000000-0005-0000-0000-0000C8000000}"/>
    <cellStyle name="标题 4 3 3" xfId="202" xr:uid="{00000000-0005-0000-0000-0000C9000000}"/>
    <cellStyle name="标题 4 4" xfId="203" xr:uid="{00000000-0005-0000-0000-0000CA000000}"/>
    <cellStyle name="标题 5" xfId="204" xr:uid="{00000000-0005-0000-0000-0000CB000000}"/>
    <cellStyle name="标题 5 2" xfId="205" xr:uid="{00000000-0005-0000-0000-0000CC000000}"/>
    <cellStyle name="标题 5 2 2" xfId="206" xr:uid="{00000000-0005-0000-0000-0000CD000000}"/>
    <cellStyle name="标题 5 3" xfId="207" xr:uid="{00000000-0005-0000-0000-0000CE000000}"/>
    <cellStyle name="标题 6" xfId="208" xr:uid="{00000000-0005-0000-0000-0000CF000000}"/>
    <cellStyle name="标题 6 2" xfId="209" xr:uid="{00000000-0005-0000-0000-0000D0000000}"/>
    <cellStyle name="标题 6 2 2" xfId="210" xr:uid="{00000000-0005-0000-0000-0000D1000000}"/>
    <cellStyle name="标题 6 3" xfId="211" xr:uid="{00000000-0005-0000-0000-0000D2000000}"/>
    <cellStyle name="标题 7" xfId="212" xr:uid="{00000000-0005-0000-0000-0000D3000000}"/>
    <cellStyle name="差" xfId="213" builtinId="27" customBuiltin="1"/>
    <cellStyle name="差 2" xfId="214" xr:uid="{00000000-0005-0000-0000-0000D5000000}"/>
    <cellStyle name="差 2 2" xfId="215" xr:uid="{00000000-0005-0000-0000-0000D6000000}"/>
    <cellStyle name="差 2 2 2" xfId="216" xr:uid="{00000000-0005-0000-0000-0000D7000000}"/>
    <cellStyle name="差 2 3" xfId="217" xr:uid="{00000000-0005-0000-0000-0000D8000000}"/>
    <cellStyle name="差 3" xfId="218" xr:uid="{00000000-0005-0000-0000-0000D9000000}"/>
    <cellStyle name="差 3 2" xfId="219" xr:uid="{00000000-0005-0000-0000-0000DA000000}"/>
    <cellStyle name="差 3 2 2" xfId="220" xr:uid="{00000000-0005-0000-0000-0000DB000000}"/>
    <cellStyle name="差 3 3" xfId="221" xr:uid="{00000000-0005-0000-0000-0000DC000000}"/>
    <cellStyle name="差 4" xfId="222" xr:uid="{00000000-0005-0000-0000-0000DD000000}"/>
    <cellStyle name="常规" xfId="0" builtinId="0"/>
    <cellStyle name="常规 10" xfId="223" xr:uid="{00000000-0005-0000-0000-0000DF000000}"/>
    <cellStyle name="常规 14" xfId="224" xr:uid="{00000000-0005-0000-0000-0000E0000000}"/>
    <cellStyle name="常规 14 2" xfId="225" xr:uid="{00000000-0005-0000-0000-0000E1000000}"/>
    <cellStyle name="常规 2" xfId="226" xr:uid="{00000000-0005-0000-0000-0000E2000000}"/>
    <cellStyle name="常规 2 2" xfId="227" xr:uid="{00000000-0005-0000-0000-0000E3000000}"/>
    <cellStyle name="常规 2 2 2" xfId="228" xr:uid="{00000000-0005-0000-0000-0000E4000000}"/>
    <cellStyle name="常规 2 2 3" xfId="229" xr:uid="{00000000-0005-0000-0000-0000E5000000}"/>
    <cellStyle name="常规 2 3" xfId="230" xr:uid="{00000000-0005-0000-0000-0000E6000000}"/>
    <cellStyle name="常规 2 4" xfId="231" xr:uid="{00000000-0005-0000-0000-0000E7000000}"/>
    <cellStyle name="常规 3" xfId="232" xr:uid="{00000000-0005-0000-0000-0000E8000000}"/>
    <cellStyle name="常规 3 2" xfId="233" xr:uid="{00000000-0005-0000-0000-0000E9000000}"/>
    <cellStyle name="常规 3 2 2" xfId="234" xr:uid="{00000000-0005-0000-0000-0000EA000000}"/>
    <cellStyle name="常规 3 3" xfId="235" xr:uid="{00000000-0005-0000-0000-0000EB000000}"/>
    <cellStyle name="常规 3 3 2" xfId="236" xr:uid="{00000000-0005-0000-0000-0000EC000000}"/>
    <cellStyle name="常规 4" xfId="237" xr:uid="{00000000-0005-0000-0000-0000ED000000}"/>
    <cellStyle name="常规 4 2" xfId="238" xr:uid="{00000000-0005-0000-0000-0000EE000000}"/>
    <cellStyle name="常规 4 3" xfId="239" xr:uid="{00000000-0005-0000-0000-0000EF000000}"/>
    <cellStyle name="常规 5" xfId="240" xr:uid="{00000000-0005-0000-0000-0000F0000000}"/>
    <cellStyle name="常规 5 2" xfId="241" xr:uid="{00000000-0005-0000-0000-0000F1000000}"/>
    <cellStyle name="常规 5 3" xfId="242" xr:uid="{00000000-0005-0000-0000-0000F2000000}"/>
    <cellStyle name="常规 6" xfId="243" xr:uid="{00000000-0005-0000-0000-0000F3000000}"/>
    <cellStyle name="常规 6 2" xfId="244" xr:uid="{00000000-0005-0000-0000-0000F4000000}"/>
    <cellStyle name="常规 61" xfId="245" xr:uid="{00000000-0005-0000-0000-0000F5000000}"/>
    <cellStyle name="常规 7" xfId="246" xr:uid="{00000000-0005-0000-0000-0000F6000000}"/>
    <cellStyle name="常规 7 2" xfId="247" xr:uid="{00000000-0005-0000-0000-0000F7000000}"/>
    <cellStyle name="常规 8" xfId="248" xr:uid="{00000000-0005-0000-0000-0000F8000000}"/>
    <cellStyle name="常规 8 2" xfId="249" xr:uid="{00000000-0005-0000-0000-0000F9000000}"/>
    <cellStyle name="常规 8 2 2" xfId="250" xr:uid="{00000000-0005-0000-0000-0000FA000000}"/>
    <cellStyle name="常规 8 3" xfId="251" xr:uid="{00000000-0005-0000-0000-0000FB000000}"/>
    <cellStyle name="常规 9" xfId="252" xr:uid="{00000000-0005-0000-0000-0000FC000000}"/>
    <cellStyle name="好" xfId="253" builtinId="26" customBuiltin="1"/>
    <cellStyle name="好 2" xfId="254" xr:uid="{00000000-0005-0000-0000-0000FF000000}"/>
    <cellStyle name="好 2 2" xfId="255" xr:uid="{00000000-0005-0000-0000-000000010000}"/>
    <cellStyle name="好 2 2 2" xfId="256" xr:uid="{00000000-0005-0000-0000-000001010000}"/>
    <cellStyle name="好 2 3" xfId="257" xr:uid="{00000000-0005-0000-0000-000002010000}"/>
    <cellStyle name="好 3" xfId="258" xr:uid="{00000000-0005-0000-0000-000003010000}"/>
    <cellStyle name="好 3 2" xfId="259" xr:uid="{00000000-0005-0000-0000-000004010000}"/>
    <cellStyle name="好 3 2 2" xfId="260" xr:uid="{00000000-0005-0000-0000-000005010000}"/>
    <cellStyle name="好 3 3" xfId="261" xr:uid="{00000000-0005-0000-0000-000006010000}"/>
    <cellStyle name="好 4" xfId="262" xr:uid="{00000000-0005-0000-0000-000007010000}"/>
    <cellStyle name="汇总" xfId="263" builtinId="25" customBuiltin="1"/>
    <cellStyle name="汇总 2" xfId="264" xr:uid="{00000000-0005-0000-0000-000009010000}"/>
    <cellStyle name="汇总 2 2" xfId="265" xr:uid="{00000000-0005-0000-0000-00000A010000}"/>
    <cellStyle name="汇总 2 2 2" xfId="266" xr:uid="{00000000-0005-0000-0000-00000B010000}"/>
    <cellStyle name="汇总 2 3" xfId="267" xr:uid="{00000000-0005-0000-0000-00000C010000}"/>
    <cellStyle name="汇总 3" xfId="268" xr:uid="{00000000-0005-0000-0000-00000D010000}"/>
    <cellStyle name="汇总 3 2" xfId="269" xr:uid="{00000000-0005-0000-0000-00000E010000}"/>
    <cellStyle name="汇总 3 2 2" xfId="270" xr:uid="{00000000-0005-0000-0000-00000F010000}"/>
    <cellStyle name="汇总 3 3" xfId="271" xr:uid="{00000000-0005-0000-0000-000010010000}"/>
    <cellStyle name="汇总 4" xfId="272" xr:uid="{00000000-0005-0000-0000-000011010000}"/>
    <cellStyle name="计算" xfId="273" builtinId="22" customBuiltin="1"/>
    <cellStyle name="计算 2" xfId="274" xr:uid="{00000000-0005-0000-0000-000013010000}"/>
    <cellStyle name="计算 2 2" xfId="275" xr:uid="{00000000-0005-0000-0000-000014010000}"/>
    <cellStyle name="计算 2 2 2" xfId="276" xr:uid="{00000000-0005-0000-0000-000015010000}"/>
    <cellStyle name="计算 2 3" xfId="277" xr:uid="{00000000-0005-0000-0000-000016010000}"/>
    <cellStyle name="计算 3" xfId="278" xr:uid="{00000000-0005-0000-0000-000017010000}"/>
    <cellStyle name="计算 3 2" xfId="279" xr:uid="{00000000-0005-0000-0000-000018010000}"/>
    <cellStyle name="计算 3 2 2" xfId="280" xr:uid="{00000000-0005-0000-0000-000019010000}"/>
    <cellStyle name="计算 3 3" xfId="281" xr:uid="{00000000-0005-0000-0000-00001A010000}"/>
    <cellStyle name="计算 4" xfId="282" xr:uid="{00000000-0005-0000-0000-00001B010000}"/>
    <cellStyle name="检查单元格" xfId="283" builtinId="23" customBuiltin="1"/>
    <cellStyle name="检查单元格 2" xfId="284" xr:uid="{00000000-0005-0000-0000-00001D010000}"/>
    <cellStyle name="检查单元格 2 2" xfId="285" xr:uid="{00000000-0005-0000-0000-00001E010000}"/>
    <cellStyle name="检查单元格 2 2 2" xfId="286" xr:uid="{00000000-0005-0000-0000-00001F010000}"/>
    <cellStyle name="检查单元格 2 3" xfId="287" xr:uid="{00000000-0005-0000-0000-000020010000}"/>
    <cellStyle name="检查单元格 3" xfId="288" xr:uid="{00000000-0005-0000-0000-000021010000}"/>
    <cellStyle name="检查单元格 3 2" xfId="289" xr:uid="{00000000-0005-0000-0000-000022010000}"/>
    <cellStyle name="检查单元格 3 2 2" xfId="290" xr:uid="{00000000-0005-0000-0000-000023010000}"/>
    <cellStyle name="检查单元格 3 3" xfId="291" xr:uid="{00000000-0005-0000-0000-000024010000}"/>
    <cellStyle name="检查单元格 4" xfId="292" xr:uid="{00000000-0005-0000-0000-000025010000}"/>
    <cellStyle name="解释性文本" xfId="293" builtinId="53" customBuiltin="1"/>
    <cellStyle name="解释性文本 2" xfId="294" xr:uid="{00000000-0005-0000-0000-000027010000}"/>
    <cellStyle name="解释性文本 2 2" xfId="295" xr:uid="{00000000-0005-0000-0000-000028010000}"/>
    <cellStyle name="解释性文本 2 2 2" xfId="296" xr:uid="{00000000-0005-0000-0000-000029010000}"/>
    <cellStyle name="解释性文本 2 3" xfId="297" xr:uid="{00000000-0005-0000-0000-00002A010000}"/>
    <cellStyle name="解释性文本 3" xfId="298" xr:uid="{00000000-0005-0000-0000-00002B010000}"/>
    <cellStyle name="解释性文本 3 2" xfId="299" xr:uid="{00000000-0005-0000-0000-00002C010000}"/>
    <cellStyle name="解释性文本 3 2 2" xfId="300" xr:uid="{00000000-0005-0000-0000-00002D010000}"/>
    <cellStyle name="解释性文本 3 3" xfId="301" xr:uid="{00000000-0005-0000-0000-00002E010000}"/>
    <cellStyle name="解释性文本 4" xfId="302" xr:uid="{00000000-0005-0000-0000-00002F010000}"/>
    <cellStyle name="警告文本" xfId="303" builtinId="11" customBuiltin="1"/>
    <cellStyle name="警告文本 2" xfId="304" xr:uid="{00000000-0005-0000-0000-000031010000}"/>
    <cellStyle name="警告文本 2 2" xfId="305" xr:uid="{00000000-0005-0000-0000-000032010000}"/>
    <cellStyle name="警告文本 2 2 2" xfId="306" xr:uid="{00000000-0005-0000-0000-000033010000}"/>
    <cellStyle name="警告文本 2 3" xfId="307" xr:uid="{00000000-0005-0000-0000-000034010000}"/>
    <cellStyle name="警告文本 3" xfId="308" xr:uid="{00000000-0005-0000-0000-000035010000}"/>
    <cellStyle name="警告文本 3 2" xfId="309" xr:uid="{00000000-0005-0000-0000-000036010000}"/>
    <cellStyle name="警告文本 3 2 2" xfId="310" xr:uid="{00000000-0005-0000-0000-000037010000}"/>
    <cellStyle name="警告文本 3 3" xfId="311" xr:uid="{00000000-0005-0000-0000-000038010000}"/>
    <cellStyle name="警告文本 4" xfId="312" xr:uid="{00000000-0005-0000-0000-000039010000}"/>
    <cellStyle name="链接单元格" xfId="313" builtinId="24" customBuiltin="1"/>
    <cellStyle name="链接单元格 2" xfId="314" xr:uid="{00000000-0005-0000-0000-00003B010000}"/>
    <cellStyle name="链接单元格 2 2" xfId="315" xr:uid="{00000000-0005-0000-0000-00003C010000}"/>
    <cellStyle name="链接单元格 2 2 2" xfId="316" xr:uid="{00000000-0005-0000-0000-00003D010000}"/>
    <cellStyle name="链接单元格 2 3" xfId="317" xr:uid="{00000000-0005-0000-0000-00003E010000}"/>
    <cellStyle name="链接单元格 3" xfId="318" xr:uid="{00000000-0005-0000-0000-00003F010000}"/>
    <cellStyle name="链接单元格 3 2" xfId="319" xr:uid="{00000000-0005-0000-0000-000040010000}"/>
    <cellStyle name="链接单元格 3 2 2" xfId="320" xr:uid="{00000000-0005-0000-0000-000041010000}"/>
    <cellStyle name="链接单元格 3 3" xfId="321" xr:uid="{00000000-0005-0000-0000-000042010000}"/>
    <cellStyle name="链接单元格 4" xfId="322" xr:uid="{00000000-0005-0000-0000-000043010000}"/>
    <cellStyle name="强调文字颜色 1 2" xfId="323" xr:uid="{00000000-0005-0000-0000-000044010000}"/>
    <cellStyle name="强调文字颜色 1 2 2" xfId="324" xr:uid="{00000000-0005-0000-0000-000045010000}"/>
    <cellStyle name="强调文字颜色 1 2 2 2" xfId="325" xr:uid="{00000000-0005-0000-0000-000046010000}"/>
    <cellStyle name="强调文字颜色 1 2 3" xfId="326" xr:uid="{00000000-0005-0000-0000-000047010000}"/>
    <cellStyle name="强调文字颜色 1 3" xfId="327" xr:uid="{00000000-0005-0000-0000-000048010000}"/>
    <cellStyle name="强调文字颜色 1 3 2" xfId="328" xr:uid="{00000000-0005-0000-0000-000049010000}"/>
    <cellStyle name="强调文字颜色 1 3 2 2" xfId="329" xr:uid="{00000000-0005-0000-0000-00004A010000}"/>
    <cellStyle name="强调文字颜色 1 3 3" xfId="330" xr:uid="{00000000-0005-0000-0000-00004B010000}"/>
    <cellStyle name="强调文字颜色 1 4" xfId="331" xr:uid="{00000000-0005-0000-0000-00004C010000}"/>
    <cellStyle name="强调文字颜色 2 2" xfId="332" xr:uid="{00000000-0005-0000-0000-00004D010000}"/>
    <cellStyle name="强调文字颜色 2 2 2" xfId="333" xr:uid="{00000000-0005-0000-0000-00004E010000}"/>
    <cellStyle name="强调文字颜色 2 2 2 2" xfId="334" xr:uid="{00000000-0005-0000-0000-00004F010000}"/>
    <cellStyle name="强调文字颜色 2 2 3" xfId="335" xr:uid="{00000000-0005-0000-0000-000050010000}"/>
    <cellStyle name="强调文字颜色 2 3" xfId="336" xr:uid="{00000000-0005-0000-0000-000051010000}"/>
    <cellStyle name="强调文字颜色 2 3 2" xfId="337" xr:uid="{00000000-0005-0000-0000-000052010000}"/>
    <cellStyle name="强调文字颜色 2 3 2 2" xfId="338" xr:uid="{00000000-0005-0000-0000-000053010000}"/>
    <cellStyle name="强调文字颜色 2 3 3" xfId="339" xr:uid="{00000000-0005-0000-0000-000054010000}"/>
    <cellStyle name="强调文字颜色 2 4" xfId="340" xr:uid="{00000000-0005-0000-0000-000055010000}"/>
    <cellStyle name="强调文字颜色 3 2" xfId="341" xr:uid="{00000000-0005-0000-0000-000056010000}"/>
    <cellStyle name="强调文字颜色 3 2 2" xfId="342" xr:uid="{00000000-0005-0000-0000-000057010000}"/>
    <cellStyle name="强调文字颜色 3 2 2 2" xfId="343" xr:uid="{00000000-0005-0000-0000-000058010000}"/>
    <cellStyle name="强调文字颜色 3 2 3" xfId="344" xr:uid="{00000000-0005-0000-0000-000059010000}"/>
    <cellStyle name="强调文字颜色 3 3" xfId="345" xr:uid="{00000000-0005-0000-0000-00005A010000}"/>
    <cellStyle name="强调文字颜色 3 3 2" xfId="346" xr:uid="{00000000-0005-0000-0000-00005B010000}"/>
    <cellStyle name="强调文字颜色 3 3 2 2" xfId="347" xr:uid="{00000000-0005-0000-0000-00005C010000}"/>
    <cellStyle name="强调文字颜色 3 3 3" xfId="348" xr:uid="{00000000-0005-0000-0000-00005D010000}"/>
    <cellStyle name="强调文字颜色 3 4" xfId="349" xr:uid="{00000000-0005-0000-0000-00005E010000}"/>
    <cellStyle name="强调文字颜色 4 2" xfId="350" xr:uid="{00000000-0005-0000-0000-00005F010000}"/>
    <cellStyle name="强调文字颜色 4 2 2" xfId="351" xr:uid="{00000000-0005-0000-0000-000060010000}"/>
    <cellStyle name="强调文字颜色 4 2 2 2" xfId="352" xr:uid="{00000000-0005-0000-0000-000061010000}"/>
    <cellStyle name="强调文字颜色 4 2 3" xfId="353" xr:uid="{00000000-0005-0000-0000-000062010000}"/>
    <cellStyle name="强调文字颜色 4 3" xfId="354" xr:uid="{00000000-0005-0000-0000-000063010000}"/>
    <cellStyle name="强调文字颜色 4 3 2" xfId="355" xr:uid="{00000000-0005-0000-0000-000064010000}"/>
    <cellStyle name="强调文字颜色 4 3 2 2" xfId="356" xr:uid="{00000000-0005-0000-0000-000065010000}"/>
    <cellStyle name="强调文字颜色 4 3 3" xfId="357" xr:uid="{00000000-0005-0000-0000-000066010000}"/>
    <cellStyle name="强调文字颜色 4 4" xfId="358" xr:uid="{00000000-0005-0000-0000-000067010000}"/>
    <cellStyle name="强调文字颜色 5 2" xfId="359" xr:uid="{00000000-0005-0000-0000-000068010000}"/>
    <cellStyle name="强调文字颜色 5 2 2" xfId="360" xr:uid="{00000000-0005-0000-0000-000069010000}"/>
    <cellStyle name="强调文字颜色 5 2 2 2" xfId="361" xr:uid="{00000000-0005-0000-0000-00006A010000}"/>
    <cellStyle name="强调文字颜色 5 2 3" xfId="362" xr:uid="{00000000-0005-0000-0000-00006B010000}"/>
    <cellStyle name="强调文字颜色 5 3" xfId="363" xr:uid="{00000000-0005-0000-0000-00006C010000}"/>
    <cellStyle name="强调文字颜色 5 3 2" xfId="364" xr:uid="{00000000-0005-0000-0000-00006D010000}"/>
    <cellStyle name="强调文字颜色 5 3 2 2" xfId="365" xr:uid="{00000000-0005-0000-0000-00006E010000}"/>
    <cellStyle name="强调文字颜色 5 3 3" xfId="366" xr:uid="{00000000-0005-0000-0000-00006F010000}"/>
    <cellStyle name="强调文字颜色 5 4" xfId="367" xr:uid="{00000000-0005-0000-0000-000070010000}"/>
    <cellStyle name="强调文字颜色 6 2" xfId="368" xr:uid="{00000000-0005-0000-0000-000071010000}"/>
    <cellStyle name="强调文字颜色 6 2 2" xfId="369" xr:uid="{00000000-0005-0000-0000-000072010000}"/>
    <cellStyle name="强调文字颜色 6 2 2 2" xfId="370" xr:uid="{00000000-0005-0000-0000-000073010000}"/>
    <cellStyle name="强调文字颜色 6 2 3" xfId="371" xr:uid="{00000000-0005-0000-0000-000074010000}"/>
    <cellStyle name="强调文字颜色 6 3" xfId="372" xr:uid="{00000000-0005-0000-0000-000075010000}"/>
    <cellStyle name="强调文字颜色 6 3 2" xfId="373" xr:uid="{00000000-0005-0000-0000-000076010000}"/>
    <cellStyle name="强调文字颜色 6 3 2 2" xfId="374" xr:uid="{00000000-0005-0000-0000-000077010000}"/>
    <cellStyle name="强调文字颜色 6 3 3" xfId="375" xr:uid="{00000000-0005-0000-0000-000078010000}"/>
    <cellStyle name="强调文字颜色 6 4" xfId="376" xr:uid="{00000000-0005-0000-0000-000079010000}"/>
    <cellStyle name="适中" xfId="377" builtinId="28" customBuiltin="1"/>
    <cellStyle name="适中 2" xfId="378" xr:uid="{00000000-0005-0000-0000-00007B010000}"/>
    <cellStyle name="适中 2 2" xfId="379" xr:uid="{00000000-0005-0000-0000-00007C010000}"/>
    <cellStyle name="适中 2 2 2" xfId="380" xr:uid="{00000000-0005-0000-0000-00007D010000}"/>
    <cellStyle name="适中 2 3" xfId="381" xr:uid="{00000000-0005-0000-0000-00007E010000}"/>
    <cellStyle name="适中 3" xfId="382" xr:uid="{00000000-0005-0000-0000-00007F010000}"/>
    <cellStyle name="适中 3 2" xfId="383" xr:uid="{00000000-0005-0000-0000-000080010000}"/>
    <cellStyle name="适中 3 2 2" xfId="384" xr:uid="{00000000-0005-0000-0000-000081010000}"/>
    <cellStyle name="适中 3 3" xfId="385" xr:uid="{00000000-0005-0000-0000-000082010000}"/>
    <cellStyle name="适中 4" xfId="386" xr:uid="{00000000-0005-0000-0000-000083010000}"/>
    <cellStyle name="输出" xfId="387" builtinId="21" customBuiltin="1"/>
    <cellStyle name="输出 2" xfId="388" xr:uid="{00000000-0005-0000-0000-000085010000}"/>
    <cellStyle name="输出 2 2" xfId="389" xr:uid="{00000000-0005-0000-0000-000086010000}"/>
    <cellStyle name="输出 2 2 2" xfId="390" xr:uid="{00000000-0005-0000-0000-000087010000}"/>
    <cellStyle name="输出 2 3" xfId="391" xr:uid="{00000000-0005-0000-0000-000088010000}"/>
    <cellStyle name="输出 3" xfId="392" xr:uid="{00000000-0005-0000-0000-000089010000}"/>
    <cellStyle name="输出 3 2" xfId="393" xr:uid="{00000000-0005-0000-0000-00008A010000}"/>
    <cellStyle name="输出 3 2 2" xfId="394" xr:uid="{00000000-0005-0000-0000-00008B010000}"/>
    <cellStyle name="输出 3 3" xfId="395" xr:uid="{00000000-0005-0000-0000-00008C010000}"/>
    <cellStyle name="输出 4" xfId="396" xr:uid="{00000000-0005-0000-0000-00008D010000}"/>
    <cellStyle name="输入" xfId="397" builtinId="20" customBuiltin="1"/>
    <cellStyle name="输入 2" xfId="398" xr:uid="{00000000-0005-0000-0000-00008F010000}"/>
    <cellStyle name="输入 2 2" xfId="399" xr:uid="{00000000-0005-0000-0000-000090010000}"/>
    <cellStyle name="输入 2 2 2" xfId="400" xr:uid="{00000000-0005-0000-0000-000091010000}"/>
    <cellStyle name="输入 2 3" xfId="401" xr:uid="{00000000-0005-0000-0000-000092010000}"/>
    <cellStyle name="输入 3" xfId="402" xr:uid="{00000000-0005-0000-0000-000093010000}"/>
    <cellStyle name="输入 3 2" xfId="403" xr:uid="{00000000-0005-0000-0000-000094010000}"/>
    <cellStyle name="输入 3 2 2" xfId="404" xr:uid="{00000000-0005-0000-0000-000095010000}"/>
    <cellStyle name="输入 3 3" xfId="405" xr:uid="{00000000-0005-0000-0000-000096010000}"/>
    <cellStyle name="输入 4" xfId="406" xr:uid="{00000000-0005-0000-0000-000097010000}"/>
    <cellStyle name="注释" xfId="407" builtinId="10" customBuiltin="1"/>
    <cellStyle name="注释 2" xfId="408" xr:uid="{00000000-0005-0000-0000-000099010000}"/>
    <cellStyle name="注释 2 2" xfId="409" xr:uid="{00000000-0005-0000-0000-00009A010000}"/>
    <cellStyle name="注释 2 2 2" xfId="410" xr:uid="{00000000-0005-0000-0000-00009B010000}"/>
    <cellStyle name="注释 2 3" xfId="411" xr:uid="{00000000-0005-0000-0000-00009C010000}"/>
    <cellStyle name="注释 3" xfId="412" xr:uid="{00000000-0005-0000-0000-00009D010000}"/>
    <cellStyle name="注释 3 2" xfId="413" xr:uid="{00000000-0005-0000-0000-00009E010000}"/>
    <cellStyle name="注释 3 2 2" xfId="414" xr:uid="{00000000-0005-0000-0000-00009F010000}"/>
    <cellStyle name="注释 3 3" xfId="415" xr:uid="{00000000-0005-0000-0000-0000A0010000}"/>
    <cellStyle name="注释 4" xfId="416" xr:uid="{00000000-0005-0000-0000-0000A1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34"/>
  <sheetViews>
    <sheetView tabSelected="1" zoomScale="90" zoomScaleNormal="90" workbookViewId="0">
      <selection activeCell="L9" sqref="L9"/>
    </sheetView>
  </sheetViews>
  <sheetFormatPr defaultColWidth="9" defaultRowHeight="15" x14ac:dyDescent="0.25"/>
  <cols>
    <col min="1" max="1" width="5.25" style="28" bestFit="1" customWidth="1"/>
    <col min="2" max="2" width="21.33203125" style="28" bestFit="1" customWidth="1"/>
    <col min="3" max="3" width="6.5" style="29" customWidth="1"/>
    <col min="4" max="4" width="14.08203125" style="29" customWidth="1"/>
    <col min="5" max="5" width="11" style="28" customWidth="1"/>
    <col min="6" max="6" width="11" style="28" bestFit="1" customWidth="1"/>
    <col min="7" max="7" width="9" style="28" customWidth="1"/>
    <col min="8" max="8" width="9.33203125" style="28" customWidth="1"/>
    <col min="9" max="9" width="8.5" style="28" customWidth="1"/>
    <col min="10" max="11" width="9.5" style="28" bestFit="1" customWidth="1"/>
    <col min="12" max="12" width="17.83203125" style="28" customWidth="1"/>
    <col min="13" max="13" width="7.5" style="28" customWidth="1"/>
    <col min="14" max="14" width="7.75" style="28" bestFit="1" customWidth="1"/>
    <col min="15" max="15" width="9.4140625" style="28" customWidth="1"/>
    <col min="16" max="16" width="11.1640625" style="28" customWidth="1"/>
    <col min="17" max="17" width="10.75" style="28" customWidth="1"/>
    <col min="18" max="18" width="4.83203125" style="28" customWidth="1"/>
    <col min="19" max="19" width="9.9140625" style="28" customWidth="1"/>
    <col min="20" max="20" width="12" style="28" customWidth="1"/>
    <col min="21" max="21" width="9.58203125" style="28" customWidth="1"/>
    <col min="22" max="22" width="14.5" style="28" customWidth="1"/>
    <col min="23" max="23" width="13.5" style="28" customWidth="1"/>
    <col min="24" max="24" width="13.08203125" style="28" customWidth="1"/>
    <col min="25" max="25" width="5.58203125" style="28" customWidth="1"/>
    <col min="26" max="26" width="4.33203125" style="28" customWidth="1"/>
    <col min="27" max="27" width="11.08203125" style="28" customWidth="1"/>
    <col min="28" max="28" width="14.5" style="28" customWidth="1"/>
    <col min="29" max="29" width="9.75" style="28" customWidth="1"/>
    <col min="30" max="30" width="6.08203125" style="28" customWidth="1"/>
    <col min="31" max="31" width="10.6640625" style="28" customWidth="1"/>
    <col min="32" max="32" width="10.4140625" style="28" customWidth="1"/>
    <col min="33" max="33" width="10.75" style="28" customWidth="1"/>
    <col min="34" max="34" width="6.58203125" style="28" customWidth="1"/>
    <col min="35" max="35" width="14.6640625" style="28" customWidth="1"/>
    <col min="36" max="36" width="4.08203125" style="28" customWidth="1"/>
    <col min="37" max="37" width="7.75" style="28" customWidth="1"/>
    <col min="38" max="38" width="8.5" style="28" bestFit="1" customWidth="1"/>
    <col min="39" max="39" width="33.83203125" style="55" bestFit="1" customWidth="1"/>
    <col min="40" max="16384" width="9" style="24"/>
  </cols>
  <sheetData>
    <row r="1" spans="1:39" ht="15" customHeight="1" x14ac:dyDescent="0.25">
      <c r="A1" s="106">
        <v>2020</v>
      </c>
      <c r="B1" s="98" t="s">
        <v>177</v>
      </c>
      <c r="C1" s="100" t="s">
        <v>250</v>
      </c>
      <c r="D1" s="100" t="s">
        <v>956</v>
      </c>
      <c r="E1" s="103" t="s">
        <v>178</v>
      </c>
      <c r="F1" s="98" t="s">
        <v>179</v>
      </c>
      <c r="G1" s="98" t="s">
        <v>299</v>
      </c>
      <c r="H1" s="99" t="s">
        <v>240</v>
      </c>
      <c r="I1" s="99"/>
      <c r="J1" s="99" t="s">
        <v>202</v>
      </c>
      <c r="K1" s="99"/>
      <c r="L1" s="99"/>
      <c r="M1" s="99"/>
      <c r="N1" s="99"/>
      <c r="O1" s="99" t="s">
        <v>351</v>
      </c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 t="s">
        <v>352</v>
      </c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 t="s">
        <v>237</v>
      </c>
      <c r="AM1" s="101" t="s">
        <v>181</v>
      </c>
    </row>
    <row r="2" spans="1:39" s="51" customFormat="1" ht="43" customHeight="1" x14ac:dyDescent="0.25">
      <c r="A2" s="106" t="s">
        <v>1047</v>
      </c>
      <c r="B2" s="98"/>
      <c r="C2" s="100"/>
      <c r="D2" s="100"/>
      <c r="E2" s="103"/>
      <c r="F2" s="98"/>
      <c r="G2" s="98"/>
      <c r="H2" s="74" t="s">
        <v>238</v>
      </c>
      <c r="I2" s="58" t="s">
        <v>239</v>
      </c>
      <c r="J2" s="74" t="s">
        <v>979</v>
      </c>
      <c r="K2" s="74" t="s">
        <v>980</v>
      </c>
      <c r="L2" s="74" t="s">
        <v>1048</v>
      </c>
      <c r="M2" s="74" t="s">
        <v>217</v>
      </c>
      <c r="N2" s="74" t="s">
        <v>216</v>
      </c>
      <c r="O2" s="74" t="s">
        <v>1044</v>
      </c>
      <c r="P2" s="74" t="s">
        <v>1006</v>
      </c>
      <c r="Q2" s="74" t="s">
        <v>145</v>
      </c>
      <c r="R2" s="74" t="s">
        <v>251</v>
      </c>
      <c r="S2" s="74" t="s">
        <v>146</v>
      </c>
      <c r="T2" s="74" t="s">
        <v>147</v>
      </c>
      <c r="U2" s="74" t="s">
        <v>148</v>
      </c>
      <c r="V2" s="74" t="s">
        <v>149</v>
      </c>
      <c r="W2" s="74" t="s">
        <v>643</v>
      </c>
      <c r="X2" s="74" t="s">
        <v>180</v>
      </c>
      <c r="Y2" s="74" t="s">
        <v>166</v>
      </c>
      <c r="Z2" s="74" t="s">
        <v>167</v>
      </c>
      <c r="AA2" s="74" t="s">
        <v>150</v>
      </c>
      <c r="AB2" s="74" t="s">
        <v>151</v>
      </c>
      <c r="AC2" s="74" t="s">
        <v>152</v>
      </c>
      <c r="AD2" s="74" t="s">
        <v>168</v>
      </c>
      <c r="AE2" s="74" t="s">
        <v>153</v>
      </c>
      <c r="AF2" s="74" t="s">
        <v>1046</v>
      </c>
      <c r="AG2" s="60" t="s">
        <v>1045</v>
      </c>
      <c r="AH2" s="74" t="s">
        <v>988</v>
      </c>
      <c r="AI2" s="74" t="s">
        <v>1007</v>
      </c>
      <c r="AJ2" s="74" t="s">
        <v>169</v>
      </c>
      <c r="AK2" s="74" t="s">
        <v>170</v>
      </c>
      <c r="AL2" s="99"/>
      <c r="AM2" s="102"/>
    </row>
    <row r="3" spans="1:39" ht="22" customHeight="1" x14ac:dyDescent="0.25">
      <c r="A3" s="75">
        <v>1</v>
      </c>
      <c r="B3" s="88" t="s">
        <v>435</v>
      </c>
      <c r="C3" s="88" t="s">
        <v>440</v>
      </c>
      <c r="D3" s="88" t="s">
        <v>990</v>
      </c>
      <c r="E3" s="88" t="s">
        <v>642</v>
      </c>
      <c r="F3" s="88" t="s">
        <v>997</v>
      </c>
      <c r="G3" s="75" t="s">
        <v>1002</v>
      </c>
      <c r="H3" s="26">
        <f>VLOOKUP(D:D,工作量!C:L,10,FALSE)</f>
        <v>64</v>
      </c>
      <c r="I3" s="27">
        <f t="shared" ref="I3:I34" si="0">H3/233*60</f>
        <v>16.480686695278969</v>
      </c>
      <c r="J3" s="62" t="e">
        <f>VLOOKUP(成绩明细表!$D:$D,#REF!,3,FALSE)</f>
        <v>#REF!</v>
      </c>
      <c r="K3" s="62" t="e">
        <f>VLOOKUP($D:$D,#REF!,3,FALSE)</f>
        <v>#REF!</v>
      </c>
      <c r="L3" s="62" t="e">
        <f>AVERAGE(J3,K3)</f>
        <v>#REF!</v>
      </c>
      <c r="M3" s="75">
        <v>21</v>
      </c>
      <c r="N3" s="27">
        <f t="shared" ref="N3:N34" si="1">(1.6-(M3/158))*62.5</f>
        <v>91.693037974683548</v>
      </c>
      <c r="O3" s="75"/>
      <c r="P3" s="75"/>
      <c r="Q3" s="75"/>
      <c r="R3" s="75">
        <f t="shared" ref="R3:R34" si="2">SUM(O3:Q3)</f>
        <v>0</v>
      </c>
      <c r="S3" s="75"/>
      <c r="T3" s="75"/>
      <c r="U3" s="75"/>
      <c r="V3" s="75"/>
      <c r="W3" s="75"/>
      <c r="X3" s="75"/>
      <c r="Y3" s="75">
        <f t="shared" ref="Y3:Y34" si="3">SUM(S3:X3)</f>
        <v>0</v>
      </c>
      <c r="Z3" s="75">
        <f t="shared" ref="Z3:Z34" si="4">R3+Y3</f>
        <v>0</v>
      </c>
      <c r="AA3" s="75"/>
      <c r="AB3" s="75"/>
      <c r="AC3" s="75"/>
      <c r="AD3" s="75">
        <f t="shared" ref="AD3:AD34" si="5">SUM(AA3:AC3)</f>
        <v>0</v>
      </c>
      <c r="AE3" s="75">
        <v>20</v>
      </c>
      <c r="AF3" s="75">
        <v>10</v>
      </c>
      <c r="AG3" s="75"/>
      <c r="AH3" s="75">
        <f t="shared" ref="AH3:AH34" si="6">SUM(AE3:AG3)</f>
        <v>30</v>
      </c>
      <c r="AI3" s="75"/>
      <c r="AJ3" s="75">
        <f t="shared" ref="AJ3:AJ34" si="7">AI3</f>
        <v>0</v>
      </c>
      <c r="AK3" s="75">
        <f t="shared" ref="AK3:AK34" si="8">AD3+AH3+AJ3</f>
        <v>30</v>
      </c>
      <c r="AL3" s="27">
        <f t="shared" ref="AL3:AL34" si="9">I3+N3+Z3+AK3</f>
        <v>138.17372466996252</v>
      </c>
      <c r="AM3" s="75"/>
    </row>
    <row r="4" spans="1:39" ht="22" customHeight="1" x14ac:dyDescent="0.25">
      <c r="A4" s="75">
        <v>2</v>
      </c>
      <c r="B4" s="88" t="s">
        <v>435</v>
      </c>
      <c r="C4" s="88" t="s">
        <v>701</v>
      </c>
      <c r="D4" s="88" t="s">
        <v>653</v>
      </c>
      <c r="E4" s="88" t="str">
        <f>VLOOKUP(D:D,职称信息表!B:M,12,FALSE)</f>
        <v>讲师（高校）</v>
      </c>
      <c r="F4" s="88" t="str">
        <f>VLOOKUP(D:D,职称信息表!B:L,11,FALSE)</f>
        <v>中级</v>
      </c>
      <c r="G4" s="75" t="str">
        <f>VLOOKUP(D:D,职称信息表!B:G,6,FALSE)</f>
        <v>专任教师</v>
      </c>
      <c r="H4" s="26">
        <f>VLOOKUP(D:D,工作量!C:L,10,FALSE)</f>
        <v>80</v>
      </c>
      <c r="I4" s="27">
        <f t="shared" si="0"/>
        <v>20.600858369098713</v>
      </c>
      <c r="J4" s="62" t="e">
        <f>VLOOKUP(成绩明细表!$D:$D,#REF!,3,FALSE)</f>
        <v>#REF!</v>
      </c>
      <c r="K4" s="62" t="e">
        <f>VLOOKUP($D:$D,#REF!,3,FALSE)</f>
        <v>#REF!</v>
      </c>
      <c r="L4" s="62" t="e">
        <f>AVERAGE(J4,K4)</f>
        <v>#REF!</v>
      </c>
      <c r="M4" s="75">
        <v>35</v>
      </c>
      <c r="N4" s="27">
        <f t="shared" si="1"/>
        <v>86.155063291139243</v>
      </c>
      <c r="O4" s="75"/>
      <c r="P4" s="75"/>
      <c r="Q4" s="75"/>
      <c r="R4" s="75">
        <f t="shared" si="2"/>
        <v>0</v>
      </c>
      <c r="S4" s="75"/>
      <c r="T4" s="75"/>
      <c r="U4" s="75"/>
      <c r="V4" s="75"/>
      <c r="W4" s="75"/>
      <c r="X4" s="75"/>
      <c r="Y4" s="75">
        <f t="shared" si="3"/>
        <v>0</v>
      </c>
      <c r="Z4" s="75">
        <f t="shared" si="4"/>
        <v>0</v>
      </c>
      <c r="AA4" s="75"/>
      <c r="AB4" s="75"/>
      <c r="AC4" s="75"/>
      <c r="AD4" s="75">
        <f t="shared" si="5"/>
        <v>0</v>
      </c>
      <c r="AE4" s="75">
        <v>20</v>
      </c>
      <c r="AF4" s="75">
        <v>10</v>
      </c>
      <c r="AG4" s="75"/>
      <c r="AH4" s="75">
        <f t="shared" si="6"/>
        <v>30</v>
      </c>
      <c r="AI4" s="75"/>
      <c r="AJ4" s="75">
        <f t="shared" si="7"/>
        <v>0</v>
      </c>
      <c r="AK4" s="75">
        <f t="shared" si="8"/>
        <v>30</v>
      </c>
      <c r="AL4" s="27">
        <f t="shared" si="9"/>
        <v>136.75592166023796</v>
      </c>
      <c r="AM4" s="75"/>
    </row>
    <row r="5" spans="1:39" ht="22" customHeight="1" x14ac:dyDescent="0.25">
      <c r="A5" s="75">
        <v>3</v>
      </c>
      <c r="B5" s="88" t="s">
        <v>435</v>
      </c>
      <c r="C5" s="88" t="s">
        <v>367</v>
      </c>
      <c r="D5" s="88" t="s">
        <v>958</v>
      </c>
      <c r="E5" s="88" t="s">
        <v>1000</v>
      </c>
      <c r="F5" s="88" t="s">
        <v>999</v>
      </c>
      <c r="G5" s="75" t="s">
        <v>1002</v>
      </c>
      <c r="H5" s="26">
        <f>VLOOKUP(D:D,工作量!C:L,10,FALSE)</f>
        <v>0</v>
      </c>
      <c r="I5" s="27">
        <f t="shared" si="0"/>
        <v>0</v>
      </c>
      <c r="J5" s="62"/>
      <c r="K5" s="62"/>
      <c r="L5" s="62"/>
      <c r="M5" s="75">
        <v>168</v>
      </c>
      <c r="N5" s="27">
        <f t="shared" si="1"/>
        <v>33.544303797468366</v>
      </c>
      <c r="O5" s="75"/>
      <c r="P5" s="75"/>
      <c r="Q5" s="75"/>
      <c r="R5" s="75">
        <f t="shared" si="2"/>
        <v>0</v>
      </c>
      <c r="S5" s="75"/>
      <c r="T5" s="75"/>
      <c r="U5" s="75"/>
      <c r="V5" s="75"/>
      <c r="W5" s="75"/>
      <c r="X5" s="75"/>
      <c r="Y5" s="75">
        <f t="shared" si="3"/>
        <v>0</v>
      </c>
      <c r="Z5" s="75">
        <f t="shared" si="4"/>
        <v>0</v>
      </c>
      <c r="AA5" s="75"/>
      <c r="AB5" s="75"/>
      <c r="AC5" s="75"/>
      <c r="AD5" s="75">
        <f t="shared" si="5"/>
        <v>0</v>
      </c>
      <c r="AE5" s="75"/>
      <c r="AF5" s="75"/>
      <c r="AG5" s="75"/>
      <c r="AH5" s="75">
        <f t="shared" si="6"/>
        <v>0</v>
      </c>
      <c r="AI5" s="75"/>
      <c r="AJ5" s="75">
        <f t="shared" si="7"/>
        <v>0</v>
      </c>
      <c r="AK5" s="75">
        <f t="shared" si="8"/>
        <v>0</v>
      </c>
      <c r="AL5" s="27">
        <f t="shared" si="9"/>
        <v>33.544303797468366</v>
      </c>
      <c r="AM5" s="75"/>
    </row>
    <row r="6" spans="1:39" ht="22" customHeight="1" x14ac:dyDescent="0.25">
      <c r="A6" s="75">
        <v>4</v>
      </c>
      <c r="B6" s="88" t="s">
        <v>435</v>
      </c>
      <c r="C6" s="88" t="s">
        <v>442</v>
      </c>
      <c r="D6" s="88" t="s">
        <v>991</v>
      </c>
      <c r="E6" s="88" t="s">
        <v>1001</v>
      </c>
      <c r="F6" s="88" t="s">
        <v>998</v>
      </c>
      <c r="G6" s="75" t="s">
        <v>1002</v>
      </c>
      <c r="H6" s="26">
        <f>VLOOKUP(D:D,工作量!C:L,10,FALSE)</f>
        <v>61.44</v>
      </c>
      <c r="I6" s="27">
        <f t="shared" si="0"/>
        <v>15.821459227467809</v>
      </c>
      <c r="J6" s="62" t="e">
        <f>VLOOKUP(成绩明细表!$D:$D,#REF!,3,FALSE)</f>
        <v>#REF!</v>
      </c>
      <c r="K6" s="62"/>
      <c r="L6" s="62" t="e">
        <f>AVERAGE(J6,K6)</f>
        <v>#REF!</v>
      </c>
      <c r="M6" s="75">
        <v>11</v>
      </c>
      <c r="N6" s="27">
        <f t="shared" si="1"/>
        <v>95.648734177215204</v>
      </c>
      <c r="O6" s="75"/>
      <c r="P6" s="75"/>
      <c r="Q6" s="75"/>
      <c r="R6" s="75">
        <f t="shared" si="2"/>
        <v>0</v>
      </c>
      <c r="S6" s="75"/>
      <c r="T6" s="75"/>
      <c r="U6" s="75"/>
      <c r="V6" s="75"/>
      <c r="W6" s="75"/>
      <c r="X6" s="75"/>
      <c r="Y6" s="75">
        <f t="shared" si="3"/>
        <v>0</v>
      </c>
      <c r="Z6" s="75">
        <f t="shared" si="4"/>
        <v>0</v>
      </c>
      <c r="AA6" s="75"/>
      <c r="AB6" s="75"/>
      <c r="AC6" s="75"/>
      <c r="AD6" s="75">
        <f t="shared" si="5"/>
        <v>0</v>
      </c>
      <c r="AE6" s="75"/>
      <c r="AF6" s="75"/>
      <c r="AG6" s="75"/>
      <c r="AH6" s="75">
        <f t="shared" si="6"/>
        <v>0</v>
      </c>
      <c r="AI6" s="75"/>
      <c r="AJ6" s="75">
        <f t="shared" si="7"/>
        <v>0</v>
      </c>
      <c r="AK6" s="75">
        <f t="shared" si="8"/>
        <v>0</v>
      </c>
      <c r="AL6" s="27">
        <f t="shared" si="9"/>
        <v>111.47019340468302</v>
      </c>
      <c r="AM6" s="75"/>
    </row>
    <row r="7" spans="1:39" ht="22" customHeight="1" x14ac:dyDescent="0.25">
      <c r="A7" s="75">
        <v>5</v>
      </c>
      <c r="B7" s="88" t="s">
        <v>435</v>
      </c>
      <c r="C7" s="88" t="s">
        <v>702</v>
      </c>
      <c r="D7" s="88" t="s">
        <v>989</v>
      </c>
      <c r="E7" s="88" t="str">
        <f>VLOOKUP(D:D,职称信息表!B:M,12,FALSE)</f>
        <v>副教授</v>
      </c>
      <c r="F7" s="88" t="str">
        <f>VLOOKUP(D:D,职称信息表!B:L,11,FALSE)</f>
        <v>副高</v>
      </c>
      <c r="G7" s="75" t="str">
        <f>VLOOKUP(D:D,职称信息表!B:G,6,FALSE)</f>
        <v>专任教师</v>
      </c>
      <c r="H7" s="26">
        <f>VLOOKUP(D:D,工作量!C:L,10,FALSE)</f>
        <v>36</v>
      </c>
      <c r="I7" s="27">
        <f t="shared" si="0"/>
        <v>9.2703862660944214</v>
      </c>
      <c r="J7" s="62"/>
      <c r="K7" s="62"/>
      <c r="L7" s="62"/>
      <c r="M7" s="75">
        <v>169</v>
      </c>
      <c r="N7" s="27">
        <f t="shared" si="1"/>
        <v>33.148734177215204</v>
      </c>
      <c r="O7" s="75"/>
      <c r="P7" s="75"/>
      <c r="Q7" s="75"/>
      <c r="R7" s="75">
        <f t="shared" si="2"/>
        <v>0</v>
      </c>
      <c r="S7" s="75"/>
      <c r="T7" s="75"/>
      <c r="U7" s="75"/>
      <c r="V7" s="75"/>
      <c r="W7" s="75"/>
      <c r="X7" s="75"/>
      <c r="Y7" s="75">
        <f t="shared" si="3"/>
        <v>0</v>
      </c>
      <c r="Z7" s="75">
        <f t="shared" si="4"/>
        <v>0</v>
      </c>
      <c r="AA7" s="75"/>
      <c r="AB7" s="75"/>
      <c r="AC7" s="75"/>
      <c r="AD7" s="75">
        <f t="shared" si="5"/>
        <v>0</v>
      </c>
      <c r="AE7" s="75"/>
      <c r="AF7" s="75"/>
      <c r="AG7" s="75"/>
      <c r="AH7" s="75">
        <f t="shared" si="6"/>
        <v>0</v>
      </c>
      <c r="AI7" s="75"/>
      <c r="AJ7" s="75">
        <f t="shared" si="7"/>
        <v>0</v>
      </c>
      <c r="AK7" s="75">
        <f t="shared" si="8"/>
        <v>0</v>
      </c>
      <c r="AL7" s="27">
        <f t="shared" si="9"/>
        <v>42.419120443309623</v>
      </c>
      <c r="AM7" s="75"/>
    </row>
    <row r="8" spans="1:39" ht="22" customHeight="1" x14ac:dyDescent="0.25">
      <c r="A8" s="75">
        <v>6</v>
      </c>
      <c r="B8" s="88" t="s">
        <v>435</v>
      </c>
      <c r="C8" s="88" t="s">
        <v>444</v>
      </c>
      <c r="D8" s="88" t="s">
        <v>992</v>
      </c>
      <c r="E8" s="88">
        <v>0</v>
      </c>
      <c r="F8" s="88" t="s">
        <v>424</v>
      </c>
      <c r="G8" s="75" t="s">
        <v>1002</v>
      </c>
      <c r="H8" s="26">
        <f>VLOOKUP(D:D,工作量!C:L,10,FALSE)</f>
        <v>96</v>
      </c>
      <c r="I8" s="27">
        <f t="shared" si="0"/>
        <v>24.721030042918454</v>
      </c>
      <c r="J8" s="62" t="e">
        <f>VLOOKUP(成绩明细表!$D:$D,#REF!,3,FALSE)</f>
        <v>#REF!</v>
      </c>
      <c r="K8" s="62"/>
      <c r="L8" s="62" t="e">
        <f t="shared" ref="L8:L13" si="10">AVERAGE(J8,K8)</f>
        <v>#REF!</v>
      </c>
      <c r="M8" s="75">
        <v>33</v>
      </c>
      <c r="N8" s="27">
        <f t="shared" si="1"/>
        <v>86.946202531645568</v>
      </c>
      <c r="O8" s="75"/>
      <c r="P8" s="75"/>
      <c r="Q8" s="75"/>
      <c r="R8" s="75">
        <f t="shared" si="2"/>
        <v>0</v>
      </c>
      <c r="S8" s="75"/>
      <c r="T8" s="75"/>
      <c r="U8" s="75"/>
      <c r="V8" s="75"/>
      <c r="W8" s="75"/>
      <c r="X8" s="75"/>
      <c r="Y8" s="75">
        <f t="shared" si="3"/>
        <v>0</v>
      </c>
      <c r="Z8" s="75">
        <f t="shared" si="4"/>
        <v>0</v>
      </c>
      <c r="AA8" s="75"/>
      <c r="AB8" s="75"/>
      <c r="AC8" s="75"/>
      <c r="AD8" s="75">
        <f t="shared" si="5"/>
        <v>0</v>
      </c>
      <c r="AE8" s="75"/>
      <c r="AF8" s="75"/>
      <c r="AG8" s="75"/>
      <c r="AH8" s="75">
        <f t="shared" si="6"/>
        <v>0</v>
      </c>
      <c r="AI8" s="75"/>
      <c r="AJ8" s="75">
        <f t="shared" si="7"/>
        <v>0</v>
      </c>
      <c r="AK8" s="75">
        <f t="shared" si="8"/>
        <v>0</v>
      </c>
      <c r="AL8" s="27">
        <f t="shared" si="9"/>
        <v>111.66723257456403</v>
      </c>
      <c r="AM8" s="75"/>
    </row>
    <row r="9" spans="1:39" ht="22" customHeight="1" x14ac:dyDescent="0.25">
      <c r="A9" s="75">
        <v>7</v>
      </c>
      <c r="B9" s="88" t="s">
        <v>446</v>
      </c>
      <c r="C9" s="88" t="s">
        <v>365</v>
      </c>
      <c r="D9" s="88" t="s">
        <v>994</v>
      </c>
      <c r="E9" s="88" t="str">
        <f>VLOOKUP(D:D,职称信息表!B:M,12,FALSE)</f>
        <v>教授</v>
      </c>
      <c r="F9" s="88" t="str">
        <f>VLOOKUP(D:D,职称信息表!B:L,11,FALSE)</f>
        <v>正高</v>
      </c>
      <c r="G9" s="75" t="str">
        <f>VLOOKUP(D:D,职称信息表!B:G,6,FALSE)</f>
        <v>专任教师</v>
      </c>
      <c r="H9" s="26">
        <f>VLOOKUP(D:D,工作量!C:L,10,FALSE)</f>
        <v>76</v>
      </c>
      <c r="I9" s="27">
        <f t="shared" si="0"/>
        <v>19.570815450643774</v>
      </c>
      <c r="J9" s="62" t="e">
        <f>VLOOKUP(成绩明细表!$D:$D,#REF!,3,FALSE)</f>
        <v>#REF!</v>
      </c>
      <c r="K9" s="62"/>
      <c r="L9" s="62" t="e">
        <f t="shared" si="10"/>
        <v>#REF!</v>
      </c>
      <c r="M9" s="75">
        <v>110</v>
      </c>
      <c r="N9" s="27">
        <f t="shared" si="1"/>
        <v>56.4873417721519</v>
      </c>
      <c r="O9" s="75"/>
      <c r="P9" s="75"/>
      <c r="Q9" s="75"/>
      <c r="R9" s="75">
        <f t="shared" si="2"/>
        <v>0</v>
      </c>
      <c r="S9" s="75"/>
      <c r="T9" s="75"/>
      <c r="U9" s="75"/>
      <c r="V9" s="75"/>
      <c r="W9" s="75"/>
      <c r="X9" s="75"/>
      <c r="Y9" s="75">
        <f t="shared" si="3"/>
        <v>0</v>
      </c>
      <c r="Z9" s="75">
        <f t="shared" si="4"/>
        <v>0</v>
      </c>
      <c r="AA9" s="75"/>
      <c r="AB9" s="75"/>
      <c r="AC9" s="75"/>
      <c r="AD9" s="75">
        <f t="shared" si="5"/>
        <v>0</v>
      </c>
      <c r="AE9" s="75"/>
      <c r="AF9" s="75"/>
      <c r="AG9" s="75"/>
      <c r="AH9" s="75">
        <f t="shared" si="6"/>
        <v>0</v>
      </c>
      <c r="AI9" s="75"/>
      <c r="AJ9" s="75">
        <f t="shared" si="7"/>
        <v>0</v>
      </c>
      <c r="AK9" s="75">
        <f t="shared" si="8"/>
        <v>0</v>
      </c>
      <c r="AL9" s="27">
        <f t="shared" si="9"/>
        <v>76.058157222795671</v>
      </c>
      <c r="AM9" s="75"/>
    </row>
    <row r="10" spans="1:39" ht="22" customHeight="1" x14ac:dyDescent="0.25">
      <c r="A10" s="75">
        <v>8</v>
      </c>
      <c r="B10" s="88" t="s">
        <v>446</v>
      </c>
      <c r="C10" s="88" t="s">
        <v>228</v>
      </c>
      <c r="D10" s="88" t="s">
        <v>995</v>
      </c>
      <c r="E10" s="88" t="str">
        <f>VLOOKUP(D:D,职称信息表!B:M,12,FALSE)</f>
        <v>副研究员（自然科学）</v>
      </c>
      <c r="F10" s="88" t="str">
        <f>VLOOKUP(D:D,职称信息表!B:L,11,FALSE)</f>
        <v>副高</v>
      </c>
      <c r="G10" s="75" t="str">
        <f>VLOOKUP(D:D,职称信息表!B:G,6,FALSE)</f>
        <v>专任教师</v>
      </c>
      <c r="H10" s="26">
        <f>VLOOKUP(D:D,工作量!C:L,10,FALSE)</f>
        <v>81.599999999999994</v>
      </c>
      <c r="I10" s="27">
        <f t="shared" si="0"/>
        <v>21.012875536480685</v>
      </c>
      <c r="J10" s="62"/>
      <c r="K10" s="62" t="e">
        <f>VLOOKUP($D:$D,#REF!,3,FALSE)</f>
        <v>#REF!</v>
      </c>
      <c r="L10" s="62" t="e">
        <f t="shared" si="10"/>
        <v>#REF!</v>
      </c>
      <c r="M10" s="75">
        <v>165</v>
      </c>
      <c r="N10" s="27">
        <f t="shared" si="1"/>
        <v>34.731012658227854</v>
      </c>
      <c r="O10" s="75"/>
      <c r="P10" s="75"/>
      <c r="Q10" s="75"/>
      <c r="R10" s="75">
        <f t="shared" si="2"/>
        <v>0</v>
      </c>
      <c r="S10" s="75"/>
      <c r="T10" s="75"/>
      <c r="U10" s="75"/>
      <c r="V10" s="75"/>
      <c r="W10" s="75"/>
      <c r="X10" s="75"/>
      <c r="Y10" s="75">
        <f t="shared" si="3"/>
        <v>0</v>
      </c>
      <c r="Z10" s="75">
        <f t="shared" si="4"/>
        <v>0</v>
      </c>
      <c r="AA10" s="75"/>
      <c r="AB10" s="75"/>
      <c r="AC10" s="75"/>
      <c r="AD10" s="75">
        <f t="shared" si="5"/>
        <v>0</v>
      </c>
      <c r="AE10" s="75"/>
      <c r="AF10" s="75"/>
      <c r="AG10" s="75"/>
      <c r="AH10" s="75">
        <f t="shared" si="6"/>
        <v>0</v>
      </c>
      <c r="AI10" s="75"/>
      <c r="AJ10" s="75">
        <f t="shared" si="7"/>
        <v>0</v>
      </c>
      <c r="AK10" s="75">
        <f t="shared" si="8"/>
        <v>0</v>
      </c>
      <c r="AL10" s="27">
        <f t="shared" si="9"/>
        <v>55.743888194708539</v>
      </c>
      <c r="AM10" s="75"/>
    </row>
    <row r="11" spans="1:39" ht="22" customHeight="1" x14ac:dyDescent="0.25">
      <c r="A11" s="75">
        <v>9</v>
      </c>
      <c r="B11" s="88" t="s">
        <v>446</v>
      </c>
      <c r="C11" s="88" t="s">
        <v>703</v>
      </c>
      <c r="D11" s="88" t="s">
        <v>996</v>
      </c>
      <c r="E11" s="88" t="str">
        <f>VLOOKUP(D:D,职称信息表!B:M,12,FALSE)</f>
        <v>讲师（高校）</v>
      </c>
      <c r="F11" s="88" t="str">
        <f>VLOOKUP(D:D,职称信息表!B:L,11,FALSE)</f>
        <v>中级</v>
      </c>
      <c r="G11" s="75" t="str">
        <f>VLOOKUP(D:D,职称信息表!B:G,6,FALSE)</f>
        <v>专任教师</v>
      </c>
      <c r="H11" s="26">
        <f>VLOOKUP(D:D,工作量!C:L,10,FALSE)</f>
        <v>80</v>
      </c>
      <c r="I11" s="27">
        <f t="shared" si="0"/>
        <v>20.600858369098713</v>
      </c>
      <c r="J11" s="62" t="e">
        <f>VLOOKUP(成绩明细表!$D:$D,#REF!,3,FALSE)</f>
        <v>#REF!</v>
      </c>
      <c r="K11" s="62"/>
      <c r="L11" s="62" t="e">
        <f t="shared" si="10"/>
        <v>#REF!</v>
      </c>
      <c r="M11" s="75">
        <v>156</v>
      </c>
      <c r="N11" s="27">
        <f t="shared" si="1"/>
        <v>38.291139240506332</v>
      </c>
      <c r="O11" s="75"/>
      <c r="P11" s="75"/>
      <c r="Q11" s="75"/>
      <c r="R11" s="75">
        <f t="shared" si="2"/>
        <v>0</v>
      </c>
      <c r="S11" s="75"/>
      <c r="T11" s="75"/>
      <c r="U11" s="75"/>
      <c r="V11" s="75"/>
      <c r="W11" s="75"/>
      <c r="X11" s="75"/>
      <c r="Y11" s="75">
        <f t="shared" si="3"/>
        <v>0</v>
      </c>
      <c r="Z11" s="75">
        <f t="shared" si="4"/>
        <v>0</v>
      </c>
      <c r="AA11" s="75"/>
      <c r="AB11" s="75"/>
      <c r="AC11" s="75"/>
      <c r="AD11" s="75">
        <f t="shared" si="5"/>
        <v>0</v>
      </c>
      <c r="AE11" s="75"/>
      <c r="AF11" s="75"/>
      <c r="AG11" s="75"/>
      <c r="AH11" s="75">
        <f t="shared" si="6"/>
        <v>0</v>
      </c>
      <c r="AI11" s="75"/>
      <c r="AJ11" s="75">
        <f t="shared" si="7"/>
        <v>0</v>
      </c>
      <c r="AK11" s="75">
        <f t="shared" si="8"/>
        <v>0</v>
      </c>
      <c r="AL11" s="27">
        <f t="shared" si="9"/>
        <v>58.891997609605042</v>
      </c>
      <c r="AM11" s="75"/>
    </row>
    <row r="12" spans="1:39" ht="22" customHeight="1" x14ac:dyDescent="0.25">
      <c r="A12" s="75">
        <v>10</v>
      </c>
      <c r="B12" s="88" t="s">
        <v>446</v>
      </c>
      <c r="C12" s="88" t="s">
        <v>364</v>
      </c>
      <c r="D12" s="88" t="s">
        <v>312</v>
      </c>
      <c r="E12" s="88" t="str">
        <f>VLOOKUP(D:D,职称信息表!B:M,12,FALSE)</f>
        <v>讲师（高校）</v>
      </c>
      <c r="F12" s="88" t="str">
        <f>VLOOKUP(D:D,职称信息表!B:L,11,FALSE)</f>
        <v>中级</v>
      </c>
      <c r="G12" s="75" t="str">
        <f>VLOOKUP(D:D,职称信息表!B:G,6,FALSE)</f>
        <v>专任教师</v>
      </c>
      <c r="H12" s="26">
        <f>VLOOKUP(D:D,工作量!C:L,10,FALSE)</f>
        <v>271.2</v>
      </c>
      <c r="I12" s="27">
        <f t="shared" si="0"/>
        <v>69.836909871244643</v>
      </c>
      <c r="J12" s="62" t="e">
        <f>VLOOKUP(成绩明细表!$D:$D,#REF!,3,FALSE)</f>
        <v>#REF!</v>
      </c>
      <c r="K12" s="62"/>
      <c r="L12" s="62" t="e">
        <f t="shared" si="10"/>
        <v>#REF!</v>
      </c>
      <c r="M12" s="75">
        <v>31</v>
      </c>
      <c r="N12" s="27">
        <f t="shared" si="1"/>
        <v>87.737341772151908</v>
      </c>
      <c r="O12" s="75"/>
      <c r="P12" s="75"/>
      <c r="Q12" s="75"/>
      <c r="R12" s="75">
        <f t="shared" si="2"/>
        <v>0</v>
      </c>
      <c r="S12" s="75"/>
      <c r="T12" s="75"/>
      <c r="U12" s="75"/>
      <c r="V12" s="75"/>
      <c r="W12" s="75"/>
      <c r="X12" s="75"/>
      <c r="Y12" s="75">
        <f t="shared" si="3"/>
        <v>0</v>
      </c>
      <c r="Z12" s="75">
        <f t="shared" si="4"/>
        <v>0</v>
      </c>
      <c r="AA12" s="75"/>
      <c r="AB12" s="75"/>
      <c r="AC12" s="75"/>
      <c r="AD12" s="75">
        <f t="shared" si="5"/>
        <v>0</v>
      </c>
      <c r="AE12" s="75"/>
      <c r="AF12" s="75"/>
      <c r="AG12" s="75"/>
      <c r="AH12" s="75">
        <f t="shared" si="6"/>
        <v>0</v>
      </c>
      <c r="AI12" s="75"/>
      <c r="AJ12" s="75">
        <f t="shared" si="7"/>
        <v>0</v>
      </c>
      <c r="AK12" s="75">
        <f t="shared" si="8"/>
        <v>0</v>
      </c>
      <c r="AL12" s="27">
        <f t="shared" si="9"/>
        <v>157.57425164339656</v>
      </c>
      <c r="AM12" s="75"/>
    </row>
    <row r="13" spans="1:39" ht="22" customHeight="1" x14ac:dyDescent="0.25">
      <c r="A13" s="75">
        <v>11</v>
      </c>
      <c r="B13" s="88" t="s">
        <v>446</v>
      </c>
      <c r="C13" s="88" t="s">
        <v>341</v>
      </c>
      <c r="D13" s="88" t="s">
        <v>231</v>
      </c>
      <c r="E13" s="88" t="str">
        <f>VLOOKUP(D:D,职称信息表!B:M,12,FALSE)</f>
        <v>副教授</v>
      </c>
      <c r="F13" s="88" t="str">
        <f>VLOOKUP(D:D,职称信息表!B:L,11,FALSE)</f>
        <v>副高</v>
      </c>
      <c r="G13" s="75" t="str">
        <f>VLOOKUP(D:D,职称信息表!B:G,6,FALSE)</f>
        <v>专任教师</v>
      </c>
      <c r="H13" s="26">
        <f>VLOOKUP(D:D,工作量!C:L,10,FALSE)</f>
        <v>254.56</v>
      </c>
      <c r="I13" s="27">
        <f t="shared" si="0"/>
        <v>65.551931330472101</v>
      </c>
      <c r="J13" s="62" t="e">
        <f>VLOOKUP(成绩明细表!$D:$D,#REF!,3,FALSE)</f>
        <v>#REF!</v>
      </c>
      <c r="K13" s="62" t="e">
        <f>VLOOKUP($D:$D,#REF!,3,FALSE)</f>
        <v>#REF!</v>
      </c>
      <c r="L13" s="62" t="e">
        <f t="shared" si="10"/>
        <v>#REF!</v>
      </c>
      <c r="M13" s="75">
        <v>89</v>
      </c>
      <c r="N13" s="27">
        <f t="shared" si="1"/>
        <v>64.794303797468373</v>
      </c>
      <c r="O13" s="75"/>
      <c r="P13" s="75"/>
      <c r="Q13" s="75"/>
      <c r="R13" s="75">
        <f t="shared" si="2"/>
        <v>0</v>
      </c>
      <c r="S13" s="75"/>
      <c r="T13" s="75"/>
      <c r="U13" s="75"/>
      <c r="V13" s="75"/>
      <c r="W13" s="75"/>
      <c r="X13" s="75"/>
      <c r="Y13" s="75">
        <f t="shared" si="3"/>
        <v>0</v>
      </c>
      <c r="Z13" s="75">
        <f t="shared" si="4"/>
        <v>0</v>
      </c>
      <c r="AA13" s="75">
        <v>15</v>
      </c>
      <c r="AB13" s="75"/>
      <c r="AC13" s="75"/>
      <c r="AD13" s="75">
        <f t="shared" si="5"/>
        <v>15</v>
      </c>
      <c r="AE13" s="75"/>
      <c r="AF13" s="75"/>
      <c r="AG13" s="75"/>
      <c r="AH13" s="75">
        <f t="shared" si="6"/>
        <v>0</v>
      </c>
      <c r="AI13" s="75"/>
      <c r="AJ13" s="75">
        <f t="shared" si="7"/>
        <v>0</v>
      </c>
      <c r="AK13" s="75">
        <f t="shared" si="8"/>
        <v>15</v>
      </c>
      <c r="AL13" s="27">
        <f t="shared" si="9"/>
        <v>145.34623512794047</v>
      </c>
      <c r="AM13" s="75"/>
    </row>
    <row r="14" spans="1:39" ht="22" customHeight="1" x14ac:dyDescent="0.25">
      <c r="A14" s="75">
        <v>12</v>
      </c>
      <c r="B14" s="88" t="s">
        <v>446</v>
      </c>
      <c r="C14" s="88" t="s">
        <v>200</v>
      </c>
      <c r="D14" s="88" t="s">
        <v>201</v>
      </c>
      <c r="E14" s="88" t="str">
        <f>VLOOKUP(D:D,职称信息表!B:M,12,FALSE)</f>
        <v>教授</v>
      </c>
      <c r="F14" s="88" t="str">
        <f>VLOOKUP(D:D,职称信息表!B:L,11,FALSE)</f>
        <v>正高</v>
      </c>
      <c r="G14" s="75" t="str">
        <f>VLOOKUP(D:D,职称信息表!B:G,6,FALSE)</f>
        <v>专任教师</v>
      </c>
      <c r="H14" s="26">
        <f>VLOOKUP(D:D,工作量!C:L,10,FALSE)</f>
        <v>0</v>
      </c>
      <c r="I14" s="27">
        <f t="shared" si="0"/>
        <v>0</v>
      </c>
      <c r="J14" s="62"/>
      <c r="K14" s="62"/>
      <c r="L14" s="62"/>
      <c r="M14" s="75">
        <v>170</v>
      </c>
      <c r="N14" s="27">
        <f t="shared" si="1"/>
        <v>32.753164556962034</v>
      </c>
      <c r="O14" s="75"/>
      <c r="P14" s="75"/>
      <c r="Q14" s="75"/>
      <c r="R14" s="75">
        <f t="shared" si="2"/>
        <v>0</v>
      </c>
      <c r="S14" s="75"/>
      <c r="T14" s="75"/>
      <c r="U14" s="75"/>
      <c r="V14" s="75"/>
      <c r="W14" s="75"/>
      <c r="X14" s="75"/>
      <c r="Y14" s="75">
        <f t="shared" si="3"/>
        <v>0</v>
      </c>
      <c r="Z14" s="75">
        <f t="shared" si="4"/>
        <v>0</v>
      </c>
      <c r="AA14" s="75"/>
      <c r="AB14" s="75"/>
      <c r="AC14" s="75"/>
      <c r="AD14" s="75">
        <f t="shared" si="5"/>
        <v>0</v>
      </c>
      <c r="AE14" s="75"/>
      <c r="AF14" s="75"/>
      <c r="AG14" s="75"/>
      <c r="AH14" s="75">
        <f t="shared" si="6"/>
        <v>0</v>
      </c>
      <c r="AI14" s="75"/>
      <c r="AJ14" s="75">
        <f t="shared" si="7"/>
        <v>0</v>
      </c>
      <c r="AK14" s="75">
        <f t="shared" si="8"/>
        <v>0</v>
      </c>
      <c r="AL14" s="27">
        <f t="shared" si="9"/>
        <v>32.753164556962034</v>
      </c>
      <c r="AM14" s="75"/>
    </row>
    <row r="15" spans="1:39" ht="22" customHeight="1" x14ac:dyDescent="0.25">
      <c r="A15" s="75">
        <v>13</v>
      </c>
      <c r="B15" s="88" t="s">
        <v>446</v>
      </c>
      <c r="C15" s="89" t="s">
        <v>704</v>
      </c>
      <c r="D15" s="89" t="s">
        <v>654</v>
      </c>
      <c r="E15" s="75" t="str">
        <f>VLOOKUP(D:D,职称信息表!B:M,12,FALSE)</f>
        <v>讲师（高校）</v>
      </c>
      <c r="F15" s="75" t="str">
        <f>VLOOKUP(D:D,职称信息表!B:L,11,FALSE)</f>
        <v>中级</v>
      </c>
      <c r="G15" s="75" t="str">
        <f>VLOOKUP(D:D,职称信息表!B:G,6,FALSE)</f>
        <v>专任教师</v>
      </c>
      <c r="H15" s="26">
        <f>VLOOKUP(D:D,工作量!C:L,10,FALSE)</f>
        <v>48</v>
      </c>
      <c r="I15" s="27">
        <f t="shared" si="0"/>
        <v>12.360515021459227</v>
      </c>
      <c r="J15" s="62" t="e">
        <f>VLOOKUP(成绩明细表!$D:$D,#REF!,3,FALSE)</f>
        <v>#REF!</v>
      </c>
      <c r="K15" s="62"/>
      <c r="L15" s="62" t="e">
        <f t="shared" ref="L15:L52" si="11">AVERAGE(J15,K15)</f>
        <v>#REF!</v>
      </c>
      <c r="M15" s="75">
        <v>77</v>
      </c>
      <c r="N15" s="27">
        <f t="shared" si="1"/>
        <v>69.54113924050634</v>
      </c>
      <c r="O15" s="75"/>
      <c r="P15" s="75"/>
      <c r="Q15" s="75"/>
      <c r="R15" s="75">
        <f t="shared" si="2"/>
        <v>0</v>
      </c>
      <c r="S15" s="75"/>
      <c r="T15" s="75"/>
      <c r="U15" s="75"/>
      <c r="V15" s="75"/>
      <c r="W15" s="75"/>
      <c r="X15" s="75"/>
      <c r="Y15" s="75">
        <f t="shared" si="3"/>
        <v>0</v>
      </c>
      <c r="Z15" s="75">
        <f t="shared" si="4"/>
        <v>0</v>
      </c>
      <c r="AA15" s="75"/>
      <c r="AB15" s="75"/>
      <c r="AC15" s="75"/>
      <c r="AD15" s="75">
        <f t="shared" si="5"/>
        <v>0</v>
      </c>
      <c r="AE15" s="75"/>
      <c r="AF15" s="75"/>
      <c r="AG15" s="75"/>
      <c r="AH15" s="75">
        <f t="shared" si="6"/>
        <v>0</v>
      </c>
      <c r="AI15" s="75"/>
      <c r="AJ15" s="75">
        <f t="shared" si="7"/>
        <v>0</v>
      </c>
      <c r="AK15" s="75">
        <f t="shared" si="8"/>
        <v>0</v>
      </c>
      <c r="AL15" s="27">
        <f t="shared" si="9"/>
        <v>81.901654261965561</v>
      </c>
      <c r="AM15" s="75"/>
    </row>
    <row r="16" spans="1:39" ht="22" customHeight="1" x14ac:dyDescent="0.25">
      <c r="A16" s="75">
        <v>14</v>
      </c>
      <c r="B16" s="88" t="s">
        <v>446</v>
      </c>
      <c r="C16" s="88" t="s">
        <v>366</v>
      </c>
      <c r="D16" s="88" t="s">
        <v>412</v>
      </c>
      <c r="E16" s="75" t="str">
        <f>VLOOKUP(D:D,职称信息表!B:M,12,FALSE)</f>
        <v>讲师</v>
      </c>
      <c r="F16" s="75" t="str">
        <f>VLOOKUP(D:D,职称信息表!B:L,11,FALSE)</f>
        <v>中级</v>
      </c>
      <c r="G16" s="75" t="str">
        <f>VLOOKUP(D:D,职称信息表!B:G,6,FALSE)</f>
        <v>专任教师</v>
      </c>
      <c r="H16" s="26">
        <f>VLOOKUP(D:D,工作量!C:L,10,FALSE)</f>
        <v>208</v>
      </c>
      <c r="I16" s="27">
        <f t="shared" si="0"/>
        <v>53.562231759656655</v>
      </c>
      <c r="J16" s="62" t="e">
        <f>VLOOKUP(成绩明细表!$D:$D,#REF!,3,FALSE)</f>
        <v>#REF!</v>
      </c>
      <c r="K16" s="62" t="e">
        <f>VLOOKUP($D:$D,#REF!,3,FALSE)</f>
        <v>#REF!</v>
      </c>
      <c r="L16" s="62" t="e">
        <f t="shared" si="11"/>
        <v>#REF!</v>
      </c>
      <c r="M16" s="75">
        <v>108</v>
      </c>
      <c r="N16" s="27">
        <f t="shared" si="1"/>
        <v>57.278481012658233</v>
      </c>
      <c r="O16" s="75"/>
      <c r="P16" s="75"/>
      <c r="Q16" s="75"/>
      <c r="R16" s="75">
        <f t="shared" si="2"/>
        <v>0</v>
      </c>
      <c r="S16" s="75"/>
      <c r="T16" s="75"/>
      <c r="U16" s="75"/>
      <c r="V16" s="75"/>
      <c r="W16" s="75"/>
      <c r="X16" s="75"/>
      <c r="Y16" s="75">
        <f t="shared" si="3"/>
        <v>0</v>
      </c>
      <c r="Z16" s="75">
        <f t="shared" si="4"/>
        <v>0</v>
      </c>
      <c r="AA16" s="75"/>
      <c r="AB16" s="75"/>
      <c r="AC16" s="75"/>
      <c r="AD16" s="75">
        <f t="shared" si="5"/>
        <v>0</v>
      </c>
      <c r="AE16" s="75"/>
      <c r="AF16" s="75"/>
      <c r="AG16" s="75"/>
      <c r="AH16" s="75">
        <f t="shared" si="6"/>
        <v>0</v>
      </c>
      <c r="AI16" s="75"/>
      <c r="AJ16" s="75">
        <f t="shared" si="7"/>
        <v>0</v>
      </c>
      <c r="AK16" s="75">
        <f t="shared" si="8"/>
        <v>0</v>
      </c>
      <c r="AL16" s="27">
        <f t="shared" si="9"/>
        <v>110.84071277231489</v>
      </c>
      <c r="AM16" s="75"/>
    </row>
    <row r="17" spans="1:39" ht="22" customHeight="1" x14ac:dyDescent="0.25">
      <c r="A17" s="75">
        <v>15</v>
      </c>
      <c r="B17" s="88" t="s">
        <v>446</v>
      </c>
      <c r="C17" s="88" t="s">
        <v>255</v>
      </c>
      <c r="D17" s="88" t="s">
        <v>242</v>
      </c>
      <c r="E17" s="75" t="str">
        <f>VLOOKUP(D:D,职称信息表!B:M,12,FALSE)</f>
        <v>副教授</v>
      </c>
      <c r="F17" s="75" t="str">
        <f>VLOOKUP(D:D,职称信息表!B:L,11,FALSE)</f>
        <v>副高</v>
      </c>
      <c r="G17" s="75" t="str">
        <f>VLOOKUP(D:D,职称信息表!B:G,6,FALSE)</f>
        <v>专任教师</v>
      </c>
      <c r="H17" s="26">
        <f>VLOOKUP(D:D,工作量!C:L,10,FALSE)</f>
        <v>264.72000000000003</v>
      </c>
      <c r="I17" s="27">
        <f t="shared" si="0"/>
        <v>68.168240343347648</v>
      </c>
      <c r="J17" s="62" t="e">
        <f>VLOOKUP(成绩明细表!$D:$D,#REF!,3,FALSE)</f>
        <v>#REF!</v>
      </c>
      <c r="K17" s="62" t="e">
        <f>VLOOKUP($D:$D,#REF!,3,FALSE)</f>
        <v>#REF!</v>
      </c>
      <c r="L17" s="62" t="e">
        <f t="shared" si="11"/>
        <v>#REF!</v>
      </c>
      <c r="M17" s="75">
        <v>53</v>
      </c>
      <c r="N17" s="27">
        <f t="shared" si="1"/>
        <v>79.034810126582286</v>
      </c>
      <c r="O17" s="75"/>
      <c r="P17" s="75"/>
      <c r="Q17" s="75"/>
      <c r="R17" s="75">
        <f t="shared" si="2"/>
        <v>0</v>
      </c>
      <c r="S17" s="75"/>
      <c r="T17" s="75"/>
      <c r="U17" s="75"/>
      <c r="V17" s="75"/>
      <c r="W17" s="75"/>
      <c r="X17" s="75"/>
      <c r="Y17" s="75">
        <f t="shared" si="3"/>
        <v>0</v>
      </c>
      <c r="Z17" s="75">
        <f t="shared" si="4"/>
        <v>0</v>
      </c>
      <c r="AA17" s="75"/>
      <c r="AB17" s="75"/>
      <c r="AC17" s="75"/>
      <c r="AD17" s="75">
        <f t="shared" si="5"/>
        <v>0</v>
      </c>
      <c r="AE17" s="75"/>
      <c r="AF17" s="75"/>
      <c r="AG17" s="75"/>
      <c r="AH17" s="75">
        <f t="shared" si="6"/>
        <v>0</v>
      </c>
      <c r="AI17" s="75"/>
      <c r="AJ17" s="75">
        <f t="shared" si="7"/>
        <v>0</v>
      </c>
      <c r="AK17" s="75">
        <f t="shared" si="8"/>
        <v>0</v>
      </c>
      <c r="AL17" s="27">
        <f t="shared" si="9"/>
        <v>147.20305046992993</v>
      </c>
      <c r="AM17" s="75"/>
    </row>
    <row r="18" spans="1:39" ht="22" customHeight="1" x14ac:dyDescent="0.25">
      <c r="A18" s="75">
        <v>16</v>
      </c>
      <c r="B18" s="88" t="s">
        <v>511</v>
      </c>
      <c r="C18" s="88" t="s">
        <v>368</v>
      </c>
      <c r="D18" s="88" t="s">
        <v>313</v>
      </c>
      <c r="E18" s="75" t="str">
        <f>VLOOKUP(D:D,职称信息表!B:M,12,FALSE)</f>
        <v>副教授（副研究员（自然科学））</v>
      </c>
      <c r="F18" s="75" t="str">
        <f>VLOOKUP(D:D,职称信息表!B:L,11,FALSE)</f>
        <v>副高</v>
      </c>
      <c r="G18" s="75" t="str">
        <f>VLOOKUP(D:D,职称信息表!B:G,6,FALSE)</f>
        <v>专任教师</v>
      </c>
      <c r="H18" s="26">
        <f>VLOOKUP(D:D,工作量!C:L,10,FALSE)</f>
        <v>184</v>
      </c>
      <c r="I18" s="27">
        <f t="shared" si="0"/>
        <v>47.381974248927037</v>
      </c>
      <c r="J18" s="62"/>
      <c r="K18" s="62" t="e">
        <f>VLOOKUP($D:$D,#REF!,3,FALSE)</f>
        <v>#REF!</v>
      </c>
      <c r="L18" s="62" t="e">
        <f t="shared" si="11"/>
        <v>#REF!</v>
      </c>
      <c r="M18" s="75">
        <v>40</v>
      </c>
      <c r="N18" s="27">
        <f t="shared" si="1"/>
        <v>84.177215189873422</v>
      </c>
      <c r="O18" s="75"/>
      <c r="P18" s="75">
        <v>40</v>
      </c>
      <c r="Q18" s="75"/>
      <c r="R18" s="75">
        <f t="shared" si="2"/>
        <v>40</v>
      </c>
      <c r="S18" s="75"/>
      <c r="T18" s="75"/>
      <c r="U18" s="75"/>
      <c r="V18" s="75"/>
      <c r="W18" s="75">
        <v>-12</v>
      </c>
      <c r="X18" s="75"/>
      <c r="Y18" s="75">
        <f t="shared" si="3"/>
        <v>-12</v>
      </c>
      <c r="Z18" s="75">
        <f t="shared" si="4"/>
        <v>28</v>
      </c>
      <c r="AA18" s="75"/>
      <c r="AB18" s="75"/>
      <c r="AC18" s="75"/>
      <c r="AD18" s="75">
        <f t="shared" si="5"/>
        <v>0</v>
      </c>
      <c r="AE18" s="75"/>
      <c r="AF18" s="75"/>
      <c r="AG18" s="75"/>
      <c r="AH18" s="75">
        <f t="shared" si="6"/>
        <v>0</v>
      </c>
      <c r="AI18" s="75"/>
      <c r="AJ18" s="75">
        <f t="shared" si="7"/>
        <v>0</v>
      </c>
      <c r="AK18" s="75">
        <f t="shared" si="8"/>
        <v>0</v>
      </c>
      <c r="AL18" s="27">
        <f t="shared" si="9"/>
        <v>159.55918943880044</v>
      </c>
      <c r="AM18" s="75"/>
    </row>
    <row r="19" spans="1:39" ht="22" customHeight="1" x14ac:dyDescent="0.25">
      <c r="A19" s="75">
        <v>17</v>
      </c>
      <c r="B19" s="89" t="s">
        <v>511</v>
      </c>
      <c r="C19" s="89" t="s">
        <v>705</v>
      </c>
      <c r="D19" s="89" t="s">
        <v>655</v>
      </c>
      <c r="E19" s="75" t="str">
        <f>VLOOKUP(D:D,职称信息表!B:M,12,FALSE)</f>
        <v>副教授</v>
      </c>
      <c r="F19" s="75" t="str">
        <f>VLOOKUP(D:D,职称信息表!B:L,11,FALSE)</f>
        <v>副高</v>
      </c>
      <c r="G19" s="75" t="str">
        <f>VLOOKUP(D:D,职称信息表!B:G,6,FALSE)</f>
        <v>专任教师</v>
      </c>
      <c r="H19" s="26">
        <f>VLOOKUP(D:D,工作量!C:L,10,FALSE)</f>
        <v>62.400000000000006</v>
      </c>
      <c r="I19" s="27">
        <f t="shared" si="0"/>
        <v>16.068669527896997</v>
      </c>
      <c r="J19" s="62" t="e">
        <f>VLOOKUP(成绩明细表!$D:$D,#REF!,3,FALSE)</f>
        <v>#REF!</v>
      </c>
      <c r="K19" s="62"/>
      <c r="L19" s="62" t="e">
        <f t="shared" si="11"/>
        <v>#REF!</v>
      </c>
      <c r="M19" s="75">
        <v>7</v>
      </c>
      <c r="N19" s="27">
        <f t="shared" si="1"/>
        <v>97.231012658227854</v>
      </c>
      <c r="O19" s="75"/>
      <c r="P19" s="75"/>
      <c r="Q19" s="75"/>
      <c r="R19" s="75">
        <f t="shared" si="2"/>
        <v>0</v>
      </c>
      <c r="S19" s="75"/>
      <c r="T19" s="75"/>
      <c r="U19" s="75"/>
      <c r="V19" s="75"/>
      <c r="W19" s="75"/>
      <c r="X19" s="75"/>
      <c r="Y19" s="75">
        <f t="shared" si="3"/>
        <v>0</v>
      </c>
      <c r="Z19" s="75">
        <f t="shared" si="4"/>
        <v>0</v>
      </c>
      <c r="AA19" s="75"/>
      <c r="AB19" s="75"/>
      <c r="AC19" s="75"/>
      <c r="AD19" s="75">
        <f t="shared" si="5"/>
        <v>0</v>
      </c>
      <c r="AE19" s="75"/>
      <c r="AF19" s="75"/>
      <c r="AG19" s="75"/>
      <c r="AH19" s="75">
        <f t="shared" si="6"/>
        <v>0</v>
      </c>
      <c r="AI19" s="75"/>
      <c r="AJ19" s="75">
        <f t="shared" si="7"/>
        <v>0</v>
      </c>
      <c r="AK19" s="75">
        <f t="shared" si="8"/>
        <v>0</v>
      </c>
      <c r="AL19" s="27">
        <f t="shared" si="9"/>
        <v>113.29968218612485</v>
      </c>
      <c r="AM19" s="75"/>
    </row>
    <row r="20" spans="1:39" ht="22" customHeight="1" x14ac:dyDescent="0.25">
      <c r="A20" s="75">
        <v>18</v>
      </c>
      <c r="B20" s="88" t="s">
        <v>511</v>
      </c>
      <c r="C20" s="88" t="s">
        <v>274</v>
      </c>
      <c r="D20" s="88" t="s">
        <v>223</v>
      </c>
      <c r="E20" s="75" t="str">
        <f>VLOOKUP(D:D,职称信息表!B:M,12,FALSE)</f>
        <v>副教授</v>
      </c>
      <c r="F20" s="75" t="str">
        <f>VLOOKUP(D:D,职称信息表!B:L,11,FALSE)</f>
        <v>副高</v>
      </c>
      <c r="G20" s="75" t="str">
        <f>VLOOKUP(D:D,职称信息表!B:G,6,FALSE)</f>
        <v>专任教师</v>
      </c>
      <c r="H20" s="26">
        <f>VLOOKUP(D:D,工作量!C:L,10,FALSE)</f>
        <v>583.65000000000009</v>
      </c>
      <c r="I20" s="27">
        <f t="shared" si="0"/>
        <v>150.29613733905583</v>
      </c>
      <c r="J20" s="62" t="e">
        <f>VLOOKUP(成绩明细表!$D:$D,#REF!,3,FALSE)</f>
        <v>#REF!</v>
      </c>
      <c r="K20" s="62" t="e">
        <f>VLOOKUP($D:$D,#REF!,3,FALSE)</f>
        <v>#REF!</v>
      </c>
      <c r="L20" s="62" t="e">
        <f t="shared" si="11"/>
        <v>#REF!</v>
      </c>
      <c r="M20" s="75">
        <v>154</v>
      </c>
      <c r="N20" s="27">
        <f t="shared" si="1"/>
        <v>39.082278481012665</v>
      </c>
      <c r="O20" s="75"/>
      <c r="P20" s="75">
        <v>40</v>
      </c>
      <c r="Q20" s="75"/>
      <c r="R20" s="75">
        <f t="shared" si="2"/>
        <v>40</v>
      </c>
      <c r="S20" s="75"/>
      <c r="T20" s="75"/>
      <c r="U20" s="75"/>
      <c r="V20" s="75"/>
      <c r="W20" s="75"/>
      <c r="X20" s="75"/>
      <c r="Y20" s="75">
        <f t="shared" si="3"/>
        <v>0</v>
      </c>
      <c r="Z20" s="75">
        <f t="shared" si="4"/>
        <v>40</v>
      </c>
      <c r="AA20" s="75">
        <v>15</v>
      </c>
      <c r="AB20" s="75"/>
      <c r="AC20" s="75"/>
      <c r="AD20" s="75">
        <f t="shared" si="5"/>
        <v>15</v>
      </c>
      <c r="AE20" s="75"/>
      <c r="AF20" s="75"/>
      <c r="AG20" s="75"/>
      <c r="AH20" s="75">
        <f t="shared" si="6"/>
        <v>0</v>
      </c>
      <c r="AI20" s="75"/>
      <c r="AJ20" s="75">
        <f t="shared" si="7"/>
        <v>0</v>
      </c>
      <c r="AK20" s="75">
        <f t="shared" si="8"/>
        <v>15</v>
      </c>
      <c r="AL20" s="27">
        <f t="shared" si="9"/>
        <v>244.37841582006848</v>
      </c>
      <c r="AM20" s="75"/>
    </row>
    <row r="21" spans="1:39" ht="22" customHeight="1" x14ac:dyDescent="0.25">
      <c r="A21" s="75">
        <v>19</v>
      </c>
      <c r="B21" s="88" t="s">
        <v>511</v>
      </c>
      <c r="C21" s="88" t="s">
        <v>176</v>
      </c>
      <c r="D21" s="88" t="s">
        <v>95</v>
      </c>
      <c r="E21" s="75" t="str">
        <f>VLOOKUP(D:D,职称信息表!B:M,12,FALSE)</f>
        <v>教授</v>
      </c>
      <c r="F21" s="75" t="str">
        <f>VLOOKUP(D:D,职称信息表!B:L,11,FALSE)</f>
        <v>正高</v>
      </c>
      <c r="G21" s="75" t="str">
        <f>VLOOKUP(D:D,职称信息表!B:G,6,FALSE)</f>
        <v>专任教师</v>
      </c>
      <c r="H21" s="26">
        <f>VLOOKUP(D:D,工作量!C:L,10,FALSE)</f>
        <v>108</v>
      </c>
      <c r="I21" s="27">
        <f t="shared" si="0"/>
        <v>27.811158798283262</v>
      </c>
      <c r="J21" s="62" t="e">
        <f>VLOOKUP(成绩明细表!$D:$D,#REF!,3,FALSE)</f>
        <v>#REF!</v>
      </c>
      <c r="K21" s="62"/>
      <c r="L21" s="62" t="e">
        <f t="shared" si="11"/>
        <v>#REF!</v>
      </c>
      <c r="M21" s="75">
        <v>142</v>
      </c>
      <c r="N21" s="27">
        <f t="shared" si="1"/>
        <v>43.829113924050638</v>
      </c>
      <c r="O21" s="75"/>
      <c r="P21" s="75"/>
      <c r="Q21" s="75"/>
      <c r="R21" s="75">
        <f t="shared" si="2"/>
        <v>0</v>
      </c>
      <c r="S21" s="75"/>
      <c r="T21" s="75"/>
      <c r="U21" s="75"/>
      <c r="V21" s="75"/>
      <c r="W21" s="75"/>
      <c r="X21" s="75"/>
      <c r="Y21" s="75">
        <f t="shared" si="3"/>
        <v>0</v>
      </c>
      <c r="Z21" s="75">
        <f t="shared" si="4"/>
        <v>0</v>
      </c>
      <c r="AA21" s="75"/>
      <c r="AB21" s="75"/>
      <c r="AC21" s="75"/>
      <c r="AD21" s="75">
        <f t="shared" si="5"/>
        <v>0</v>
      </c>
      <c r="AE21" s="75"/>
      <c r="AF21" s="75"/>
      <c r="AG21" s="75"/>
      <c r="AH21" s="75">
        <f t="shared" si="6"/>
        <v>0</v>
      </c>
      <c r="AI21" s="75"/>
      <c r="AJ21" s="75">
        <f t="shared" si="7"/>
        <v>0</v>
      </c>
      <c r="AK21" s="75">
        <f t="shared" si="8"/>
        <v>0</v>
      </c>
      <c r="AL21" s="27">
        <f t="shared" si="9"/>
        <v>71.640272722333904</v>
      </c>
      <c r="AM21" s="75"/>
    </row>
    <row r="22" spans="1:39" ht="22" customHeight="1" x14ac:dyDescent="0.25">
      <c r="A22" s="75">
        <v>20</v>
      </c>
      <c r="B22" s="88" t="s">
        <v>511</v>
      </c>
      <c r="C22" s="88" t="s">
        <v>173</v>
      </c>
      <c r="D22" s="88" t="s">
        <v>104</v>
      </c>
      <c r="E22" s="75" t="str">
        <f>VLOOKUP(D:D,职称信息表!B:M,12,FALSE)</f>
        <v>副教授</v>
      </c>
      <c r="F22" s="75" t="str">
        <f>VLOOKUP(D:D,职称信息表!B:L,11,FALSE)</f>
        <v>副高</v>
      </c>
      <c r="G22" s="75" t="str">
        <f>VLOOKUP(D:D,职称信息表!B:G,6,FALSE)</f>
        <v>专任教师</v>
      </c>
      <c r="H22" s="26">
        <f>VLOOKUP(D:D,工作量!C:L,10,FALSE)</f>
        <v>334.11</v>
      </c>
      <c r="I22" s="27">
        <f t="shared" si="0"/>
        <v>86.036909871244632</v>
      </c>
      <c r="J22" s="62" t="e">
        <f>VLOOKUP(成绩明细表!$D:$D,#REF!,3,FALSE)</f>
        <v>#REF!</v>
      </c>
      <c r="K22" s="62"/>
      <c r="L22" s="62" t="e">
        <f t="shared" si="11"/>
        <v>#REF!</v>
      </c>
      <c r="M22" s="75">
        <v>25</v>
      </c>
      <c r="N22" s="27">
        <f t="shared" si="1"/>
        <v>90.110759493670898</v>
      </c>
      <c r="O22" s="75"/>
      <c r="P22" s="75"/>
      <c r="Q22" s="75"/>
      <c r="R22" s="75">
        <f t="shared" si="2"/>
        <v>0</v>
      </c>
      <c r="S22" s="75"/>
      <c r="T22" s="75"/>
      <c r="U22" s="75"/>
      <c r="V22" s="75"/>
      <c r="W22" s="75"/>
      <c r="X22" s="75"/>
      <c r="Y22" s="75">
        <f t="shared" si="3"/>
        <v>0</v>
      </c>
      <c r="Z22" s="75">
        <f t="shared" si="4"/>
        <v>0</v>
      </c>
      <c r="AA22" s="75"/>
      <c r="AB22" s="75"/>
      <c r="AC22" s="75"/>
      <c r="AD22" s="75">
        <f t="shared" si="5"/>
        <v>0</v>
      </c>
      <c r="AE22" s="75"/>
      <c r="AF22" s="75"/>
      <c r="AG22" s="75"/>
      <c r="AH22" s="75">
        <f t="shared" si="6"/>
        <v>0</v>
      </c>
      <c r="AI22" s="75"/>
      <c r="AJ22" s="75">
        <f t="shared" si="7"/>
        <v>0</v>
      </c>
      <c r="AK22" s="75">
        <f t="shared" si="8"/>
        <v>0</v>
      </c>
      <c r="AL22" s="27">
        <f t="shared" si="9"/>
        <v>176.14766936491554</v>
      </c>
      <c r="AM22" s="75"/>
    </row>
    <row r="23" spans="1:39" ht="22" customHeight="1" x14ac:dyDescent="0.25">
      <c r="A23" s="75">
        <v>21</v>
      </c>
      <c r="B23" s="88" t="s">
        <v>511</v>
      </c>
      <c r="C23" s="88" t="s">
        <v>52</v>
      </c>
      <c r="D23" s="88" t="s">
        <v>53</v>
      </c>
      <c r="E23" s="75" t="str">
        <f>VLOOKUP(D:D,职称信息表!B:M,12,FALSE)</f>
        <v>教授</v>
      </c>
      <c r="F23" s="75" t="str">
        <f>VLOOKUP(D:D,职称信息表!B:L,11,FALSE)</f>
        <v>正高</v>
      </c>
      <c r="G23" s="75" t="str">
        <f>VLOOKUP(D:D,职称信息表!B:G,6,FALSE)</f>
        <v>专任教师</v>
      </c>
      <c r="H23" s="26">
        <f>VLOOKUP(D:D,工作量!C:L,10,FALSE)</f>
        <v>120</v>
      </c>
      <c r="I23" s="27">
        <f t="shared" si="0"/>
        <v>30.901287553648068</v>
      </c>
      <c r="J23" s="62" t="e">
        <f>VLOOKUP(成绩明细表!$D:$D,#REF!,3,FALSE)</f>
        <v>#REF!</v>
      </c>
      <c r="K23" s="62"/>
      <c r="L23" s="62" t="e">
        <f t="shared" si="11"/>
        <v>#REF!</v>
      </c>
      <c r="M23" s="75">
        <v>10</v>
      </c>
      <c r="N23" s="27">
        <f t="shared" si="1"/>
        <v>96.044303797468373</v>
      </c>
      <c r="O23" s="75"/>
      <c r="P23" s="75"/>
      <c r="Q23" s="75"/>
      <c r="R23" s="75">
        <f t="shared" si="2"/>
        <v>0</v>
      </c>
      <c r="S23" s="75"/>
      <c r="T23" s="75"/>
      <c r="U23" s="75"/>
      <c r="V23" s="75"/>
      <c r="W23" s="75"/>
      <c r="X23" s="75"/>
      <c r="Y23" s="75">
        <f t="shared" si="3"/>
        <v>0</v>
      </c>
      <c r="Z23" s="75">
        <f t="shared" si="4"/>
        <v>0</v>
      </c>
      <c r="AA23" s="75"/>
      <c r="AB23" s="75"/>
      <c r="AC23" s="75"/>
      <c r="AD23" s="75">
        <f t="shared" si="5"/>
        <v>0</v>
      </c>
      <c r="AE23" s="75"/>
      <c r="AF23" s="75"/>
      <c r="AG23" s="75"/>
      <c r="AH23" s="75">
        <f t="shared" si="6"/>
        <v>0</v>
      </c>
      <c r="AI23" s="75"/>
      <c r="AJ23" s="75">
        <f t="shared" si="7"/>
        <v>0</v>
      </c>
      <c r="AK23" s="75">
        <f t="shared" si="8"/>
        <v>0</v>
      </c>
      <c r="AL23" s="27">
        <f t="shared" si="9"/>
        <v>126.94559135111643</v>
      </c>
      <c r="AM23" s="75"/>
    </row>
    <row r="24" spans="1:39" ht="22" customHeight="1" x14ac:dyDescent="0.25">
      <c r="A24" s="75">
        <v>22</v>
      </c>
      <c r="B24" s="88" t="s">
        <v>453</v>
      </c>
      <c r="C24" s="88" t="s">
        <v>256</v>
      </c>
      <c r="D24" s="88" t="s">
        <v>241</v>
      </c>
      <c r="E24" s="75" t="str">
        <f>VLOOKUP(D:D,职称信息表!B:M,12,FALSE)</f>
        <v>副教授</v>
      </c>
      <c r="F24" s="75" t="str">
        <f>VLOOKUP(D:D,职称信息表!B:L,11,FALSE)</f>
        <v>副高</v>
      </c>
      <c r="G24" s="75" t="str">
        <f>VLOOKUP(D:D,职称信息表!B:G,6,FALSE)</f>
        <v>专任教师</v>
      </c>
      <c r="H24" s="26">
        <f>VLOOKUP(D:D,工作量!C:L,10,FALSE)</f>
        <v>288</v>
      </c>
      <c r="I24" s="27">
        <f t="shared" si="0"/>
        <v>74.163090128755371</v>
      </c>
      <c r="J24" s="62" t="e">
        <f>VLOOKUP(成绩明细表!$D:$D,#REF!,3,FALSE)</f>
        <v>#REF!</v>
      </c>
      <c r="K24" s="62" t="e">
        <f>VLOOKUP($D:$D,#REF!,3,FALSE)</f>
        <v>#REF!</v>
      </c>
      <c r="L24" s="62" t="e">
        <f t="shared" si="11"/>
        <v>#REF!</v>
      </c>
      <c r="M24" s="75">
        <v>49</v>
      </c>
      <c r="N24" s="27">
        <f t="shared" si="1"/>
        <v>80.617088607594951</v>
      </c>
      <c r="O24" s="75">
        <v>84</v>
      </c>
      <c r="P24" s="75">
        <v>10</v>
      </c>
      <c r="Q24" s="75"/>
      <c r="R24" s="75">
        <f t="shared" si="2"/>
        <v>94</v>
      </c>
      <c r="S24" s="75"/>
      <c r="T24" s="75"/>
      <c r="U24" s="75"/>
      <c r="V24" s="75"/>
      <c r="W24" s="75"/>
      <c r="X24" s="75"/>
      <c r="Y24" s="75">
        <f t="shared" si="3"/>
        <v>0</v>
      </c>
      <c r="Z24" s="75">
        <f t="shared" si="4"/>
        <v>94</v>
      </c>
      <c r="AA24" s="75"/>
      <c r="AB24" s="75"/>
      <c r="AC24" s="75"/>
      <c r="AD24" s="75">
        <f t="shared" si="5"/>
        <v>0</v>
      </c>
      <c r="AE24" s="75"/>
      <c r="AF24" s="75"/>
      <c r="AG24" s="75"/>
      <c r="AH24" s="75">
        <f t="shared" si="6"/>
        <v>0</v>
      </c>
      <c r="AI24" s="75"/>
      <c r="AJ24" s="75">
        <f t="shared" si="7"/>
        <v>0</v>
      </c>
      <c r="AK24" s="75">
        <f t="shared" si="8"/>
        <v>0</v>
      </c>
      <c r="AL24" s="27">
        <f t="shared" si="9"/>
        <v>248.78017873635031</v>
      </c>
      <c r="AM24" s="75"/>
    </row>
    <row r="25" spans="1:39" ht="22" customHeight="1" x14ac:dyDescent="0.25">
      <c r="A25" s="75">
        <v>23</v>
      </c>
      <c r="B25" s="88" t="s">
        <v>453</v>
      </c>
      <c r="C25" s="88" t="s">
        <v>123</v>
      </c>
      <c r="D25" s="88" t="s">
        <v>124</v>
      </c>
      <c r="E25" s="75" t="str">
        <f>VLOOKUP(D:D,职称信息表!B:M,12,FALSE)</f>
        <v>讲师（高校）</v>
      </c>
      <c r="F25" s="75" t="str">
        <f>VLOOKUP(D:D,职称信息表!B:L,11,FALSE)</f>
        <v>中级</v>
      </c>
      <c r="G25" s="75" t="str">
        <f>VLOOKUP(D:D,职称信息表!B:G,6,FALSE)</f>
        <v>专任教师</v>
      </c>
      <c r="H25" s="26">
        <f>VLOOKUP(D:D,工作量!C:L,10,FALSE)</f>
        <v>64</v>
      </c>
      <c r="I25" s="27">
        <f t="shared" si="0"/>
        <v>16.480686695278969</v>
      </c>
      <c r="J25" s="62"/>
      <c r="K25" s="62" t="e">
        <f>VLOOKUP($D:$D,#REF!,3,FALSE)</f>
        <v>#REF!</v>
      </c>
      <c r="L25" s="62" t="e">
        <f t="shared" si="11"/>
        <v>#REF!</v>
      </c>
      <c r="M25" s="75">
        <v>131</v>
      </c>
      <c r="N25" s="27">
        <f t="shared" si="1"/>
        <v>48.180379746835449</v>
      </c>
      <c r="O25" s="75"/>
      <c r="P25" s="75"/>
      <c r="Q25" s="75"/>
      <c r="R25" s="75">
        <f t="shared" si="2"/>
        <v>0</v>
      </c>
      <c r="S25" s="75"/>
      <c r="T25" s="75"/>
      <c r="U25" s="75"/>
      <c r="V25" s="75"/>
      <c r="W25" s="75"/>
      <c r="X25" s="75"/>
      <c r="Y25" s="75">
        <f t="shared" si="3"/>
        <v>0</v>
      </c>
      <c r="Z25" s="75">
        <f t="shared" si="4"/>
        <v>0</v>
      </c>
      <c r="AA25" s="75"/>
      <c r="AB25" s="75"/>
      <c r="AC25" s="75"/>
      <c r="AD25" s="75">
        <f t="shared" si="5"/>
        <v>0</v>
      </c>
      <c r="AE25" s="75"/>
      <c r="AF25" s="75"/>
      <c r="AG25" s="75"/>
      <c r="AH25" s="75">
        <f t="shared" si="6"/>
        <v>0</v>
      </c>
      <c r="AI25" s="75"/>
      <c r="AJ25" s="75">
        <f t="shared" si="7"/>
        <v>0</v>
      </c>
      <c r="AK25" s="75">
        <f t="shared" si="8"/>
        <v>0</v>
      </c>
      <c r="AL25" s="27">
        <f t="shared" si="9"/>
        <v>64.661066442114418</v>
      </c>
      <c r="AM25" s="75"/>
    </row>
    <row r="26" spans="1:39" ht="22" customHeight="1" x14ac:dyDescent="0.25">
      <c r="A26" s="75">
        <v>24</v>
      </c>
      <c r="B26" s="88" t="s">
        <v>453</v>
      </c>
      <c r="C26" s="88" t="s">
        <v>78</v>
      </c>
      <c r="D26" s="88" t="s">
        <v>79</v>
      </c>
      <c r="E26" s="75" t="str">
        <f>VLOOKUP(D:D,职称信息表!B:M,12,FALSE)</f>
        <v>助理研究员（自然科学）</v>
      </c>
      <c r="F26" s="75" t="str">
        <f>VLOOKUP(D:D,职称信息表!B:L,11,FALSE)</f>
        <v>中级</v>
      </c>
      <c r="G26" s="75" t="str">
        <f>VLOOKUP(D:D,职称信息表!B:G,6,FALSE)</f>
        <v>专任教师</v>
      </c>
      <c r="H26" s="26">
        <f>VLOOKUP(D:D,工作量!C:L,10,FALSE)</f>
        <v>160</v>
      </c>
      <c r="I26" s="27">
        <f t="shared" si="0"/>
        <v>41.201716738197426</v>
      </c>
      <c r="J26" s="62" t="e">
        <f>VLOOKUP(成绩明细表!$D:$D,#REF!,3,FALSE)</f>
        <v>#REF!</v>
      </c>
      <c r="K26" s="62" t="e">
        <f>VLOOKUP($D:$D,#REF!,3,FALSE)</f>
        <v>#REF!</v>
      </c>
      <c r="L26" s="62" t="e">
        <f t="shared" si="11"/>
        <v>#REF!</v>
      </c>
      <c r="M26" s="75">
        <v>155</v>
      </c>
      <c r="N26" s="27">
        <f t="shared" si="1"/>
        <v>38.686708860759495</v>
      </c>
      <c r="O26" s="75"/>
      <c r="P26" s="75"/>
      <c r="Q26" s="75"/>
      <c r="R26" s="75">
        <f t="shared" si="2"/>
        <v>0</v>
      </c>
      <c r="S26" s="75"/>
      <c r="T26" s="75"/>
      <c r="U26" s="75"/>
      <c r="V26" s="75"/>
      <c r="W26" s="75"/>
      <c r="X26" s="75"/>
      <c r="Y26" s="75">
        <f t="shared" si="3"/>
        <v>0</v>
      </c>
      <c r="Z26" s="75">
        <f t="shared" si="4"/>
        <v>0</v>
      </c>
      <c r="AA26" s="75"/>
      <c r="AB26" s="75"/>
      <c r="AC26" s="75"/>
      <c r="AD26" s="75">
        <f t="shared" si="5"/>
        <v>0</v>
      </c>
      <c r="AE26" s="75"/>
      <c r="AF26" s="75"/>
      <c r="AG26" s="75"/>
      <c r="AH26" s="75">
        <f t="shared" si="6"/>
        <v>0</v>
      </c>
      <c r="AI26" s="75"/>
      <c r="AJ26" s="75">
        <f t="shared" si="7"/>
        <v>0</v>
      </c>
      <c r="AK26" s="75">
        <f t="shared" si="8"/>
        <v>0</v>
      </c>
      <c r="AL26" s="27">
        <f t="shared" si="9"/>
        <v>79.888425598956928</v>
      </c>
      <c r="AM26" s="75"/>
    </row>
    <row r="27" spans="1:39" ht="22" customHeight="1" x14ac:dyDescent="0.25">
      <c r="A27" s="75">
        <v>25</v>
      </c>
      <c r="B27" s="88" t="s">
        <v>453</v>
      </c>
      <c r="C27" s="88" t="s">
        <v>279</v>
      </c>
      <c r="D27" s="88" t="s">
        <v>227</v>
      </c>
      <c r="E27" s="75" t="str">
        <f>VLOOKUP(D:D,职称信息表!B:M,12,FALSE)</f>
        <v>副研究员（自然科学）</v>
      </c>
      <c r="F27" s="75" t="str">
        <f>VLOOKUP(D:D,职称信息表!B:L,11,FALSE)</f>
        <v>副高</v>
      </c>
      <c r="G27" s="75" t="str">
        <f>VLOOKUP(D:D,职称信息表!B:G,6,FALSE)</f>
        <v>专任教师</v>
      </c>
      <c r="H27" s="26">
        <f>VLOOKUP(D:D,工作量!C:L,10,FALSE)</f>
        <v>155.19999999999999</v>
      </c>
      <c r="I27" s="27">
        <f t="shared" si="0"/>
        <v>39.9656652360515</v>
      </c>
      <c r="J27" s="62" t="e">
        <f>VLOOKUP(成绩明细表!$D:$D,#REF!,3,FALSE)</f>
        <v>#REF!</v>
      </c>
      <c r="K27" s="62" t="e">
        <f>VLOOKUP($D:$D,#REF!,3,FALSE)</f>
        <v>#REF!</v>
      </c>
      <c r="L27" s="62" t="e">
        <f t="shared" si="11"/>
        <v>#REF!</v>
      </c>
      <c r="M27" s="75">
        <v>153</v>
      </c>
      <c r="N27" s="27">
        <f t="shared" si="1"/>
        <v>39.477848101265828</v>
      </c>
      <c r="O27" s="75"/>
      <c r="P27" s="75"/>
      <c r="Q27" s="75"/>
      <c r="R27" s="75">
        <f t="shared" si="2"/>
        <v>0</v>
      </c>
      <c r="S27" s="75"/>
      <c r="T27" s="75"/>
      <c r="U27" s="75"/>
      <c r="V27" s="75"/>
      <c r="W27" s="75"/>
      <c r="X27" s="75"/>
      <c r="Y27" s="75">
        <f t="shared" si="3"/>
        <v>0</v>
      </c>
      <c r="Z27" s="75">
        <f t="shared" si="4"/>
        <v>0</v>
      </c>
      <c r="AA27" s="75"/>
      <c r="AB27" s="75"/>
      <c r="AC27" s="75"/>
      <c r="AD27" s="75">
        <f t="shared" si="5"/>
        <v>0</v>
      </c>
      <c r="AE27" s="75"/>
      <c r="AF27" s="75"/>
      <c r="AG27" s="75"/>
      <c r="AH27" s="75">
        <f t="shared" si="6"/>
        <v>0</v>
      </c>
      <c r="AI27" s="75"/>
      <c r="AJ27" s="75">
        <f t="shared" si="7"/>
        <v>0</v>
      </c>
      <c r="AK27" s="75">
        <f t="shared" si="8"/>
        <v>0</v>
      </c>
      <c r="AL27" s="27">
        <f t="shared" si="9"/>
        <v>79.443513337317327</v>
      </c>
      <c r="AM27" s="75"/>
    </row>
    <row r="28" spans="1:39" ht="22" customHeight="1" x14ac:dyDescent="0.25">
      <c r="A28" s="75">
        <v>26</v>
      </c>
      <c r="B28" s="88" t="s">
        <v>453</v>
      </c>
      <c r="C28" s="88" t="s">
        <v>394</v>
      </c>
      <c r="D28" s="88" t="s">
        <v>417</v>
      </c>
      <c r="E28" s="75" t="str">
        <f>VLOOKUP(D:D,职称信息表!B:M,12,FALSE)</f>
        <v>讲师</v>
      </c>
      <c r="F28" s="75" t="str">
        <f>VLOOKUP(D:D,职称信息表!B:L,11,FALSE)</f>
        <v>中级</v>
      </c>
      <c r="G28" s="75" t="str">
        <f>VLOOKUP(D:D,职称信息表!B:G,6,FALSE)</f>
        <v>专任教师</v>
      </c>
      <c r="H28" s="26">
        <f>VLOOKUP(D:D,工作量!C:L,10,FALSE)</f>
        <v>248</v>
      </c>
      <c r="I28" s="27">
        <f t="shared" si="0"/>
        <v>63.862660944206006</v>
      </c>
      <c r="J28" s="62" t="e">
        <f>VLOOKUP(成绩明细表!$D:$D,#REF!,3,FALSE)</f>
        <v>#REF!</v>
      </c>
      <c r="K28" s="62" t="e">
        <f>VLOOKUP($D:$D,#REF!,3,FALSE)</f>
        <v>#REF!</v>
      </c>
      <c r="L28" s="62" t="e">
        <f t="shared" si="11"/>
        <v>#REF!</v>
      </c>
      <c r="M28" s="75">
        <v>132</v>
      </c>
      <c r="N28" s="27">
        <f t="shared" si="1"/>
        <v>47.784810126582286</v>
      </c>
      <c r="O28" s="75"/>
      <c r="P28" s="75"/>
      <c r="Q28" s="75"/>
      <c r="R28" s="75">
        <f t="shared" si="2"/>
        <v>0</v>
      </c>
      <c r="S28" s="75"/>
      <c r="T28" s="75"/>
      <c r="U28" s="75"/>
      <c r="V28" s="75"/>
      <c r="W28" s="75"/>
      <c r="X28" s="75"/>
      <c r="Y28" s="75">
        <f t="shared" si="3"/>
        <v>0</v>
      </c>
      <c r="Z28" s="75">
        <f t="shared" si="4"/>
        <v>0</v>
      </c>
      <c r="AA28" s="75"/>
      <c r="AB28" s="75"/>
      <c r="AC28" s="75"/>
      <c r="AD28" s="75">
        <f t="shared" si="5"/>
        <v>0</v>
      </c>
      <c r="AE28" s="75"/>
      <c r="AF28" s="75"/>
      <c r="AG28" s="75"/>
      <c r="AH28" s="75">
        <f t="shared" si="6"/>
        <v>0</v>
      </c>
      <c r="AI28" s="75"/>
      <c r="AJ28" s="75">
        <f t="shared" si="7"/>
        <v>0</v>
      </c>
      <c r="AK28" s="75">
        <f t="shared" si="8"/>
        <v>0</v>
      </c>
      <c r="AL28" s="27">
        <f t="shared" si="9"/>
        <v>111.6474710707883</v>
      </c>
      <c r="AM28" s="75"/>
    </row>
    <row r="29" spans="1:39" ht="22" customHeight="1" x14ac:dyDescent="0.25">
      <c r="A29" s="75">
        <v>27</v>
      </c>
      <c r="B29" s="88" t="s">
        <v>453</v>
      </c>
      <c r="C29" s="88" t="s">
        <v>372</v>
      </c>
      <c r="D29" s="88" t="s">
        <v>316</v>
      </c>
      <c r="E29" s="75" t="str">
        <f>VLOOKUP(D:D,职称信息表!B:M,12,FALSE)</f>
        <v>讲师（高校）</v>
      </c>
      <c r="F29" s="75" t="str">
        <f>VLOOKUP(D:D,职称信息表!B:L,11,FALSE)</f>
        <v>中级</v>
      </c>
      <c r="G29" s="75" t="str">
        <f>VLOOKUP(D:D,职称信息表!B:G,6,FALSE)</f>
        <v>专任教师</v>
      </c>
      <c r="H29" s="26">
        <f>VLOOKUP(D:D,工作量!C:L,10,FALSE)</f>
        <v>144</v>
      </c>
      <c r="I29" s="27">
        <f t="shared" si="0"/>
        <v>37.081545064377686</v>
      </c>
      <c r="J29" s="62" t="e">
        <f>VLOOKUP(成绩明细表!$D:$D,#REF!,3,FALSE)</f>
        <v>#REF!</v>
      </c>
      <c r="K29" s="62" t="e">
        <f>VLOOKUP($D:$D,#REF!,3,FALSE)</f>
        <v>#REF!</v>
      </c>
      <c r="L29" s="62" t="e">
        <f t="shared" si="11"/>
        <v>#REF!</v>
      </c>
      <c r="M29" s="75">
        <v>71</v>
      </c>
      <c r="N29" s="27">
        <f t="shared" si="1"/>
        <v>71.91455696202533</v>
      </c>
      <c r="O29" s="75"/>
      <c r="P29" s="75"/>
      <c r="Q29" s="75"/>
      <c r="R29" s="75">
        <f t="shared" si="2"/>
        <v>0</v>
      </c>
      <c r="S29" s="75"/>
      <c r="T29" s="75"/>
      <c r="U29" s="75"/>
      <c r="V29" s="75"/>
      <c r="W29" s="75"/>
      <c r="X29" s="75"/>
      <c r="Y29" s="75">
        <f t="shared" si="3"/>
        <v>0</v>
      </c>
      <c r="Z29" s="75">
        <f t="shared" si="4"/>
        <v>0</v>
      </c>
      <c r="AA29" s="75"/>
      <c r="AB29" s="75"/>
      <c r="AC29" s="75"/>
      <c r="AD29" s="75">
        <f t="shared" si="5"/>
        <v>0</v>
      </c>
      <c r="AE29" s="75"/>
      <c r="AF29" s="75"/>
      <c r="AG29" s="75"/>
      <c r="AH29" s="75">
        <f t="shared" si="6"/>
        <v>0</v>
      </c>
      <c r="AI29" s="75"/>
      <c r="AJ29" s="75">
        <f t="shared" si="7"/>
        <v>0</v>
      </c>
      <c r="AK29" s="75">
        <f t="shared" si="8"/>
        <v>0</v>
      </c>
      <c r="AL29" s="27">
        <f t="shared" si="9"/>
        <v>108.99610202640301</v>
      </c>
      <c r="AM29" s="75"/>
    </row>
    <row r="30" spans="1:39" ht="22" customHeight="1" x14ac:dyDescent="0.25">
      <c r="A30" s="75">
        <v>28</v>
      </c>
      <c r="B30" s="88" t="s">
        <v>453</v>
      </c>
      <c r="C30" s="88" t="s">
        <v>172</v>
      </c>
      <c r="D30" s="88" t="s">
        <v>157</v>
      </c>
      <c r="E30" s="75" t="str">
        <f>VLOOKUP(D:D,职称信息表!B:M,12,FALSE)</f>
        <v>讲师（高校）</v>
      </c>
      <c r="F30" s="75" t="str">
        <f>VLOOKUP(D:D,职称信息表!B:L,11,FALSE)</f>
        <v>中级</v>
      </c>
      <c r="G30" s="75" t="str">
        <f>VLOOKUP(D:D,职称信息表!B:G,6,FALSE)</f>
        <v>专任教师</v>
      </c>
      <c r="H30" s="26">
        <f>VLOOKUP(D:D,工作量!C:L,10,FALSE)</f>
        <v>200</v>
      </c>
      <c r="I30" s="27">
        <f t="shared" si="0"/>
        <v>51.502145922746784</v>
      </c>
      <c r="J30" s="62" t="e">
        <f>VLOOKUP(成绩明细表!$D:$D,#REF!,3,FALSE)</f>
        <v>#REF!</v>
      </c>
      <c r="K30" s="62"/>
      <c r="L30" s="62" t="e">
        <f t="shared" si="11"/>
        <v>#REF!</v>
      </c>
      <c r="M30" s="75">
        <v>13</v>
      </c>
      <c r="N30" s="27">
        <f t="shared" si="1"/>
        <v>94.857594936708864</v>
      </c>
      <c r="O30" s="75"/>
      <c r="P30" s="75"/>
      <c r="Q30" s="75"/>
      <c r="R30" s="75">
        <f t="shared" si="2"/>
        <v>0</v>
      </c>
      <c r="S30" s="75"/>
      <c r="T30" s="75"/>
      <c r="U30" s="75"/>
      <c r="V30" s="75"/>
      <c r="W30" s="75"/>
      <c r="X30" s="75"/>
      <c r="Y30" s="75">
        <f t="shared" si="3"/>
        <v>0</v>
      </c>
      <c r="Z30" s="75">
        <f t="shared" si="4"/>
        <v>0</v>
      </c>
      <c r="AA30" s="75"/>
      <c r="AB30" s="75"/>
      <c r="AC30" s="75"/>
      <c r="AD30" s="75">
        <f t="shared" si="5"/>
        <v>0</v>
      </c>
      <c r="AE30" s="75"/>
      <c r="AF30" s="75"/>
      <c r="AG30" s="75"/>
      <c r="AH30" s="75">
        <f t="shared" si="6"/>
        <v>0</v>
      </c>
      <c r="AI30" s="75"/>
      <c r="AJ30" s="75">
        <f t="shared" si="7"/>
        <v>0</v>
      </c>
      <c r="AK30" s="75">
        <f t="shared" si="8"/>
        <v>0</v>
      </c>
      <c r="AL30" s="27">
        <f t="shared" si="9"/>
        <v>146.35974085945566</v>
      </c>
      <c r="AM30" s="75"/>
    </row>
    <row r="31" spans="1:39" ht="22" customHeight="1" x14ac:dyDescent="0.25">
      <c r="A31" s="75">
        <v>29</v>
      </c>
      <c r="B31" s="88" t="s">
        <v>453</v>
      </c>
      <c r="C31" s="88" t="s">
        <v>292</v>
      </c>
      <c r="D31" s="88" t="s">
        <v>137</v>
      </c>
      <c r="E31" s="75" t="str">
        <f>VLOOKUP(D:D,职称信息表!B:M,12,FALSE)</f>
        <v>副教授</v>
      </c>
      <c r="F31" s="75" t="str">
        <f>VLOOKUP(D:D,职称信息表!B:L,11,FALSE)</f>
        <v>副高</v>
      </c>
      <c r="G31" s="75" t="str">
        <f>VLOOKUP(D:D,职称信息表!B:G,6,FALSE)</f>
        <v>专任教师</v>
      </c>
      <c r="H31" s="26">
        <f>VLOOKUP(D:D,工作量!C:L,10,FALSE)</f>
        <v>320</v>
      </c>
      <c r="I31" s="27">
        <f t="shared" si="0"/>
        <v>82.403433476394852</v>
      </c>
      <c r="J31" s="62" t="e">
        <f>VLOOKUP(成绩明细表!$D:$D,#REF!,3,FALSE)</f>
        <v>#REF!</v>
      </c>
      <c r="K31" s="62" t="e">
        <f>VLOOKUP($D:$D,#REF!,3,FALSE)</f>
        <v>#REF!</v>
      </c>
      <c r="L31" s="62" t="e">
        <f t="shared" si="11"/>
        <v>#REF!</v>
      </c>
      <c r="M31" s="75">
        <v>104</v>
      </c>
      <c r="N31" s="27">
        <f t="shared" si="1"/>
        <v>58.860759493670898</v>
      </c>
      <c r="O31" s="75"/>
      <c r="P31" s="75"/>
      <c r="Q31" s="75"/>
      <c r="R31" s="75">
        <f t="shared" si="2"/>
        <v>0</v>
      </c>
      <c r="S31" s="75"/>
      <c r="T31" s="75"/>
      <c r="U31" s="75"/>
      <c r="V31" s="75"/>
      <c r="W31" s="75">
        <v>-7</v>
      </c>
      <c r="X31" s="75"/>
      <c r="Y31" s="75">
        <f t="shared" si="3"/>
        <v>-7</v>
      </c>
      <c r="Z31" s="75">
        <f t="shared" si="4"/>
        <v>-7</v>
      </c>
      <c r="AA31" s="75"/>
      <c r="AB31" s="75"/>
      <c r="AC31" s="75"/>
      <c r="AD31" s="75">
        <f t="shared" si="5"/>
        <v>0</v>
      </c>
      <c r="AE31" s="75"/>
      <c r="AF31" s="75">
        <v>2</v>
      </c>
      <c r="AG31" s="75"/>
      <c r="AH31" s="75">
        <f t="shared" si="6"/>
        <v>2</v>
      </c>
      <c r="AI31" s="75"/>
      <c r="AJ31" s="75">
        <f t="shared" si="7"/>
        <v>0</v>
      </c>
      <c r="AK31" s="75">
        <f t="shared" si="8"/>
        <v>2</v>
      </c>
      <c r="AL31" s="27">
        <f t="shared" si="9"/>
        <v>136.26419297006575</v>
      </c>
      <c r="AM31" s="75"/>
    </row>
    <row r="32" spans="1:39" ht="22" customHeight="1" x14ac:dyDescent="0.25">
      <c r="A32" s="75">
        <v>30</v>
      </c>
      <c r="B32" s="88" t="s">
        <v>453</v>
      </c>
      <c r="C32" s="89" t="s">
        <v>706</v>
      </c>
      <c r="D32" s="88" t="s">
        <v>656</v>
      </c>
      <c r="E32" s="75" t="str">
        <f>VLOOKUP(D:D,职称信息表!B:M,12,FALSE)</f>
        <v>讲师（高校）</v>
      </c>
      <c r="F32" s="75" t="str">
        <f>VLOOKUP(D:D,职称信息表!B:L,11,FALSE)</f>
        <v>中级</v>
      </c>
      <c r="G32" s="75" t="str">
        <f>VLOOKUP(D:D,职称信息表!B:G,6,FALSE)</f>
        <v>专任教师</v>
      </c>
      <c r="H32" s="26">
        <f>VLOOKUP(D:D,工作量!C:L,10,FALSE)</f>
        <v>148.80000000000001</v>
      </c>
      <c r="I32" s="27">
        <f t="shared" si="0"/>
        <v>38.317596566523612</v>
      </c>
      <c r="J32" s="62" t="e">
        <f>VLOOKUP(成绩明细表!$D:$D,#REF!,3,FALSE)</f>
        <v>#REF!</v>
      </c>
      <c r="K32" s="62" t="e">
        <f>VLOOKUP($D:$D,#REF!,3,FALSE)</f>
        <v>#REF!</v>
      </c>
      <c r="L32" s="62" t="e">
        <f t="shared" si="11"/>
        <v>#REF!</v>
      </c>
      <c r="M32" s="75">
        <v>116</v>
      </c>
      <c r="N32" s="27">
        <f t="shared" si="1"/>
        <v>54.113924050632917</v>
      </c>
      <c r="O32" s="75"/>
      <c r="P32" s="75"/>
      <c r="Q32" s="75"/>
      <c r="R32" s="75">
        <f t="shared" si="2"/>
        <v>0</v>
      </c>
      <c r="S32" s="75"/>
      <c r="T32" s="75"/>
      <c r="U32" s="75"/>
      <c r="V32" s="75"/>
      <c r="W32" s="75"/>
      <c r="X32" s="75"/>
      <c r="Y32" s="75">
        <f t="shared" si="3"/>
        <v>0</v>
      </c>
      <c r="Z32" s="75">
        <f t="shared" si="4"/>
        <v>0</v>
      </c>
      <c r="AA32" s="75"/>
      <c r="AB32" s="75"/>
      <c r="AC32" s="75"/>
      <c r="AD32" s="75">
        <f t="shared" si="5"/>
        <v>0</v>
      </c>
      <c r="AE32" s="75"/>
      <c r="AF32" s="75">
        <v>5</v>
      </c>
      <c r="AG32" s="75"/>
      <c r="AH32" s="75">
        <f t="shared" si="6"/>
        <v>5</v>
      </c>
      <c r="AI32" s="75"/>
      <c r="AJ32" s="75">
        <f t="shared" si="7"/>
        <v>0</v>
      </c>
      <c r="AK32" s="75">
        <f t="shared" si="8"/>
        <v>5</v>
      </c>
      <c r="AL32" s="27">
        <f t="shared" si="9"/>
        <v>97.431520617156536</v>
      </c>
      <c r="AM32" s="75"/>
    </row>
    <row r="33" spans="1:39" ht="22" customHeight="1" x14ac:dyDescent="0.25">
      <c r="A33" s="75">
        <v>31</v>
      </c>
      <c r="B33" s="88" t="s">
        <v>453</v>
      </c>
      <c r="C33" s="88" t="s">
        <v>373</v>
      </c>
      <c r="D33" s="88" t="s">
        <v>409</v>
      </c>
      <c r="E33" s="75" t="str">
        <f>VLOOKUP(D:D,职称信息表!B:M,12,FALSE)</f>
        <v>副研究员</v>
      </c>
      <c r="F33" s="75" t="str">
        <f>VLOOKUP(D:D,职称信息表!B:L,11,FALSE)</f>
        <v>副高</v>
      </c>
      <c r="G33" s="75" t="str">
        <f>VLOOKUP(D:D,职称信息表!B:G,6,FALSE)</f>
        <v>专任教师</v>
      </c>
      <c r="H33" s="26">
        <f>VLOOKUP(D:D,工作量!C:L,10,FALSE)</f>
        <v>184</v>
      </c>
      <c r="I33" s="27">
        <f t="shared" si="0"/>
        <v>47.381974248927037</v>
      </c>
      <c r="J33" s="62" t="e">
        <f>VLOOKUP(成绩明细表!$D:$D,#REF!,3,FALSE)</f>
        <v>#REF!</v>
      </c>
      <c r="K33" s="62"/>
      <c r="L33" s="62" t="e">
        <f t="shared" si="11"/>
        <v>#REF!</v>
      </c>
      <c r="M33" s="75">
        <v>67</v>
      </c>
      <c r="N33" s="27">
        <f t="shared" si="1"/>
        <v>73.49683544303798</v>
      </c>
      <c r="O33" s="75"/>
      <c r="P33" s="75"/>
      <c r="Q33" s="75"/>
      <c r="R33" s="75">
        <f t="shared" si="2"/>
        <v>0</v>
      </c>
      <c r="S33" s="75"/>
      <c r="T33" s="75"/>
      <c r="U33" s="75"/>
      <c r="V33" s="75"/>
      <c r="W33" s="75"/>
      <c r="X33" s="75"/>
      <c r="Y33" s="75">
        <f t="shared" si="3"/>
        <v>0</v>
      </c>
      <c r="Z33" s="75">
        <f t="shared" si="4"/>
        <v>0</v>
      </c>
      <c r="AA33" s="75"/>
      <c r="AB33" s="75"/>
      <c r="AC33" s="75"/>
      <c r="AD33" s="75">
        <f t="shared" si="5"/>
        <v>0</v>
      </c>
      <c r="AE33" s="75"/>
      <c r="AF33" s="75"/>
      <c r="AG33" s="75"/>
      <c r="AH33" s="75">
        <f t="shared" si="6"/>
        <v>0</v>
      </c>
      <c r="AI33" s="75"/>
      <c r="AJ33" s="75">
        <f t="shared" si="7"/>
        <v>0</v>
      </c>
      <c r="AK33" s="75">
        <f t="shared" si="8"/>
        <v>0</v>
      </c>
      <c r="AL33" s="27">
        <f t="shared" si="9"/>
        <v>120.87880969196502</v>
      </c>
      <c r="AM33" s="75"/>
    </row>
    <row r="34" spans="1:39" ht="22" customHeight="1" x14ac:dyDescent="0.25">
      <c r="A34" s="75">
        <v>32</v>
      </c>
      <c r="B34" s="88" t="s">
        <v>453</v>
      </c>
      <c r="C34" s="88" t="s">
        <v>115</v>
      </c>
      <c r="D34" s="88" t="s">
        <v>116</v>
      </c>
      <c r="E34" s="75" t="str">
        <f>VLOOKUP(D:D,职称信息表!B:M,12,FALSE)</f>
        <v>副教授</v>
      </c>
      <c r="F34" s="75" t="str">
        <f>VLOOKUP(D:D,职称信息表!B:L,11,FALSE)</f>
        <v>副高</v>
      </c>
      <c r="G34" s="75" t="str">
        <f>VLOOKUP(D:D,职称信息表!B:G,6,FALSE)</f>
        <v>专任教师</v>
      </c>
      <c r="H34" s="26">
        <f>VLOOKUP(D:D,工作量!C:L,10,FALSE)</f>
        <v>302.64</v>
      </c>
      <c r="I34" s="27">
        <f t="shared" si="0"/>
        <v>77.933047210300415</v>
      </c>
      <c r="J34" s="62" t="e">
        <f>VLOOKUP(成绩明细表!$D:$D,#REF!,3,FALSE)</f>
        <v>#REF!</v>
      </c>
      <c r="K34" s="62" t="e">
        <f>VLOOKUP($D:$D,#REF!,3,FALSE)</f>
        <v>#REF!</v>
      </c>
      <c r="L34" s="62" t="e">
        <f t="shared" si="11"/>
        <v>#REF!</v>
      </c>
      <c r="M34" s="75">
        <v>46</v>
      </c>
      <c r="N34" s="27">
        <f t="shared" si="1"/>
        <v>81.803797468354432</v>
      </c>
      <c r="O34" s="75"/>
      <c r="P34" s="75"/>
      <c r="Q34" s="75"/>
      <c r="R34" s="75">
        <f t="shared" si="2"/>
        <v>0</v>
      </c>
      <c r="S34" s="75"/>
      <c r="T34" s="75"/>
      <c r="U34" s="75"/>
      <c r="V34" s="75"/>
      <c r="W34" s="75"/>
      <c r="X34" s="75"/>
      <c r="Y34" s="75">
        <f t="shared" si="3"/>
        <v>0</v>
      </c>
      <c r="Z34" s="75">
        <f t="shared" si="4"/>
        <v>0</v>
      </c>
      <c r="AA34" s="75"/>
      <c r="AB34" s="75"/>
      <c r="AC34" s="75"/>
      <c r="AD34" s="75">
        <f t="shared" si="5"/>
        <v>0</v>
      </c>
      <c r="AE34" s="75"/>
      <c r="AF34" s="75">
        <v>5</v>
      </c>
      <c r="AG34" s="75"/>
      <c r="AH34" s="75">
        <f t="shared" si="6"/>
        <v>5</v>
      </c>
      <c r="AI34" s="75"/>
      <c r="AJ34" s="75">
        <f t="shared" si="7"/>
        <v>0</v>
      </c>
      <c r="AK34" s="75">
        <f t="shared" si="8"/>
        <v>5</v>
      </c>
      <c r="AL34" s="27">
        <f t="shared" si="9"/>
        <v>164.73684467865485</v>
      </c>
      <c r="AM34" s="75"/>
    </row>
    <row r="35" spans="1:39" ht="22" customHeight="1" x14ac:dyDescent="0.25">
      <c r="A35" s="75">
        <v>33</v>
      </c>
      <c r="B35" s="88" t="s">
        <v>453</v>
      </c>
      <c r="C35" s="88" t="s">
        <v>370</v>
      </c>
      <c r="D35" s="88" t="s">
        <v>314</v>
      </c>
      <c r="E35" s="75" t="str">
        <f>VLOOKUP(D:D,职称信息表!B:M,12,FALSE)</f>
        <v>讲师（高校）</v>
      </c>
      <c r="F35" s="75" t="str">
        <f>VLOOKUP(D:D,职称信息表!B:L,11,FALSE)</f>
        <v>中级</v>
      </c>
      <c r="G35" s="75" t="str">
        <f>VLOOKUP(D:D,职称信息表!B:G,6,FALSE)</f>
        <v>专任教师</v>
      </c>
      <c r="H35" s="26">
        <f>VLOOKUP(D:D,工作量!C:L,10,FALSE)</f>
        <v>155.19999999999999</v>
      </c>
      <c r="I35" s="27">
        <f t="shared" ref="I35:I66" si="12">H35/233*60</f>
        <v>39.9656652360515</v>
      </c>
      <c r="J35" s="62" t="e">
        <f>VLOOKUP(成绩明细表!$D:$D,#REF!,3,FALSE)</f>
        <v>#REF!</v>
      </c>
      <c r="K35" s="62"/>
      <c r="L35" s="62" t="e">
        <f t="shared" si="11"/>
        <v>#REF!</v>
      </c>
      <c r="M35" s="75">
        <v>163</v>
      </c>
      <c r="N35" s="27">
        <f t="shared" ref="N35:N66" si="13">(1.6-(M35/158))*62.5</f>
        <v>35.522151898734187</v>
      </c>
      <c r="O35" s="75"/>
      <c r="P35" s="75"/>
      <c r="Q35" s="75"/>
      <c r="R35" s="75">
        <f t="shared" ref="R35:R66" si="14">SUM(O35:Q35)</f>
        <v>0</v>
      </c>
      <c r="S35" s="75"/>
      <c r="T35" s="75"/>
      <c r="U35" s="75"/>
      <c r="V35" s="75"/>
      <c r="W35" s="75"/>
      <c r="X35" s="75"/>
      <c r="Y35" s="75">
        <f t="shared" ref="Y35:Y66" si="15">SUM(S35:X35)</f>
        <v>0</v>
      </c>
      <c r="Z35" s="75">
        <f t="shared" ref="Z35:Z66" si="16">R35+Y35</f>
        <v>0</v>
      </c>
      <c r="AA35" s="75"/>
      <c r="AB35" s="75"/>
      <c r="AC35" s="75"/>
      <c r="AD35" s="75">
        <f t="shared" ref="AD35:AD66" si="17">SUM(AA35:AC35)</f>
        <v>0</v>
      </c>
      <c r="AE35" s="75"/>
      <c r="AF35" s="75">
        <v>5</v>
      </c>
      <c r="AG35" s="75"/>
      <c r="AH35" s="75">
        <f t="shared" ref="AH35:AH66" si="18">SUM(AE35:AG35)</f>
        <v>5</v>
      </c>
      <c r="AI35" s="75"/>
      <c r="AJ35" s="75">
        <f t="shared" ref="AJ35:AJ66" si="19">AI35</f>
        <v>0</v>
      </c>
      <c r="AK35" s="75">
        <f t="shared" ref="AK35:AK66" si="20">AD35+AH35+AJ35</f>
        <v>5</v>
      </c>
      <c r="AL35" s="27">
        <f t="shared" ref="AL35:AL66" si="21">I35+N35+Z35+AK35</f>
        <v>80.487817134785686</v>
      </c>
      <c r="AM35" s="75"/>
    </row>
    <row r="36" spans="1:39" ht="22" customHeight="1" x14ac:dyDescent="0.25">
      <c r="A36" s="75">
        <v>34</v>
      </c>
      <c r="B36" s="88" t="s">
        <v>453</v>
      </c>
      <c r="C36" s="88" t="s">
        <v>295</v>
      </c>
      <c r="D36" s="88" t="s">
        <v>187</v>
      </c>
      <c r="E36" s="75" t="str">
        <f>VLOOKUP(D:D,职称信息表!B:M,12,FALSE)</f>
        <v>副教授</v>
      </c>
      <c r="F36" s="75" t="str">
        <f>VLOOKUP(D:D,职称信息表!B:L,11,FALSE)</f>
        <v>副高</v>
      </c>
      <c r="G36" s="75" t="str">
        <f>VLOOKUP(D:D,职称信息表!B:G,6,FALSE)</f>
        <v>专任教师</v>
      </c>
      <c r="H36" s="26">
        <f>VLOOKUP(D:D,工作量!C:L,10,FALSE)</f>
        <v>336</v>
      </c>
      <c r="I36" s="27">
        <f t="shared" si="12"/>
        <v>86.523605150214593</v>
      </c>
      <c r="J36" s="62"/>
      <c r="K36" s="62" t="e">
        <f>VLOOKUP($D:$D,#REF!,3,FALSE)</f>
        <v>#REF!</v>
      </c>
      <c r="L36" s="62" t="e">
        <f t="shared" si="11"/>
        <v>#REF!</v>
      </c>
      <c r="M36" s="75">
        <v>36</v>
      </c>
      <c r="N36" s="27">
        <f t="shared" si="13"/>
        <v>85.759493670886087</v>
      </c>
      <c r="O36" s="75"/>
      <c r="P36" s="75"/>
      <c r="Q36" s="75"/>
      <c r="R36" s="75">
        <f t="shared" si="14"/>
        <v>0</v>
      </c>
      <c r="S36" s="75"/>
      <c r="T36" s="75"/>
      <c r="U36" s="75"/>
      <c r="V36" s="75"/>
      <c r="W36" s="75"/>
      <c r="X36" s="75"/>
      <c r="Y36" s="75">
        <f t="shared" si="15"/>
        <v>0</v>
      </c>
      <c r="Z36" s="75">
        <f t="shared" si="16"/>
        <v>0</v>
      </c>
      <c r="AA36" s="75">
        <v>15</v>
      </c>
      <c r="AB36" s="75"/>
      <c r="AC36" s="75"/>
      <c r="AD36" s="75">
        <f t="shared" si="17"/>
        <v>15</v>
      </c>
      <c r="AE36" s="75"/>
      <c r="AF36" s="75"/>
      <c r="AG36" s="75"/>
      <c r="AH36" s="75">
        <f t="shared" si="18"/>
        <v>0</v>
      </c>
      <c r="AI36" s="75"/>
      <c r="AJ36" s="75">
        <f t="shared" si="19"/>
        <v>0</v>
      </c>
      <c r="AK36" s="75">
        <f t="shared" si="20"/>
        <v>15</v>
      </c>
      <c r="AL36" s="27">
        <f t="shared" si="21"/>
        <v>187.28309882110068</v>
      </c>
      <c r="AM36" s="75"/>
    </row>
    <row r="37" spans="1:39" ht="22" customHeight="1" x14ac:dyDescent="0.25">
      <c r="A37" s="75">
        <v>35</v>
      </c>
      <c r="B37" s="88" t="s">
        <v>453</v>
      </c>
      <c r="C37" s="88" t="s">
        <v>276</v>
      </c>
      <c r="D37" s="88" t="s">
        <v>158</v>
      </c>
      <c r="E37" s="75" t="str">
        <f>VLOOKUP(D:D,职称信息表!B:M,12,FALSE)</f>
        <v>副教授</v>
      </c>
      <c r="F37" s="75" t="str">
        <f>VLOOKUP(D:D,职称信息表!B:L,11,FALSE)</f>
        <v>副高</v>
      </c>
      <c r="G37" s="75" t="str">
        <f>VLOOKUP(D:D,职称信息表!B:G,6,FALSE)</f>
        <v>专任教师</v>
      </c>
      <c r="H37" s="26">
        <f>VLOOKUP(D:D,工作量!C:L,10,FALSE)</f>
        <v>300.8</v>
      </c>
      <c r="I37" s="27">
        <f t="shared" si="12"/>
        <v>77.459227467811161</v>
      </c>
      <c r="J37" s="62" t="e">
        <f>VLOOKUP(成绩明细表!$D:$D,#REF!,3,FALSE)</f>
        <v>#REF!</v>
      </c>
      <c r="K37" s="62" t="e">
        <f>VLOOKUP($D:$D,#REF!,3,FALSE)</f>
        <v>#REF!</v>
      </c>
      <c r="L37" s="62" t="e">
        <f t="shared" si="11"/>
        <v>#REF!</v>
      </c>
      <c r="M37" s="75">
        <v>140</v>
      </c>
      <c r="N37" s="27">
        <f t="shared" si="13"/>
        <v>44.620253164556971</v>
      </c>
      <c r="O37" s="75"/>
      <c r="P37" s="75"/>
      <c r="Q37" s="75"/>
      <c r="R37" s="75">
        <f t="shared" si="14"/>
        <v>0</v>
      </c>
      <c r="S37" s="75"/>
      <c r="T37" s="75"/>
      <c r="U37" s="75"/>
      <c r="V37" s="75"/>
      <c r="W37" s="75"/>
      <c r="X37" s="75"/>
      <c r="Y37" s="75">
        <f t="shared" si="15"/>
        <v>0</v>
      </c>
      <c r="Z37" s="75">
        <f t="shared" si="16"/>
        <v>0</v>
      </c>
      <c r="AA37" s="75"/>
      <c r="AB37" s="75"/>
      <c r="AC37" s="75"/>
      <c r="AD37" s="75">
        <f t="shared" si="17"/>
        <v>0</v>
      </c>
      <c r="AE37" s="75"/>
      <c r="AF37" s="75"/>
      <c r="AG37" s="75"/>
      <c r="AH37" s="75">
        <f t="shared" si="18"/>
        <v>0</v>
      </c>
      <c r="AI37" s="75"/>
      <c r="AJ37" s="75">
        <f t="shared" si="19"/>
        <v>0</v>
      </c>
      <c r="AK37" s="75">
        <f t="shared" si="20"/>
        <v>0</v>
      </c>
      <c r="AL37" s="27">
        <f t="shared" si="21"/>
        <v>122.07948063236813</v>
      </c>
      <c r="AM37" s="75"/>
    </row>
    <row r="38" spans="1:39" ht="22" customHeight="1" x14ac:dyDescent="0.25">
      <c r="A38" s="75">
        <v>36</v>
      </c>
      <c r="B38" s="88" t="s">
        <v>453</v>
      </c>
      <c r="C38" s="88" t="s">
        <v>111</v>
      </c>
      <c r="D38" s="88" t="s">
        <v>112</v>
      </c>
      <c r="E38" s="75" t="str">
        <f>VLOOKUP(D:D,职称信息表!B:M,12,FALSE)</f>
        <v>教授</v>
      </c>
      <c r="F38" s="75" t="str">
        <f>VLOOKUP(D:D,职称信息表!B:L,11,FALSE)</f>
        <v>正高</v>
      </c>
      <c r="G38" s="75" t="str">
        <f>VLOOKUP(D:D,职称信息表!B:G,6,FALSE)</f>
        <v>专任教师</v>
      </c>
      <c r="H38" s="26">
        <f>VLOOKUP(D:D,工作量!C:L,10,FALSE)</f>
        <v>92</v>
      </c>
      <c r="I38" s="27">
        <f t="shared" si="12"/>
        <v>23.690987124463518</v>
      </c>
      <c r="J38" s="62"/>
      <c r="K38" s="62" t="e">
        <f>VLOOKUP($D:$D,#REF!,3,FALSE)</f>
        <v>#REF!</v>
      </c>
      <c r="L38" s="62" t="e">
        <f t="shared" si="11"/>
        <v>#REF!</v>
      </c>
      <c r="M38" s="75">
        <v>59</v>
      </c>
      <c r="N38" s="27">
        <f t="shared" si="13"/>
        <v>76.661392405063296</v>
      </c>
      <c r="O38" s="75"/>
      <c r="P38" s="75"/>
      <c r="Q38" s="75"/>
      <c r="R38" s="75">
        <f t="shared" si="14"/>
        <v>0</v>
      </c>
      <c r="S38" s="75"/>
      <c r="T38" s="75"/>
      <c r="U38" s="75"/>
      <c r="V38" s="75"/>
      <c r="W38" s="75">
        <v>-2</v>
      </c>
      <c r="X38" s="75"/>
      <c r="Y38" s="75">
        <f t="shared" si="15"/>
        <v>-2</v>
      </c>
      <c r="Z38" s="75">
        <f t="shared" si="16"/>
        <v>-2</v>
      </c>
      <c r="AA38" s="75"/>
      <c r="AB38" s="75"/>
      <c r="AC38" s="75"/>
      <c r="AD38" s="75">
        <f t="shared" si="17"/>
        <v>0</v>
      </c>
      <c r="AE38" s="75"/>
      <c r="AF38" s="75"/>
      <c r="AG38" s="75"/>
      <c r="AH38" s="75">
        <f t="shared" si="18"/>
        <v>0</v>
      </c>
      <c r="AI38" s="75"/>
      <c r="AJ38" s="75">
        <f t="shared" si="19"/>
        <v>0</v>
      </c>
      <c r="AK38" s="75">
        <f t="shared" si="20"/>
        <v>0</v>
      </c>
      <c r="AL38" s="27">
        <f t="shared" si="21"/>
        <v>98.352379529526814</v>
      </c>
      <c r="AM38" s="75"/>
    </row>
    <row r="39" spans="1:39" ht="22" customHeight="1" x14ac:dyDescent="0.25">
      <c r="A39" s="75">
        <v>37</v>
      </c>
      <c r="B39" s="88" t="s">
        <v>453</v>
      </c>
      <c r="C39" s="88" t="s">
        <v>259</v>
      </c>
      <c r="D39" s="88" t="s">
        <v>156</v>
      </c>
      <c r="E39" s="75" t="str">
        <f>VLOOKUP(D:D,职称信息表!B:M,12,FALSE)</f>
        <v>副教授</v>
      </c>
      <c r="F39" s="75" t="str">
        <f>VLOOKUP(D:D,职称信息表!B:L,11,FALSE)</f>
        <v>副高</v>
      </c>
      <c r="G39" s="75" t="str">
        <f>VLOOKUP(D:D,职称信息表!B:G,6,FALSE)</f>
        <v>专任教师</v>
      </c>
      <c r="H39" s="26">
        <f>VLOOKUP(D:D,工作量!C:L,10,FALSE)</f>
        <v>359.84000000000003</v>
      </c>
      <c r="I39" s="27">
        <f t="shared" si="12"/>
        <v>92.662660944206024</v>
      </c>
      <c r="J39" s="62"/>
      <c r="K39" s="62" t="e">
        <f>VLOOKUP($D:$D,#REF!,3,FALSE)</f>
        <v>#REF!</v>
      </c>
      <c r="L39" s="62" t="e">
        <f t="shared" si="11"/>
        <v>#REF!</v>
      </c>
      <c r="M39" s="75">
        <v>61</v>
      </c>
      <c r="N39" s="27">
        <f t="shared" si="13"/>
        <v>75.870253164556971</v>
      </c>
      <c r="O39" s="75">
        <v>20</v>
      </c>
      <c r="P39" s="75">
        <v>30</v>
      </c>
      <c r="Q39" s="75"/>
      <c r="R39" s="75">
        <f t="shared" si="14"/>
        <v>50</v>
      </c>
      <c r="S39" s="75"/>
      <c r="T39" s="75"/>
      <c r="U39" s="75"/>
      <c r="V39" s="75"/>
      <c r="W39" s="75"/>
      <c r="X39" s="75"/>
      <c r="Y39" s="75">
        <f t="shared" si="15"/>
        <v>0</v>
      </c>
      <c r="Z39" s="75">
        <f t="shared" si="16"/>
        <v>50</v>
      </c>
      <c r="AA39" s="75"/>
      <c r="AB39" s="75"/>
      <c r="AC39" s="75"/>
      <c r="AD39" s="75">
        <f t="shared" si="17"/>
        <v>0</v>
      </c>
      <c r="AE39" s="75"/>
      <c r="AF39" s="75">
        <v>6</v>
      </c>
      <c r="AG39" s="75"/>
      <c r="AH39" s="75">
        <f t="shared" si="18"/>
        <v>6</v>
      </c>
      <c r="AI39" s="75"/>
      <c r="AJ39" s="75">
        <f t="shared" si="19"/>
        <v>0</v>
      </c>
      <c r="AK39" s="75">
        <f t="shared" si="20"/>
        <v>6</v>
      </c>
      <c r="AL39" s="27">
        <f t="shared" si="21"/>
        <v>224.53291410876301</v>
      </c>
      <c r="AM39" s="75"/>
    </row>
    <row r="40" spans="1:39" ht="22" customHeight="1" x14ac:dyDescent="0.25">
      <c r="A40" s="75">
        <v>38</v>
      </c>
      <c r="B40" s="88" t="s">
        <v>453</v>
      </c>
      <c r="C40" s="88" t="s">
        <v>371</v>
      </c>
      <c r="D40" s="88" t="s">
        <v>315</v>
      </c>
      <c r="E40" s="75" t="str">
        <f>VLOOKUP(D:D,职称信息表!B:M,12,FALSE)</f>
        <v>讲师（高校）</v>
      </c>
      <c r="F40" s="75" t="str">
        <f>VLOOKUP(D:D,职称信息表!B:L,11,FALSE)</f>
        <v>中级</v>
      </c>
      <c r="G40" s="75" t="str">
        <f>VLOOKUP(D:D,职称信息表!B:G,6,FALSE)</f>
        <v>专任教师</v>
      </c>
      <c r="H40" s="26">
        <f>VLOOKUP(D:D,工作量!C:L,10,FALSE)</f>
        <v>148</v>
      </c>
      <c r="I40" s="27">
        <f t="shared" si="12"/>
        <v>38.111587982832617</v>
      </c>
      <c r="J40" s="62" t="e">
        <f>VLOOKUP(成绩明细表!$D:$D,#REF!,3,FALSE)</f>
        <v>#REF!</v>
      </c>
      <c r="K40" s="62" t="e">
        <f>VLOOKUP($D:$D,#REF!,3,FALSE)</f>
        <v>#REF!</v>
      </c>
      <c r="L40" s="62" t="e">
        <f t="shared" si="11"/>
        <v>#REF!</v>
      </c>
      <c r="M40" s="75">
        <v>115</v>
      </c>
      <c r="N40" s="27">
        <f t="shared" si="13"/>
        <v>54.50949367088608</v>
      </c>
      <c r="O40" s="75"/>
      <c r="P40" s="75"/>
      <c r="Q40" s="75"/>
      <c r="R40" s="75">
        <f t="shared" si="14"/>
        <v>0</v>
      </c>
      <c r="S40" s="75"/>
      <c r="T40" s="75"/>
      <c r="U40" s="75"/>
      <c r="V40" s="75"/>
      <c r="W40" s="75"/>
      <c r="X40" s="75"/>
      <c r="Y40" s="75">
        <f t="shared" si="15"/>
        <v>0</v>
      </c>
      <c r="Z40" s="75">
        <f t="shared" si="16"/>
        <v>0</v>
      </c>
      <c r="AA40" s="75"/>
      <c r="AB40" s="75"/>
      <c r="AC40" s="75"/>
      <c r="AD40" s="75">
        <f t="shared" si="17"/>
        <v>0</v>
      </c>
      <c r="AE40" s="75"/>
      <c r="AF40" s="75"/>
      <c r="AG40" s="75"/>
      <c r="AH40" s="75">
        <f t="shared" si="18"/>
        <v>0</v>
      </c>
      <c r="AI40" s="75"/>
      <c r="AJ40" s="75">
        <f t="shared" si="19"/>
        <v>0</v>
      </c>
      <c r="AK40" s="75">
        <f t="shared" si="20"/>
        <v>0</v>
      </c>
      <c r="AL40" s="27">
        <f t="shared" si="21"/>
        <v>92.621081653718704</v>
      </c>
      <c r="AM40" s="75"/>
    </row>
    <row r="41" spans="1:39" ht="22" customHeight="1" x14ac:dyDescent="0.25">
      <c r="A41" s="75">
        <v>39</v>
      </c>
      <c r="B41" s="88" t="s">
        <v>455</v>
      </c>
      <c r="C41" s="88" t="s">
        <v>89</v>
      </c>
      <c r="D41" s="88" t="s">
        <v>90</v>
      </c>
      <c r="E41" s="75" t="str">
        <f>VLOOKUP(D:D,职称信息表!B:M,12,FALSE)</f>
        <v>教授</v>
      </c>
      <c r="F41" s="75" t="str">
        <f>VLOOKUP(D:D,职称信息表!B:L,11,FALSE)</f>
        <v>正高</v>
      </c>
      <c r="G41" s="75" t="str">
        <f>VLOOKUP(D:D,职称信息表!B:G,6,FALSE)</f>
        <v>专任教师</v>
      </c>
      <c r="H41" s="26">
        <f>VLOOKUP(D:D,工作量!C:L,10,FALSE)</f>
        <v>181.72000000000003</v>
      </c>
      <c r="I41" s="27">
        <f t="shared" si="12"/>
        <v>46.794849785407727</v>
      </c>
      <c r="J41" s="62" t="e">
        <f>VLOOKUP(成绩明细表!$D:$D,#REF!,3,FALSE)</f>
        <v>#REF!</v>
      </c>
      <c r="K41" s="62" t="e">
        <f>VLOOKUP($D:$D,#REF!,3,FALSE)</f>
        <v>#REF!</v>
      </c>
      <c r="L41" s="62" t="e">
        <f t="shared" si="11"/>
        <v>#REF!</v>
      </c>
      <c r="M41" s="75">
        <v>107</v>
      </c>
      <c r="N41" s="27">
        <f t="shared" si="13"/>
        <v>57.674050632911403</v>
      </c>
      <c r="O41" s="75"/>
      <c r="P41" s="75"/>
      <c r="Q41" s="75"/>
      <c r="R41" s="75">
        <f t="shared" si="14"/>
        <v>0</v>
      </c>
      <c r="S41" s="75"/>
      <c r="T41" s="75"/>
      <c r="U41" s="75"/>
      <c r="V41" s="75"/>
      <c r="W41" s="75">
        <v>-2</v>
      </c>
      <c r="X41" s="75"/>
      <c r="Y41" s="75">
        <f t="shared" si="15"/>
        <v>-2</v>
      </c>
      <c r="Z41" s="75">
        <f t="shared" si="16"/>
        <v>-2</v>
      </c>
      <c r="AA41" s="75"/>
      <c r="AB41" s="75"/>
      <c r="AC41" s="75"/>
      <c r="AD41" s="75">
        <f t="shared" si="17"/>
        <v>0</v>
      </c>
      <c r="AE41" s="75"/>
      <c r="AF41" s="75"/>
      <c r="AG41" s="75"/>
      <c r="AH41" s="75">
        <f t="shared" si="18"/>
        <v>0</v>
      </c>
      <c r="AI41" s="75"/>
      <c r="AJ41" s="75">
        <f t="shared" si="19"/>
        <v>0</v>
      </c>
      <c r="AK41" s="75">
        <f t="shared" si="20"/>
        <v>0</v>
      </c>
      <c r="AL41" s="27">
        <f t="shared" si="21"/>
        <v>102.46890041831912</v>
      </c>
      <c r="AM41" s="75"/>
    </row>
    <row r="42" spans="1:39" ht="22" customHeight="1" x14ac:dyDescent="0.25">
      <c r="A42" s="75">
        <v>40</v>
      </c>
      <c r="B42" s="88" t="s">
        <v>455</v>
      </c>
      <c r="C42" s="88" t="s">
        <v>18</v>
      </c>
      <c r="D42" s="88" t="s">
        <v>19</v>
      </c>
      <c r="E42" s="75" t="str">
        <f>VLOOKUP(D:D,职称信息表!B:M,12,FALSE)</f>
        <v>讲师（高校）</v>
      </c>
      <c r="F42" s="75" t="str">
        <f>VLOOKUP(D:D,职称信息表!B:L,11,FALSE)</f>
        <v>中级</v>
      </c>
      <c r="G42" s="75" t="str">
        <f>VLOOKUP(D:D,职称信息表!B:G,6,FALSE)</f>
        <v>专任教师</v>
      </c>
      <c r="H42" s="26">
        <f>VLOOKUP(D:D,工作量!C:L,10,FALSE)</f>
        <v>449.52</v>
      </c>
      <c r="I42" s="27">
        <f t="shared" si="12"/>
        <v>115.75622317596566</v>
      </c>
      <c r="J42" s="62" t="e">
        <f>VLOOKUP(成绩明细表!$D:$D,#REF!,3,FALSE)</f>
        <v>#REF!</v>
      </c>
      <c r="K42" s="62" t="e">
        <f>VLOOKUP($D:$D,#REF!,3,FALSE)</f>
        <v>#REF!</v>
      </c>
      <c r="L42" s="62" t="e">
        <f t="shared" si="11"/>
        <v>#REF!</v>
      </c>
      <c r="M42" s="75">
        <v>41</v>
      </c>
      <c r="N42" s="27">
        <f t="shared" si="13"/>
        <v>83.781645569620252</v>
      </c>
      <c r="O42" s="75"/>
      <c r="P42" s="75"/>
      <c r="Q42" s="75"/>
      <c r="R42" s="75">
        <f t="shared" si="14"/>
        <v>0</v>
      </c>
      <c r="S42" s="75"/>
      <c r="T42" s="75"/>
      <c r="U42" s="75"/>
      <c r="V42" s="75"/>
      <c r="W42" s="75"/>
      <c r="X42" s="75"/>
      <c r="Y42" s="75">
        <f t="shared" si="15"/>
        <v>0</v>
      </c>
      <c r="Z42" s="75">
        <f t="shared" si="16"/>
        <v>0</v>
      </c>
      <c r="AA42" s="75"/>
      <c r="AB42" s="75"/>
      <c r="AC42" s="75"/>
      <c r="AD42" s="75">
        <f t="shared" si="17"/>
        <v>0</v>
      </c>
      <c r="AE42" s="75"/>
      <c r="AF42" s="75">
        <v>65</v>
      </c>
      <c r="AG42" s="75">
        <v>2</v>
      </c>
      <c r="AH42" s="75">
        <f t="shared" si="18"/>
        <v>67</v>
      </c>
      <c r="AI42" s="75"/>
      <c r="AJ42" s="75">
        <f t="shared" si="19"/>
        <v>0</v>
      </c>
      <c r="AK42" s="75">
        <f t="shared" si="20"/>
        <v>67</v>
      </c>
      <c r="AL42" s="27">
        <f t="shared" si="21"/>
        <v>266.53786874558591</v>
      </c>
      <c r="AM42" s="75"/>
    </row>
    <row r="43" spans="1:39" ht="22" customHeight="1" x14ac:dyDescent="0.25">
      <c r="A43" s="75">
        <v>41</v>
      </c>
      <c r="B43" s="88" t="s">
        <v>455</v>
      </c>
      <c r="C43" s="88" t="s">
        <v>285</v>
      </c>
      <c r="D43" s="88" t="s">
        <v>215</v>
      </c>
      <c r="E43" s="75" t="str">
        <f>VLOOKUP(D:D,职称信息表!B:M,12,FALSE)</f>
        <v>高级工程师</v>
      </c>
      <c r="F43" s="75" t="str">
        <f>VLOOKUP(D:D,职称信息表!B:L,11,FALSE)</f>
        <v>副高</v>
      </c>
      <c r="G43" s="75" t="str">
        <f>VLOOKUP(D:D,职称信息表!B:G,6,FALSE)</f>
        <v>专任教师</v>
      </c>
      <c r="H43" s="26">
        <f>VLOOKUP(D:D,工作量!C:L,10,FALSE)</f>
        <v>160</v>
      </c>
      <c r="I43" s="27">
        <f t="shared" si="12"/>
        <v>41.201716738197426</v>
      </c>
      <c r="J43" s="62" t="e">
        <f>VLOOKUP(成绩明细表!$D:$D,#REF!,3,FALSE)</f>
        <v>#REF!</v>
      </c>
      <c r="K43" s="62" t="e">
        <f>VLOOKUP($D:$D,#REF!,3,FALSE)</f>
        <v>#REF!</v>
      </c>
      <c r="L43" s="62" t="e">
        <f t="shared" si="11"/>
        <v>#REF!</v>
      </c>
      <c r="M43" s="75">
        <v>122</v>
      </c>
      <c r="N43" s="27">
        <f t="shared" si="13"/>
        <v>51.740506329113927</v>
      </c>
      <c r="O43" s="75"/>
      <c r="P43" s="75"/>
      <c r="Q43" s="75"/>
      <c r="R43" s="75">
        <f t="shared" si="14"/>
        <v>0</v>
      </c>
      <c r="S43" s="75"/>
      <c r="T43" s="75"/>
      <c r="U43" s="75"/>
      <c r="V43" s="75"/>
      <c r="W43" s="75"/>
      <c r="X43" s="75"/>
      <c r="Y43" s="75">
        <f t="shared" si="15"/>
        <v>0</v>
      </c>
      <c r="Z43" s="75">
        <f t="shared" si="16"/>
        <v>0</v>
      </c>
      <c r="AA43" s="75"/>
      <c r="AB43" s="75"/>
      <c r="AC43" s="75"/>
      <c r="AD43" s="75">
        <f t="shared" si="17"/>
        <v>0</v>
      </c>
      <c r="AE43" s="75"/>
      <c r="AF43" s="75"/>
      <c r="AG43" s="75"/>
      <c r="AH43" s="75">
        <f t="shared" si="18"/>
        <v>0</v>
      </c>
      <c r="AI43" s="75"/>
      <c r="AJ43" s="75">
        <f t="shared" si="19"/>
        <v>0</v>
      </c>
      <c r="AK43" s="75">
        <f t="shared" si="20"/>
        <v>0</v>
      </c>
      <c r="AL43" s="27">
        <f t="shared" si="21"/>
        <v>92.942223067311346</v>
      </c>
      <c r="AM43" s="75"/>
    </row>
    <row r="44" spans="1:39" ht="22" customHeight="1" x14ac:dyDescent="0.25">
      <c r="A44" s="75">
        <v>42</v>
      </c>
      <c r="B44" s="88" t="s">
        <v>455</v>
      </c>
      <c r="C44" s="88" t="s">
        <v>80</v>
      </c>
      <c r="D44" s="88" t="s">
        <v>81</v>
      </c>
      <c r="E44" s="75" t="str">
        <f>VLOOKUP(D:D,职称信息表!B:M,12,FALSE)</f>
        <v>讲师（高校）</v>
      </c>
      <c r="F44" s="75" t="str">
        <f>VLOOKUP(D:D,职称信息表!B:L,11,FALSE)</f>
        <v>中级</v>
      </c>
      <c r="G44" s="75" t="str">
        <f>VLOOKUP(D:D,职称信息表!B:G,6,FALSE)</f>
        <v>专任教师</v>
      </c>
      <c r="H44" s="26">
        <f>VLOOKUP(D:D,工作量!C:L,10,FALSE)</f>
        <v>240.8</v>
      </c>
      <c r="I44" s="27">
        <f t="shared" si="12"/>
        <v>62.008583690987123</v>
      </c>
      <c r="J44" s="62" t="e">
        <f>VLOOKUP(成绩明细表!$D:$D,#REF!,3,FALSE)</f>
        <v>#REF!</v>
      </c>
      <c r="K44" s="62" t="e">
        <f>VLOOKUP($D:$D,#REF!,3,FALSE)</f>
        <v>#REF!</v>
      </c>
      <c r="L44" s="62" t="e">
        <f t="shared" si="11"/>
        <v>#REF!</v>
      </c>
      <c r="M44" s="75">
        <v>17</v>
      </c>
      <c r="N44" s="27">
        <f t="shared" si="13"/>
        <v>93.275316455696213</v>
      </c>
      <c r="O44" s="75"/>
      <c r="P44" s="75"/>
      <c r="Q44" s="75"/>
      <c r="R44" s="75">
        <f t="shared" si="14"/>
        <v>0</v>
      </c>
      <c r="S44" s="75"/>
      <c r="T44" s="75"/>
      <c r="U44" s="75">
        <v>15</v>
      </c>
      <c r="V44" s="75"/>
      <c r="W44" s="75"/>
      <c r="X44" s="75"/>
      <c r="Y44" s="75">
        <f t="shared" si="15"/>
        <v>15</v>
      </c>
      <c r="Z44" s="75">
        <f t="shared" si="16"/>
        <v>15</v>
      </c>
      <c r="AA44" s="75"/>
      <c r="AB44" s="75"/>
      <c r="AC44" s="75"/>
      <c r="AD44" s="75">
        <f t="shared" si="17"/>
        <v>0</v>
      </c>
      <c r="AE44" s="75"/>
      <c r="AF44" s="75">
        <v>35</v>
      </c>
      <c r="AG44" s="75"/>
      <c r="AH44" s="75">
        <f t="shared" si="18"/>
        <v>35</v>
      </c>
      <c r="AI44" s="75"/>
      <c r="AJ44" s="75">
        <f t="shared" si="19"/>
        <v>0</v>
      </c>
      <c r="AK44" s="75">
        <f t="shared" si="20"/>
        <v>35</v>
      </c>
      <c r="AL44" s="27">
        <f t="shared" si="21"/>
        <v>205.28390014668332</v>
      </c>
      <c r="AM44" s="75"/>
    </row>
    <row r="45" spans="1:39" ht="22" customHeight="1" x14ac:dyDescent="0.25">
      <c r="A45" s="75">
        <v>43</v>
      </c>
      <c r="B45" s="88" t="s">
        <v>455</v>
      </c>
      <c r="C45" s="88" t="s">
        <v>263</v>
      </c>
      <c r="D45" s="88" t="s">
        <v>136</v>
      </c>
      <c r="E45" s="75" t="str">
        <f>VLOOKUP(D:D,职称信息表!B:M,12,FALSE)</f>
        <v>副教授</v>
      </c>
      <c r="F45" s="75" t="str">
        <f>VLOOKUP(D:D,职称信息表!B:L,11,FALSE)</f>
        <v>副高</v>
      </c>
      <c r="G45" s="75" t="str">
        <f>VLOOKUP(D:D,职称信息表!B:G,6,FALSE)</f>
        <v>专任教师</v>
      </c>
      <c r="H45" s="26">
        <f>VLOOKUP(D:D,工作量!C:L,10,FALSE)</f>
        <v>159.20000000000002</v>
      </c>
      <c r="I45" s="27">
        <f t="shared" si="12"/>
        <v>40.995708154506445</v>
      </c>
      <c r="J45" s="62" t="e">
        <f>VLOOKUP(成绩明细表!$D:$D,#REF!,3,FALSE)</f>
        <v>#REF!</v>
      </c>
      <c r="K45" s="62" t="e">
        <f>VLOOKUP($D:$D,#REF!,3,FALSE)</f>
        <v>#REF!</v>
      </c>
      <c r="L45" s="62" t="e">
        <f t="shared" si="11"/>
        <v>#REF!</v>
      </c>
      <c r="M45" s="75">
        <v>12</v>
      </c>
      <c r="N45" s="27">
        <f t="shared" si="13"/>
        <v>95.253164556962034</v>
      </c>
      <c r="O45" s="75"/>
      <c r="P45" s="75"/>
      <c r="Q45" s="75"/>
      <c r="R45" s="75">
        <f t="shared" si="14"/>
        <v>0</v>
      </c>
      <c r="S45" s="75"/>
      <c r="T45" s="75"/>
      <c r="U45" s="75">
        <v>15</v>
      </c>
      <c r="V45" s="75">
        <v>7</v>
      </c>
      <c r="W45" s="75"/>
      <c r="X45" s="75"/>
      <c r="Y45" s="75">
        <f t="shared" si="15"/>
        <v>22</v>
      </c>
      <c r="Z45" s="75">
        <f t="shared" si="16"/>
        <v>22</v>
      </c>
      <c r="AA45" s="75">
        <v>15</v>
      </c>
      <c r="AB45" s="75"/>
      <c r="AC45" s="75"/>
      <c r="AD45" s="75">
        <f t="shared" si="17"/>
        <v>15</v>
      </c>
      <c r="AE45" s="75">
        <v>23</v>
      </c>
      <c r="AF45" s="75">
        <v>40</v>
      </c>
      <c r="AG45" s="75"/>
      <c r="AH45" s="75">
        <f t="shared" si="18"/>
        <v>63</v>
      </c>
      <c r="AI45" s="75"/>
      <c r="AJ45" s="75">
        <f t="shared" si="19"/>
        <v>0</v>
      </c>
      <c r="AK45" s="75">
        <f t="shared" si="20"/>
        <v>78</v>
      </c>
      <c r="AL45" s="27">
        <f t="shared" si="21"/>
        <v>236.24887271146849</v>
      </c>
      <c r="AM45" s="75"/>
    </row>
    <row r="46" spans="1:39" ht="22" customHeight="1" x14ac:dyDescent="0.25">
      <c r="A46" s="75">
        <v>44</v>
      </c>
      <c r="B46" s="88" t="s">
        <v>455</v>
      </c>
      <c r="C46" s="88" t="s">
        <v>41</v>
      </c>
      <c r="D46" s="88" t="s">
        <v>42</v>
      </c>
      <c r="E46" s="75" t="str">
        <f>VLOOKUP(D:D,职称信息表!B:M,12,FALSE)</f>
        <v>副教授</v>
      </c>
      <c r="F46" s="75" t="str">
        <f>VLOOKUP(D:D,职称信息表!B:L,11,FALSE)</f>
        <v>副高</v>
      </c>
      <c r="G46" s="75" t="str">
        <f>VLOOKUP(D:D,职称信息表!B:G,6,FALSE)</f>
        <v>专任教师</v>
      </c>
      <c r="H46" s="26">
        <f>VLOOKUP(D:D,工作量!C:L,10,FALSE)</f>
        <v>647.20000000000005</v>
      </c>
      <c r="I46" s="27">
        <f t="shared" si="12"/>
        <v>166.66094420600859</v>
      </c>
      <c r="J46" s="62" t="e">
        <f>VLOOKUP(成绩明细表!$D:$D,#REF!,3,FALSE)</f>
        <v>#REF!</v>
      </c>
      <c r="K46" s="62" t="e">
        <f>VLOOKUP($D:$D,#REF!,3,FALSE)</f>
        <v>#REF!</v>
      </c>
      <c r="L46" s="62" t="e">
        <f t="shared" si="11"/>
        <v>#REF!</v>
      </c>
      <c r="M46" s="75">
        <v>28</v>
      </c>
      <c r="N46" s="27">
        <f t="shared" si="13"/>
        <v>88.924050632911388</v>
      </c>
      <c r="O46" s="75">
        <v>30</v>
      </c>
      <c r="P46" s="75"/>
      <c r="Q46" s="75"/>
      <c r="R46" s="75">
        <f t="shared" si="14"/>
        <v>30</v>
      </c>
      <c r="S46" s="75"/>
      <c r="T46" s="75"/>
      <c r="U46" s="75"/>
      <c r="V46" s="75"/>
      <c r="W46" s="75"/>
      <c r="X46" s="75"/>
      <c r="Y46" s="75">
        <f t="shared" si="15"/>
        <v>0</v>
      </c>
      <c r="Z46" s="75">
        <f t="shared" si="16"/>
        <v>30</v>
      </c>
      <c r="AA46" s="75"/>
      <c r="AB46" s="75"/>
      <c r="AC46" s="75"/>
      <c r="AD46" s="75">
        <f t="shared" si="17"/>
        <v>0</v>
      </c>
      <c r="AE46" s="75"/>
      <c r="AF46" s="75">
        <v>65</v>
      </c>
      <c r="AG46" s="75">
        <v>4</v>
      </c>
      <c r="AH46" s="75">
        <f t="shared" si="18"/>
        <v>69</v>
      </c>
      <c r="AI46" s="75"/>
      <c r="AJ46" s="75">
        <f t="shared" si="19"/>
        <v>0</v>
      </c>
      <c r="AK46" s="75">
        <f t="shared" si="20"/>
        <v>69</v>
      </c>
      <c r="AL46" s="27">
        <f t="shared" si="21"/>
        <v>354.58499483892001</v>
      </c>
      <c r="AM46" s="75"/>
    </row>
    <row r="47" spans="1:39" ht="22" customHeight="1" x14ac:dyDescent="0.25">
      <c r="A47" s="75">
        <v>45</v>
      </c>
      <c r="B47" s="88" t="s">
        <v>455</v>
      </c>
      <c r="C47" s="88" t="s">
        <v>343</v>
      </c>
      <c r="D47" s="88" t="s">
        <v>248</v>
      </c>
      <c r="E47" s="75" t="str">
        <f>VLOOKUP(D:D,职称信息表!B:M,12,FALSE)</f>
        <v>讲师（高校）</v>
      </c>
      <c r="F47" s="75" t="str">
        <f>VLOOKUP(D:D,职称信息表!B:L,11,FALSE)</f>
        <v>中级</v>
      </c>
      <c r="G47" s="75" t="str">
        <f>VLOOKUP(D:D,职称信息表!B:G,6,FALSE)</f>
        <v>专任教师</v>
      </c>
      <c r="H47" s="26">
        <f>VLOOKUP(D:D,工作量!C:L,10,FALSE)</f>
        <v>222.29999999999998</v>
      </c>
      <c r="I47" s="27">
        <f t="shared" si="12"/>
        <v>57.244635193133043</v>
      </c>
      <c r="J47" s="62" t="e">
        <f>VLOOKUP(成绩明细表!$D:$D,#REF!,3,FALSE)</f>
        <v>#REF!</v>
      </c>
      <c r="K47" s="62" t="e">
        <f>VLOOKUP($D:$D,#REF!,3,FALSE)</f>
        <v>#REF!</v>
      </c>
      <c r="L47" s="62" t="e">
        <f t="shared" si="11"/>
        <v>#REF!</v>
      </c>
      <c r="M47" s="75">
        <v>85</v>
      </c>
      <c r="N47" s="27">
        <f t="shared" si="13"/>
        <v>66.376582278481024</v>
      </c>
      <c r="O47" s="75">
        <v>17.5</v>
      </c>
      <c r="P47" s="75"/>
      <c r="Q47" s="75"/>
      <c r="R47" s="75">
        <f t="shared" si="14"/>
        <v>17.5</v>
      </c>
      <c r="S47" s="75"/>
      <c r="T47" s="75"/>
      <c r="U47" s="75"/>
      <c r="V47" s="75"/>
      <c r="W47" s="75"/>
      <c r="X47" s="75"/>
      <c r="Y47" s="75">
        <f t="shared" si="15"/>
        <v>0</v>
      </c>
      <c r="Z47" s="75">
        <f t="shared" si="16"/>
        <v>17.5</v>
      </c>
      <c r="AA47" s="75"/>
      <c r="AB47" s="75"/>
      <c r="AC47" s="75"/>
      <c r="AD47" s="75">
        <f t="shared" si="17"/>
        <v>0</v>
      </c>
      <c r="AE47" s="75"/>
      <c r="AF47" s="75">
        <v>30</v>
      </c>
      <c r="AG47" s="75">
        <v>2</v>
      </c>
      <c r="AH47" s="75">
        <f t="shared" si="18"/>
        <v>32</v>
      </c>
      <c r="AI47" s="75"/>
      <c r="AJ47" s="75">
        <f t="shared" si="19"/>
        <v>0</v>
      </c>
      <c r="AK47" s="75">
        <f t="shared" si="20"/>
        <v>32</v>
      </c>
      <c r="AL47" s="27">
        <f t="shared" si="21"/>
        <v>173.12121747161407</v>
      </c>
      <c r="AM47" s="75"/>
    </row>
    <row r="48" spans="1:39" ht="22" customHeight="1" x14ac:dyDescent="0.25">
      <c r="A48" s="75">
        <v>46</v>
      </c>
      <c r="B48" s="88" t="s">
        <v>455</v>
      </c>
      <c r="C48" s="88" t="s">
        <v>284</v>
      </c>
      <c r="D48" s="88" t="s">
        <v>186</v>
      </c>
      <c r="E48" s="75" t="str">
        <f>VLOOKUP(D:D,职称信息表!B:M,12,FALSE)</f>
        <v>副教授</v>
      </c>
      <c r="F48" s="75" t="str">
        <f>VLOOKUP(D:D,职称信息表!B:L,11,FALSE)</f>
        <v>副高</v>
      </c>
      <c r="G48" s="75" t="str">
        <f>VLOOKUP(D:D,职称信息表!B:G,6,FALSE)</f>
        <v>专任教师</v>
      </c>
      <c r="H48" s="26">
        <f>VLOOKUP(D:D,工作量!C:L,10,FALSE)</f>
        <v>268</v>
      </c>
      <c r="I48" s="27">
        <f t="shared" si="12"/>
        <v>69.012875536480678</v>
      </c>
      <c r="J48" s="62" t="e">
        <f>VLOOKUP(成绩明细表!$D:$D,#REF!,3,FALSE)</f>
        <v>#REF!</v>
      </c>
      <c r="K48" s="62" t="e">
        <f>VLOOKUP($D:$D,#REF!,3,FALSE)</f>
        <v>#REF!</v>
      </c>
      <c r="L48" s="62" t="e">
        <f t="shared" si="11"/>
        <v>#REF!</v>
      </c>
      <c r="M48" s="75">
        <v>70</v>
      </c>
      <c r="N48" s="27">
        <f t="shared" si="13"/>
        <v>72.310126582278485</v>
      </c>
      <c r="O48" s="75"/>
      <c r="P48" s="75"/>
      <c r="Q48" s="75"/>
      <c r="R48" s="75">
        <f t="shared" si="14"/>
        <v>0</v>
      </c>
      <c r="S48" s="75"/>
      <c r="T48" s="75"/>
      <c r="U48" s="75"/>
      <c r="V48" s="75"/>
      <c r="W48" s="75"/>
      <c r="X48" s="75"/>
      <c r="Y48" s="75">
        <f t="shared" si="15"/>
        <v>0</v>
      </c>
      <c r="Z48" s="75">
        <f t="shared" si="16"/>
        <v>0</v>
      </c>
      <c r="AA48" s="75"/>
      <c r="AB48" s="75"/>
      <c r="AC48" s="75"/>
      <c r="AD48" s="75">
        <f t="shared" si="17"/>
        <v>0</v>
      </c>
      <c r="AE48" s="75"/>
      <c r="AF48" s="75"/>
      <c r="AG48" s="75"/>
      <c r="AH48" s="75">
        <f t="shared" si="18"/>
        <v>0</v>
      </c>
      <c r="AI48" s="75"/>
      <c r="AJ48" s="75">
        <f t="shared" si="19"/>
        <v>0</v>
      </c>
      <c r="AK48" s="75">
        <f t="shared" si="20"/>
        <v>0</v>
      </c>
      <c r="AL48" s="27">
        <f t="shared" si="21"/>
        <v>141.32300211875918</v>
      </c>
      <c r="AM48" s="75"/>
    </row>
    <row r="49" spans="1:39" ht="22" customHeight="1" x14ac:dyDescent="0.25">
      <c r="A49" s="75">
        <v>47</v>
      </c>
      <c r="B49" s="88" t="s">
        <v>455</v>
      </c>
      <c r="C49" s="88" t="s">
        <v>257</v>
      </c>
      <c r="D49" s="88" t="s">
        <v>192</v>
      </c>
      <c r="E49" s="75" t="str">
        <f>VLOOKUP(D:D,职称信息表!B:M,12,FALSE)</f>
        <v>讲师（高校）</v>
      </c>
      <c r="F49" s="75" t="str">
        <f>VLOOKUP(D:D,职称信息表!B:L,11,FALSE)</f>
        <v>中级</v>
      </c>
      <c r="G49" s="75" t="str">
        <f>VLOOKUP(D:D,职称信息表!B:G,6,FALSE)</f>
        <v>专任教师</v>
      </c>
      <c r="H49" s="26">
        <f>VLOOKUP(D:D,工作量!C:L,10,FALSE)</f>
        <v>235.29999999999998</v>
      </c>
      <c r="I49" s="27">
        <f t="shared" si="12"/>
        <v>60.592274678111579</v>
      </c>
      <c r="J49" s="62"/>
      <c r="K49" s="62" t="e">
        <f>VLOOKUP($D:$D,#REF!,3,FALSE)</f>
        <v>#REF!</v>
      </c>
      <c r="L49" s="62" t="e">
        <f t="shared" si="11"/>
        <v>#REF!</v>
      </c>
      <c r="M49" s="75">
        <v>1</v>
      </c>
      <c r="N49" s="27">
        <f t="shared" si="13"/>
        <v>99.604430379746844</v>
      </c>
      <c r="O49" s="75">
        <v>52</v>
      </c>
      <c r="P49" s="75"/>
      <c r="Q49" s="75"/>
      <c r="R49" s="75">
        <f t="shared" si="14"/>
        <v>52</v>
      </c>
      <c r="S49" s="75"/>
      <c r="T49" s="75"/>
      <c r="U49" s="75">
        <v>15</v>
      </c>
      <c r="V49" s="75"/>
      <c r="W49" s="75"/>
      <c r="X49" s="75"/>
      <c r="Y49" s="75">
        <f t="shared" si="15"/>
        <v>15</v>
      </c>
      <c r="Z49" s="75">
        <f t="shared" si="16"/>
        <v>67</v>
      </c>
      <c r="AA49" s="75">
        <v>4</v>
      </c>
      <c r="AB49" s="75"/>
      <c r="AC49" s="75"/>
      <c r="AD49" s="75">
        <f t="shared" si="17"/>
        <v>4</v>
      </c>
      <c r="AE49" s="75"/>
      <c r="AF49" s="75">
        <v>5</v>
      </c>
      <c r="AG49" s="75"/>
      <c r="AH49" s="75">
        <f t="shared" si="18"/>
        <v>5</v>
      </c>
      <c r="AI49" s="75"/>
      <c r="AJ49" s="75">
        <f t="shared" si="19"/>
        <v>0</v>
      </c>
      <c r="AK49" s="75">
        <f t="shared" si="20"/>
        <v>9</v>
      </c>
      <c r="AL49" s="27">
        <f t="shared" si="21"/>
        <v>236.19670505785842</v>
      </c>
      <c r="AM49" s="75"/>
    </row>
    <row r="50" spans="1:39" ht="22" customHeight="1" x14ac:dyDescent="0.25">
      <c r="A50" s="75">
        <v>48</v>
      </c>
      <c r="B50" s="88" t="s">
        <v>455</v>
      </c>
      <c r="C50" s="88" t="s">
        <v>35</v>
      </c>
      <c r="D50" s="88" t="s">
        <v>36</v>
      </c>
      <c r="E50" s="75" t="str">
        <f>VLOOKUP(D:D,职称信息表!B:M,12,FALSE)</f>
        <v>副教授</v>
      </c>
      <c r="F50" s="75" t="str">
        <f>VLOOKUP(D:D,职称信息表!B:L,11,FALSE)</f>
        <v>副高</v>
      </c>
      <c r="G50" s="75" t="str">
        <f>VLOOKUP(D:D,职称信息表!B:G,6,FALSE)</f>
        <v>专任教师</v>
      </c>
      <c r="H50" s="26">
        <f>VLOOKUP(D:D,工作量!C:L,10,FALSE)</f>
        <v>585.88</v>
      </c>
      <c r="I50" s="27">
        <f t="shared" si="12"/>
        <v>150.87038626609441</v>
      </c>
      <c r="J50" s="62" t="e">
        <f>VLOOKUP(成绩明细表!$D:$D,#REF!,3,FALSE)</f>
        <v>#REF!</v>
      </c>
      <c r="K50" s="62" t="e">
        <f>VLOOKUP($D:$D,#REF!,3,FALSE)</f>
        <v>#REF!</v>
      </c>
      <c r="L50" s="62" t="e">
        <f t="shared" si="11"/>
        <v>#REF!</v>
      </c>
      <c r="M50" s="75">
        <v>9</v>
      </c>
      <c r="N50" s="27">
        <f t="shared" si="13"/>
        <v>96.439873417721515</v>
      </c>
      <c r="O50" s="75">
        <v>165</v>
      </c>
      <c r="P50" s="75"/>
      <c r="Q50" s="75"/>
      <c r="R50" s="75">
        <f t="shared" si="14"/>
        <v>165</v>
      </c>
      <c r="S50" s="75"/>
      <c r="T50" s="75"/>
      <c r="U50" s="75"/>
      <c r="V50" s="75"/>
      <c r="W50" s="75"/>
      <c r="X50" s="75"/>
      <c r="Y50" s="75">
        <f t="shared" si="15"/>
        <v>0</v>
      </c>
      <c r="Z50" s="75">
        <f t="shared" si="16"/>
        <v>165</v>
      </c>
      <c r="AA50" s="75">
        <v>30</v>
      </c>
      <c r="AB50" s="75"/>
      <c r="AC50" s="75"/>
      <c r="AD50" s="75">
        <f t="shared" si="17"/>
        <v>30</v>
      </c>
      <c r="AE50" s="75"/>
      <c r="AF50" s="75"/>
      <c r="AG50" s="75"/>
      <c r="AH50" s="75">
        <f t="shared" si="18"/>
        <v>0</v>
      </c>
      <c r="AI50" s="75"/>
      <c r="AJ50" s="75">
        <f t="shared" si="19"/>
        <v>0</v>
      </c>
      <c r="AK50" s="75">
        <f t="shared" si="20"/>
        <v>30</v>
      </c>
      <c r="AL50" s="27">
        <f t="shared" si="21"/>
        <v>442.31025968381596</v>
      </c>
      <c r="AM50" s="75"/>
    </row>
    <row r="51" spans="1:39" ht="22" customHeight="1" x14ac:dyDescent="0.25">
      <c r="A51" s="75">
        <v>49</v>
      </c>
      <c r="B51" s="88" t="s">
        <v>455</v>
      </c>
      <c r="C51" s="88" t="s">
        <v>260</v>
      </c>
      <c r="D51" s="88" t="s">
        <v>171</v>
      </c>
      <c r="E51" s="75" t="str">
        <f>VLOOKUP(D:D,职称信息表!B:M,12,FALSE)</f>
        <v>讲师（高校）</v>
      </c>
      <c r="F51" s="75" t="str">
        <f>VLOOKUP(D:D,职称信息表!B:L,11,FALSE)</f>
        <v>中级</v>
      </c>
      <c r="G51" s="75" t="str">
        <f>VLOOKUP(D:D,职称信息表!B:G,6,FALSE)</f>
        <v>专任教师</v>
      </c>
      <c r="H51" s="26">
        <f>VLOOKUP(D:D,工作量!C:L,10,FALSE)</f>
        <v>33.5</v>
      </c>
      <c r="I51" s="27">
        <f t="shared" si="12"/>
        <v>8.6266094420600847</v>
      </c>
      <c r="J51" s="62" t="e">
        <f>VLOOKUP(成绩明细表!$D:$D,#REF!,3,FALSE)</f>
        <v>#REF!</v>
      </c>
      <c r="K51" s="62"/>
      <c r="L51" s="62" t="e">
        <f t="shared" si="11"/>
        <v>#REF!</v>
      </c>
      <c r="M51" s="75">
        <v>118</v>
      </c>
      <c r="N51" s="27">
        <f t="shared" si="13"/>
        <v>53.322784810126592</v>
      </c>
      <c r="O51" s="75"/>
      <c r="P51" s="75"/>
      <c r="Q51" s="75"/>
      <c r="R51" s="75">
        <f t="shared" si="14"/>
        <v>0</v>
      </c>
      <c r="S51" s="75"/>
      <c r="T51" s="75"/>
      <c r="U51" s="75"/>
      <c r="V51" s="75">
        <v>2</v>
      </c>
      <c r="W51" s="75"/>
      <c r="X51" s="75"/>
      <c r="Y51" s="75">
        <f t="shared" si="15"/>
        <v>2</v>
      </c>
      <c r="Z51" s="75">
        <f t="shared" si="16"/>
        <v>2</v>
      </c>
      <c r="AA51" s="75"/>
      <c r="AB51" s="75"/>
      <c r="AC51" s="75"/>
      <c r="AD51" s="75">
        <f t="shared" si="17"/>
        <v>0</v>
      </c>
      <c r="AE51" s="75"/>
      <c r="AF51" s="75">
        <v>5</v>
      </c>
      <c r="AG51" s="75"/>
      <c r="AH51" s="75">
        <f t="shared" si="18"/>
        <v>5</v>
      </c>
      <c r="AI51" s="75"/>
      <c r="AJ51" s="75">
        <f t="shared" si="19"/>
        <v>0</v>
      </c>
      <c r="AK51" s="75">
        <f t="shared" si="20"/>
        <v>5</v>
      </c>
      <c r="AL51" s="27">
        <f t="shared" si="21"/>
        <v>68.949394252186679</v>
      </c>
      <c r="AM51" s="75"/>
    </row>
    <row r="52" spans="1:39" ht="22" customHeight="1" x14ac:dyDescent="0.25">
      <c r="A52" s="75">
        <v>50</v>
      </c>
      <c r="B52" s="88" t="s">
        <v>455</v>
      </c>
      <c r="C52" s="88" t="s">
        <v>91</v>
      </c>
      <c r="D52" s="88" t="s">
        <v>92</v>
      </c>
      <c r="E52" s="75" t="str">
        <f>VLOOKUP(D:D,职称信息表!B:M,12,FALSE)</f>
        <v>教授</v>
      </c>
      <c r="F52" s="75" t="str">
        <f>VLOOKUP(D:D,职称信息表!B:L,11,FALSE)</f>
        <v>正高</v>
      </c>
      <c r="G52" s="75" t="str">
        <f>VLOOKUP(D:D,职称信息表!B:G,6,FALSE)</f>
        <v>专任教师</v>
      </c>
      <c r="H52" s="26">
        <f>VLOOKUP(D:D,工作量!C:L,10,FALSE)</f>
        <v>180.9</v>
      </c>
      <c r="I52" s="27">
        <f t="shared" si="12"/>
        <v>46.583690987124463</v>
      </c>
      <c r="J52" s="62" t="e">
        <f>VLOOKUP(成绩明细表!$D:$D,#REF!,3,FALSE)</f>
        <v>#REF!</v>
      </c>
      <c r="K52" s="62" t="e">
        <f>VLOOKUP($D:$D,#REF!,3,FALSE)</f>
        <v>#REF!</v>
      </c>
      <c r="L52" s="62" t="e">
        <f t="shared" si="11"/>
        <v>#REF!</v>
      </c>
      <c r="M52" s="75">
        <v>39</v>
      </c>
      <c r="N52" s="27">
        <f t="shared" si="13"/>
        <v>84.572784810126592</v>
      </c>
      <c r="O52" s="75"/>
      <c r="P52" s="75"/>
      <c r="Q52" s="75"/>
      <c r="R52" s="75">
        <f t="shared" si="14"/>
        <v>0</v>
      </c>
      <c r="S52" s="75"/>
      <c r="T52" s="75"/>
      <c r="U52" s="75"/>
      <c r="V52" s="75"/>
      <c r="W52" s="75"/>
      <c r="X52" s="75"/>
      <c r="Y52" s="75">
        <f t="shared" si="15"/>
        <v>0</v>
      </c>
      <c r="Z52" s="75">
        <f t="shared" si="16"/>
        <v>0</v>
      </c>
      <c r="AA52" s="75"/>
      <c r="AB52" s="75"/>
      <c r="AC52" s="75"/>
      <c r="AD52" s="75">
        <f t="shared" si="17"/>
        <v>0</v>
      </c>
      <c r="AE52" s="75"/>
      <c r="AF52" s="75"/>
      <c r="AG52" s="75">
        <v>3</v>
      </c>
      <c r="AH52" s="75">
        <f t="shared" si="18"/>
        <v>3</v>
      </c>
      <c r="AI52" s="75"/>
      <c r="AJ52" s="75">
        <f t="shared" si="19"/>
        <v>0</v>
      </c>
      <c r="AK52" s="75">
        <f t="shared" si="20"/>
        <v>3</v>
      </c>
      <c r="AL52" s="27">
        <f t="shared" si="21"/>
        <v>134.15647579725106</v>
      </c>
      <c r="AM52" s="75"/>
    </row>
    <row r="53" spans="1:39" ht="22" customHeight="1" x14ac:dyDescent="0.25">
      <c r="A53" s="75">
        <v>51</v>
      </c>
      <c r="B53" s="88" t="s">
        <v>356</v>
      </c>
      <c r="C53" s="88" t="s">
        <v>377</v>
      </c>
      <c r="D53" s="88" t="s">
        <v>658</v>
      </c>
      <c r="E53" s="75" t="str">
        <f>VLOOKUP(D:D,职称信息表!B:M,12,FALSE)</f>
        <v>教授</v>
      </c>
      <c r="F53" s="75" t="str">
        <f>VLOOKUP(D:D,职称信息表!B:L,11,FALSE)</f>
        <v>正高</v>
      </c>
      <c r="G53" s="75" t="str">
        <f>VLOOKUP(D:D,职称信息表!B:G,6,FALSE)</f>
        <v>专任教师</v>
      </c>
      <c r="H53" s="26">
        <f>VLOOKUP(D:D,工作量!C:L,10,FALSE)</f>
        <v>0</v>
      </c>
      <c r="I53" s="27">
        <f t="shared" si="12"/>
        <v>0</v>
      </c>
      <c r="J53" s="62"/>
      <c r="K53" s="62"/>
      <c r="L53" s="62"/>
      <c r="M53" s="75">
        <v>171</v>
      </c>
      <c r="N53" s="27">
        <f t="shared" si="13"/>
        <v>32.357594936708864</v>
      </c>
      <c r="O53" s="75"/>
      <c r="P53" s="75"/>
      <c r="Q53" s="75"/>
      <c r="R53" s="75">
        <f t="shared" si="14"/>
        <v>0</v>
      </c>
      <c r="S53" s="75"/>
      <c r="T53" s="75"/>
      <c r="U53" s="75"/>
      <c r="V53" s="75"/>
      <c r="W53" s="75"/>
      <c r="X53" s="75"/>
      <c r="Y53" s="75">
        <f t="shared" si="15"/>
        <v>0</v>
      </c>
      <c r="Z53" s="75">
        <f t="shared" si="16"/>
        <v>0</v>
      </c>
      <c r="AA53" s="75"/>
      <c r="AB53" s="75"/>
      <c r="AC53" s="75"/>
      <c r="AD53" s="75">
        <f t="shared" si="17"/>
        <v>0</v>
      </c>
      <c r="AE53" s="75"/>
      <c r="AF53" s="75"/>
      <c r="AG53" s="75"/>
      <c r="AH53" s="75">
        <f t="shared" si="18"/>
        <v>0</v>
      </c>
      <c r="AI53" s="75"/>
      <c r="AJ53" s="75">
        <f t="shared" si="19"/>
        <v>0</v>
      </c>
      <c r="AK53" s="75">
        <f t="shared" si="20"/>
        <v>0</v>
      </c>
      <c r="AL53" s="27">
        <f t="shared" si="21"/>
        <v>32.357594936708864</v>
      </c>
      <c r="AM53" s="75"/>
    </row>
    <row r="54" spans="1:39" ht="22" customHeight="1" x14ac:dyDescent="0.25">
      <c r="A54" s="75">
        <v>52</v>
      </c>
      <c r="B54" s="88" t="s">
        <v>356</v>
      </c>
      <c r="C54" s="89" t="s">
        <v>708</v>
      </c>
      <c r="D54" s="88" t="s">
        <v>659</v>
      </c>
      <c r="E54" s="75" t="str">
        <f>VLOOKUP(D:D,职称信息表!B:M,12,FALSE)</f>
        <v>讲师（高校）</v>
      </c>
      <c r="F54" s="75" t="str">
        <f>VLOOKUP(D:D,职称信息表!B:L,11,FALSE)</f>
        <v>中级</v>
      </c>
      <c r="G54" s="75" t="str">
        <f>VLOOKUP(D:D,职称信息表!B:G,6,FALSE)</f>
        <v>专任教师</v>
      </c>
      <c r="H54" s="26">
        <f>VLOOKUP(D:D,工作量!C:L,10,FALSE)</f>
        <v>104</v>
      </c>
      <c r="I54" s="27">
        <f t="shared" si="12"/>
        <v>26.781115879828327</v>
      </c>
      <c r="J54" s="62" t="e">
        <f>VLOOKUP(成绩明细表!$D:$D,#REF!,3,FALSE)</f>
        <v>#REF!</v>
      </c>
      <c r="K54" s="62" t="e">
        <f>VLOOKUP($D:$D,#REF!,3,FALSE)</f>
        <v>#REF!</v>
      </c>
      <c r="L54" s="62" t="e">
        <f t="shared" ref="L54:L85" si="22">AVERAGE(J54,K54)</f>
        <v>#REF!</v>
      </c>
      <c r="M54" s="75">
        <v>66</v>
      </c>
      <c r="N54" s="27">
        <f t="shared" si="13"/>
        <v>73.89240506329115</v>
      </c>
      <c r="O54" s="75"/>
      <c r="P54" s="75"/>
      <c r="Q54" s="75"/>
      <c r="R54" s="75">
        <f t="shared" si="14"/>
        <v>0</v>
      </c>
      <c r="S54" s="75"/>
      <c r="T54" s="75"/>
      <c r="U54" s="75"/>
      <c r="V54" s="75"/>
      <c r="W54" s="75"/>
      <c r="X54" s="75"/>
      <c r="Y54" s="75">
        <f t="shared" si="15"/>
        <v>0</v>
      </c>
      <c r="Z54" s="75">
        <f t="shared" si="16"/>
        <v>0</v>
      </c>
      <c r="AA54" s="75"/>
      <c r="AB54" s="75"/>
      <c r="AC54" s="75"/>
      <c r="AD54" s="75">
        <f t="shared" si="17"/>
        <v>0</v>
      </c>
      <c r="AE54" s="75"/>
      <c r="AF54" s="75"/>
      <c r="AG54" s="75"/>
      <c r="AH54" s="75">
        <f t="shared" si="18"/>
        <v>0</v>
      </c>
      <c r="AI54" s="75"/>
      <c r="AJ54" s="75">
        <f t="shared" si="19"/>
        <v>0</v>
      </c>
      <c r="AK54" s="75">
        <f t="shared" si="20"/>
        <v>0</v>
      </c>
      <c r="AL54" s="27">
        <f t="shared" si="21"/>
        <v>100.67352094311948</v>
      </c>
      <c r="AM54" s="75"/>
    </row>
    <row r="55" spans="1:39" ht="22" customHeight="1" x14ac:dyDescent="0.25">
      <c r="A55" s="75">
        <v>53</v>
      </c>
      <c r="B55" s="88" t="s">
        <v>356</v>
      </c>
      <c r="C55" s="88" t="s">
        <v>375</v>
      </c>
      <c r="D55" s="88" t="s">
        <v>318</v>
      </c>
      <c r="E55" s="75" t="str">
        <f>VLOOKUP(D:D,职称信息表!B:M,12,FALSE)</f>
        <v>副教授（副研究员（自然科学））</v>
      </c>
      <c r="F55" s="75" t="str">
        <f>VLOOKUP(D:D,职称信息表!B:L,11,FALSE)</f>
        <v>副高</v>
      </c>
      <c r="G55" s="75" t="str">
        <f>VLOOKUP(D:D,职称信息表!B:G,6,FALSE)</f>
        <v>专任教师</v>
      </c>
      <c r="H55" s="26">
        <f>VLOOKUP(D:D,工作量!C:L,10,FALSE)</f>
        <v>366.4</v>
      </c>
      <c r="I55" s="27">
        <f t="shared" si="12"/>
        <v>94.351931330472098</v>
      </c>
      <c r="J55" s="62" t="e">
        <f>VLOOKUP(成绩明细表!$D:$D,#REF!,3,FALSE)</f>
        <v>#REF!</v>
      </c>
      <c r="K55" s="62" t="e">
        <f>VLOOKUP($D:$D,#REF!,3,FALSE)</f>
        <v>#REF!</v>
      </c>
      <c r="L55" s="62" t="e">
        <f t="shared" si="22"/>
        <v>#REF!</v>
      </c>
      <c r="M55" s="75">
        <v>152</v>
      </c>
      <c r="N55" s="27">
        <f t="shared" si="13"/>
        <v>39.87341772151899</v>
      </c>
      <c r="O55" s="75"/>
      <c r="P55" s="75"/>
      <c r="Q55" s="75"/>
      <c r="R55" s="75">
        <f t="shared" si="14"/>
        <v>0</v>
      </c>
      <c r="S55" s="75"/>
      <c r="T55" s="75"/>
      <c r="U55" s="75"/>
      <c r="V55" s="75"/>
      <c r="W55" s="75"/>
      <c r="X55" s="75"/>
      <c r="Y55" s="75">
        <f t="shared" si="15"/>
        <v>0</v>
      </c>
      <c r="Z55" s="75">
        <f t="shared" si="16"/>
        <v>0</v>
      </c>
      <c r="AA55" s="75"/>
      <c r="AB55" s="75"/>
      <c r="AC55" s="75"/>
      <c r="AD55" s="75">
        <f t="shared" si="17"/>
        <v>0</v>
      </c>
      <c r="AE55" s="75"/>
      <c r="AF55" s="75"/>
      <c r="AG55" s="75"/>
      <c r="AH55" s="75">
        <f t="shared" si="18"/>
        <v>0</v>
      </c>
      <c r="AI55" s="75"/>
      <c r="AJ55" s="75">
        <f t="shared" si="19"/>
        <v>0</v>
      </c>
      <c r="AK55" s="75">
        <f t="shared" si="20"/>
        <v>0</v>
      </c>
      <c r="AL55" s="27">
        <f t="shared" si="21"/>
        <v>134.22534905199109</v>
      </c>
      <c r="AM55" s="75"/>
    </row>
    <row r="56" spans="1:39" ht="22" customHeight="1" x14ac:dyDescent="0.25">
      <c r="A56" s="75">
        <v>54</v>
      </c>
      <c r="B56" s="88" t="s">
        <v>356</v>
      </c>
      <c r="C56" s="88" t="s">
        <v>345</v>
      </c>
      <c r="D56" s="88" t="s">
        <v>245</v>
      </c>
      <c r="E56" s="75" t="str">
        <f>VLOOKUP(D:D,职称信息表!B:M,12,FALSE)</f>
        <v>讲师（高校）</v>
      </c>
      <c r="F56" s="75" t="str">
        <f>VLOOKUP(D:D,职称信息表!B:L,11,FALSE)</f>
        <v>中级</v>
      </c>
      <c r="G56" s="75" t="str">
        <f>VLOOKUP(D:D,职称信息表!B:G,6,FALSE)</f>
        <v>专任教师</v>
      </c>
      <c r="H56" s="26">
        <f>VLOOKUP(D:D,工作量!C:L,10,FALSE)</f>
        <v>202.4</v>
      </c>
      <c r="I56" s="27">
        <f t="shared" si="12"/>
        <v>52.12017167381974</v>
      </c>
      <c r="J56" s="62" t="e">
        <f>VLOOKUP(成绩明细表!$D:$D,#REF!,3,FALSE)</f>
        <v>#REF!</v>
      </c>
      <c r="K56" s="62" t="e">
        <f>VLOOKUP($D:$D,#REF!,3,FALSE)</f>
        <v>#REF!</v>
      </c>
      <c r="L56" s="62" t="e">
        <f t="shared" si="22"/>
        <v>#REF!</v>
      </c>
      <c r="M56" s="75">
        <v>19</v>
      </c>
      <c r="N56" s="27">
        <f t="shared" si="13"/>
        <v>92.484177215189874</v>
      </c>
      <c r="O56" s="75"/>
      <c r="P56" s="75">
        <v>20</v>
      </c>
      <c r="Q56" s="75"/>
      <c r="R56" s="75">
        <f t="shared" si="14"/>
        <v>20</v>
      </c>
      <c r="S56" s="75"/>
      <c r="T56" s="75"/>
      <c r="U56" s="75"/>
      <c r="V56" s="75"/>
      <c r="W56" s="75"/>
      <c r="X56" s="75"/>
      <c r="Y56" s="75">
        <f t="shared" si="15"/>
        <v>0</v>
      </c>
      <c r="Z56" s="75">
        <f t="shared" si="16"/>
        <v>20</v>
      </c>
      <c r="AA56" s="75">
        <v>4</v>
      </c>
      <c r="AB56" s="75"/>
      <c r="AC56" s="75"/>
      <c r="AD56" s="75">
        <f t="shared" si="17"/>
        <v>4</v>
      </c>
      <c r="AE56" s="75"/>
      <c r="AF56" s="75"/>
      <c r="AG56" s="75"/>
      <c r="AH56" s="75">
        <f t="shared" si="18"/>
        <v>0</v>
      </c>
      <c r="AI56" s="75"/>
      <c r="AJ56" s="75">
        <f t="shared" si="19"/>
        <v>0</v>
      </c>
      <c r="AK56" s="75">
        <f t="shared" si="20"/>
        <v>4</v>
      </c>
      <c r="AL56" s="27">
        <f t="shared" si="21"/>
        <v>168.6043488890096</v>
      </c>
      <c r="AM56" s="75"/>
    </row>
    <row r="57" spans="1:39" ht="22" customHeight="1" x14ac:dyDescent="0.25">
      <c r="A57" s="75">
        <v>55</v>
      </c>
      <c r="B57" s="88" t="s">
        <v>356</v>
      </c>
      <c r="C57" s="88" t="s">
        <v>379</v>
      </c>
      <c r="D57" s="88" t="s">
        <v>413</v>
      </c>
      <c r="E57" s="75" t="str">
        <f>VLOOKUP(D:D,职称信息表!B:M,12,FALSE)</f>
        <v>副研究员</v>
      </c>
      <c r="F57" s="75" t="str">
        <f>VLOOKUP(D:D,职称信息表!B:L,11,FALSE)</f>
        <v>副高</v>
      </c>
      <c r="G57" s="75" t="str">
        <f>VLOOKUP(D:D,职称信息表!B:G,6,FALSE)</f>
        <v>专任教师</v>
      </c>
      <c r="H57" s="26">
        <f>VLOOKUP(D:D,工作量!C:L,10,FALSE)</f>
        <v>224</v>
      </c>
      <c r="I57" s="27">
        <f t="shared" si="12"/>
        <v>57.682403433476395</v>
      </c>
      <c r="J57" s="62" t="e">
        <f>VLOOKUP(成绩明细表!$D:$D,#REF!,3,FALSE)</f>
        <v>#REF!</v>
      </c>
      <c r="K57" s="62" t="e">
        <f>VLOOKUP($D:$D,#REF!,3,FALSE)</f>
        <v>#REF!</v>
      </c>
      <c r="L57" s="62" t="e">
        <f t="shared" si="22"/>
        <v>#REF!</v>
      </c>
      <c r="M57" s="75">
        <v>149</v>
      </c>
      <c r="N57" s="27">
        <f t="shared" si="13"/>
        <v>41.060126582278485</v>
      </c>
      <c r="O57" s="75"/>
      <c r="P57" s="75"/>
      <c r="Q57" s="75"/>
      <c r="R57" s="75">
        <f t="shared" si="14"/>
        <v>0</v>
      </c>
      <c r="S57" s="75"/>
      <c r="T57" s="75"/>
      <c r="U57" s="75"/>
      <c r="V57" s="75"/>
      <c r="W57" s="75"/>
      <c r="X57" s="75"/>
      <c r="Y57" s="75">
        <f t="shared" si="15"/>
        <v>0</v>
      </c>
      <c r="Z57" s="75">
        <f t="shared" si="16"/>
        <v>0</v>
      </c>
      <c r="AA57" s="75"/>
      <c r="AB57" s="75"/>
      <c r="AC57" s="75"/>
      <c r="AD57" s="75">
        <f t="shared" si="17"/>
        <v>0</v>
      </c>
      <c r="AE57" s="75"/>
      <c r="AF57" s="75"/>
      <c r="AG57" s="75"/>
      <c r="AH57" s="75">
        <f t="shared" si="18"/>
        <v>0</v>
      </c>
      <c r="AI57" s="75"/>
      <c r="AJ57" s="75">
        <f t="shared" si="19"/>
        <v>0</v>
      </c>
      <c r="AK57" s="75">
        <f t="shared" si="20"/>
        <v>0</v>
      </c>
      <c r="AL57" s="27">
        <f t="shared" si="21"/>
        <v>98.74253001575488</v>
      </c>
      <c r="AM57" s="75"/>
    </row>
    <row r="58" spans="1:39" ht="22" customHeight="1" x14ac:dyDescent="0.25">
      <c r="A58" s="75">
        <v>56</v>
      </c>
      <c r="B58" s="88" t="s">
        <v>356</v>
      </c>
      <c r="C58" s="88" t="s">
        <v>113</v>
      </c>
      <c r="D58" s="88" t="s">
        <v>114</v>
      </c>
      <c r="E58" s="75" t="str">
        <f>VLOOKUP(D:D,职称信息表!B:M,12,FALSE)</f>
        <v>教授</v>
      </c>
      <c r="F58" s="75" t="str">
        <f>VLOOKUP(D:D,职称信息表!B:L,11,FALSE)</f>
        <v>正高</v>
      </c>
      <c r="G58" s="75" t="str">
        <f>VLOOKUP(D:D,职称信息表!B:G,6,FALSE)</f>
        <v>专任教师</v>
      </c>
      <c r="H58" s="26">
        <f>VLOOKUP(D:D,工作量!C:L,10,FALSE)</f>
        <v>146.69933333333336</v>
      </c>
      <c r="I58" s="27">
        <f t="shared" si="12"/>
        <v>37.77665236051503</v>
      </c>
      <c r="J58" s="62" t="e">
        <f>VLOOKUP(成绩明细表!$D:$D,#REF!,3,FALSE)</f>
        <v>#REF!</v>
      </c>
      <c r="K58" s="62" t="e">
        <f>VLOOKUP($D:$D,#REF!,3,FALSE)</f>
        <v>#REF!</v>
      </c>
      <c r="L58" s="62" t="e">
        <f t="shared" si="22"/>
        <v>#REF!</v>
      </c>
      <c r="M58" s="75">
        <v>130</v>
      </c>
      <c r="N58" s="27">
        <f t="shared" si="13"/>
        <v>48.575949367088612</v>
      </c>
      <c r="O58" s="75"/>
      <c r="P58" s="75"/>
      <c r="Q58" s="75"/>
      <c r="R58" s="75">
        <f t="shared" si="14"/>
        <v>0</v>
      </c>
      <c r="S58" s="75"/>
      <c r="T58" s="75"/>
      <c r="U58" s="75"/>
      <c r="V58" s="75"/>
      <c r="W58" s="75"/>
      <c r="X58" s="75">
        <v>-5</v>
      </c>
      <c r="Y58" s="75">
        <f t="shared" si="15"/>
        <v>-5</v>
      </c>
      <c r="Z58" s="75">
        <f t="shared" si="16"/>
        <v>-5</v>
      </c>
      <c r="AA58" s="75"/>
      <c r="AB58" s="75"/>
      <c r="AC58" s="75"/>
      <c r="AD58" s="75">
        <f t="shared" si="17"/>
        <v>0</v>
      </c>
      <c r="AE58" s="75"/>
      <c r="AF58" s="75"/>
      <c r="AG58" s="75"/>
      <c r="AH58" s="75">
        <f t="shared" si="18"/>
        <v>0</v>
      </c>
      <c r="AI58" s="75"/>
      <c r="AJ58" s="75">
        <f t="shared" si="19"/>
        <v>0</v>
      </c>
      <c r="AK58" s="75">
        <f t="shared" si="20"/>
        <v>0</v>
      </c>
      <c r="AL58" s="27">
        <f t="shared" si="21"/>
        <v>81.352601727603641</v>
      </c>
      <c r="AM58" s="75"/>
    </row>
    <row r="59" spans="1:39" ht="22" customHeight="1" x14ac:dyDescent="0.25">
      <c r="A59" s="75">
        <v>57</v>
      </c>
      <c r="B59" s="89" t="s">
        <v>356</v>
      </c>
      <c r="C59" s="89" t="s">
        <v>459</v>
      </c>
      <c r="D59" s="89" t="s">
        <v>460</v>
      </c>
      <c r="E59" s="75" t="str">
        <f>VLOOKUP(D:D,职称信息表!B:M,12,FALSE)</f>
        <v>副研究员</v>
      </c>
      <c r="F59" s="75" t="str">
        <f>VLOOKUP(D:D,职称信息表!B:L,11,FALSE)</f>
        <v>副高</v>
      </c>
      <c r="G59" s="75" t="str">
        <f>VLOOKUP(D:D,职称信息表!B:G,6,FALSE)</f>
        <v>专任教师</v>
      </c>
      <c r="H59" s="26">
        <f>VLOOKUP(D:D,工作量!C:L,10,FALSE)</f>
        <v>32</v>
      </c>
      <c r="I59" s="27">
        <f t="shared" si="12"/>
        <v>8.2403433476394845</v>
      </c>
      <c r="J59" s="62" t="e">
        <f>VLOOKUP(成绩明细表!$D:$D,#REF!,3,FALSE)</f>
        <v>#REF!</v>
      </c>
      <c r="K59" s="62"/>
      <c r="L59" s="62" t="e">
        <f t="shared" si="22"/>
        <v>#REF!</v>
      </c>
      <c r="M59" s="75">
        <v>14</v>
      </c>
      <c r="N59" s="27">
        <f t="shared" si="13"/>
        <v>94.462025316455694</v>
      </c>
      <c r="O59" s="75"/>
      <c r="P59" s="75"/>
      <c r="Q59" s="75"/>
      <c r="R59" s="75">
        <f t="shared" si="14"/>
        <v>0</v>
      </c>
      <c r="S59" s="75"/>
      <c r="T59" s="75"/>
      <c r="U59" s="75"/>
      <c r="V59" s="75"/>
      <c r="W59" s="75"/>
      <c r="X59" s="75"/>
      <c r="Y59" s="75">
        <f t="shared" si="15"/>
        <v>0</v>
      </c>
      <c r="Z59" s="75">
        <f t="shared" si="16"/>
        <v>0</v>
      </c>
      <c r="AA59" s="75"/>
      <c r="AB59" s="75"/>
      <c r="AC59" s="75"/>
      <c r="AD59" s="75">
        <f t="shared" si="17"/>
        <v>0</v>
      </c>
      <c r="AE59" s="75"/>
      <c r="AF59" s="75"/>
      <c r="AG59" s="75"/>
      <c r="AH59" s="75">
        <f t="shared" si="18"/>
        <v>0</v>
      </c>
      <c r="AI59" s="75"/>
      <c r="AJ59" s="75">
        <f t="shared" si="19"/>
        <v>0</v>
      </c>
      <c r="AK59" s="75">
        <f t="shared" si="20"/>
        <v>0</v>
      </c>
      <c r="AL59" s="27">
        <f t="shared" si="21"/>
        <v>102.70236866409518</v>
      </c>
      <c r="AM59" s="75"/>
    </row>
    <row r="60" spans="1:39" ht="22" customHeight="1" x14ac:dyDescent="0.25">
      <c r="A60" s="75">
        <v>58</v>
      </c>
      <c r="B60" s="88" t="s">
        <v>356</v>
      </c>
      <c r="C60" s="88" t="s">
        <v>235</v>
      </c>
      <c r="D60" s="88" t="s">
        <v>236</v>
      </c>
      <c r="E60" s="75" t="str">
        <f>VLOOKUP(D:D,职称信息表!B:M,12,FALSE)</f>
        <v>教授</v>
      </c>
      <c r="F60" s="75" t="str">
        <f>VLOOKUP(D:D,职称信息表!B:L,11,FALSE)</f>
        <v>正高</v>
      </c>
      <c r="G60" s="75" t="str">
        <f>VLOOKUP(D:D,职称信息表!B:G,6,FALSE)</f>
        <v>专任教师</v>
      </c>
      <c r="H60" s="26">
        <f>VLOOKUP(D:D,工作量!C:L,10,FALSE)</f>
        <v>172</v>
      </c>
      <c r="I60" s="27">
        <f t="shared" si="12"/>
        <v>44.291845493562235</v>
      </c>
      <c r="J60" s="62" t="e">
        <f>VLOOKUP(成绩明细表!$D:$D,#REF!,3,FALSE)</f>
        <v>#REF!</v>
      </c>
      <c r="K60" s="62"/>
      <c r="L60" s="62" t="e">
        <f t="shared" si="22"/>
        <v>#REF!</v>
      </c>
      <c r="M60" s="75">
        <v>158</v>
      </c>
      <c r="N60" s="27">
        <f t="shared" si="13"/>
        <v>37.500000000000007</v>
      </c>
      <c r="O60" s="75"/>
      <c r="P60" s="75"/>
      <c r="Q60" s="75"/>
      <c r="R60" s="75">
        <f t="shared" si="14"/>
        <v>0</v>
      </c>
      <c r="S60" s="75"/>
      <c r="T60" s="75"/>
      <c r="U60" s="75"/>
      <c r="V60" s="75"/>
      <c r="W60" s="75"/>
      <c r="X60" s="75"/>
      <c r="Y60" s="75">
        <f t="shared" si="15"/>
        <v>0</v>
      </c>
      <c r="Z60" s="75">
        <f t="shared" si="16"/>
        <v>0</v>
      </c>
      <c r="AA60" s="75"/>
      <c r="AB60" s="75"/>
      <c r="AC60" s="75"/>
      <c r="AD60" s="75">
        <f t="shared" si="17"/>
        <v>0</v>
      </c>
      <c r="AE60" s="75"/>
      <c r="AF60" s="75"/>
      <c r="AG60" s="75"/>
      <c r="AH60" s="75">
        <f t="shared" si="18"/>
        <v>0</v>
      </c>
      <c r="AI60" s="75"/>
      <c r="AJ60" s="75">
        <f t="shared" si="19"/>
        <v>0</v>
      </c>
      <c r="AK60" s="75">
        <f t="shared" si="20"/>
        <v>0</v>
      </c>
      <c r="AL60" s="27">
        <f t="shared" si="21"/>
        <v>81.791845493562249</v>
      </c>
      <c r="AM60" s="75"/>
    </row>
    <row r="61" spans="1:39" ht="22" customHeight="1" x14ac:dyDescent="0.25">
      <c r="A61" s="75">
        <v>59</v>
      </c>
      <c r="B61" s="88" t="s">
        <v>356</v>
      </c>
      <c r="C61" s="88" t="s">
        <v>266</v>
      </c>
      <c r="D61" s="88" t="s">
        <v>196</v>
      </c>
      <c r="E61" s="75" t="str">
        <f>VLOOKUP(D:D,职称信息表!B:M,12,FALSE)</f>
        <v>副教授</v>
      </c>
      <c r="F61" s="75" t="str">
        <f>VLOOKUP(D:D,职称信息表!B:L,11,FALSE)</f>
        <v>副高</v>
      </c>
      <c r="G61" s="75" t="s">
        <v>354</v>
      </c>
      <c r="H61" s="26">
        <f>VLOOKUP(D:D,工作量!C:L,10,FALSE)</f>
        <v>220.24</v>
      </c>
      <c r="I61" s="27">
        <f t="shared" si="12"/>
        <v>56.714163090128757</v>
      </c>
      <c r="J61" s="62" t="e">
        <f>VLOOKUP(成绩明细表!$D:$D,#REF!,3,FALSE)</f>
        <v>#REF!</v>
      </c>
      <c r="K61" s="62"/>
      <c r="L61" s="62" t="e">
        <f t="shared" si="22"/>
        <v>#REF!</v>
      </c>
      <c r="M61" s="75">
        <v>150</v>
      </c>
      <c r="N61" s="27">
        <f t="shared" si="13"/>
        <v>40.664556962025323</v>
      </c>
      <c r="O61" s="75"/>
      <c r="P61" s="75"/>
      <c r="Q61" s="75"/>
      <c r="R61" s="75">
        <f t="shared" si="14"/>
        <v>0</v>
      </c>
      <c r="S61" s="75"/>
      <c r="T61" s="75"/>
      <c r="U61" s="75"/>
      <c r="V61" s="75">
        <v>2</v>
      </c>
      <c r="W61" s="75"/>
      <c r="X61" s="75"/>
      <c r="Y61" s="75">
        <f t="shared" si="15"/>
        <v>2</v>
      </c>
      <c r="Z61" s="75">
        <f t="shared" si="16"/>
        <v>2</v>
      </c>
      <c r="AA61" s="75"/>
      <c r="AB61" s="75"/>
      <c r="AC61" s="75"/>
      <c r="AD61" s="75">
        <f t="shared" si="17"/>
        <v>0</v>
      </c>
      <c r="AE61" s="75">
        <v>35</v>
      </c>
      <c r="AF61" s="75">
        <v>30</v>
      </c>
      <c r="AG61" s="75">
        <v>10</v>
      </c>
      <c r="AH61" s="75">
        <f t="shared" si="18"/>
        <v>75</v>
      </c>
      <c r="AI61" s="75"/>
      <c r="AJ61" s="75">
        <f t="shared" si="19"/>
        <v>0</v>
      </c>
      <c r="AK61" s="75">
        <f t="shared" si="20"/>
        <v>75</v>
      </c>
      <c r="AL61" s="27">
        <f t="shared" si="21"/>
        <v>174.37872005215408</v>
      </c>
      <c r="AM61" s="75"/>
    </row>
    <row r="62" spans="1:39" ht="22" customHeight="1" x14ac:dyDescent="0.25">
      <c r="A62" s="75">
        <v>60</v>
      </c>
      <c r="B62" s="88" t="s">
        <v>356</v>
      </c>
      <c r="C62" s="88" t="s">
        <v>119</v>
      </c>
      <c r="D62" s="88" t="s">
        <v>120</v>
      </c>
      <c r="E62" s="75" t="str">
        <f>VLOOKUP(D:D,职称信息表!B:M,12,FALSE)</f>
        <v>副教授</v>
      </c>
      <c r="F62" s="75" t="str">
        <f>VLOOKUP(D:D,职称信息表!B:L,11,FALSE)</f>
        <v>副高</v>
      </c>
      <c r="G62" s="75" t="str">
        <f>VLOOKUP(D:D,职称信息表!B:G,6,FALSE)</f>
        <v>专任教师</v>
      </c>
      <c r="H62" s="26">
        <f>VLOOKUP(D:D,工作量!C:L,10,FALSE)</f>
        <v>372.8</v>
      </c>
      <c r="I62" s="27">
        <f t="shared" si="12"/>
        <v>96</v>
      </c>
      <c r="J62" s="62" t="e">
        <f>VLOOKUP(成绩明细表!$D:$D,#REF!,3,FALSE)</f>
        <v>#REF!</v>
      </c>
      <c r="K62" s="62" t="e">
        <f>VLOOKUP($D:$D,#REF!,3,FALSE)</f>
        <v>#REF!</v>
      </c>
      <c r="L62" s="62" t="e">
        <f t="shared" si="22"/>
        <v>#REF!</v>
      </c>
      <c r="M62" s="75">
        <v>162</v>
      </c>
      <c r="N62" s="27">
        <f t="shared" si="13"/>
        <v>35.917721518987349</v>
      </c>
      <c r="O62" s="75"/>
      <c r="P62" s="75"/>
      <c r="Q62" s="75"/>
      <c r="R62" s="75">
        <f t="shared" si="14"/>
        <v>0</v>
      </c>
      <c r="S62" s="75"/>
      <c r="T62" s="75"/>
      <c r="U62" s="75"/>
      <c r="V62" s="75"/>
      <c r="W62" s="75"/>
      <c r="X62" s="75"/>
      <c r="Y62" s="75">
        <f t="shared" si="15"/>
        <v>0</v>
      </c>
      <c r="Z62" s="75">
        <f t="shared" si="16"/>
        <v>0</v>
      </c>
      <c r="AA62" s="75"/>
      <c r="AB62" s="75"/>
      <c r="AC62" s="75"/>
      <c r="AD62" s="75">
        <f t="shared" si="17"/>
        <v>0</v>
      </c>
      <c r="AE62" s="75"/>
      <c r="AF62" s="75"/>
      <c r="AG62" s="75"/>
      <c r="AH62" s="75">
        <f t="shared" si="18"/>
        <v>0</v>
      </c>
      <c r="AI62" s="75"/>
      <c r="AJ62" s="75">
        <f t="shared" si="19"/>
        <v>0</v>
      </c>
      <c r="AK62" s="75">
        <f t="shared" si="20"/>
        <v>0</v>
      </c>
      <c r="AL62" s="27">
        <f t="shared" si="21"/>
        <v>131.91772151898735</v>
      </c>
      <c r="AM62" s="75"/>
    </row>
    <row r="63" spans="1:39" ht="22" customHeight="1" x14ac:dyDescent="0.25">
      <c r="A63" s="75">
        <v>61</v>
      </c>
      <c r="B63" s="89" t="s">
        <v>356</v>
      </c>
      <c r="C63" s="89" t="s">
        <v>711</v>
      </c>
      <c r="D63" s="89" t="s">
        <v>662</v>
      </c>
      <c r="E63" s="75" t="str">
        <f>VLOOKUP(D:D,职称信息表!B:M,12,FALSE)</f>
        <v>教授</v>
      </c>
      <c r="F63" s="75" t="str">
        <f>VLOOKUP(D:D,职称信息表!B:L,11,FALSE)</f>
        <v>正高</v>
      </c>
      <c r="G63" s="75" t="str">
        <f>VLOOKUP(D:D,职称信息表!B:G,6,FALSE)</f>
        <v>专任教师</v>
      </c>
      <c r="H63" s="26">
        <f>VLOOKUP(D:D,工作量!C:L,10,FALSE)</f>
        <v>193.98</v>
      </c>
      <c r="I63" s="27">
        <f t="shared" si="12"/>
        <v>49.951931330472107</v>
      </c>
      <c r="J63" s="62" t="e">
        <f>VLOOKUP(成绩明细表!$D:$D,#REF!,3,FALSE)</f>
        <v>#REF!</v>
      </c>
      <c r="K63" s="62" t="e">
        <f>VLOOKUP($D:$D,#REF!,3,FALSE)</f>
        <v>#REF!</v>
      </c>
      <c r="L63" s="62" t="e">
        <f t="shared" si="22"/>
        <v>#REF!</v>
      </c>
      <c r="M63" s="75">
        <v>58</v>
      </c>
      <c r="N63" s="27">
        <f t="shared" si="13"/>
        <v>77.056962025316466</v>
      </c>
      <c r="O63" s="75"/>
      <c r="P63" s="75"/>
      <c r="Q63" s="75"/>
      <c r="R63" s="75">
        <f t="shared" si="14"/>
        <v>0</v>
      </c>
      <c r="S63" s="75"/>
      <c r="T63" s="75"/>
      <c r="U63" s="75"/>
      <c r="V63" s="75"/>
      <c r="W63" s="75"/>
      <c r="X63" s="75"/>
      <c r="Y63" s="75">
        <f t="shared" si="15"/>
        <v>0</v>
      </c>
      <c r="Z63" s="75">
        <f t="shared" si="16"/>
        <v>0</v>
      </c>
      <c r="AA63" s="75">
        <v>30</v>
      </c>
      <c r="AB63" s="75"/>
      <c r="AC63" s="75"/>
      <c r="AD63" s="75">
        <f t="shared" si="17"/>
        <v>30</v>
      </c>
      <c r="AE63" s="75"/>
      <c r="AF63" s="75"/>
      <c r="AG63" s="75"/>
      <c r="AH63" s="75">
        <f t="shared" si="18"/>
        <v>0</v>
      </c>
      <c r="AI63" s="75"/>
      <c r="AJ63" s="75">
        <f t="shared" si="19"/>
        <v>0</v>
      </c>
      <c r="AK63" s="75">
        <f t="shared" si="20"/>
        <v>30</v>
      </c>
      <c r="AL63" s="27">
        <f t="shared" si="21"/>
        <v>157.00889335578859</v>
      </c>
      <c r="AM63" s="75"/>
    </row>
    <row r="64" spans="1:39" ht="22" customHeight="1" x14ac:dyDescent="0.25">
      <c r="A64" s="75">
        <v>62</v>
      </c>
      <c r="B64" s="88" t="s">
        <v>356</v>
      </c>
      <c r="C64" s="88" t="s">
        <v>71</v>
      </c>
      <c r="D64" s="88" t="s">
        <v>72</v>
      </c>
      <c r="E64" s="75" t="str">
        <f>VLOOKUP(D:D,职称信息表!B:M,12,FALSE)</f>
        <v>副教授</v>
      </c>
      <c r="F64" s="75" t="str">
        <f>VLOOKUP(D:D,职称信息表!B:L,11,FALSE)</f>
        <v>副高</v>
      </c>
      <c r="G64" s="75" t="str">
        <f>VLOOKUP(D:D,职称信息表!B:G,6,FALSE)</f>
        <v>专任教师</v>
      </c>
      <c r="H64" s="26">
        <f>VLOOKUP(D:D,工作量!C:L,10,FALSE)</f>
        <v>235.2</v>
      </c>
      <c r="I64" s="27">
        <f t="shared" si="12"/>
        <v>60.566523605150216</v>
      </c>
      <c r="J64" s="62" t="e">
        <f>VLOOKUP(成绩明细表!$D:$D,#REF!,3,FALSE)</f>
        <v>#REF!</v>
      </c>
      <c r="K64" s="62"/>
      <c r="L64" s="62" t="e">
        <f t="shared" si="22"/>
        <v>#REF!</v>
      </c>
      <c r="M64" s="75">
        <v>86</v>
      </c>
      <c r="N64" s="27">
        <f t="shared" si="13"/>
        <v>65.981012658227854</v>
      </c>
      <c r="O64" s="75"/>
      <c r="P64" s="75"/>
      <c r="Q64" s="75"/>
      <c r="R64" s="75">
        <f t="shared" si="14"/>
        <v>0</v>
      </c>
      <c r="S64" s="75"/>
      <c r="T64" s="75"/>
      <c r="U64" s="75"/>
      <c r="V64" s="75"/>
      <c r="W64" s="75"/>
      <c r="X64" s="75"/>
      <c r="Y64" s="75">
        <f t="shared" si="15"/>
        <v>0</v>
      </c>
      <c r="Z64" s="75">
        <f t="shared" si="16"/>
        <v>0</v>
      </c>
      <c r="AA64" s="75"/>
      <c r="AB64" s="75"/>
      <c r="AC64" s="75"/>
      <c r="AD64" s="75">
        <f t="shared" si="17"/>
        <v>0</v>
      </c>
      <c r="AE64" s="75"/>
      <c r="AF64" s="75"/>
      <c r="AG64" s="75"/>
      <c r="AH64" s="75">
        <f t="shared" si="18"/>
        <v>0</v>
      </c>
      <c r="AI64" s="75"/>
      <c r="AJ64" s="75">
        <f t="shared" si="19"/>
        <v>0</v>
      </c>
      <c r="AK64" s="75">
        <f t="shared" si="20"/>
        <v>0</v>
      </c>
      <c r="AL64" s="27">
        <f t="shared" si="21"/>
        <v>126.54753626337808</v>
      </c>
      <c r="AM64" s="75"/>
    </row>
    <row r="65" spans="1:39" ht="22" customHeight="1" x14ac:dyDescent="0.25">
      <c r="A65" s="75">
        <v>63</v>
      </c>
      <c r="B65" s="88" t="s">
        <v>356</v>
      </c>
      <c r="C65" s="88" t="s">
        <v>26</v>
      </c>
      <c r="D65" s="88" t="s">
        <v>27</v>
      </c>
      <c r="E65" s="75" t="str">
        <f>VLOOKUP(D:D,职称信息表!B:M,12,FALSE)</f>
        <v>研究员（自然科学）</v>
      </c>
      <c r="F65" s="75" t="str">
        <f>VLOOKUP(D:D,职称信息表!B:L,11,FALSE)</f>
        <v>正高</v>
      </c>
      <c r="G65" s="75" t="str">
        <f>VLOOKUP(D:D,职称信息表!B:G,6,FALSE)</f>
        <v>专任教师</v>
      </c>
      <c r="H65" s="26">
        <f>VLOOKUP(D:D,工作量!C:L,10,FALSE)</f>
        <v>108.80000000000001</v>
      </c>
      <c r="I65" s="27">
        <f t="shared" si="12"/>
        <v>28.017167381974254</v>
      </c>
      <c r="J65" s="62" t="e">
        <f>VLOOKUP(成绩明细表!$D:$D,#REF!,3,FALSE)</f>
        <v>#REF!</v>
      </c>
      <c r="K65" s="62"/>
      <c r="L65" s="62" t="e">
        <f t="shared" si="22"/>
        <v>#REF!</v>
      </c>
      <c r="M65" s="75">
        <v>64</v>
      </c>
      <c r="N65" s="27">
        <f t="shared" si="13"/>
        <v>74.683544303797476</v>
      </c>
      <c r="O65" s="75"/>
      <c r="P65" s="75"/>
      <c r="Q65" s="75"/>
      <c r="R65" s="75">
        <f t="shared" si="14"/>
        <v>0</v>
      </c>
      <c r="S65" s="75"/>
      <c r="T65" s="75"/>
      <c r="U65" s="75"/>
      <c r="V65" s="75"/>
      <c r="W65" s="75"/>
      <c r="X65" s="75"/>
      <c r="Y65" s="75">
        <f t="shared" si="15"/>
        <v>0</v>
      </c>
      <c r="Z65" s="75">
        <f t="shared" si="16"/>
        <v>0</v>
      </c>
      <c r="AA65" s="75"/>
      <c r="AB65" s="75"/>
      <c r="AC65" s="75"/>
      <c r="AD65" s="75">
        <f t="shared" si="17"/>
        <v>0</v>
      </c>
      <c r="AE65" s="75"/>
      <c r="AF65" s="75"/>
      <c r="AG65" s="75"/>
      <c r="AH65" s="75">
        <f t="shared" si="18"/>
        <v>0</v>
      </c>
      <c r="AI65" s="75"/>
      <c r="AJ65" s="75">
        <f t="shared" si="19"/>
        <v>0</v>
      </c>
      <c r="AK65" s="75">
        <f t="shared" si="20"/>
        <v>0</v>
      </c>
      <c r="AL65" s="27">
        <f t="shared" si="21"/>
        <v>102.70071168577172</v>
      </c>
      <c r="AM65" s="75"/>
    </row>
    <row r="66" spans="1:39" ht="22" customHeight="1" x14ac:dyDescent="0.25">
      <c r="A66" s="75">
        <v>64</v>
      </c>
      <c r="B66" s="88" t="s">
        <v>356</v>
      </c>
      <c r="C66" s="88" t="s">
        <v>82</v>
      </c>
      <c r="D66" s="88" t="s">
        <v>83</v>
      </c>
      <c r="E66" s="75" t="str">
        <f>VLOOKUP(D:D,职称信息表!B:M,12,FALSE)</f>
        <v>副教授</v>
      </c>
      <c r="F66" s="75" t="str">
        <f>VLOOKUP(D:D,职称信息表!B:L,11,FALSE)</f>
        <v>副高</v>
      </c>
      <c r="G66" s="75" t="str">
        <f>VLOOKUP(D:D,职称信息表!B:G,6,FALSE)</f>
        <v>专任教师</v>
      </c>
      <c r="H66" s="26">
        <f>VLOOKUP(D:D,工作量!C:L,10,FALSE)</f>
        <v>162.95999999999998</v>
      </c>
      <c r="I66" s="27">
        <f t="shared" si="12"/>
        <v>41.963948497854076</v>
      </c>
      <c r="J66" s="62"/>
      <c r="K66" s="62" t="e">
        <f>VLOOKUP($D:$D,#REF!,3,FALSE)</f>
        <v>#REF!</v>
      </c>
      <c r="L66" s="62" t="e">
        <f t="shared" si="22"/>
        <v>#REF!</v>
      </c>
      <c r="M66" s="75">
        <v>161</v>
      </c>
      <c r="N66" s="27">
        <f t="shared" si="13"/>
        <v>36.313291139240505</v>
      </c>
      <c r="O66" s="75"/>
      <c r="P66" s="75"/>
      <c r="Q66" s="75"/>
      <c r="R66" s="75">
        <f t="shared" si="14"/>
        <v>0</v>
      </c>
      <c r="S66" s="75"/>
      <c r="T66" s="75"/>
      <c r="U66" s="75"/>
      <c r="V66" s="75"/>
      <c r="W66" s="75">
        <v>-7</v>
      </c>
      <c r="X66" s="75"/>
      <c r="Y66" s="75">
        <f t="shared" si="15"/>
        <v>-7</v>
      </c>
      <c r="Z66" s="75">
        <f t="shared" si="16"/>
        <v>-7</v>
      </c>
      <c r="AA66" s="75"/>
      <c r="AB66" s="75"/>
      <c r="AC66" s="75"/>
      <c r="AD66" s="75">
        <f t="shared" si="17"/>
        <v>0</v>
      </c>
      <c r="AE66" s="75"/>
      <c r="AF66" s="75"/>
      <c r="AG66" s="75"/>
      <c r="AH66" s="75">
        <f t="shared" si="18"/>
        <v>0</v>
      </c>
      <c r="AI66" s="75"/>
      <c r="AJ66" s="75">
        <f t="shared" si="19"/>
        <v>0</v>
      </c>
      <c r="AK66" s="75">
        <f t="shared" si="20"/>
        <v>0</v>
      </c>
      <c r="AL66" s="27">
        <f t="shared" si="21"/>
        <v>71.277239637094581</v>
      </c>
      <c r="AM66" s="75"/>
    </row>
    <row r="67" spans="1:39" ht="22" customHeight="1" x14ac:dyDescent="0.25">
      <c r="A67" s="75">
        <v>65</v>
      </c>
      <c r="B67" s="88" t="s">
        <v>356</v>
      </c>
      <c r="C67" s="88" t="s">
        <v>378</v>
      </c>
      <c r="D67" s="88" t="s">
        <v>411</v>
      </c>
      <c r="E67" s="75" t="str">
        <f>VLOOKUP(D:D,职称信息表!B:M,12,FALSE)</f>
        <v>讲师</v>
      </c>
      <c r="F67" s="75" t="str">
        <f>VLOOKUP(D:D,职称信息表!B:L,11,FALSE)</f>
        <v>中级</v>
      </c>
      <c r="G67" s="75" t="str">
        <f>VLOOKUP(D:D,职称信息表!B:G,6,FALSE)</f>
        <v>专任教师</v>
      </c>
      <c r="H67" s="26">
        <f>VLOOKUP(D:D,工作量!C:L,10,FALSE)</f>
        <v>401.65933333333328</v>
      </c>
      <c r="I67" s="27">
        <f t="shared" ref="I67:I98" si="23">H67/233*60</f>
        <v>103.4315879828326</v>
      </c>
      <c r="J67" s="62" t="e">
        <f>VLOOKUP(成绩明细表!$D:$D,#REF!,3,FALSE)</f>
        <v>#REF!</v>
      </c>
      <c r="K67" s="62" t="e">
        <f>VLOOKUP($D:$D,#REF!,3,FALSE)</f>
        <v>#REF!</v>
      </c>
      <c r="L67" s="62" t="e">
        <f t="shared" si="22"/>
        <v>#REF!</v>
      </c>
      <c r="M67" s="75">
        <v>81</v>
      </c>
      <c r="N67" s="27">
        <f t="shared" ref="N67:N98" si="24">(1.6-(M67/158))*62.5</f>
        <v>67.958860759493675</v>
      </c>
      <c r="O67" s="75">
        <v>20</v>
      </c>
      <c r="P67" s="75"/>
      <c r="Q67" s="75"/>
      <c r="R67" s="75">
        <f t="shared" ref="R67:R98" si="25">SUM(O67:Q67)</f>
        <v>20</v>
      </c>
      <c r="S67" s="75"/>
      <c r="T67" s="75"/>
      <c r="U67" s="75"/>
      <c r="V67" s="75"/>
      <c r="W67" s="75">
        <v>-9</v>
      </c>
      <c r="X67" s="75"/>
      <c r="Y67" s="75">
        <f t="shared" ref="Y67:Y98" si="26">SUM(S67:X67)</f>
        <v>-9</v>
      </c>
      <c r="Z67" s="75">
        <f t="shared" ref="Z67:Z98" si="27">R67+Y67</f>
        <v>11</v>
      </c>
      <c r="AA67" s="75"/>
      <c r="AB67" s="75"/>
      <c r="AC67" s="75"/>
      <c r="AD67" s="75">
        <f t="shared" ref="AD67:AD98" si="28">SUM(AA67:AC67)</f>
        <v>0</v>
      </c>
      <c r="AE67" s="75">
        <v>30</v>
      </c>
      <c r="AF67" s="75"/>
      <c r="AG67" s="75"/>
      <c r="AH67" s="75">
        <f t="shared" ref="AH67:AH98" si="29">SUM(AE67:AG67)</f>
        <v>30</v>
      </c>
      <c r="AI67" s="75"/>
      <c r="AJ67" s="75">
        <f t="shared" ref="AJ67:AJ98" si="30">AI67</f>
        <v>0</v>
      </c>
      <c r="AK67" s="75">
        <f t="shared" ref="AK67:AK98" si="31">AD67+AH67+AJ67</f>
        <v>30</v>
      </c>
      <c r="AL67" s="27">
        <f t="shared" ref="AL67:AL98" si="32">I67+N67+Z67+AK67</f>
        <v>212.39044874232627</v>
      </c>
      <c r="AM67" s="75"/>
    </row>
    <row r="68" spans="1:39" ht="22" customHeight="1" x14ac:dyDescent="0.25">
      <c r="A68" s="75">
        <v>66</v>
      </c>
      <c r="B68" s="88" t="s">
        <v>356</v>
      </c>
      <c r="C68" s="88" t="s">
        <v>253</v>
      </c>
      <c r="D68" s="88" t="s">
        <v>244</v>
      </c>
      <c r="E68" s="75" t="str">
        <f>VLOOKUP(D:D,职称信息表!B:M,12,FALSE)</f>
        <v>副教授</v>
      </c>
      <c r="F68" s="75" t="str">
        <f>VLOOKUP(D:D,职称信息表!B:L,11,FALSE)</f>
        <v>副高</v>
      </c>
      <c r="G68" s="75" t="str">
        <f>VLOOKUP(D:D,职称信息表!B:G,6,FALSE)</f>
        <v>专任教师</v>
      </c>
      <c r="H68" s="26">
        <f>VLOOKUP(D:D,工作量!C:L,10,FALSE)</f>
        <v>242.47</v>
      </c>
      <c r="I68" s="27">
        <f t="shared" si="23"/>
        <v>62.438626609442068</v>
      </c>
      <c r="J68" s="62"/>
      <c r="K68" s="62" t="e">
        <f>VLOOKUP($D:$D,#REF!,3,FALSE)</f>
        <v>#REF!</v>
      </c>
      <c r="L68" s="62" t="e">
        <f t="shared" si="22"/>
        <v>#REF!</v>
      </c>
      <c r="M68" s="75">
        <v>123</v>
      </c>
      <c r="N68" s="27">
        <f t="shared" si="24"/>
        <v>51.344936708860764</v>
      </c>
      <c r="O68" s="75"/>
      <c r="P68" s="75"/>
      <c r="Q68" s="75"/>
      <c r="R68" s="75">
        <f t="shared" si="25"/>
        <v>0</v>
      </c>
      <c r="S68" s="75"/>
      <c r="T68" s="75"/>
      <c r="U68" s="75"/>
      <c r="V68" s="75"/>
      <c r="W68" s="75">
        <v>-7</v>
      </c>
      <c r="X68" s="75"/>
      <c r="Y68" s="75">
        <f t="shared" si="26"/>
        <v>-7</v>
      </c>
      <c r="Z68" s="75">
        <f t="shared" si="27"/>
        <v>-7</v>
      </c>
      <c r="AA68" s="75"/>
      <c r="AB68" s="75"/>
      <c r="AC68" s="75"/>
      <c r="AD68" s="75">
        <f t="shared" si="28"/>
        <v>0</v>
      </c>
      <c r="AE68" s="75"/>
      <c r="AF68" s="75">
        <v>36</v>
      </c>
      <c r="AG68" s="75"/>
      <c r="AH68" s="75">
        <f t="shared" si="29"/>
        <v>36</v>
      </c>
      <c r="AI68" s="75"/>
      <c r="AJ68" s="75">
        <f t="shared" si="30"/>
        <v>0</v>
      </c>
      <c r="AK68" s="75">
        <f t="shared" si="31"/>
        <v>36</v>
      </c>
      <c r="AL68" s="27">
        <f t="shared" si="32"/>
        <v>142.78356331830284</v>
      </c>
      <c r="AM68" s="75"/>
    </row>
    <row r="69" spans="1:39" ht="22" customHeight="1" x14ac:dyDescent="0.25">
      <c r="A69" s="75">
        <v>67</v>
      </c>
      <c r="B69" s="88" t="s">
        <v>356</v>
      </c>
      <c r="C69" s="88" t="s">
        <v>286</v>
      </c>
      <c r="D69" s="88" t="s">
        <v>162</v>
      </c>
      <c r="E69" s="75" t="str">
        <f>VLOOKUP(D:D,职称信息表!B:M,12,FALSE)</f>
        <v>工程师</v>
      </c>
      <c r="F69" s="75" t="str">
        <f>VLOOKUP(D:D,职称信息表!B:L,11,FALSE)</f>
        <v>中级</v>
      </c>
      <c r="G69" s="75" t="str">
        <f>VLOOKUP(D:D,职称信息表!B:G,6,FALSE)</f>
        <v>实验</v>
      </c>
      <c r="H69" s="26">
        <f>VLOOKUP(D:D,工作量!C:L,10,FALSE)</f>
        <v>336</v>
      </c>
      <c r="I69" s="27">
        <f t="shared" si="23"/>
        <v>86.523605150214593</v>
      </c>
      <c r="J69" s="62" t="e">
        <f>VLOOKUP(成绩明细表!$D:$D,#REF!,3,FALSE)</f>
        <v>#REF!</v>
      </c>
      <c r="K69" s="62" t="e">
        <f>VLOOKUP($D:$D,#REF!,3,FALSE)</f>
        <v>#REF!</v>
      </c>
      <c r="L69" s="62" t="e">
        <f t="shared" si="22"/>
        <v>#REF!</v>
      </c>
      <c r="M69" s="75">
        <v>124</v>
      </c>
      <c r="N69" s="27">
        <f t="shared" si="24"/>
        <v>50.949367088607602</v>
      </c>
      <c r="O69" s="75"/>
      <c r="P69" s="75"/>
      <c r="Q69" s="75"/>
      <c r="R69" s="75">
        <f t="shared" si="25"/>
        <v>0</v>
      </c>
      <c r="S69" s="75"/>
      <c r="T69" s="75"/>
      <c r="U69" s="75"/>
      <c r="V69" s="75"/>
      <c r="W69" s="75"/>
      <c r="X69" s="75"/>
      <c r="Y69" s="75">
        <f t="shared" si="26"/>
        <v>0</v>
      </c>
      <c r="Z69" s="75">
        <f t="shared" si="27"/>
        <v>0</v>
      </c>
      <c r="AA69" s="75"/>
      <c r="AB69" s="75"/>
      <c r="AC69" s="75"/>
      <c r="AD69" s="75">
        <f t="shared" si="28"/>
        <v>0</v>
      </c>
      <c r="AE69" s="75"/>
      <c r="AF69" s="75"/>
      <c r="AG69" s="75"/>
      <c r="AH69" s="75">
        <f t="shared" si="29"/>
        <v>0</v>
      </c>
      <c r="AI69" s="75"/>
      <c r="AJ69" s="75">
        <f t="shared" si="30"/>
        <v>0</v>
      </c>
      <c r="AK69" s="75">
        <f t="shared" si="31"/>
        <v>0</v>
      </c>
      <c r="AL69" s="27">
        <f t="shared" si="32"/>
        <v>137.47297223882219</v>
      </c>
      <c r="AM69" s="75"/>
    </row>
    <row r="70" spans="1:39" ht="22" customHeight="1" x14ac:dyDescent="0.25">
      <c r="A70" s="75">
        <v>68</v>
      </c>
      <c r="B70" s="88" t="s">
        <v>356</v>
      </c>
      <c r="C70" s="88" t="s">
        <v>46</v>
      </c>
      <c r="D70" s="88" t="s">
        <v>47</v>
      </c>
      <c r="E70" s="75" t="str">
        <f>VLOOKUP(D:D,职称信息表!B:M,12,FALSE)</f>
        <v>讲师（高校）</v>
      </c>
      <c r="F70" s="75" t="str">
        <f>VLOOKUP(D:D,职称信息表!B:L,11,FALSE)</f>
        <v>中级</v>
      </c>
      <c r="G70" s="75" t="str">
        <f>VLOOKUP(D:D,职称信息表!B:G,6,FALSE)</f>
        <v>专任教师</v>
      </c>
      <c r="H70" s="26">
        <f>VLOOKUP(D:D,工作量!C:L,10,FALSE)</f>
        <v>200</v>
      </c>
      <c r="I70" s="27">
        <f t="shared" si="23"/>
        <v>51.502145922746784</v>
      </c>
      <c r="J70" s="62"/>
      <c r="K70" s="62" t="e">
        <f>VLOOKUP($D:$D,#REF!,3,FALSE)</f>
        <v>#REF!</v>
      </c>
      <c r="L70" s="62" t="e">
        <f t="shared" si="22"/>
        <v>#REF!</v>
      </c>
      <c r="M70" s="75">
        <v>27</v>
      </c>
      <c r="N70" s="27">
        <f t="shared" si="24"/>
        <v>89.319620253164558</v>
      </c>
      <c r="O70" s="75"/>
      <c r="P70" s="75"/>
      <c r="Q70" s="75"/>
      <c r="R70" s="75">
        <f t="shared" si="25"/>
        <v>0</v>
      </c>
      <c r="S70" s="75"/>
      <c r="T70" s="75"/>
      <c r="U70" s="75"/>
      <c r="V70" s="75"/>
      <c r="W70" s="75"/>
      <c r="X70" s="75"/>
      <c r="Y70" s="75">
        <f t="shared" si="26"/>
        <v>0</v>
      </c>
      <c r="Z70" s="75">
        <f t="shared" si="27"/>
        <v>0</v>
      </c>
      <c r="AA70" s="75"/>
      <c r="AB70" s="75"/>
      <c r="AC70" s="75"/>
      <c r="AD70" s="75">
        <f t="shared" si="28"/>
        <v>0</v>
      </c>
      <c r="AE70" s="75"/>
      <c r="AF70" s="75"/>
      <c r="AG70" s="75"/>
      <c r="AH70" s="75">
        <f t="shared" si="29"/>
        <v>0</v>
      </c>
      <c r="AI70" s="75"/>
      <c r="AJ70" s="75">
        <f t="shared" si="30"/>
        <v>0</v>
      </c>
      <c r="AK70" s="75">
        <f t="shared" si="31"/>
        <v>0</v>
      </c>
      <c r="AL70" s="27">
        <f t="shared" si="32"/>
        <v>140.82176617591134</v>
      </c>
      <c r="AM70" s="75"/>
    </row>
    <row r="71" spans="1:39" ht="22" customHeight="1" x14ac:dyDescent="0.25">
      <c r="A71" s="75">
        <v>69</v>
      </c>
      <c r="B71" s="88" t="s">
        <v>356</v>
      </c>
      <c r="C71" s="89" t="s">
        <v>718</v>
      </c>
      <c r="D71" s="88" t="s">
        <v>667</v>
      </c>
      <c r="E71" s="75">
        <f>VLOOKUP(D:D,职称信息表!B:M,12,FALSE)</f>
        <v>0</v>
      </c>
      <c r="F71" s="75" t="str">
        <f>VLOOKUP(D:D,职称信息表!B:L,11,FALSE)</f>
        <v>中级</v>
      </c>
      <c r="G71" s="75" t="str">
        <f>VLOOKUP(D:D,职称信息表!B:G,6,FALSE)</f>
        <v>专任教师</v>
      </c>
      <c r="H71" s="26">
        <f>VLOOKUP(D:D,工作量!C:L,10,FALSE)</f>
        <v>96</v>
      </c>
      <c r="I71" s="27">
        <f t="shared" si="23"/>
        <v>24.721030042918454</v>
      </c>
      <c r="J71" s="62" t="e">
        <f>VLOOKUP(成绩明细表!$D:$D,#REF!,3,FALSE)</f>
        <v>#REF!</v>
      </c>
      <c r="K71" s="62" t="e">
        <f>VLOOKUP($D:$D,#REF!,3,FALSE)</f>
        <v>#REF!</v>
      </c>
      <c r="L71" s="62" t="e">
        <f t="shared" si="22"/>
        <v>#REF!</v>
      </c>
      <c r="M71" s="75">
        <v>82</v>
      </c>
      <c r="N71" s="27">
        <f t="shared" si="24"/>
        <v>67.563291139240505</v>
      </c>
      <c r="O71" s="75"/>
      <c r="P71" s="75"/>
      <c r="Q71" s="75"/>
      <c r="R71" s="75">
        <f t="shared" si="25"/>
        <v>0</v>
      </c>
      <c r="S71" s="75"/>
      <c r="T71" s="75"/>
      <c r="U71" s="75"/>
      <c r="V71" s="75"/>
      <c r="W71" s="75"/>
      <c r="X71" s="75"/>
      <c r="Y71" s="75">
        <f t="shared" si="26"/>
        <v>0</v>
      </c>
      <c r="Z71" s="75">
        <f t="shared" si="27"/>
        <v>0</v>
      </c>
      <c r="AA71" s="75"/>
      <c r="AB71" s="75"/>
      <c r="AC71" s="75"/>
      <c r="AD71" s="75">
        <f t="shared" si="28"/>
        <v>0</v>
      </c>
      <c r="AE71" s="75"/>
      <c r="AF71" s="75"/>
      <c r="AG71" s="75"/>
      <c r="AH71" s="75">
        <f t="shared" si="29"/>
        <v>0</v>
      </c>
      <c r="AI71" s="75"/>
      <c r="AJ71" s="75">
        <f t="shared" si="30"/>
        <v>0</v>
      </c>
      <c r="AK71" s="75">
        <f t="shared" si="31"/>
        <v>0</v>
      </c>
      <c r="AL71" s="27">
        <f t="shared" si="32"/>
        <v>92.284321182158962</v>
      </c>
      <c r="AM71" s="75"/>
    </row>
    <row r="72" spans="1:39" ht="22" customHeight="1" x14ac:dyDescent="0.25">
      <c r="A72" s="75">
        <v>70</v>
      </c>
      <c r="B72" s="88" t="s">
        <v>356</v>
      </c>
      <c r="C72" s="88" t="s">
        <v>376</v>
      </c>
      <c r="D72" s="88" t="s">
        <v>414</v>
      </c>
      <c r="E72" s="75" t="str">
        <f>VLOOKUP(D:D,职称信息表!B:M,12,FALSE)</f>
        <v>副研究员</v>
      </c>
      <c r="F72" s="75" t="str">
        <f>VLOOKUP(D:D,职称信息表!B:L,11,FALSE)</f>
        <v>副高</v>
      </c>
      <c r="G72" s="75" t="str">
        <f>VLOOKUP(D:D,职称信息表!B:G,6,FALSE)</f>
        <v>专任教师</v>
      </c>
      <c r="H72" s="26">
        <f>VLOOKUP(D:D,工作量!C:L,10,FALSE)</f>
        <v>188.8</v>
      </c>
      <c r="I72" s="27">
        <f t="shared" si="23"/>
        <v>48.618025751072963</v>
      </c>
      <c r="J72" s="62" t="e">
        <f>VLOOKUP(成绩明细表!$D:$D,#REF!,3,FALSE)</f>
        <v>#REF!</v>
      </c>
      <c r="K72" s="62" t="e">
        <f>VLOOKUP($D:$D,#REF!,3,FALSE)</f>
        <v>#REF!</v>
      </c>
      <c r="L72" s="62" t="e">
        <f t="shared" si="22"/>
        <v>#REF!</v>
      </c>
      <c r="M72" s="75">
        <v>68</v>
      </c>
      <c r="N72" s="27">
        <f t="shared" si="24"/>
        <v>73.101265822784811</v>
      </c>
      <c r="O72" s="75">
        <v>15</v>
      </c>
      <c r="P72" s="75">
        <v>40</v>
      </c>
      <c r="Q72" s="75"/>
      <c r="R72" s="75">
        <f t="shared" si="25"/>
        <v>55</v>
      </c>
      <c r="S72" s="75"/>
      <c r="T72" s="75"/>
      <c r="U72" s="75"/>
      <c r="V72" s="75"/>
      <c r="W72" s="75"/>
      <c r="X72" s="75"/>
      <c r="Y72" s="75">
        <f t="shared" si="26"/>
        <v>0</v>
      </c>
      <c r="Z72" s="75">
        <f t="shared" si="27"/>
        <v>55</v>
      </c>
      <c r="AA72" s="75">
        <v>15</v>
      </c>
      <c r="AB72" s="75"/>
      <c r="AC72" s="75"/>
      <c r="AD72" s="75">
        <f t="shared" si="28"/>
        <v>15</v>
      </c>
      <c r="AE72" s="75"/>
      <c r="AF72" s="75"/>
      <c r="AG72" s="75"/>
      <c r="AH72" s="75">
        <f t="shared" si="29"/>
        <v>0</v>
      </c>
      <c r="AI72" s="75"/>
      <c r="AJ72" s="75">
        <f t="shared" si="30"/>
        <v>0</v>
      </c>
      <c r="AK72" s="75">
        <f t="shared" si="31"/>
        <v>15</v>
      </c>
      <c r="AL72" s="27">
        <f t="shared" si="32"/>
        <v>191.71929157385779</v>
      </c>
      <c r="AM72" s="75"/>
    </row>
    <row r="73" spans="1:39" ht="22" customHeight="1" x14ac:dyDescent="0.25">
      <c r="A73" s="75">
        <v>71</v>
      </c>
      <c r="B73" s="88" t="s">
        <v>356</v>
      </c>
      <c r="C73" s="88" t="s">
        <v>344</v>
      </c>
      <c r="D73" s="88" t="s">
        <v>243</v>
      </c>
      <c r="E73" s="75" t="str">
        <f>VLOOKUP(D:D,职称信息表!B:M,12,FALSE)</f>
        <v>教授</v>
      </c>
      <c r="F73" s="75" t="str">
        <f>VLOOKUP(D:D,职称信息表!B:L,11,FALSE)</f>
        <v>正高</v>
      </c>
      <c r="G73" s="75" t="str">
        <f>VLOOKUP(D:D,职称信息表!B:G,6,FALSE)</f>
        <v>专任教师</v>
      </c>
      <c r="H73" s="26">
        <f>VLOOKUP(D:D,工作量!C:L,10,FALSE)</f>
        <v>158.4</v>
      </c>
      <c r="I73" s="27">
        <f t="shared" si="23"/>
        <v>40.789699570815458</v>
      </c>
      <c r="J73" s="62"/>
      <c r="K73" s="62" t="e">
        <f>VLOOKUP($D:$D,#REF!,3,FALSE)</f>
        <v>#REF!</v>
      </c>
      <c r="L73" s="62" t="e">
        <f t="shared" si="22"/>
        <v>#REF!</v>
      </c>
      <c r="M73" s="75">
        <v>56</v>
      </c>
      <c r="N73" s="27">
        <f t="shared" si="24"/>
        <v>77.848101265822777</v>
      </c>
      <c r="O73" s="75"/>
      <c r="P73" s="75"/>
      <c r="Q73" s="75"/>
      <c r="R73" s="75">
        <f t="shared" si="25"/>
        <v>0</v>
      </c>
      <c r="S73" s="75"/>
      <c r="T73" s="75"/>
      <c r="U73" s="75"/>
      <c r="V73" s="75"/>
      <c r="W73" s="75"/>
      <c r="X73" s="75"/>
      <c r="Y73" s="75">
        <f t="shared" si="26"/>
        <v>0</v>
      </c>
      <c r="Z73" s="75">
        <f t="shared" si="27"/>
        <v>0</v>
      </c>
      <c r="AA73" s="75"/>
      <c r="AB73" s="75"/>
      <c r="AC73" s="75"/>
      <c r="AD73" s="75">
        <f t="shared" si="28"/>
        <v>0</v>
      </c>
      <c r="AE73" s="75"/>
      <c r="AF73" s="75"/>
      <c r="AG73" s="75"/>
      <c r="AH73" s="75">
        <f t="shared" si="29"/>
        <v>0</v>
      </c>
      <c r="AI73" s="75"/>
      <c r="AJ73" s="75">
        <f t="shared" si="30"/>
        <v>0</v>
      </c>
      <c r="AK73" s="75">
        <f t="shared" si="31"/>
        <v>0</v>
      </c>
      <c r="AL73" s="27">
        <f t="shared" si="32"/>
        <v>118.63780083663823</v>
      </c>
      <c r="AM73" s="75"/>
    </row>
    <row r="74" spans="1:39" ht="22" customHeight="1" x14ac:dyDescent="0.25">
      <c r="A74" s="75">
        <v>72</v>
      </c>
      <c r="B74" s="88" t="s">
        <v>356</v>
      </c>
      <c r="C74" s="88" t="s">
        <v>69</v>
      </c>
      <c r="D74" s="88" t="s">
        <v>70</v>
      </c>
      <c r="E74" s="75" t="str">
        <f>VLOOKUP(D:D,职称信息表!B:M,12,FALSE)</f>
        <v>副教授</v>
      </c>
      <c r="F74" s="75" t="str">
        <f>VLOOKUP(D:D,职称信息表!B:L,11,FALSE)</f>
        <v>副高</v>
      </c>
      <c r="G74" s="75" t="str">
        <f>VLOOKUP(D:D,职称信息表!B:G,6,FALSE)</f>
        <v>专任教师</v>
      </c>
      <c r="H74" s="26">
        <f>VLOOKUP(D:D,工作量!C:L,10,FALSE)</f>
        <v>346.21933333333334</v>
      </c>
      <c r="I74" s="27">
        <f t="shared" si="23"/>
        <v>89.15519313304722</v>
      </c>
      <c r="J74" s="62" t="e">
        <f>VLOOKUP(成绩明细表!$D:$D,#REF!,3,FALSE)</f>
        <v>#REF!</v>
      </c>
      <c r="K74" s="62"/>
      <c r="L74" s="62" t="e">
        <f t="shared" si="22"/>
        <v>#REF!</v>
      </c>
      <c r="M74" s="75">
        <v>8</v>
      </c>
      <c r="N74" s="27">
        <f t="shared" si="24"/>
        <v>96.835443037974684</v>
      </c>
      <c r="O74" s="75"/>
      <c r="P74" s="75">
        <v>10</v>
      </c>
      <c r="Q74" s="75"/>
      <c r="R74" s="75">
        <f t="shared" si="25"/>
        <v>10</v>
      </c>
      <c r="S74" s="75"/>
      <c r="T74" s="75"/>
      <c r="U74" s="75"/>
      <c r="V74" s="75"/>
      <c r="W74" s="75">
        <v>-7</v>
      </c>
      <c r="X74" s="75"/>
      <c r="Y74" s="75">
        <f t="shared" si="26"/>
        <v>-7</v>
      </c>
      <c r="Z74" s="75">
        <f t="shared" si="27"/>
        <v>3</v>
      </c>
      <c r="AA74" s="75">
        <v>15</v>
      </c>
      <c r="AB74" s="75"/>
      <c r="AC74" s="75"/>
      <c r="AD74" s="75">
        <f t="shared" si="28"/>
        <v>15</v>
      </c>
      <c r="AE74" s="75">
        <v>35</v>
      </c>
      <c r="AF74" s="75">
        <v>20</v>
      </c>
      <c r="AG74" s="75"/>
      <c r="AH74" s="75">
        <f t="shared" si="29"/>
        <v>55</v>
      </c>
      <c r="AI74" s="75"/>
      <c r="AJ74" s="75">
        <f t="shared" si="30"/>
        <v>0</v>
      </c>
      <c r="AK74" s="75">
        <f t="shared" si="31"/>
        <v>70</v>
      </c>
      <c r="AL74" s="27">
        <f t="shared" si="32"/>
        <v>258.99063617102189</v>
      </c>
      <c r="AM74" s="75"/>
    </row>
    <row r="75" spans="1:39" ht="22" customHeight="1" x14ac:dyDescent="0.25">
      <c r="A75" s="75">
        <v>73</v>
      </c>
      <c r="B75" s="88" t="s">
        <v>356</v>
      </c>
      <c r="C75" s="88" t="s">
        <v>346</v>
      </c>
      <c r="D75" s="88" t="s">
        <v>319</v>
      </c>
      <c r="E75" s="75" t="str">
        <f>VLOOKUP(D:D,职称信息表!B:M,12,FALSE)</f>
        <v>副教授</v>
      </c>
      <c r="F75" s="75" t="str">
        <f>VLOOKUP(D:D,职称信息表!B:L,11,FALSE)</f>
        <v>副高</v>
      </c>
      <c r="G75" s="75" t="str">
        <f>VLOOKUP(D:D,职称信息表!B:G,6,FALSE)</f>
        <v>专任教师</v>
      </c>
      <c r="H75" s="26">
        <f>VLOOKUP(D:D,工作量!C:L,10,FALSE)</f>
        <v>170.4</v>
      </c>
      <c r="I75" s="27">
        <f t="shared" si="23"/>
        <v>43.87982832618026</v>
      </c>
      <c r="J75" s="62" t="e">
        <f>VLOOKUP(成绩明细表!$D:$D,#REF!,3,FALSE)</f>
        <v>#REF!</v>
      </c>
      <c r="K75" s="62" t="e">
        <f>VLOOKUP($D:$D,#REF!,3,FALSE)</f>
        <v>#REF!</v>
      </c>
      <c r="L75" s="62" t="e">
        <f t="shared" si="22"/>
        <v>#REF!</v>
      </c>
      <c r="M75" s="75">
        <v>128</v>
      </c>
      <c r="N75" s="27">
        <f t="shared" si="24"/>
        <v>49.367088607594944</v>
      </c>
      <c r="O75" s="75"/>
      <c r="P75" s="75"/>
      <c r="Q75" s="75"/>
      <c r="R75" s="75">
        <f t="shared" si="25"/>
        <v>0</v>
      </c>
      <c r="S75" s="75"/>
      <c r="T75" s="75"/>
      <c r="U75" s="75"/>
      <c r="V75" s="75"/>
      <c r="W75" s="75"/>
      <c r="X75" s="75"/>
      <c r="Y75" s="75">
        <f t="shared" si="26"/>
        <v>0</v>
      </c>
      <c r="Z75" s="75">
        <f t="shared" si="27"/>
        <v>0</v>
      </c>
      <c r="AA75" s="75"/>
      <c r="AB75" s="75"/>
      <c r="AC75" s="75"/>
      <c r="AD75" s="75">
        <f t="shared" si="28"/>
        <v>0</v>
      </c>
      <c r="AE75" s="75"/>
      <c r="AF75" s="75"/>
      <c r="AG75" s="75"/>
      <c r="AH75" s="75">
        <f t="shared" si="29"/>
        <v>0</v>
      </c>
      <c r="AI75" s="75"/>
      <c r="AJ75" s="75">
        <f t="shared" si="30"/>
        <v>0</v>
      </c>
      <c r="AK75" s="75">
        <f t="shared" si="31"/>
        <v>0</v>
      </c>
      <c r="AL75" s="27">
        <f t="shared" si="32"/>
        <v>93.246916933775196</v>
      </c>
      <c r="AM75" s="75"/>
    </row>
    <row r="76" spans="1:39" ht="22" customHeight="1" x14ac:dyDescent="0.25">
      <c r="A76" s="75">
        <v>74</v>
      </c>
      <c r="B76" s="88" t="s">
        <v>356</v>
      </c>
      <c r="C76" s="88" t="s">
        <v>190</v>
      </c>
      <c r="D76" s="88" t="s">
        <v>191</v>
      </c>
      <c r="E76" s="75" t="str">
        <f>VLOOKUP(D:D,职称信息表!B:M,12,FALSE)</f>
        <v>教授</v>
      </c>
      <c r="F76" s="75" t="str">
        <f>VLOOKUP(D:D,职称信息表!B:L,11,FALSE)</f>
        <v>正高</v>
      </c>
      <c r="G76" s="75" t="str">
        <f>VLOOKUP(D:D,职称信息表!B:G,6,FALSE)</f>
        <v>专任教师</v>
      </c>
      <c r="H76" s="26">
        <f>VLOOKUP(D:D,工作量!C:L,10,FALSE)</f>
        <v>294.10000000000002</v>
      </c>
      <c r="I76" s="27">
        <f t="shared" si="23"/>
        <v>75.733905579399135</v>
      </c>
      <c r="J76" s="62" t="e">
        <f>VLOOKUP(成绩明细表!$D:$D,#REF!,3,FALSE)</f>
        <v>#REF!</v>
      </c>
      <c r="K76" s="62"/>
      <c r="L76" s="62" t="e">
        <f t="shared" si="22"/>
        <v>#REF!</v>
      </c>
      <c r="M76" s="75">
        <v>157</v>
      </c>
      <c r="N76" s="27">
        <f t="shared" si="24"/>
        <v>37.89556962025317</v>
      </c>
      <c r="O76" s="75"/>
      <c r="P76" s="75"/>
      <c r="Q76" s="75"/>
      <c r="R76" s="75">
        <f t="shared" si="25"/>
        <v>0</v>
      </c>
      <c r="S76" s="75"/>
      <c r="T76" s="75"/>
      <c r="U76" s="75"/>
      <c r="V76" s="75"/>
      <c r="W76" s="75"/>
      <c r="X76" s="75"/>
      <c r="Y76" s="75">
        <f t="shared" si="26"/>
        <v>0</v>
      </c>
      <c r="Z76" s="75">
        <f t="shared" si="27"/>
        <v>0</v>
      </c>
      <c r="AA76" s="75"/>
      <c r="AB76" s="75"/>
      <c r="AC76" s="75"/>
      <c r="AD76" s="75">
        <f t="shared" si="28"/>
        <v>0</v>
      </c>
      <c r="AE76" s="75">
        <v>20</v>
      </c>
      <c r="AF76" s="75">
        <v>25</v>
      </c>
      <c r="AG76" s="75">
        <v>4</v>
      </c>
      <c r="AH76" s="75">
        <f t="shared" si="29"/>
        <v>49</v>
      </c>
      <c r="AI76" s="75"/>
      <c r="AJ76" s="75">
        <f t="shared" si="30"/>
        <v>0</v>
      </c>
      <c r="AK76" s="75">
        <f t="shared" si="31"/>
        <v>49</v>
      </c>
      <c r="AL76" s="27">
        <f t="shared" si="32"/>
        <v>162.62947519965229</v>
      </c>
      <c r="AM76" s="75"/>
    </row>
    <row r="77" spans="1:39" ht="22" customHeight="1" x14ac:dyDescent="0.25">
      <c r="A77" s="75">
        <v>75</v>
      </c>
      <c r="B77" s="88" t="s">
        <v>356</v>
      </c>
      <c r="C77" s="88" t="s">
        <v>254</v>
      </c>
      <c r="D77" s="88" t="s">
        <v>246</v>
      </c>
      <c r="E77" s="75" t="str">
        <f>VLOOKUP(D:D,职称信息表!B:M,12,FALSE)</f>
        <v>讲师（高校）</v>
      </c>
      <c r="F77" s="75" t="str">
        <f>VLOOKUP(D:D,职称信息表!B:L,11,FALSE)</f>
        <v>中级</v>
      </c>
      <c r="G77" s="75" t="str">
        <f>VLOOKUP(D:D,职称信息表!B:G,6,FALSE)</f>
        <v>专任教师</v>
      </c>
      <c r="H77" s="26">
        <f>VLOOKUP(D:D,工作量!C:L,10,FALSE)</f>
        <v>156</v>
      </c>
      <c r="I77" s="27">
        <f t="shared" si="23"/>
        <v>40.171673819742487</v>
      </c>
      <c r="J77" s="62" t="e">
        <f>VLOOKUP(成绩明细表!$D:$D,#REF!,3,FALSE)</f>
        <v>#REF!</v>
      </c>
      <c r="K77" s="62" t="e">
        <f>VLOOKUP($D:$D,#REF!,3,FALSE)</f>
        <v>#REF!</v>
      </c>
      <c r="L77" s="62" t="e">
        <f t="shared" si="22"/>
        <v>#REF!</v>
      </c>
      <c r="M77" s="75">
        <v>2</v>
      </c>
      <c r="N77" s="27">
        <f t="shared" si="24"/>
        <v>99.208860759493675</v>
      </c>
      <c r="O77" s="75"/>
      <c r="P77" s="75"/>
      <c r="Q77" s="75"/>
      <c r="R77" s="75">
        <f t="shared" si="25"/>
        <v>0</v>
      </c>
      <c r="S77" s="75"/>
      <c r="T77" s="75"/>
      <c r="U77" s="75"/>
      <c r="V77" s="75"/>
      <c r="W77" s="75"/>
      <c r="X77" s="75"/>
      <c r="Y77" s="75">
        <f t="shared" si="26"/>
        <v>0</v>
      </c>
      <c r="Z77" s="75">
        <f t="shared" si="27"/>
        <v>0</v>
      </c>
      <c r="AA77" s="75"/>
      <c r="AB77" s="75"/>
      <c r="AC77" s="75"/>
      <c r="AD77" s="75">
        <f t="shared" si="28"/>
        <v>0</v>
      </c>
      <c r="AE77" s="75"/>
      <c r="AF77" s="75"/>
      <c r="AG77" s="75"/>
      <c r="AH77" s="75">
        <f t="shared" si="29"/>
        <v>0</v>
      </c>
      <c r="AI77" s="75"/>
      <c r="AJ77" s="75">
        <f t="shared" si="30"/>
        <v>0</v>
      </c>
      <c r="AK77" s="75">
        <f t="shared" si="31"/>
        <v>0</v>
      </c>
      <c r="AL77" s="27">
        <f t="shared" si="32"/>
        <v>139.38053457923615</v>
      </c>
      <c r="AM77" s="75"/>
    </row>
    <row r="78" spans="1:39" ht="22" customHeight="1" x14ac:dyDescent="0.25">
      <c r="A78" s="75">
        <v>76</v>
      </c>
      <c r="B78" s="88" t="s">
        <v>356</v>
      </c>
      <c r="C78" s="88" t="s">
        <v>73</v>
      </c>
      <c r="D78" s="88" t="s">
        <v>74</v>
      </c>
      <c r="E78" s="75" t="str">
        <f>VLOOKUP(D:D,职称信息表!B:M,12,FALSE)</f>
        <v>副教授</v>
      </c>
      <c r="F78" s="75" t="str">
        <f>VLOOKUP(D:D,职称信息表!B:L,11,FALSE)</f>
        <v>副高</v>
      </c>
      <c r="G78" s="75" t="str">
        <f>VLOOKUP(D:D,职称信息表!B:G,6,FALSE)</f>
        <v>专任教师</v>
      </c>
      <c r="H78" s="26">
        <f>VLOOKUP(D:D,工作量!C:L,10,FALSE)</f>
        <v>204</v>
      </c>
      <c r="I78" s="27">
        <f t="shared" si="23"/>
        <v>52.532188841201716</v>
      </c>
      <c r="J78" s="54">
        <v>90.16</v>
      </c>
      <c r="K78" s="62"/>
      <c r="L78" s="62">
        <f t="shared" si="22"/>
        <v>90.16</v>
      </c>
      <c r="M78" s="75">
        <v>99</v>
      </c>
      <c r="N78" s="27">
        <f t="shared" si="24"/>
        <v>60.838607594936711</v>
      </c>
      <c r="O78" s="75"/>
      <c r="P78" s="75"/>
      <c r="Q78" s="75"/>
      <c r="R78" s="75">
        <f t="shared" si="25"/>
        <v>0</v>
      </c>
      <c r="S78" s="75"/>
      <c r="T78" s="75"/>
      <c r="U78" s="75"/>
      <c r="V78" s="75"/>
      <c r="W78" s="75"/>
      <c r="X78" s="75"/>
      <c r="Y78" s="75">
        <f t="shared" si="26"/>
        <v>0</v>
      </c>
      <c r="Z78" s="75">
        <f t="shared" si="27"/>
        <v>0</v>
      </c>
      <c r="AA78" s="75"/>
      <c r="AB78" s="75"/>
      <c r="AC78" s="75"/>
      <c r="AD78" s="75">
        <f t="shared" si="28"/>
        <v>0</v>
      </c>
      <c r="AE78" s="75"/>
      <c r="AF78" s="75"/>
      <c r="AG78" s="75"/>
      <c r="AH78" s="75">
        <f t="shared" si="29"/>
        <v>0</v>
      </c>
      <c r="AI78" s="75"/>
      <c r="AJ78" s="75">
        <f t="shared" si="30"/>
        <v>0</v>
      </c>
      <c r="AK78" s="75">
        <f t="shared" si="31"/>
        <v>0</v>
      </c>
      <c r="AL78" s="27">
        <f t="shared" si="32"/>
        <v>113.37079643613842</v>
      </c>
      <c r="AM78" s="75" t="s">
        <v>981</v>
      </c>
    </row>
    <row r="79" spans="1:39" ht="22" customHeight="1" x14ac:dyDescent="0.25">
      <c r="A79" s="75">
        <v>77</v>
      </c>
      <c r="B79" s="88" t="s">
        <v>356</v>
      </c>
      <c r="C79" s="88" t="s">
        <v>261</v>
      </c>
      <c r="D79" s="88" t="s">
        <v>197</v>
      </c>
      <c r="E79" s="75" t="str">
        <f>VLOOKUP(D:D,职称信息表!B:M,12,FALSE)</f>
        <v>讲师（高校）</v>
      </c>
      <c r="F79" s="75" t="str">
        <f>VLOOKUP(D:D,职称信息表!B:L,11,FALSE)</f>
        <v>中级</v>
      </c>
      <c r="G79" s="75" t="str">
        <f>VLOOKUP(D:D,职称信息表!B:G,6,FALSE)</f>
        <v>专任教师</v>
      </c>
      <c r="H79" s="26">
        <f>VLOOKUP(D:D,工作量!C:L,10,FALSE)</f>
        <v>289.92</v>
      </c>
      <c r="I79" s="27">
        <f t="shared" si="23"/>
        <v>74.657510729613733</v>
      </c>
      <c r="J79" s="62" t="e">
        <f>VLOOKUP(成绩明细表!$D:$D,#REF!,3,FALSE)</f>
        <v>#REF!</v>
      </c>
      <c r="K79" s="62" t="e">
        <f>VLOOKUP($D:$D,#REF!,3,FALSE)</f>
        <v>#REF!</v>
      </c>
      <c r="L79" s="62" t="e">
        <f t="shared" si="22"/>
        <v>#REF!</v>
      </c>
      <c r="M79" s="75">
        <v>92</v>
      </c>
      <c r="N79" s="27">
        <f t="shared" si="24"/>
        <v>63.607594936708864</v>
      </c>
      <c r="O79" s="75">
        <v>100</v>
      </c>
      <c r="P79" s="75"/>
      <c r="Q79" s="75"/>
      <c r="R79" s="75">
        <f t="shared" si="25"/>
        <v>100</v>
      </c>
      <c r="S79" s="75"/>
      <c r="T79" s="75"/>
      <c r="U79" s="75"/>
      <c r="V79" s="75"/>
      <c r="W79" s="75"/>
      <c r="X79" s="75"/>
      <c r="Y79" s="75">
        <f t="shared" si="26"/>
        <v>0</v>
      </c>
      <c r="Z79" s="75">
        <f t="shared" si="27"/>
        <v>100</v>
      </c>
      <c r="AA79" s="75"/>
      <c r="AB79" s="75"/>
      <c r="AC79" s="75"/>
      <c r="AD79" s="75">
        <f t="shared" si="28"/>
        <v>0</v>
      </c>
      <c r="AE79" s="75"/>
      <c r="AF79" s="75"/>
      <c r="AG79" s="75"/>
      <c r="AH79" s="75">
        <f t="shared" si="29"/>
        <v>0</v>
      </c>
      <c r="AI79" s="75"/>
      <c r="AJ79" s="75">
        <f t="shared" si="30"/>
        <v>0</v>
      </c>
      <c r="AK79" s="75">
        <f t="shared" si="31"/>
        <v>0</v>
      </c>
      <c r="AL79" s="27">
        <f t="shared" si="32"/>
        <v>238.2651056663226</v>
      </c>
      <c r="AM79" s="75"/>
    </row>
    <row r="80" spans="1:39" ht="22" customHeight="1" x14ac:dyDescent="0.25">
      <c r="A80" s="75">
        <v>78</v>
      </c>
      <c r="B80" s="88" t="s">
        <v>356</v>
      </c>
      <c r="C80" s="88" t="s">
        <v>131</v>
      </c>
      <c r="D80" s="88" t="s">
        <v>132</v>
      </c>
      <c r="E80" s="75" t="str">
        <f>VLOOKUP(D:D,职称信息表!B:M,12,FALSE)</f>
        <v>副教授</v>
      </c>
      <c r="F80" s="75" t="str">
        <f>VLOOKUP(D:D,职称信息表!B:L,11,FALSE)</f>
        <v>副高</v>
      </c>
      <c r="G80" s="75" t="str">
        <f>VLOOKUP(D:D,职称信息表!B:G,6,FALSE)</f>
        <v>专任教师</v>
      </c>
      <c r="H80" s="26">
        <f>VLOOKUP(D:D,工作量!C:L,10,FALSE)</f>
        <v>322.71199999999999</v>
      </c>
      <c r="I80" s="27">
        <f t="shared" si="23"/>
        <v>83.1018025751073</v>
      </c>
      <c r="J80" s="62" t="e">
        <f>VLOOKUP(成绩明细表!$D:$D,#REF!,3,FALSE)</f>
        <v>#REF!</v>
      </c>
      <c r="K80" s="62" t="e">
        <f>VLOOKUP($D:$D,#REF!,3,FALSE)</f>
        <v>#REF!</v>
      </c>
      <c r="L80" s="62" t="e">
        <f t="shared" si="22"/>
        <v>#REF!</v>
      </c>
      <c r="M80" s="75">
        <v>80</v>
      </c>
      <c r="N80" s="27">
        <f t="shared" si="24"/>
        <v>68.354430379746844</v>
      </c>
      <c r="O80" s="75"/>
      <c r="P80" s="75"/>
      <c r="Q80" s="75"/>
      <c r="R80" s="75">
        <f t="shared" si="25"/>
        <v>0</v>
      </c>
      <c r="S80" s="75"/>
      <c r="T80" s="75"/>
      <c r="U80" s="75"/>
      <c r="V80" s="75"/>
      <c r="W80" s="75"/>
      <c r="X80" s="75"/>
      <c r="Y80" s="75">
        <f t="shared" si="26"/>
        <v>0</v>
      </c>
      <c r="Z80" s="75">
        <f t="shared" si="27"/>
        <v>0</v>
      </c>
      <c r="AA80" s="75"/>
      <c r="AB80" s="75"/>
      <c r="AC80" s="75"/>
      <c r="AD80" s="75">
        <f t="shared" si="28"/>
        <v>0</v>
      </c>
      <c r="AE80" s="75">
        <v>15</v>
      </c>
      <c r="AF80" s="75">
        <v>10</v>
      </c>
      <c r="AG80" s="75"/>
      <c r="AH80" s="75">
        <f t="shared" si="29"/>
        <v>25</v>
      </c>
      <c r="AI80" s="75"/>
      <c r="AJ80" s="75">
        <f t="shared" si="30"/>
        <v>0</v>
      </c>
      <c r="AK80" s="75">
        <f t="shared" si="31"/>
        <v>25</v>
      </c>
      <c r="AL80" s="27">
        <f t="shared" si="32"/>
        <v>176.45623295485416</v>
      </c>
      <c r="AM80" s="75"/>
    </row>
    <row r="81" spans="1:39" ht="22" customHeight="1" x14ac:dyDescent="0.25">
      <c r="A81" s="75">
        <v>79</v>
      </c>
      <c r="B81" s="88" t="s">
        <v>356</v>
      </c>
      <c r="C81" s="88" t="s">
        <v>289</v>
      </c>
      <c r="D81" s="88" t="s">
        <v>34</v>
      </c>
      <c r="E81" s="75" t="str">
        <f>VLOOKUP(D:D,职称信息表!B:M,12,FALSE)</f>
        <v>副研究员（自然科学）</v>
      </c>
      <c r="F81" s="75" t="str">
        <f>VLOOKUP(D:D,职称信息表!B:L,11,FALSE)</f>
        <v>副高</v>
      </c>
      <c r="G81" s="75" t="str">
        <f>VLOOKUP(D:D,职称信息表!B:G,6,FALSE)</f>
        <v>专任教师</v>
      </c>
      <c r="H81" s="26">
        <f>VLOOKUP(D:D,工作量!C:L,10,FALSE)</f>
        <v>174.96</v>
      </c>
      <c r="I81" s="27">
        <f t="shared" si="23"/>
        <v>45.054077253218892</v>
      </c>
      <c r="J81" s="62"/>
      <c r="K81" s="62" t="e">
        <f>VLOOKUP($D:$D,#REF!,3,FALSE)</f>
        <v>#REF!</v>
      </c>
      <c r="L81" s="62" t="e">
        <f t="shared" si="22"/>
        <v>#REF!</v>
      </c>
      <c r="M81" s="75">
        <v>167</v>
      </c>
      <c r="N81" s="27">
        <f t="shared" si="24"/>
        <v>33.939873417721522</v>
      </c>
      <c r="O81" s="75"/>
      <c r="P81" s="75"/>
      <c r="Q81" s="75"/>
      <c r="R81" s="75">
        <f t="shared" si="25"/>
        <v>0</v>
      </c>
      <c r="S81" s="75"/>
      <c r="T81" s="75"/>
      <c r="U81" s="75"/>
      <c r="V81" s="75"/>
      <c r="W81" s="75"/>
      <c r="X81" s="75"/>
      <c r="Y81" s="75">
        <f t="shared" si="26"/>
        <v>0</v>
      </c>
      <c r="Z81" s="75">
        <f t="shared" si="27"/>
        <v>0</v>
      </c>
      <c r="AA81" s="75"/>
      <c r="AB81" s="75"/>
      <c r="AC81" s="75"/>
      <c r="AD81" s="75">
        <f t="shared" si="28"/>
        <v>0</v>
      </c>
      <c r="AE81" s="75"/>
      <c r="AF81" s="75"/>
      <c r="AG81" s="75"/>
      <c r="AH81" s="75">
        <f t="shared" si="29"/>
        <v>0</v>
      </c>
      <c r="AI81" s="75"/>
      <c r="AJ81" s="75">
        <f t="shared" si="30"/>
        <v>0</v>
      </c>
      <c r="AK81" s="75">
        <f t="shared" si="31"/>
        <v>0</v>
      </c>
      <c r="AL81" s="27">
        <f t="shared" si="32"/>
        <v>78.993950670940421</v>
      </c>
      <c r="AM81" s="75"/>
    </row>
    <row r="82" spans="1:39" ht="22" customHeight="1" x14ac:dyDescent="0.25">
      <c r="A82" s="75">
        <v>80</v>
      </c>
      <c r="B82" s="88" t="s">
        <v>462</v>
      </c>
      <c r="C82" s="88" t="s">
        <v>294</v>
      </c>
      <c r="D82" s="88" t="s">
        <v>0</v>
      </c>
      <c r="E82" s="75" t="str">
        <f>VLOOKUP(D:D,职称信息表!B:M,12,FALSE)</f>
        <v>讲师（高校）</v>
      </c>
      <c r="F82" s="75" t="str">
        <f>VLOOKUP(D:D,职称信息表!B:L,11,FALSE)</f>
        <v>中级</v>
      </c>
      <c r="G82" s="75" t="str">
        <f>VLOOKUP(D:D,职称信息表!B:G,6,FALSE)</f>
        <v>实验</v>
      </c>
      <c r="H82" s="26">
        <f>VLOOKUP(D:D,工作量!C:L,10,FALSE)</f>
        <v>232.79999999999998</v>
      </c>
      <c r="I82" s="27">
        <f t="shared" si="23"/>
        <v>59.948497854077246</v>
      </c>
      <c r="J82" s="62"/>
      <c r="K82" s="62" t="e">
        <f>VLOOKUP($D:$D,#REF!,3,FALSE)</f>
        <v>#REF!</v>
      </c>
      <c r="L82" s="62" t="e">
        <f t="shared" si="22"/>
        <v>#REF!</v>
      </c>
      <c r="M82" s="75">
        <v>74</v>
      </c>
      <c r="N82" s="27">
        <f t="shared" si="24"/>
        <v>70.72784810126582</v>
      </c>
      <c r="O82" s="75"/>
      <c r="P82" s="75">
        <v>10</v>
      </c>
      <c r="Q82" s="75"/>
      <c r="R82" s="75">
        <f t="shared" si="25"/>
        <v>10</v>
      </c>
      <c r="S82" s="75"/>
      <c r="T82" s="75"/>
      <c r="U82" s="75"/>
      <c r="V82" s="75"/>
      <c r="W82" s="75"/>
      <c r="X82" s="75"/>
      <c r="Y82" s="75">
        <f t="shared" si="26"/>
        <v>0</v>
      </c>
      <c r="Z82" s="75">
        <f t="shared" si="27"/>
        <v>10</v>
      </c>
      <c r="AA82" s="75">
        <v>15</v>
      </c>
      <c r="AB82" s="75"/>
      <c r="AC82" s="75"/>
      <c r="AD82" s="75">
        <f t="shared" si="28"/>
        <v>15</v>
      </c>
      <c r="AE82" s="75"/>
      <c r="AF82" s="75">
        <v>5</v>
      </c>
      <c r="AG82" s="75">
        <v>15</v>
      </c>
      <c r="AH82" s="75">
        <f t="shared" si="29"/>
        <v>20</v>
      </c>
      <c r="AI82" s="75"/>
      <c r="AJ82" s="75">
        <f t="shared" si="30"/>
        <v>0</v>
      </c>
      <c r="AK82" s="75">
        <f t="shared" si="31"/>
        <v>35</v>
      </c>
      <c r="AL82" s="27">
        <f t="shared" si="32"/>
        <v>175.67634595534307</v>
      </c>
      <c r="AM82" s="75"/>
    </row>
    <row r="83" spans="1:39" ht="22" customHeight="1" x14ac:dyDescent="0.25">
      <c r="A83" s="75">
        <v>81</v>
      </c>
      <c r="B83" s="88" t="s">
        <v>462</v>
      </c>
      <c r="C83" s="88" t="s">
        <v>281</v>
      </c>
      <c r="D83" s="88" t="s">
        <v>133</v>
      </c>
      <c r="E83" s="75" t="str">
        <f>VLOOKUP(D:D,职称信息表!B:M,12,FALSE)</f>
        <v>实验师</v>
      </c>
      <c r="F83" s="75" t="str">
        <f>VLOOKUP(D:D,职称信息表!B:L,11,FALSE)</f>
        <v>中级</v>
      </c>
      <c r="G83" s="75" t="str">
        <f>VLOOKUP(D:D,职称信息表!B:G,6,FALSE)</f>
        <v>实验</v>
      </c>
      <c r="H83" s="26">
        <f>VLOOKUP(D:D,工作量!C:L,10,FALSE)</f>
        <v>249.95537920000004</v>
      </c>
      <c r="I83" s="27">
        <f t="shared" si="23"/>
        <v>64.366192068669534</v>
      </c>
      <c r="J83" s="62" t="e">
        <f>VLOOKUP(成绩明细表!$D:$D,#REF!,3,FALSE)</f>
        <v>#REF!</v>
      </c>
      <c r="K83" s="62"/>
      <c r="L83" s="62" t="e">
        <f t="shared" si="22"/>
        <v>#REF!</v>
      </c>
      <c r="M83" s="75">
        <v>129</v>
      </c>
      <c r="N83" s="27">
        <f t="shared" si="24"/>
        <v>48.971518987341774</v>
      </c>
      <c r="O83" s="75"/>
      <c r="P83" s="75"/>
      <c r="Q83" s="75"/>
      <c r="R83" s="75">
        <f t="shared" si="25"/>
        <v>0</v>
      </c>
      <c r="S83" s="75"/>
      <c r="T83" s="75"/>
      <c r="U83" s="75"/>
      <c r="V83" s="75"/>
      <c r="W83" s="75"/>
      <c r="X83" s="75"/>
      <c r="Y83" s="75">
        <f t="shared" si="26"/>
        <v>0</v>
      </c>
      <c r="Z83" s="75">
        <f t="shared" si="27"/>
        <v>0</v>
      </c>
      <c r="AA83" s="75"/>
      <c r="AB83" s="75"/>
      <c r="AC83" s="75"/>
      <c r="AD83" s="75">
        <f t="shared" si="28"/>
        <v>0</v>
      </c>
      <c r="AE83" s="75"/>
      <c r="AF83" s="75"/>
      <c r="AG83" s="75"/>
      <c r="AH83" s="75">
        <f t="shared" si="29"/>
        <v>0</v>
      </c>
      <c r="AI83" s="75"/>
      <c r="AJ83" s="75">
        <f t="shared" si="30"/>
        <v>0</v>
      </c>
      <c r="AK83" s="75">
        <f t="shared" si="31"/>
        <v>0</v>
      </c>
      <c r="AL83" s="27">
        <f t="shared" si="32"/>
        <v>113.3377110560113</v>
      </c>
      <c r="AM83" s="75"/>
    </row>
    <row r="84" spans="1:39" ht="22" customHeight="1" x14ac:dyDescent="0.25">
      <c r="A84" s="75">
        <v>82</v>
      </c>
      <c r="B84" s="88" t="s">
        <v>462</v>
      </c>
      <c r="C84" s="88" t="s">
        <v>395</v>
      </c>
      <c r="D84" s="88" t="s">
        <v>331</v>
      </c>
      <c r="E84" s="75" t="str">
        <f>VLOOKUP(D:D,职称信息表!B:M,12,FALSE)</f>
        <v>工程师</v>
      </c>
      <c r="F84" s="75" t="str">
        <f>VLOOKUP(D:D,职称信息表!B:L,11,FALSE)</f>
        <v>中级</v>
      </c>
      <c r="G84" s="75" t="str">
        <f>VLOOKUP(D:D,职称信息表!B:G,6,FALSE)</f>
        <v>实验</v>
      </c>
      <c r="H84" s="26">
        <f>VLOOKUP(D:D,工作量!C:L,10,FALSE)</f>
        <v>183.22832320000001</v>
      </c>
      <c r="I84" s="27">
        <f t="shared" si="23"/>
        <v>47.183259193133047</v>
      </c>
      <c r="J84" s="62" t="e">
        <f>VLOOKUP(成绩明细表!$D:$D,#REF!,3,FALSE)</f>
        <v>#REF!</v>
      </c>
      <c r="K84" s="62" t="e">
        <f>VLOOKUP($D:$D,#REF!,3,FALSE)</f>
        <v>#REF!</v>
      </c>
      <c r="L84" s="62" t="e">
        <f t="shared" si="22"/>
        <v>#REF!</v>
      </c>
      <c r="M84" s="75">
        <v>65</v>
      </c>
      <c r="N84" s="27">
        <f t="shared" si="24"/>
        <v>74.287974683544306</v>
      </c>
      <c r="O84" s="75"/>
      <c r="P84" s="75"/>
      <c r="Q84" s="75"/>
      <c r="R84" s="75">
        <f t="shared" si="25"/>
        <v>0</v>
      </c>
      <c r="S84" s="75"/>
      <c r="T84" s="75"/>
      <c r="U84" s="75">
        <v>7.5</v>
      </c>
      <c r="V84" s="75">
        <v>5</v>
      </c>
      <c r="W84" s="75"/>
      <c r="X84" s="75"/>
      <c r="Y84" s="75">
        <f t="shared" si="26"/>
        <v>12.5</v>
      </c>
      <c r="Z84" s="75">
        <f t="shared" si="27"/>
        <v>12.5</v>
      </c>
      <c r="AA84" s="75"/>
      <c r="AB84" s="75"/>
      <c r="AC84" s="75"/>
      <c r="AD84" s="75">
        <f t="shared" si="28"/>
        <v>0</v>
      </c>
      <c r="AE84" s="75">
        <v>15</v>
      </c>
      <c r="AF84" s="75"/>
      <c r="AG84" s="75"/>
      <c r="AH84" s="75">
        <f t="shared" si="29"/>
        <v>15</v>
      </c>
      <c r="AI84" s="75"/>
      <c r="AJ84" s="75">
        <f t="shared" si="30"/>
        <v>0</v>
      </c>
      <c r="AK84" s="75">
        <f t="shared" si="31"/>
        <v>15</v>
      </c>
      <c r="AL84" s="27">
        <f t="shared" si="32"/>
        <v>148.97123387667736</v>
      </c>
      <c r="AM84" s="75"/>
    </row>
    <row r="85" spans="1:39" ht="22" customHeight="1" x14ac:dyDescent="0.25">
      <c r="A85" s="75">
        <v>83</v>
      </c>
      <c r="B85" s="88" t="s">
        <v>462</v>
      </c>
      <c r="C85" s="88" t="s">
        <v>270</v>
      </c>
      <c r="D85" s="88" t="s">
        <v>142</v>
      </c>
      <c r="E85" s="75" t="str">
        <f>VLOOKUP(D:D,职称信息表!B:M,12,FALSE)</f>
        <v>实验师</v>
      </c>
      <c r="F85" s="75" t="str">
        <f>VLOOKUP(D:D,职称信息表!B:L,11,FALSE)</f>
        <v>中级</v>
      </c>
      <c r="G85" s="75" t="str">
        <f>VLOOKUP(D:D,职称信息表!B:G,6,FALSE)</f>
        <v>实验</v>
      </c>
      <c r="H85" s="26">
        <f>VLOOKUP(D:D,工作量!C:L,10,FALSE)</f>
        <v>684.56</v>
      </c>
      <c r="I85" s="27">
        <f t="shared" si="23"/>
        <v>176.28154506437767</v>
      </c>
      <c r="J85" s="62" t="e">
        <f>VLOOKUP(成绩明细表!$D:$D,#REF!,3,FALSE)</f>
        <v>#REF!</v>
      </c>
      <c r="K85" s="62" t="e">
        <f>VLOOKUP($D:$D,#REF!,3,FALSE)</f>
        <v>#REF!</v>
      </c>
      <c r="L85" s="62" t="e">
        <f t="shared" si="22"/>
        <v>#REF!</v>
      </c>
      <c r="M85" s="75">
        <v>125</v>
      </c>
      <c r="N85" s="27">
        <f t="shared" si="24"/>
        <v>50.553797468354439</v>
      </c>
      <c r="O85" s="75">
        <v>115</v>
      </c>
      <c r="P85" s="75"/>
      <c r="Q85" s="75"/>
      <c r="R85" s="75">
        <f t="shared" si="25"/>
        <v>115</v>
      </c>
      <c r="S85" s="75"/>
      <c r="T85" s="75"/>
      <c r="U85" s="75"/>
      <c r="V85" s="75"/>
      <c r="W85" s="75"/>
      <c r="X85" s="75"/>
      <c r="Y85" s="75">
        <f t="shared" si="26"/>
        <v>0</v>
      </c>
      <c r="Z85" s="75">
        <f t="shared" si="27"/>
        <v>115</v>
      </c>
      <c r="AA85" s="75">
        <v>25</v>
      </c>
      <c r="AB85" s="75"/>
      <c r="AC85" s="75"/>
      <c r="AD85" s="75">
        <f t="shared" si="28"/>
        <v>25</v>
      </c>
      <c r="AE85" s="75"/>
      <c r="AF85" s="75">
        <v>40</v>
      </c>
      <c r="AG85" s="75"/>
      <c r="AH85" s="75">
        <f t="shared" si="29"/>
        <v>40</v>
      </c>
      <c r="AI85" s="75"/>
      <c r="AJ85" s="75">
        <f t="shared" si="30"/>
        <v>0</v>
      </c>
      <c r="AK85" s="75">
        <f t="shared" si="31"/>
        <v>65</v>
      </c>
      <c r="AL85" s="27">
        <f t="shared" si="32"/>
        <v>406.83534253273211</v>
      </c>
      <c r="AM85" s="75"/>
    </row>
    <row r="86" spans="1:39" ht="22" customHeight="1" x14ac:dyDescent="0.25">
      <c r="A86" s="75">
        <v>84</v>
      </c>
      <c r="B86" s="88" t="s">
        <v>462</v>
      </c>
      <c r="C86" s="88" t="s">
        <v>50</v>
      </c>
      <c r="D86" s="88" t="s">
        <v>51</v>
      </c>
      <c r="E86" s="75" t="str">
        <f>VLOOKUP(D:D,职称信息表!B:M,12,FALSE)</f>
        <v>实验师</v>
      </c>
      <c r="F86" s="75" t="str">
        <f>VLOOKUP(D:D,职称信息表!B:L,11,FALSE)</f>
        <v>中级</v>
      </c>
      <c r="G86" s="75" t="str">
        <f>VLOOKUP(D:D,职称信息表!B:G,6,FALSE)</f>
        <v>实验</v>
      </c>
      <c r="H86" s="26">
        <f>VLOOKUP(D:D,工作量!C:L,10,FALSE)</f>
        <v>392.92</v>
      </c>
      <c r="I86" s="27">
        <f t="shared" si="23"/>
        <v>101.18111587982834</v>
      </c>
      <c r="J86" s="62" t="e">
        <f>VLOOKUP(成绩明细表!$D:$D,#REF!,3,FALSE)</f>
        <v>#REF!</v>
      </c>
      <c r="K86" s="62" t="e">
        <f>VLOOKUP($D:$D,#REF!,3,FALSE)</f>
        <v>#REF!</v>
      </c>
      <c r="L86" s="62" t="e">
        <f t="shared" ref="L86:L117" si="33">AVERAGE(J86,K86)</f>
        <v>#REF!</v>
      </c>
      <c r="M86" s="75">
        <v>88</v>
      </c>
      <c r="N86" s="27">
        <f t="shared" si="24"/>
        <v>65.189873417721529</v>
      </c>
      <c r="O86" s="75"/>
      <c r="P86" s="75"/>
      <c r="Q86" s="75"/>
      <c r="R86" s="75">
        <f t="shared" si="25"/>
        <v>0</v>
      </c>
      <c r="S86" s="75"/>
      <c r="T86" s="75"/>
      <c r="U86" s="75"/>
      <c r="V86" s="75"/>
      <c r="W86" s="75"/>
      <c r="X86" s="75"/>
      <c r="Y86" s="75">
        <f t="shared" si="26"/>
        <v>0</v>
      </c>
      <c r="Z86" s="75">
        <f t="shared" si="27"/>
        <v>0</v>
      </c>
      <c r="AA86" s="75">
        <v>40</v>
      </c>
      <c r="AB86" s="75"/>
      <c r="AC86" s="75"/>
      <c r="AD86" s="75">
        <f t="shared" si="28"/>
        <v>40</v>
      </c>
      <c r="AE86" s="75"/>
      <c r="AF86" s="75">
        <v>4</v>
      </c>
      <c r="AG86" s="75"/>
      <c r="AH86" s="75">
        <f t="shared" si="29"/>
        <v>4</v>
      </c>
      <c r="AI86" s="75">
        <v>10</v>
      </c>
      <c r="AJ86" s="75">
        <f t="shared" si="30"/>
        <v>10</v>
      </c>
      <c r="AK86" s="75">
        <f t="shared" si="31"/>
        <v>54</v>
      </c>
      <c r="AL86" s="27">
        <f t="shared" si="32"/>
        <v>220.37098929754987</v>
      </c>
      <c r="AM86" s="75"/>
    </row>
    <row r="87" spans="1:39" ht="22" customHeight="1" x14ac:dyDescent="0.25">
      <c r="A87" s="75">
        <v>85</v>
      </c>
      <c r="B87" s="88" t="s">
        <v>462</v>
      </c>
      <c r="C87" s="88" t="s">
        <v>296</v>
      </c>
      <c r="D87" s="88" t="s">
        <v>139</v>
      </c>
      <c r="E87" s="75" t="str">
        <f>VLOOKUP(D:D,职称信息表!B:M,12,FALSE)</f>
        <v>实验师</v>
      </c>
      <c r="F87" s="75" t="str">
        <f>VLOOKUP(D:D,职称信息表!B:L,11,FALSE)</f>
        <v>中级</v>
      </c>
      <c r="G87" s="75" t="str">
        <f>VLOOKUP(D:D,职称信息表!B:G,6,FALSE)</f>
        <v>实验</v>
      </c>
      <c r="H87" s="26">
        <f>VLOOKUP(D:D,工作量!C:L,10,FALSE)</f>
        <v>192</v>
      </c>
      <c r="I87" s="27">
        <f t="shared" si="23"/>
        <v>49.442060085836907</v>
      </c>
      <c r="J87" s="62"/>
      <c r="K87" s="62" t="e">
        <f>VLOOKUP($D:$D,#REF!,3,FALSE)</f>
        <v>#REF!</v>
      </c>
      <c r="L87" s="62" t="e">
        <f t="shared" si="33"/>
        <v>#REF!</v>
      </c>
      <c r="M87" s="75">
        <v>164</v>
      </c>
      <c r="N87" s="27">
        <f t="shared" si="24"/>
        <v>35.126582278481017</v>
      </c>
      <c r="O87" s="75"/>
      <c r="P87" s="75"/>
      <c r="Q87" s="75"/>
      <c r="R87" s="75">
        <f t="shared" si="25"/>
        <v>0</v>
      </c>
      <c r="S87" s="75"/>
      <c r="T87" s="75"/>
      <c r="U87" s="75"/>
      <c r="V87" s="75"/>
      <c r="W87" s="75"/>
      <c r="X87" s="75"/>
      <c r="Y87" s="75">
        <f t="shared" si="26"/>
        <v>0</v>
      </c>
      <c r="Z87" s="75">
        <f t="shared" si="27"/>
        <v>0</v>
      </c>
      <c r="AA87" s="75"/>
      <c r="AB87" s="75"/>
      <c r="AC87" s="75"/>
      <c r="AD87" s="75">
        <f t="shared" si="28"/>
        <v>0</v>
      </c>
      <c r="AE87" s="75"/>
      <c r="AF87" s="75"/>
      <c r="AG87" s="75"/>
      <c r="AH87" s="75">
        <f t="shared" si="29"/>
        <v>0</v>
      </c>
      <c r="AI87" s="75"/>
      <c r="AJ87" s="75">
        <f t="shared" si="30"/>
        <v>0</v>
      </c>
      <c r="AK87" s="75">
        <f t="shared" si="31"/>
        <v>0</v>
      </c>
      <c r="AL87" s="27">
        <f t="shared" si="32"/>
        <v>84.568642364317924</v>
      </c>
      <c r="AM87" s="75"/>
    </row>
    <row r="88" spans="1:39" ht="22" customHeight="1" x14ac:dyDescent="0.25">
      <c r="A88" s="75">
        <v>86</v>
      </c>
      <c r="B88" s="88" t="s">
        <v>462</v>
      </c>
      <c r="C88" s="88" t="s">
        <v>398</v>
      </c>
      <c r="D88" s="88" t="s">
        <v>334</v>
      </c>
      <c r="E88" s="75" t="str">
        <f>VLOOKUP(D:D,职称信息表!B:M,12,FALSE)</f>
        <v>实验师</v>
      </c>
      <c r="F88" s="75" t="str">
        <f>VLOOKUP(D:D,职称信息表!B:L,11,FALSE)</f>
        <v>中级</v>
      </c>
      <c r="G88" s="75" t="str">
        <f>VLOOKUP(D:D,职称信息表!B:G,6,FALSE)</f>
        <v>实验</v>
      </c>
      <c r="H88" s="26">
        <f>VLOOKUP(D:D,工作量!C:L,10,FALSE)</f>
        <v>433.24</v>
      </c>
      <c r="I88" s="27">
        <f t="shared" si="23"/>
        <v>111.56394849785407</v>
      </c>
      <c r="J88" s="62" t="e">
        <f>VLOOKUP(成绩明细表!$D:$D,#REF!,3,FALSE)</f>
        <v>#REF!</v>
      </c>
      <c r="K88" s="62" t="e">
        <f>VLOOKUP($D:$D,#REF!,3,FALSE)</f>
        <v>#REF!</v>
      </c>
      <c r="L88" s="62" t="e">
        <f t="shared" si="33"/>
        <v>#REF!</v>
      </c>
      <c r="M88" s="75">
        <v>112</v>
      </c>
      <c r="N88" s="27">
        <f t="shared" si="24"/>
        <v>55.696202531645575</v>
      </c>
      <c r="O88" s="75">
        <v>43</v>
      </c>
      <c r="P88" s="75"/>
      <c r="Q88" s="75"/>
      <c r="R88" s="75">
        <f t="shared" si="25"/>
        <v>43</v>
      </c>
      <c r="S88" s="75"/>
      <c r="T88" s="75"/>
      <c r="U88" s="75"/>
      <c r="V88" s="75"/>
      <c r="W88" s="75">
        <v>-2</v>
      </c>
      <c r="X88" s="75"/>
      <c r="Y88" s="75">
        <f t="shared" si="26"/>
        <v>-2</v>
      </c>
      <c r="Z88" s="75">
        <f t="shared" si="27"/>
        <v>41</v>
      </c>
      <c r="AA88" s="75">
        <v>35</v>
      </c>
      <c r="AB88" s="75"/>
      <c r="AC88" s="75"/>
      <c r="AD88" s="75">
        <f t="shared" si="28"/>
        <v>35</v>
      </c>
      <c r="AE88" s="75"/>
      <c r="AF88" s="75">
        <v>15</v>
      </c>
      <c r="AG88" s="75"/>
      <c r="AH88" s="75">
        <f t="shared" si="29"/>
        <v>15</v>
      </c>
      <c r="AI88" s="75"/>
      <c r="AJ88" s="75">
        <f t="shared" si="30"/>
        <v>0</v>
      </c>
      <c r="AK88" s="75">
        <f t="shared" si="31"/>
        <v>50</v>
      </c>
      <c r="AL88" s="27">
        <f t="shared" si="32"/>
        <v>258.26015102949964</v>
      </c>
      <c r="AM88" s="75"/>
    </row>
    <row r="89" spans="1:39" ht="22" customHeight="1" x14ac:dyDescent="0.25">
      <c r="A89" s="75">
        <v>87</v>
      </c>
      <c r="B89" s="88" t="s">
        <v>462</v>
      </c>
      <c r="C89" s="88" t="s">
        <v>1</v>
      </c>
      <c r="D89" s="88" t="s">
        <v>2</v>
      </c>
      <c r="E89" s="75" t="str">
        <f>VLOOKUP(D:D,职称信息表!B:M,12,FALSE)</f>
        <v>讲师（高校）</v>
      </c>
      <c r="F89" s="75" t="str">
        <f>VLOOKUP(D:D,职称信息表!B:L,11,FALSE)</f>
        <v>中级</v>
      </c>
      <c r="G89" s="75" t="str">
        <f>VLOOKUP(D:D,职称信息表!B:G,6,FALSE)</f>
        <v>实验</v>
      </c>
      <c r="H89" s="26">
        <f>VLOOKUP(D:D,工作量!C:L,10,FALSE)</f>
        <v>160.63999999999999</v>
      </c>
      <c r="I89" s="27">
        <f t="shared" si="23"/>
        <v>41.366523605150213</v>
      </c>
      <c r="J89" s="62" t="e">
        <f>VLOOKUP(成绩明细表!$D:$D,#REF!,3,FALSE)</f>
        <v>#REF!</v>
      </c>
      <c r="K89" s="62" t="e">
        <f>VLOOKUP($D:$D,#REF!,3,FALSE)</f>
        <v>#REF!</v>
      </c>
      <c r="L89" s="62" t="e">
        <f t="shared" si="33"/>
        <v>#REF!</v>
      </c>
      <c r="M89" s="75">
        <v>145</v>
      </c>
      <c r="N89" s="27">
        <f t="shared" si="24"/>
        <v>42.642405063291143</v>
      </c>
      <c r="O89" s="75"/>
      <c r="P89" s="75"/>
      <c r="Q89" s="75"/>
      <c r="R89" s="75">
        <f t="shared" si="25"/>
        <v>0</v>
      </c>
      <c r="S89" s="75"/>
      <c r="T89" s="75"/>
      <c r="U89" s="75"/>
      <c r="V89" s="75"/>
      <c r="W89" s="75"/>
      <c r="X89" s="75"/>
      <c r="Y89" s="75">
        <f t="shared" si="26"/>
        <v>0</v>
      </c>
      <c r="Z89" s="75">
        <f t="shared" si="27"/>
        <v>0</v>
      </c>
      <c r="AA89" s="75"/>
      <c r="AB89" s="75"/>
      <c r="AC89" s="75"/>
      <c r="AD89" s="75">
        <f t="shared" si="28"/>
        <v>0</v>
      </c>
      <c r="AE89" s="75"/>
      <c r="AF89" s="75"/>
      <c r="AG89" s="75"/>
      <c r="AH89" s="75">
        <f t="shared" si="29"/>
        <v>0</v>
      </c>
      <c r="AI89" s="75"/>
      <c r="AJ89" s="75">
        <f t="shared" si="30"/>
        <v>0</v>
      </c>
      <c r="AK89" s="75">
        <f t="shared" si="31"/>
        <v>0</v>
      </c>
      <c r="AL89" s="27">
        <f t="shared" si="32"/>
        <v>84.008928668441357</v>
      </c>
      <c r="AM89" s="75"/>
    </row>
    <row r="90" spans="1:39" ht="22" customHeight="1" x14ac:dyDescent="0.25">
      <c r="A90" s="75">
        <v>88</v>
      </c>
      <c r="B90" s="88" t="s">
        <v>462</v>
      </c>
      <c r="C90" s="88" t="s">
        <v>269</v>
      </c>
      <c r="D90" s="88" t="s">
        <v>77</v>
      </c>
      <c r="E90" s="75" t="str">
        <f>VLOOKUP(D:D,职称信息表!B:M,12,FALSE)</f>
        <v>实验师</v>
      </c>
      <c r="F90" s="75" t="str">
        <f>VLOOKUP(D:D,职称信息表!B:L,11,FALSE)</f>
        <v>中级</v>
      </c>
      <c r="G90" s="75" t="str">
        <f>VLOOKUP(D:D,职称信息表!B:G,6,FALSE)</f>
        <v>实验</v>
      </c>
      <c r="H90" s="26">
        <f>VLOOKUP(D:D,工作量!C:L,10,FALSE)</f>
        <v>324.37599999999998</v>
      </c>
      <c r="I90" s="27">
        <f t="shared" si="23"/>
        <v>83.53030042918455</v>
      </c>
      <c r="J90" s="62" t="e">
        <f>VLOOKUP(成绩明细表!$D:$D,#REF!,3,FALSE)</f>
        <v>#REF!</v>
      </c>
      <c r="K90" s="62" t="e">
        <f>VLOOKUP($D:$D,#REF!,3,FALSE)</f>
        <v>#REF!</v>
      </c>
      <c r="L90" s="62" t="e">
        <f t="shared" si="33"/>
        <v>#REF!</v>
      </c>
      <c r="M90" s="75">
        <v>113</v>
      </c>
      <c r="N90" s="27">
        <f t="shared" si="24"/>
        <v>55.300632911392405</v>
      </c>
      <c r="O90" s="75"/>
      <c r="P90" s="75"/>
      <c r="Q90" s="75"/>
      <c r="R90" s="75">
        <f t="shared" si="25"/>
        <v>0</v>
      </c>
      <c r="S90" s="75"/>
      <c r="T90" s="75"/>
      <c r="U90" s="75"/>
      <c r="V90" s="75"/>
      <c r="W90" s="75"/>
      <c r="X90" s="75"/>
      <c r="Y90" s="75">
        <f t="shared" si="26"/>
        <v>0</v>
      </c>
      <c r="Z90" s="75">
        <f t="shared" si="27"/>
        <v>0</v>
      </c>
      <c r="AA90" s="75">
        <v>60</v>
      </c>
      <c r="AB90" s="75"/>
      <c r="AC90" s="75"/>
      <c r="AD90" s="75">
        <f t="shared" si="28"/>
        <v>60</v>
      </c>
      <c r="AE90" s="75"/>
      <c r="AF90" s="75"/>
      <c r="AG90" s="75"/>
      <c r="AH90" s="75">
        <f t="shared" si="29"/>
        <v>0</v>
      </c>
      <c r="AI90" s="75"/>
      <c r="AJ90" s="75">
        <f t="shared" si="30"/>
        <v>0</v>
      </c>
      <c r="AK90" s="75">
        <f t="shared" si="31"/>
        <v>60</v>
      </c>
      <c r="AL90" s="27">
        <f t="shared" si="32"/>
        <v>198.83093334057696</v>
      </c>
      <c r="AM90" s="75"/>
    </row>
    <row r="91" spans="1:39" ht="22" customHeight="1" x14ac:dyDescent="0.25">
      <c r="A91" s="75">
        <v>89</v>
      </c>
      <c r="B91" s="88" t="s">
        <v>462</v>
      </c>
      <c r="C91" s="88" t="s">
        <v>397</v>
      </c>
      <c r="D91" s="88" t="s">
        <v>333</v>
      </c>
      <c r="E91" s="75" t="str">
        <f>VLOOKUP(D:D,职称信息表!B:M,12,FALSE)</f>
        <v>工程师</v>
      </c>
      <c r="F91" s="75" t="str">
        <f>VLOOKUP(D:D,职称信息表!B:L,11,FALSE)</f>
        <v>中级</v>
      </c>
      <c r="G91" s="75" t="str">
        <f>VLOOKUP(D:D,职称信息表!B:G,6,FALSE)</f>
        <v>实验</v>
      </c>
      <c r="H91" s="26">
        <f>VLOOKUP(D:D,工作量!C:L,10,FALSE)</f>
        <v>154.47</v>
      </c>
      <c r="I91" s="27">
        <f t="shared" si="23"/>
        <v>39.777682403433474</v>
      </c>
      <c r="J91" s="62" t="e">
        <f>VLOOKUP(成绩明细表!$D:$D,#REF!,3,FALSE)</f>
        <v>#REF!</v>
      </c>
      <c r="K91" s="62" t="e">
        <f>VLOOKUP($D:$D,#REF!,3,FALSE)</f>
        <v>#REF!</v>
      </c>
      <c r="L91" s="62" t="e">
        <f t="shared" si="33"/>
        <v>#REF!</v>
      </c>
      <c r="M91" s="75">
        <v>34</v>
      </c>
      <c r="N91" s="27">
        <f t="shared" si="24"/>
        <v>86.550632911392412</v>
      </c>
      <c r="O91" s="75">
        <v>22</v>
      </c>
      <c r="P91" s="38"/>
      <c r="Q91" s="38"/>
      <c r="R91" s="75">
        <f t="shared" si="25"/>
        <v>22</v>
      </c>
      <c r="S91" s="75"/>
      <c r="T91" s="75"/>
      <c r="U91" s="75">
        <v>15</v>
      </c>
      <c r="V91" s="75">
        <v>2</v>
      </c>
      <c r="W91" s="75"/>
      <c r="X91" s="75"/>
      <c r="Y91" s="75">
        <f t="shared" si="26"/>
        <v>17</v>
      </c>
      <c r="Z91" s="75">
        <f t="shared" si="27"/>
        <v>39</v>
      </c>
      <c r="AA91" s="75">
        <v>55</v>
      </c>
      <c r="AB91" s="75"/>
      <c r="AC91" s="75"/>
      <c r="AD91" s="75">
        <f t="shared" si="28"/>
        <v>55</v>
      </c>
      <c r="AE91" s="75">
        <v>20</v>
      </c>
      <c r="AF91" s="75">
        <v>10</v>
      </c>
      <c r="AG91" s="75"/>
      <c r="AH91" s="75">
        <f t="shared" si="29"/>
        <v>30</v>
      </c>
      <c r="AI91" s="75"/>
      <c r="AJ91" s="75">
        <f t="shared" si="30"/>
        <v>0</v>
      </c>
      <c r="AK91" s="75">
        <f t="shared" si="31"/>
        <v>85</v>
      </c>
      <c r="AL91" s="27">
        <f t="shared" si="32"/>
        <v>250.32831531482589</v>
      </c>
      <c r="AM91" s="75"/>
    </row>
    <row r="92" spans="1:39" ht="22" customHeight="1" x14ac:dyDescent="0.25">
      <c r="A92" s="75">
        <v>90</v>
      </c>
      <c r="B92" s="88" t="s">
        <v>462</v>
      </c>
      <c r="C92" s="88" t="s">
        <v>7</v>
      </c>
      <c r="D92" s="88" t="s">
        <v>8</v>
      </c>
      <c r="E92" s="75" t="str">
        <f>VLOOKUP(D:D,职称信息表!B:M,12,FALSE)</f>
        <v>讲师（高校）</v>
      </c>
      <c r="F92" s="75" t="str">
        <f>VLOOKUP(D:D,职称信息表!B:L,11,FALSE)</f>
        <v>中级</v>
      </c>
      <c r="G92" s="75" t="str">
        <f>VLOOKUP(D:D,职称信息表!B:G,6,FALSE)</f>
        <v>实验</v>
      </c>
      <c r="H92" s="26">
        <f>VLOOKUP(D:D,工作量!C:L,10,FALSE)</f>
        <v>1024.3040000000001</v>
      </c>
      <c r="I92" s="27">
        <f t="shared" si="23"/>
        <v>263.7692703862661</v>
      </c>
      <c r="J92" s="62" t="e">
        <f>VLOOKUP(成绩明细表!$D:$D,#REF!,3,FALSE)</f>
        <v>#REF!</v>
      </c>
      <c r="K92" s="62" t="e">
        <f>VLOOKUP($D:$D,#REF!,3,FALSE)</f>
        <v>#REF!</v>
      </c>
      <c r="L92" s="62" t="e">
        <f t="shared" si="33"/>
        <v>#REF!</v>
      </c>
      <c r="M92" s="75">
        <v>146</v>
      </c>
      <c r="N92" s="27">
        <f t="shared" si="24"/>
        <v>42.24683544303798</v>
      </c>
      <c r="O92" s="75">
        <v>150</v>
      </c>
      <c r="P92" s="75"/>
      <c r="Q92" s="75"/>
      <c r="R92" s="75">
        <f t="shared" si="25"/>
        <v>150</v>
      </c>
      <c r="S92" s="75"/>
      <c r="T92" s="75"/>
      <c r="U92" s="75"/>
      <c r="V92" s="75"/>
      <c r="W92" s="75"/>
      <c r="X92" s="75"/>
      <c r="Y92" s="75">
        <f t="shared" si="26"/>
        <v>0</v>
      </c>
      <c r="Z92" s="75">
        <f t="shared" si="27"/>
        <v>150</v>
      </c>
      <c r="AA92" s="75">
        <v>20</v>
      </c>
      <c r="AB92" s="75"/>
      <c r="AC92" s="75"/>
      <c r="AD92" s="75">
        <f t="shared" si="28"/>
        <v>20</v>
      </c>
      <c r="AE92" s="75"/>
      <c r="AF92" s="75"/>
      <c r="AG92" s="75"/>
      <c r="AH92" s="75">
        <f t="shared" si="29"/>
        <v>0</v>
      </c>
      <c r="AI92" s="75"/>
      <c r="AJ92" s="75">
        <f t="shared" si="30"/>
        <v>0</v>
      </c>
      <c r="AK92" s="75">
        <f t="shared" si="31"/>
        <v>20</v>
      </c>
      <c r="AL92" s="27">
        <f t="shared" si="32"/>
        <v>476.01610582930408</v>
      </c>
      <c r="AM92" s="75"/>
    </row>
    <row r="93" spans="1:39" ht="22" customHeight="1" x14ac:dyDescent="0.25">
      <c r="A93" s="75">
        <v>91</v>
      </c>
      <c r="B93" s="88" t="s">
        <v>355</v>
      </c>
      <c r="C93" s="88" t="s">
        <v>62</v>
      </c>
      <c r="D93" s="88" t="s">
        <v>63</v>
      </c>
      <c r="E93" s="75" t="str">
        <f>VLOOKUP(D:D,职称信息表!B:M,12,FALSE)</f>
        <v>讲师（高校）</v>
      </c>
      <c r="F93" s="75" t="str">
        <f>VLOOKUP(D:D,职称信息表!B:L,11,FALSE)</f>
        <v>中级</v>
      </c>
      <c r="G93" s="75" t="str">
        <f>VLOOKUP(D:D,职称信息表!B:G,6,FALSE)</f>
        <v>专任教师</v>
      </c>
      <c r="H93" s="26">
        <f>VLOOKUP(D:D,工作量!C:L,10,FALSE)</f>
        <v>291.2</v>
      </c>
      <c r="I93" s="27">
        <f t="shared" si="23"/>
        <v>74.987124463519308</v>
      </c>
      <c r="J93" s="62" t="e">
        <f>VLOOKUP(成绩明细表!$D:$D,#REF!,3,FALSE)</f>
        <v>#REF!</v>
      </c>
      <c r="K93" s="62" t="e">
        <f>VLOOKUP($D:$D,#REF!,3,FALSE)</f>
        <v>#REF!</v>
      </c>
      <c r="L93" s="62" t="e">
        <f t="shared" si="33"/>
        <v>#REF!</v>
      </c>
      <c r="M93" s="75">
        <v>5</v>
      </c>
      <c r="N93" s="27">
        <f t="shared" si="24"/>
        <v>98.02215189873418</v>
      </c>
      <c r="O93" s="75"/>
      <c r="P93" s="75"/>
      <c r="Q93" s="75"/>
      <c r="R93" s="75">
        <f t="shared" si="25"/>
        <v>0</v>
      </c>
      <c r="S93" s="75"/>
      <c r="T93" s="75"/>
      <c r="U93" s="75"/>
      <c r="V93" s="75"/>
      <c r="W93" s="75"/>
      <c r="X93" s="75"/>
      <c r="Y93" s="75">
        <f t="shared" si="26"/>
        <v>0</v>
      </c>
      <c r="Z93" s="75">
        <f t="shared" si="27"/>
        <v>0</v>
      </c>
      <c r="AA93" s="75"/>
      <c r="AB93" s="75"/>
      <c r="AC93" s="75"/>
      <c r="AD93" s="75">
        <f t="shared" si="28"/>
        <v>0</v>
      </c>
      <c r="AE93" s="75"/>
      <c r="AF93" s="75">
        <v>30</v>
      </c>
      <c r="AG93" s="75"/>
      <c r="AH93" s="75">
        <f t="shared" si="29"/>
        <v>30</v>
      </c>
      <c r="AI93" s="75"/>
      <c r="AJ93" s="75">
        <f t="shared" si="30"/>
        <v>0</v>
      </c>
      <c r="AK93" s="75">
        <f t="shared" si="31"/>
        <v>30</v>
      </c>
      <c r="AL93" s="27">
        <f t="shared" si="32"/>
        <v>203.0092763622535</v>
      </c>
      <c r="AM93" s="75"/>
    </row>
    <row r="94" spans="1:39" ht="22" customHeight="1" x14ac:dyDescent="0.25">
      <c r="A94" s="75">
        <v>92</v>
      </c>
      <c r="B94" s="88" t="s">
        <v>355</v>
      </c>
      <c r="C94" s="88" t="s">
        <v>10</v>
      </c>
      <c r="D94" s="88" t="s">
        <v>11</v>
      </c>
      <c r="E94" s="75" t="str">
        <f>VLOOKUP(D:D,职称信息表!B:M,12,FALSE)</f>
        <v>讲师（高校）</v>
      </c>
      <c r="F94" s="75" t="str">
        <f>VLOOKUP(D:D,职称信息表!B:L,11,FALSE)</f>
        <v>中级</v>
      </c>
      <c r="G94" s="75" t="str">
        <f>VLOOKUP(D:D,职称信息表!B:G,6,FALSE)</f>
        <v>专任教师</v>
      </c>
      <c r="H94" s="26">
        <f>VLOOKUP(D:D,工作量!C:L,10,FALSE)</f>
        <v>316.24</v>
      </c>
      <c r="I94" s="27">
        <f t="shared" si="23"/>
        <v>81.435193133047207</v>
      </c>
      <c r="J94" s="62" t="e">
        <f>VLOOKUP(成绩明细表!$D:$D,#REF!,3,FALSE)</f>
        <v>#REF!</v>
      </c>
      <c r="K94" s="62" t="e">
        <f>VLOOKUP($D:$D,#REF!,3,FALSE)</f>
        <v>#REF!</v>
      </c>
      <c r="L94" s="62" t="e">
        <f t="shared" si="33"/>
        <v>#REF!</v>
      </c>
      <c r="M94" s="75">
        <v>105</v>
      </c>
      <c r="N94" s="27">
        <f t="shared" si="24"/>
        <v>58.465189873417728</v>
      </c>
      <c r="O94" s="75"/>
      <c r="P94" s="75"/>
      <c r="Q94" s="75"/>
      <c r="R94" s="75">
        <f t="shared" si="25"/>
        <v>0</v>
      </c>
      <c r="S94" s="75"/>
      <c r="T94" s="75"/>
      <c r="U94" s="75"/>
      <c r="V94" s="75"/>
      <c r="W94" s="75"/>
      <c r="X94" s="75"/>
      <c r="Y94" s="75">
        <f t="shared" si="26"/>
        <v>0</v>
      </c>
      <c r="Z94" s="75">
        <f t="shared" si="27"/>
        <v>0</v>
      </c>
      <c r="AA94" s="75"/>
      <c r="AB94" s="75"/>
      <c r="AC94" s="75"/>
      <c r="AD94" s="75">
        <f t="shared" si="28"/>
        <v>0</v>
      </c>
      <c r="AE94" s="75"/>
      <c r="AF94" s="75"/>
      <c r="AG94" s="75"/>
      <c r="AH94" s="75">
        <f t="shared" si="29"/>
        <v>0</v>
      </c>
      <c r="AI94" s="75"/>
      <c r="AJ94" s="75">
        <f t="shared" si="30"/>
        <v>0</v>
      </c>
      <c r="AK94" s="75">
        <f t="shared" si="31"/>
        <v>0</v>
      </c>
      <c r="AL94" s="27">
        <f t="shared" si="32"/>
        <v>139.90038300646495</v>
      </c>
      <c r="AM94" s="75"/>
    </row>
    <row r="95" spans="1:39" ht="22" customHeight="1" x14ac:dyDescent="0.25">
      <c r="A95" s="75">
        <v>93</v>
      </c>
      <c r="B95" s="88" t="s">
        <v>355</v>
      </c>
      <c r="C95" s="88" t="s">
        <v>20</v>
      </c>
      <c r="D95" s="88" t="s">
        <v>21</v>
      </c>
      <c r="E95" s="75" t="str">
        <f>VLOOKUP(D:D,职称信息表!B:M,12,FALSE)</f>
        <v>教授</v>
      </c>
      <c r="F95" s="75" t="str">
        <f>VLOOKUP(D:D,职称信息表!B:L,11,FALSE)</f>
        <v>正高</v>
      </c>
      <c r="G95" s="75" t="str">
        <f>VLOOKUP(D:D,职称信息表!B:G,6,FALSE)</f>
        <v>专任教师</v>
      </c>
      <c r="H95" s="26">
        <f>VLOOKUP(D:D,工作量!C:L,10,FALSE)</f>
        <v>345.6</v>
      </c>
      <c r="I95" s="27">
        <f t="shared" si="23"/>
        <v>88.995708154506445</v>
      </c>
      <c r="J95" s="62"/>
      <c r="K95" s="62" t="e">
        <f>VLOOKUP($D:$D,#REF!,3,FALSE)</f>
        <v>#REF!</v>
      </c>
      <c r="L95" s="62" t="e">
        <f t="shared" si="33"/>
        <v>#REF!</v>
      </c>
      <c r="M95" s="75">
        <v>134</v>
      </c>
      <c r="N95" s="27">
        <f t="shared" si="24"/>
        <v>46.993670886075954</v>
      </c>
      <c r="O95" s="75"/>
      <c r="P95" s="75"/>
      <c r="Q95" s="75"/>
      <c r="R95" s="75">
        <f t="shared" si="25"/>
        <v>0</v>
      </c>
      <c r="S95" s="75"/>
      <c r="T95" s="75"/>
      <c r="U95" s="75"/>
      <c r="V95" s="75"/>
      <c r="W95" s="75"/>
      <c r="X95" s="75"/>
      <c r="Y95" s="75">
        <f t="shared" si="26"/>
        <v>0</v>
      </c>
      <c r="Z95" s="75">
        <f t="shared" si="27"/>
        <v>0</v>
      </c>
      <c r="AA95" s="75"/>
      <c r="AB95" s="75"/>
      <c r="AC95" s="75"/>
      <c r="AD95" s="75">
        <f t="shared" si="28"/>
        <v>0</v>
      </c>
      <c r="AE95" s="75"/>
      <c r="AF95" s="75"/>
      <c r="AG95" s="75"/>
      <c r="AH95" s="75">
        <f t="shared" si="29"/>
        <v>0</v>
      </c>
      <c r="AI95" s="75"/>
      <c r="AJ95" s="75">
        <f t="shared" si="30"/>
        <v>0</v>
      </c>
      <c r="AK95" s="75">
        <f t="shared" si="31"/>
        <v>0</v>
      </c>
      <c r="AL95" s="27">
        <f t="shared" si="32"/>
        <v>135.98937904058241</v>
      </c>
      <c r="AM95" s="75"/>
    </row>
    <row r="96" spans="1:39" ht="22" customHeight="1" x14ac:dyDescent="0.25">
      <c r="A96" s="75">
        <v>94</v>
      </c>
      <c r="B96" s="88" t="s">
        <v>355</v>
      </c>
      <c r="C96" s="88" t="s">
        <v>109</v>
      </c>
      <c r="D96" s="88" t="s">
        <v>110</v>
      </c>
      <c r="E96" s="75" t="str">
        <f>VLOOKUP(D:D,职称信息表!B:M,12,FALSE)</f>
        <v>讲师（高校）</v>
      </c>
      <c r="F96" s="75" t="str">
        <f>VLOOKUP(D:D,职称信息表!B:L,11,FALSE)</f>
        <v>中级</v>
      </c>
      <c r="G96" s="75" t="str">
        <f>VLOOKUP(D:D,职称信息表!B:G,6,FALSE)</f>
        <v>专任教师</v>
      </c>
      <c r="H96" s="26">
        <f>VLOOKUP(D:D,工作量!C:L,10,FALSE)</f>
        <v>312</v>
      </c>
      <c r="I96" s="27">
        <f t="shared" si="23"/>
        <v>80.343347639484975</v>
      </c>
      <c r="J96" s="62" t="e">
        <f>VLOOKUP(成绩明细表!$D:$D,#REF!,3,FALSE)</f>
        <v>#REF!</v>
      </c>
      <c r="K96" s="62" t="e">
        <f>VLOOKUP($D:$D,#REF!,3,FALSE)</f>
        <v>#REF!</v>
      </c>
      <c r="L96" s="62" t="e">
        <f t="shared" si="33"/>
        <v>#REF!</v>
      </c>
      <c r="M96" s="75">
        <v>91</v>
      </c>
      <c r="N96" s="27">
        <f t="shared" si="24"/>
        <v>64.003164556962034</v>
      </c>
      <c r="O96" s="75"/>
      <c r="P96" s="75"/>
      <c r="Q96" s="75"/>
      <c r="R96" s="75">
        <f t="shared" si="25"/>
        <v>0</v>
      </c>
      <c r="S96" s="75"/>
      <c r="T96" s="75"/>
      <c r="U96" s="75"/>
      <c r="V96" s="75"/>
      <c r="W96" s="75"/>
      <c r="X96" s="75"/>
      <c r="Y96" s="75">
        <f t="shared" si="26"/>
        <v>0</v>
      </c>
      <c r="Z96" s="75">
        <f t="shared" si="27"/>
        <v>0</v>
      </c>
      <c r="AA96" s="75"/>
      <c r="AB96" s="75"/>
      <c r="AC96" s="75"/>
      <c r="AD96" s="75">
        <f t="shared" si="28"/>
        <v>0</v>
      </c>
      <c r="AE96" s="75"/>
      <c r="AF96" s="75"/>
      <c r="AG96" s="75"/>
      <c r="AH96" s="75">
        <f t="shared" si="29"/>
        <v>0</v>
      </c>
      <c r="AI96" s="75"/>
      <c r="AJ96" s="75">
        <f t="shared" si="30"/>
        <v>0</v>
      </c>
      <c r="AK96" s="75">
        <f t="shared" si="31"/>
        <v>0</v>
      </c>
      <c r="AL96" s="27">
        <f t="shared" si="32"/>
        <v>144.34651219644701</v>
      </c>
      <c r="AM96" s="75"/>
    </row>
    <row r="97" spans="1:39" ht="22" customHeight="1" x14ac:dyDescent="0.25">
      <c r="A97" s="75">
        <v>95</v>
      </c>
      <c r="B97" s="88" t="s">
        <v>355</v>
      </c>
      <c r="C97" s="88" t="s">
        <v>98</v>
      </c>
      <c r="D97" s="88" t="s">
        <v>99</v>
      </c>
      <c r="E97" s="75" t="str">
        <f>VLOOKUP(D:D,职称信息表!B:M,12,FALSE)</f>
        <v>讲师（高校）</v>
      </c>
      <c r="F97" s="75" t="str">
        <f>VLOOKUP(D:D,职称信息表!B:L,11,FALSE)</f>
        <v>中级</v>
      </c>
      <c r="G97" s="75" t="str">
        <f>VLOOKUP(D:D,职称信息表!B:G,6,FALSE)</f>
        <v>专任教师</v>
      </c>
      <c r="H97" s="26">
        <f>VLOOKUP(D:D,工作量!C:L,10,FALSE)</f>
        <v>273.60000000000002</v>
      </c>
      <c r="I97" s="27">
        <f t="shared" si="23"/>
        <v>70.454935622317606</v>
      </c>
      <c r="J97" s="62" t="e">
        <f>VLOOKUP(成绩明细表!$D:$D,#REF!,3,FALSE)</f>
        <v>#REF!</v>
      </c>
      <c r="K97" s="62" t="e">
        <f>VLOOKUP($D:$D,#REF!,3,FALSE)</f>
        <v>#REF!</v>
      </c>
      <c r="L97" s="62" t="e">
        <f t="shared" si="33"/>
        <v>#REF!</v>
      </c>
      <c r="M97" s="75">
        <v>84</v>
      </c>
      <c r="N97" s="27">
        <f t="shared" si="24"/>
        <v>66.77215189873418</v>
      </c>
      <c r="O97" s="75"/>
      <c r="P97" s="75"/>
      <c r="Q97" s="75"/>
      <c r="R97" s="75">
        <f t="shared" si="25"/>
        <v>0</v>
      </c>
      <c r="S97" s="75"/>
      <c r="T97" s="75"/>
      <c r="U97" s="75"/>
      <c r="V97" s="75"/>
      <c r="W97" s="75"/>
      <c r="X97" s="75"/>
      <c r="Y97" s="75">
        <f t="shared" si="26"/>
        <v>0</v>
      </c>
      <c r="Z97" s="75">
        <f t="shared" si="27"/>
        <v>0</v>
      </c>
      <c r="AA97" s="75"/>
      <c r="AB97" s="75"/>
      <c r="AC97" s="75"/>
      <c r="AD97" s="75">
        <f t="shared" si="28"/>
        <v>0</v>
      </c>
      <c r="AE97" s="75"/>
      <c r="AF97" s="75">
        <v>10</v>
      </c>
      <c r="AG97" s="75"/>
      <c r="AH97" s="75">
        <f t="shared" si="29"/>
        <v>10</v>
      </c>
      <c r="AI97" s="75"/>
      <c r="AJ97" s="75">
        <f t="shared" si="30"/>
        <v>0</v>
      </c>
      <c r="AK97" s="75">
        <f t="shared" si="31"/>
        <v>10</v>
      </c>
      <c r="AL97" s="27">
        <f t="shared" si="32"/>
        <v>147.22708752105177</v>
      </c>
      <c r="AM97" s="75"/>
    </row>
    <row r="98" spans="1:39" ht="22" customHeight="1" x14ac:dyDescent="0.25">
      <c r="A98" s="75">
        <v>96</v>
      </c>
      <c r="B98" s="88" t="s">
        <v>355</v>
      </c>
      <c r="C98" s="88" t="s">
        <v>66</v>
      </c>
      <c r="D98" s="88" t="s">
        <v>165</v>
      </c>
      <c r="E98" s="75" t="str">
        <f>VLOOKUP(D:D,职称信息表!B:M,12,FALSE)</f>
        <v>副教授</v>
      </c>
      <c r="F98" s="75" t="str">
        <f>VLOOKUP(D:D,职称信息表!B:L,11,FALSE)</f>
        <v>副高</v>
      </c>
      <c r="G98" s="75" t="str">
        <f>VLOOKUP(D:D,职称信息表!B:G,6,FALSE)</f>
        <v>专任教师</v>
      </c>
      <c r="H98" s="26">
        <f>VLOOKUP(D:D,工作量!C:L,10,FALSE)</f>
        <v>224</v>
      </c>
      <c r="I98" s="27">
        <f t="shared" si="23"/>
        <v>57.682403433476395</v>
      </c>
      <c r="J98" s="62" t="e">
        <f>VLOOKUP(成绩明细表!$D:$D,#REF!,3,FALSE)</f>
        <v>#REF!</v>
      </c>
      <c r="K98" s="62" t="e">
        <f>VLOOKUP($D:$D,#REF!,3,FALSE)</f>
        <v>#REF!</v>
      </c>
      <c r="L98" s="62" t="e">
        <f t="shared" si="33"/>
        <v>#REF!</v>
      </c>
      <c r="M98" s="75">
        <v>4</v>
      </c>
      <c r="N98" s="27">
        <f t="shared" si="24"/>
        <v>98.417721518987349</v>
      </c>
      <c r="O98" s="75"/>
      <c r="P98" s="75"/>
      <c r="Q98" s="75"/>
      <c r="R98" s="75">
        <f t="shared" si="25"/>
        <v>0</v>
      </c>
      <c r="S98" s="75"/>
      <c r="T98" s="75"/>
      <c r="U98" s="75"/>
      <c r="V98" s="75"/>
      <c r="W98" s="75"/>
      <c r="X98" s="75"/>
      <c r="Y98" s="75">
        <f t="shared" si="26"/>
        <v>0</v>
      </c>
      <c r="Z98" s="75">
        <f t="shared" si="27"/>
        <v>0</v>
      </c>
      <c r="AA98" s="75"/>
      <c r="AB98" s="75"/>
      <c r="AC98" s="75"/>
      <c r="AD98" s="75">
        <f t="shared" si="28"/>
        <v>0</v>
      </c>
      <c r="AE98" s="75"/>
      <c r="AF98" s="75"/>
      <c r="AG98" s="75"/>
      <c r="AH98" s="75">
        <f t="shared" si="29"/>
        <v>0</v>
      </c>
      <c r="AI98" s="75"/>
      <c r="AJ98" s="75">
        <f t="shared" si="30"/>
        <v>0</v>
      </c>
      <c r="AK98" s="75">
        <f t="shared" si="31"/>
        <v>0</v>
      </c>
      <c r="AL98" s="27">
        <f t="shared" si="32"/>
        <v>156.10012495246374</v>
      </c>
      <c r="AM98" s="75"/>
    </row>
    <row r="99" spans="1:39" ht="22" customHeight="1" x14ac:dyDescent="0.25">
      <c r="A99" s="75">
        <v>97</v>
      </c>
      <c r="B99" s="88" t="s">
        <v>355</v>
      </c>
      <c r="C99" s="88" t="s">
        <v>67</v>
      </c>
      <c r="D99" s="88" t="s">
        <v>68</v>
      </c>
      <c r="E99" s="75" t="str">
        <f>VLOOKUP(D:D,职称信息表!B:M,12,FALSE)</f>
        <v>副教授</v>
      </c>
      <c r="F99" s="75" t="str">
        <f>VLOOKUP(D:D,职称信息表!B:L,11,FALSE)</f>
        <v>副高</v>
      </c>
      <c r="G99" s="75" t="s">
        <v>354</v>
      </c>
      <c r="H99" s="26">
        <f>VLOOKUP(D:D,工作量!C:L,10,FALSE)</f>
        <v>346.4</v>
      </c>
      <c r="I99" s="27">
        <f t="shared" ref="I99:I130" si="34">H99/233*60</f>
        <v>89.201716738197419</v>
      </c>
      <c r="J99" s="62"/>
      <c r="K99" s="62" t="e">
        <f>VLOOKUP($D:$D,#REF!,3,FALSE)</f>
        <v>#REF!</v>
      </c>
      <c r="L99" s="62" t="e">
        <f t="shared" si="33"/>
        <v>#REF!</v>
      </c>
      <c r="M99" s="75">
        <v>16</v>
      </c>
      <c r="N99" s="27">
        <f t="shared" ref="N99:N130" si="35">(1.6-(M99/158))*62.5</f>
        <v>93.670886075949369</v>
      </c>
      <c r="O99" s="75"/>
      <c r="P99" s="75"/>
      <c r="Q99" s="75"/>
      <c r="R99" s="75">
        <f t="shared" ref="R99:R130" si="36">SUM(O99:Q99)</f>
        <v>0</v>
      </c>
      <c r="S99" s="75"/>
      <c r="T99" s="75"/>
      <c r="U99" s="75"/>
      <c r="V99" s="75"/>
      <c r="W99" s="75"/>
      <c r="X99" s="75"/>
      <c r="Y99" s="75">
        <f t="shared" ref="Y99:Y130" si="37">SUM(S99:X99)</f>
        <v>0</v>
      </c>
      <c r="Z99" s="75">
        <f t="shared" ref="Z99:Z130" si="38">R99+Y99</f>
        <v>0</v>
      </c>
      <c r="AA99" s="75"/>
      <c r="AB99" s="75"/>
      <c r="AC99" s="75"/>
      <c r="AD99" s="75">
        <f t="shared" ref="AD99:AD130" si="39">SUM(AA99:AC99)</f>
        <v>0</v>
      </c>
      <c r="AE99" s="75"/>
      <c r="AF99" s="75"/>
      <c r="AG99" s="75"/>
      <c r="AH99" s="75">
        <f t="shared" ref="AH99:AH130" si="40">SUM(AE99:AG99)</f>
        <v>0</v>
      </c>
      <c r="AI99" s="75"/>
      <c r="AJ99" s="75">
        <f t="shared" ref="AJ99:AJ130" si="41">AI99</f>
        <v>0</v>
      </c>
      <c r="AK99" s="75">
        <f t="shared" ref="AK99:AK130" si="42">AD99+AH99+AJ99</f>
        <v>0</v>
      </c>
      <c r="AL99" s="27">
        <f t="shared" ref="AL99:AL130" si="43">I99+N99+Z99+AK99</f>
        <v>182.87260281414677</v>
      </c>
      <c r="AM99" s="75"/>
    </row>
    <row r="100" spans="1:39" ht="22" customHeight="1" x14ac:dyDescent="0.25">
      <c r="A100" s="75">
        <v>98</v>
      </c>
      <c r="B100" s="88" t="s">
        <v>355</v>
      </c>
      <c r="C100" s="88" t="s">
        <v>388</v>
      </c>
      <c r="D100" s="88" t="s">
        <v>326</v>
      </c>
      <c r="E100" s="75" t="str">
        <f>VLOOKUP(D:D,职称信息表!B:M,12,FALSE)</f>
        <v>副教授</v>
      </c>
      <c r="F100" s="75" t="str">
        <f>VLOOKUP(D:D,职称信息表!B:L,11,FALSE)</f>
        <v>副高</v>
      </c>
      <c r="G100" s="75" t="str">
        <f>VLOOKUP(D:D,职称信息表!B:G,6,FALSE)</f>
        <v>专任教师</v>
      </c>
      <c r="H100" s="26">
        <f>VLOOKUP(D:D,工作量!C:L,10,FALSE)</f>
        <v>185.6</v>
      </c>
      <c r="I100" s="27">
        <f t="shared" si="34"/>
        <v>47.793991416309012</v>
      </c>
      <c r="J100" s="62" t="e">
        <f>VLOOKUP(成绩明细表!$D:$D,#REF!,3,FALSE)</f>
        <v>#REF!</v>
      </c>
      <c r="K100" s="62" t="e">
        <f>VLOOKUP($D:$D,#REF!,3,FALSE)</f>
        <v>#REF!</v>
      </c>
      <c r="L100" s="62" t="e">
        <f t="shared" si="33"/>
        <v>#REF!</v>
      </c>
      <c r="M100" s="75">
        <v>57</v>
      </c>
      <c r="N100" s="27">
        <f t="shared" si="35"/>
        <v>77.452531645569636</v>
      </c>
      <c r="O100" s="75"/>
      <c r="P100" s="75"/>
      <c r="Q100" s="75"/>
      <c r="R100" s="75">
        <f t="shared" si="36"/>
        <v>0</v>
      </c>
      <c r="S100" s="75"/>
      <c r="T100" s="75"/>
      <c r="U100" s="75"/>
      <c r="V100" s="75"/>
      <c r="W100" s="75"/>
      <c r="X100" s="75"/>
      <c r="Y100" s="75">
        <f t="shared" si="37"/>
        <v>0</v>
      </c>
      <c r="Z100" s="75">
        <f t="shared" si="38"/>
        <v>0</v>
      </c>
      <c r="AA100" s="75"/>
      <c r="AB100" s="75"/>
      <c r="AC100" s="75"/>
      <c r="AD100" s="75">
        <f t="shared" si="39"/>
        <v>0</v>
      </c>
      <c r="AE100" s="75"/>
      <c r="AF100" s="75"/>
      <c r="AG100" s="75"/>
      <c r="AH100" s="75">
        <f t="shared" si="40"/>
        <v>0</v>
      </c>
      <c r="AI100" s="75"/>
      <c r="AJ100" s="75">
        <f t="shared" si="41"/>
        <v>0</v>
      </c>
      <c r="AK100" s="75">
        <f t="shared" si="42"/>
        <v>0</v>
      </c>
      <c r="AL100" s="27">
        <f t="shared" si="43"/>
        <v>125.24652306187865</v>
      </c>
      <c r="AM100" s="75"/>
    </row>
    <row r="101" spans="1:39" ht="22" customHeight="1" x14ac:dyDescent="0.25">
      <c r="A101" s="75">
        <v>99</v>
      </c>
      <c r="B101" s="89" t="s">
        <v>355</v>
      </c>
      <c r="C101" s="89" t="s">
        <v>725</v>
      </c>
      <c r="D101" s="89" t="s">
        <v>673</v>
      </c>
      <c r="E101" s="75" t="str">
        <f>VLOOKUP(D:D,职称信息表!B:M,12,FALSE)</f>
        <v>教授级高级工程师</v>
      </c>
      <c r="F101" s="75" t="str">
        <f>VLOOKUP(D:D,职称信息表!B:L,11,FALSE)</f>
        <v>正高</v>
      </c>
      <c r="G101" s="75" t="str">
        <f>VLOOKUP(D:D,职称信息表!B:G,6,FALSE)</f>
        <v>专任教师</v>
      </c>
      <c r="H101" s="26">
        <f>VLOOKUP(D:D,工作量!C:L,10,FALSE)</f>
        <v>100.16</v>
      </c>
      <c r="I101" s="27">
        <f t="shared" si="34"/>
        <v>25.792274678111585</v>
      </c>
      <c r="J101" s="62" t="e">
        <f>VLOOKUP(成绩明细表!$D:$D,#REF!,3,FALSE)</f>
        <v>#REF!</v>
      </c>
      <c r="K101" s="62" t="e">
        <f>VLOOKUP($D:$D,#REF!,3,FALSE)</f>
        <v>#REF!</v>
      </c>
      <c r="L101" s="62" t="e">
        <f t="shared" si="33"/>
        <v>#REF!</v>
      </c>
      <c r="M101" s="75">
        <v>111</v>
      </c>
      <c r="N101" s="27">
        <f t="shared" si="35"/>
        <v>56.091772151898745</v>
      </c>
      <c r="O101" s="75"/>
      <c r="P101" s="75"/>
      <c r="Q101" s="75"/>
      <c r="R101" s="75">
        <f t="shared" si="36"/>
        <v>0</v>
      </c>
      <c r="S101" s="75"/>
      <c r="T101" s="75"/>
      <c r="U101" s="75"/>
      <c r="V101" s="75"/>
      <c r="W101" s="75"/>
      <c r="X101" s="75"/>
      <c r="Y101" s="75">
        <f t="shared" si="37"/>
        <v>0</v>
      </c>
      <c r="Z101" s="75">
        <f t="shared" si="38"/>
        <v>0</v>
      </c>
      <c r="AA101" s="75"/>
      <c r="AB101" s="75"/>
      <c r="AC101" s="75"/>
      <c r="AD101" s="75">
        <f t="shared" si="39"/>
        <v>0</v>
      </c>
      <c r="AE101" s="75"/>
      <c r="AF101" s="75"/>
      <c r="AG101" s="75"/>
      <c r="AH101" s="75">
        <f t="shared" si="40"/>
        <v>0</v>
      </c>
      <c r="AI101" s="75"/>
      <c r="AJ101" s="75">
        <f t="shared" si="41"/>
        <v>0</v>
      </c>
      <c r="AK101" s="75">
        <f t="shared" si="42"/>
        <v>0</v>
      </c>
      <c r="AL101" s="27">
        <f t="shared" si="43"/>
        <v>81.884046830010334</v>
      </c>
      <c r="AM101" s="75"/>
    </row>
    <row r="102" spans="1:39" ht="22" customHeight="1" x14ac:dyDescent="0.25">
      <c r="A102" s="75">
        <v>100</v>
      </c>
      <c r="B102" s="88" t="s">
        <v>355</v>
      </c>
      <c r="C102" s="88" t="s">
        <v>258</v>
      </c>
      <c r="D102" s="88" t="s">
        <v>138</v>
      </c>
      <c r="E102" s="75" t="str">
        <f>VLOOKUP(D:D,职称信息表!B:M,12,FALSE)</f>
        <v>副教授</v>
      </c>
      <c r="F102" s="75" t="str">
        <f>VLOOKUP(D:D,职称信息表!B:L,11,FALSE)</f>
        <v>副高</v>
      </c>
      <c r="G102" s="75" t="str">
        <f>VLOOKUP(D:D,职称信息表!B:G,6,FALSE)</f>
        <v>专任教师</v>
      </c>
      <c r="H102" s="26">
        <f>VLOOKUP(D:D,工作量!C:L,10,FALSE)</f>
        <v>331.38</v>
      </c>
      <c r="I102" s="27">
        <f t="shared" si="34"/>
        <v>85.333905579399129</v>
      </c>
      <c r="J102" s="62"/>
      <c r="K102" s="62" t="e">
        <f>VLOOKUP($D:$D,#REF!,3,FALSE)</f>
        <v>#REF!</v>
      </c>
      <c r="L102" s="62" t="e">
        <f t="shared" si="33"/>
        <v>#REF!</v>
      </c>
      <c r="M102" s="75">
        <v>47</v>
      </c>
      <c r="N102" s="27">
        <f t="shared" si="35"/>
        <v>81.408227848101276</v>
      </c>
      <c r="O102" s="75">
        <v>52.5</v>
      </c>
      <c r="P102" s="75"/>
      <c r="Q102" s="75"/>
      <c r="R102" s="75">
        <f t="shared" si="36"/>
        <v>52.5</v>
      </c>
      <c r="S102" s="75"/>
      <c r="T102" s="75"/>
      <c r="U102" s="75"/>
      <c r="V102" s="75"/>
      <c r="W102" s="75">
        <v>-2</v>
      </c>
      <c r="X102" s="75"/>
      <c r="Y102" s="75">
        <f t="shared" si="37"/>
        <v>-2</v>
      </c>
      <c r="Z102" s="75">
        <f t="shared" si="38"/>
        <v>50.5</v>
      </c>
      <c r="AA102" s="75"/>
      <c r="AB102" s="75"/>
      <c r="AC102" s="75"/>
      <c r="AD102" s="75">
        <f t="shared" si="39"/>
        <v>0</v>
      </c>
      <c r="AE102" s="75">
        <v>3</v>
      </c>
      <c r="AF102" s="75">
        <v>10</v>
      </c>
      <c r="AG102" s="75"/>
      <c r="AH102" s="75">
        <f t="shared" si="40"/>
        <v>13</v>
      </c>
      <c r="AI102" s="75"/>
      <c r="AJ102" s="75">
        <f t="shared" si="41"/>
        <v>0</v>
      </c>
      <c r="AK102" s="75">
        <f t="shared" si="42"/>
        <v>13</v>
      </c>
      <c r="AL102" s="27">
        <f t="shared" si="43"/>
        <v>230.24213342750039</v>
      </c>
      <c r="AM102" s="75"/>
    </row>
    <row r="103" spans="1:39" ht="22" customHeight="1" x14ac:dyDescent="0.25">
      <c r="A103" s="75">
        <v>101</v>
      </c>
      <c r="B103" s="88" t="s">
        <v>357</v>
      </c>
      <c r="C103" s="88" t="s">
        <v>264</v>
      </c>
      <c r="D103" s="88" t="s">
        <v>183</v>
      </c>
      <c r="E103" s="75" t="str">
        <f>VLOOKUP(D:D,职称信息表!B:M,12,FALSE)</f>
        <v>教授</v>
      </c>
      <c r="F103" s="75" t="str">
        <f>VLOOKUP(D:D,职称信息表!B:L,11,FALSE)</f>
        <v>正高</v>
      </c>
      <c r="G103" s="75" t="str">
        <f>VLOOKUP(D:D,职称信息表!B:G,6,FALSE)</f>
        <v>专任教师</v>
      </c>
      <c r="H103" s="26">
        <f>VLOOKUP(D:D,工作量!C:L,10,FALSE)</f>
        <v>132.80000000000001</v>
      </c>
      <c r="I103" s="27">
        <f t="shared" si="34"/>
        <v>34.197424892703864</v>
      </c>
      <c r="J103" s="62"/>
      <c r="K103" s="54">
        <v>90.21</v>
      </c>
      <c r="L103" s="62">
        <f t="shared" si="33"/>
        <v>90.21</v>
      </c>
      <c r="M103" s="75">
        <v>94</v>
      </c>
      <c r="N103" s="27">
        <f t="shared" si="35"/>
        <v>62.816455696202532</v>
      </c>
      <c r="O103" s="75"/>
      <c r="P103" s="75"/>
      <c r="Q103" s="75"/>
      <c r="R103" s="75">
        <f t="shared" si="36"/>
        <v>0</v>
      </c>
      <c r="S103" s="75"/>
      <c r="T103" s="75"/>
      <c r="U103" s="75"/>
      <c r="V103" s="75"/>
      <c r="W103" s="75"/>
      <c r="X103" s="75"/>
      <c r="Y103" s="75">
        <f t="shared" si="37"/>
        <v>0</v>
      </c>
      <c r="Z103" s="75">
        <f t="shared" si="38"/>
        <v>0</v>
      </c>
      <c r="AA103" s="75"/>
      <c r="AB103" s="75"/>
      <c r="AC103" s="75"/>
      <c r="AD103" s="75">
        <f t="shared" si="39"/>
        <v>0</v>
      </c>
      <c r="AE103" s="75"/>
      <c r="AF103" s="75"/>
      <c r="AG103" s="75"/>
      <c r="AH103" s="75">
        <f t="shared" si="40"/>
        <v>0</v>
      </c>
      <c r="AI103" s="75"/>
      <c r="AJ103" s="75">
        <f t="shared" si="41"/>
        <v>0</v>
      </c>
      <c r="AK103" s="75">
        <f t="shared" si="42"/>
        <v>0</v>
      </c>
      <c r="AL103" s="27">
        <f t="shared" si="43"/>
        <v>97.013880588906403</v>
      </c>
      <c r="AM103" s="75" t="s">
        <v>981</v>
      </c>
    </row>
    <row r="104" spans="1:39" ht="22" customHeight="1" x14ac:dyDescent="0.25">
      <c r="A104" s="75">
        <v>102</v>
      </c>
      <c r="B104" s="88" t="s">
        <v>357</v>
      </c>
      <c r="C104" s="88" t="s">
        <v>262</v>
      </c>
      <c r="D104" s="88" t="s">
        <v>129</v>
      </c>
      <c r="E104" s="75" t="str">
        <f>VLOOKUP(D:D,职称信息表!B:M,12,FALSE)</f>
        <v>教授</v>
      </c>
      <c r="F104" s="75" t="str">
        <f>VLOOKUP(D:D,职称信息表!B:L,11,FALSE)</f>
        <v>正高</v>
      </c>
      <c r="G104" s="75" t="str">
        <f>VLOOKUP(D:D,职称信息表!B:G,6,FALSE)</f>
        <v>专任教师</v>
      </c>
      <c r="H104" s="26">
        <f>VLOOKUP(D:D,工作量!C:L,10,FALSE)</f>
        <v>72</v>
      </c>
      <c r="I104" s="27">
        <f t="shared" si="34"/>
        <v>18.540772532188843</v>
      </c>
      <c r="J104" s="62" t="e">
        <f>VLOOKUP(成绩明细表!$D:$D,#REF!,3,FALSE)</f>
        <v>#REF!</v>
      </c>
      <c r="K104" s="62"/>
      <c r="L104" s="62" t="e">
        <f t="shared" si="33"/>
        <v>#REF!</v>
      </c>
      <c r="M104" s="75">
        <v>79</v>
      </c>
      <c r="N104" s="27">
        <f t="shared" si="35"/>
        <v>68.75</v>
      </c>
      <c r="O104" s="75"/>
      <c r="P104" s="75"/>
      <c r="Q104" s="75"/>
      <c r="R104" s="75">
        <f t="shared" si="36"/>
        <v>0</v>
      </c>
      <c r="S104" s="75"/>
      <c r="T104" s="75"/>
      <c r="U104" s="75"/>
      <c r="V104" s="75"/>
      <c r="W104" s="75"/>
      <c r="X104" s="75"/>
      <c r="Y104" s="75">
        <f t="shared" si="37"/>
        <v>0</v>
      </c>
      <c r="Z104" s="75">
        <f t="shared" si="38"/>
        <v>0</v>
      </c>
      <c r="AA104" s="75"/>
      <c r="AB104" s="75"/>
      <c r="AC104" s="75"/>
      <c r="AD104" s="75">
        <f t="shared" si="39"/>
        <v>0</v>
      </c>
      <c r="AE104" s="75"/>
      <c r="AF104" s="75"/>
      <c r="AG104" s="75"/>
      <c r="AH104" s="75">
        <f t="shared" si="40"/>
        <v>0</v>
      </c>
      <c r="AI104" s="75"/>
      <c r="AJ104" s="75">
        <f t="shared" si="41"/>
        <v>0</v>
      </c>
      <c r="AK104" s="75">
        <f t="shared" si="42"/>
        <v>0</v>
      </c>
      <c r="AL104" s="27">
        <f t="shared" si="43"/>
        <v>87.290772532188839</v>
      </c>
      <c r="AM104" s="75"/>
    </row>
    <row r="105" spans="1:39" ht="22" customHeight="1" x14ac:dyDescent="0.25">
      <c r="A105" s="75">
        <v>103</v>
      </c>
      <c r="B105" s="88" t="s">
        <v>357</v>
      </c>
      <c r="C105" s="88" t="s">
        <v>56</v>
      </c>
      <c r="D105" s="88" t="s">
        <v>57</v>
      </c>
      <c r="E105" s="75" t="str">
        <f>VLOOKUP(D:D,职称信息表!B:M,12,FALSE)</f>
        <v>教授</v>
      </c>
      <c r="F105" s="75" t="str">
        <f>VLOOKUP(D:D,职称信息表!B:L,11,FALSE)</f>
        <v>正高</v>
      </c>
      <c r="G105" s="75" t="str">
        <f>VLOOKUP(D:D,职称信息表!B:G,6,FALSE)</f>
        <v>专任教师</v>
      </c>
      <c r="H105" s="49">
        <v>139.19999999999999</v>
      </c>
      <c r="I105" s="27">
        <f t="shared" si="34"/>
        <v>35.845493562231752</v>
      </c>
      <c r="J105" s="54">
        <v>90.16</v>
      </c>
      <c r="K105" s="54">
        <v>90.21</v>
      </c>
      <c r="L105" s="62">
        <f t="shared" si="33"/>
        <v>90.185000000000002</v>
      </c>
      <c r="M105" s="75">
        <v>98</v>
      </c>
      <c r="N105" s="27">
        <f t="shared" si="35"/>
        <v>61.234177215189881</v>
      </c>
      <c r="O105" s="75"/>
      <c r="P105" s="75"/>
      <c r="Q105" s="75"/>
      <c r="R105" s="75">
        <f t="shared" si="36"/>
        <v>0</v>
      </c>
      <c r="S105" s="75"/>
      <c r="T105" s="75"/>
      <c r="U105" s="75"/>
      <c r="V105" s="75"/>
      <c r="W105" s="75"/>
      <c r="X105" s="75"/>
      <c r="Y105" s="75">
        <f t="shared" si="37"/>
        <v>0</v>
      </c>
      <c r="Z105" s="75">
        <f t="shared" si="38"/>
        <v>0</v>
      </c>
      <c r="AA105" s="75"/>
      <c r="AB105" s="75"/>
      <c r="AC105" s="75"/>
      <c r="AD105" s="75">
        <f t="shared" si="39"/>
        <v>0</v>
      </c>
      <c r="AE105" s="75"/>
      <c r="AF105" s="75"/>
      <c r="AG105" s="75"/>
      <c r="AH105" s="75">
        <f t="shared" si="40"/>
        <v>0</v>
      </c>
      <c r="AI105" s="75"/>
      <c r="AJ105" s="75">
        <f t="shared" si="41"/>
        <v>0</v>
      </c>
      <c r="AK105" s="75">
        <f t="shared" si="42"/>
        <v>0</v>
      </c>
      <c r="AL105" s="27">
        <f t="shared" si="43"/>
        <v>97.079670777421626</v>
      </c>
      <c r="AM105" s="75" t="s">
        <v>982</v>
      </c>
    </row>
    <row r="106" spans="1:39" ht="22" customHeight="1" x14ac:dyDescent="0.25">
      <c r="A106" s="75">
        <v>104</v>
      </c>
      <c r="B106" s="88" t="s">
        <v>357</v>
      </c>
      <c r="C106" s="88" t="s">
        <v>273</v>
      </c>
      <c r="D106" s="88" t="s">
        <v>161</v>
      </c>
      <c r="E106" s="75" t="str">
        <f>VLOOKUP(D:D,职称信息表!B:M,12,FALSE)</f>
        <v>讲师（高校）</v>
      </c>
      <c r="F106" s="75" t="str">
        <f>VLOOKUP(D:D,职称信息表!B:L,11,FALSE)</f>
        <v>中级</v>
      </c>
      <c r="G106" s="75" t="str">
        <f>VLOOKUP(D:D,职称信息表!B:G,6,FALSE)</f>
        <v>专任教师</v>
      </c>
      <c r="H106" s="26">
        <f>VLOOKUP(D:D,工作量!C:L,10,FALSE)</f>
        <v>161.28</v>
      </c>
      <c r="I106" s="27">
        <f t="shared" si="34"/>
        <v>41.531330472103008</v>
      </c>
      <c r="J106" s="62" t="e">
        <f>VLOOKUP(成绩明细表!$D:$D,#REF!,3,FALSE)</f>
        <v>#REF!</v>
      </c>
      <c r="K106" s="62" t="e">
        <f>VLOOKUP($D:$D,#REF!,3,FALSE)</f>
        <v>#REF!</v>
      </c>
      <c r="L106" s="62" t="e">
        <f t="shared" si="33"/>
        <v>#REF!</v>
      </c>
      <c r="M106" s="75">
        <v>6</v>
      </c>
      <c r="N106" s="27">
        <f t="shared" si="35"/>
        <v>97.626582278481024</v>
      </c>
      <c r="O106" s="75"/>
      <c r="P106" s="75"/>
      <c r="Q106" s="75"/>
      <c r="R106" s="75">
        <f t="shared" si="36"/>
        <v>0</v>
      </c>
      <c r="S106" s="75"/>
      <c r="T106" s="75"/>
      <c r="U106" s="75"/>
      <c r="V106" s="75"/>
      <c r="W106" s="75"/>
      <c r="X106" s="75"/>
      <c r="Y106" s="75">
        <f t="shared" si="37"/>
        <v>0</v>
      </c>
      <c r="Z106" s="75">
        <f t="shared" si="38"/>
        <v>0</v>
      </c>
      <c r="AA106" s="75"/>
      <c r="AB106" s="75"/>
      <c r="AC106" s="75"/>
      <c r="AD106" s="75">
        <f t="shared" si="39"/>
        <v>0</v>
      </c>
      <c r="AE106" s="75"/>
      <c r="AF106" s="75"/>
      <c r="AG106" s="75"/>
      <c r="AH106" s="75">
        <f t="shared" si="40"/>
        <v>0</v>
      </c>
      <c r="AI106" s="75"/>
      <c r="AJ106" s="75">
        <f t="shared" si="41"/>
        <v>0</v>
      </c>
      <c r="AK106" s="75">
        <f t="shared" si="42"/>
        <v>0</v>
      </c>
      <c r="AL106" s="27">
        <f t="shared" si="43"/>
        <v>139.15791275058405</v>
      </c>
      <c r="AM106" s="75"/>
    </row>
    <row r="107" spans="1:39" ht="22" customHeight="1" x14ac:dyDescent="0.25">
      <c r="A107" s="75">
        <v>105</v>
      </c>
      <c r="B107" s="88" t="s">
        <v>357</v>
      </c>
      <c r="C107" s="89" t="s">
        <v>728</v>
      </c>
      <c r="D107" s="88" t="s">
        <v>328</v>
      </c>
      <c r="E107" s="75" t="str">
        <f>VLOOKUP(D:D,职称信息表!B:M,12,FALSE)</f>
        <v>副教授</v>
      </c>
      <c r="F107" s="75" t="str">
        <f>VLOOKUP(D:D,职称信息表!B:L,11,FALSE)</f>
        <v>副高</v>
      </c>
      <c r="G107" s="75" t="str">
        <f>VLOOKUP(D:D,职称信息表!B:G,6,FALSE)</f>
        <v>专任教师</v>
      </c>
      <c r="H107" s="26">
        <f>VLOOKUP(D:D,工作量!C:L,10,FALSE)</f>
        <v>160</v>
      </c>
      <c r="I107" s="27">
        <f t="shared" si="34"/>
        <v>41.201716738197426</v>
      </c>
      <c r="J107" s="62" t="e">
        <f>VLOOKUP(成绩明细表!$D:$D,#REF!,3,FALSE)</f>
        <v>#REF!</v>
      </c>
      <c r="K107" s="62" t="e">
        <f>VLOOKUP($D:$D,#REF!,3,FALSE)</f>
        <v>#REF!</v>
      </c>
      <c r="L107" s="62" t="e">
        <f t="shared" si="33"/>
        <v>#REF!</v>
      </c>
      <c r="M107" s="75">
        <v>147</v>
      </c>
      <c r="N107" s="27">
        <f t="shared" si="35"/>
        <v>41.851265822784818</v>
      </c>
      <c r="O107" s="75"/>
      <c r="P107" s="75"/>
      <c r="Q107" s="75"/>
      <c r="R107" s="75">
        <f t="shared" si="36"/>
        <v>0</v>
      </c>
      <c r="S107" s="75"/>
      <c r="T107" s="75"/>
      <c r="U107" s="75"/>
      <c r="V107" s="75"/>
      <c r="W107" s="75"/>
      <c r="X107" s="75"/>
      <c r="Y107" s="75">
        <f t="shared" si="37"/>
        <v>0</v>
      </c>
      <c r="Z107" s="75">
        <f t="shared" si="38"/>
        <v>0</v>
      </c>
      <c r="AA107" s="75"/>
      <c r="AB107" s="75"/>
      <c r="AC107" s="75"/>
      <c r="AD107" s="75">
        <f t="shared" si="39"/>
        <v>0</v>
      </c>
      <c r="AE107" s="75"/>
      <c r="AF107" s="75"/>
      <c r="AG107" s="75"/>
      <c r="AH107" s="75">
        <f t="shared" si="40"/>
        <v>0</v>
      </c>
      <c r="AI107" s="75"/>
      <c r="AJ107" s="75">
        <f t="shared" si="41"/>
        <v>0</v>
      </c>
      <c r="AK107" s="75">
        <f t="shared" si="42"/>
        <v>0</v>
      </c>
      <c r="AL107" s="27">
        <f t="shared" si="43"/>
        <v>83.052982560982244</v>
      </c>
      <c r="AM107" s="75"/>
    </row>
    <row r="108" spans="1:39" ht="22" customHeight="1" x14ac:dyDescent="0.25">
      <c r="A108" s="75">
        <v>106</v>
      </c>
      <c r="B108" s="88" t="s">
        <v>357</v>
      </c>
      <c r="C108" s="88" t="s">
        <v>391</v>
      </c>
      <c r="D108" s="88" t="s">
        <v>329</v>
      </c>
      <c r="E108" s="75" t="str">
        <f>VLOOKUP(D:D,职称信息表!B:M,12,FALSE)</f>
        <v>副教授</v>
      </c>
      <c r="F108" s="75" t="str">
        <f>VLOOKUP(D:D,职称信息表!B:L,11,FALSE)</f>
        <v>副高</v>
      </c>
      <c r="G108" s="75" t="str">
        <f>VLOOKUP(D:D,职称信息表!B:G,6,FALSE)</f>
        <v>专任教师</v>
      </c>
      <c r="H108" s="26">
        <f>VLOOKUP(D:D,工作量!C:L,10,FALSE)</f>
        <v>64</v>
      </c>
      <c r="I108" s="27">
        <f t="shared" si="34"/>
        <v>16.480686695278969</v>
      </c>
      <c r="J108" s="62" t="e">
        <f>VLOOKUP(成绩明细表!$D:$D,#REF!,3,FALSE)</f>
        <v>#REF!</v>
      </c>
      <c r="K108" s="62"/>
      <c r="L108" s="62" t="e">
        <f t="shared" si="33"/>
        <v>#REF!</v>
      </c>
      <c r="M108" s="75">
        <v>126</v>
      </c>
      <c r="N108" s="27">
        <f t="shared" si="35"/>
        <v>50.158227848101269</v>
      </c>
      <c r="O108" s="75"/>
      <c r="P108" s="75"/>
      <c r="Q108" s="75"/>
      <c r="R108" s="75">
        <f t="shared" si="36"/>
        <v>0</v>
      </c>
      <c r="S108" s="75"/>
      <c r="T108" s="75"/>
      <c r="U108" s="75"/>
      <c r="V108" s="75"/>
      <c r="W108" s="75"/>
      <c r="X108" s="75"/>
      <c r="Y108" s="75">
        <f t="shared" si="37"/>
        <v>0</v>
      </c>
      <c r="Z108" s="75">
        <f t="shared" si="38"/>
        <v>0</v>
      </c>
      <c r="AA108" s="75"/>
      <c r="AB108" s="75"/>
      <c r="AC108" s="75"/>
      <c r="AD108" s="75">
        <f t="shared" si="39"/>
        <v>0</v>
      </c>
      <c r="AE108" s="75">
        <v>3</v>
      </c>
      <c r="AF108" s="75"/>
      <c r="AG108" s="75"/>
      <c r="AH108" s="75">
        <f t="shared" si="40"/>
        <v>3</v>
      </c>
      <c r="AI108" s="75"/>
      <c r="AJ108" s="75">
        <f t="shared" si="41"/>
        <v>0</v>
      </c>
      <c r="AK108" s="75">
        <f t="shared" si="42"/>
        <v>3</v>
      </c>
      <c r="AL108" s="27">
        <f t="shared" si="43"/>
        <v>69.638914543380238</v>
      </c>
      <c r="AM108" s="75"/>
    </row>
    <row r="109" spans="1:39" ht="22" customHeight="1" x14ac:dyDescent="0.25">
      <c r="A109" s="75">
        <v>107</v>
      </c>
      <c r="B109" s="88" t="s">
        <v>357</v>
      </c>
      <c r="C109" s="88" t="s">
        <v>271</v>
      </c>
      <c r="D109" s="88" t="s">
        <v>199</v>
      </c>
      <c r="E109" s="75" t="str">
        <f>VLOOKUP(D:D,职称信息表!B:M,12,FALSE)</f>
        <v>教授</v>
      </c>
      <c r="F109" s="75" t="str">
        <f>VLOOKUP(D:D,职称信息表!B:L,11,FALSE)</f>
        <v>正高</v>
      </c>
      <c r="G109" s="75" t="str">
        <f>VLOOKUP(D:D,职称信息表!B:G,6,FALSE)</f>
        <v>专任教师</v>
      </c>
      <c r="H109" s="49">
        <v>55</v>
      </c>
      <c r="I109" s="27">
        <f t="shared" si="34"/>
        <v>14.163090128755364</v>
      </c>
      <c r="J109" s="54">
        <v>90.16</v>
      </c>
      <c r="K109" s="62"/>
      <c r="L109" s="62">
        <f t="shared" si="33"/>
        <v>90.16</v>
      </c>
      <c r="M109" s="75">
        <v>100</v>
      </c>
      <c r="N109" s="27">
        <f t="shared" si="35"/>
        <v>60.443037974683548</v>
      </c>
      <c r="O109" s="75"/>
      <c r="P109" s="75"/>
      <c r="Q109" s="75"/>
      <c r="R109" s="75">
        <f t="shared" si="36"/>
        <v>0</v>
      </c>
      <c r="S109" s="75"/>
      <c r="T109" s="75"/>
      <c r="U109" s="75"/>
      <c r="V109" s="75"/>
      <c r="W109" s="75"/>
      <c r="X109" s="75"/>
      <c r="Y109" s="75">
        <f t="shared" si="37"/>
        <v>0</v>
      </c>
      <c r="Z109" s="75">
        <f t="shared" si="38"/>
        <v>0</v>
      </c>
      <c r="AA109" s="75"/>
      <c r="AB109" s="75"/>
      <c r="AC109" s="75"/>
      <c r="AD109" s="75">
        <f t="shared" si="39"/>
        <v>0</v>
      </c>
      <c r="AE109" s="75"/>
      <c r="AF109" s="75"/>
      <c r="AG109" s="75"/>
      <c r="AH109" s="75">
        <f t="shared" si="40"/>
        <v>0</v>
      </c>
      <c r="AI109" s="75"/>
      <c r="AJ109" s="75">
        <f t="shared" si="41"/>
        <v>0</v>
      </c>
      <c r="AK109" s="75">
        <f t="shared" si="42"/>
        <v>0</v>
      </c>
      <c r="AL109" s="27">
        <f t="shared" si="43"/>
        <v>74.60612810343892</v>
      </c>
      <c r="AM109" s="75" t="s">
        <v>984</v>
      </c>
    </row>
    <row r="110" spans="1:39" ht="22" customHeight="1" x14ac:dyDescent="0.25">
      <c r="A110" s="75">
        <v>108</v>
      </c>
      <c r="B110" s="88" t="s">
        <v>357</v>
      </c>
      <c r="C110" s="88" t="s">
        <v>282</v>
      </c>
      <c r="D110" s="88" t="s">
        <v>193</v>
      </c>
      <c r="E110" s="75" t="str">
        <f>VLOOKUP(D:D,职称信息表!B:M,12,FALSE)</f>
        <v>讲师（高校）</v>
      </c>
      <c r="F110" s="75" t="str">
        <f>VLOOKUP(D:D,职称信息表!B:L,11,FALSE)</f>
        <v>中级</v>
      </c>
      <c r="G110" s="75" t="str">
        <f>VLOOKUP(D:D,职称信息表!B:G,6,FALSE)</f>
        <v>专任教师</v>
      </c>
      <c r="H110" s="26">
        <f>VLOOKUP(D:D,工作量!C:L,10,FALSE)</f>
        <v>64</v>
      </c>
      <c r="I110" s="27">
        <f t="shared" si="34"/>
        <v>16.480686695278969</v>
      </c>
      <c r="J110" s="62" t="e">
        <f>VLOOKUP(成绩明细表!$D:$D,#REF!,3,FALSE)</f>
        <v>#REF!</v>
      </c>
      <c r="K110" s="62"/>
      <c r="L110" s="62" t="e">
        <f t="shared" si="33"/>
        <v>#REF!</v>
      </c>
      <c r="M110" s="75">
        <v>138</v>
      </c>
      <c r="N110" s="27">
        <f t="shared" si="35"/>
        <v>45.411392405063296</v>
      </c>
      <c r="O110" s="75"/>
      <c r="P110" s="75"/>
      <c r="Q110" s="75"/>
      <c r="R110" s="75">
        <f t="shared" si="36"/>
        <v>0</v>
      </c>
      <c r="S110" s="75"/>
      <c r="T110" s="75"/>
      <c r="U110" s="75"/>
      <c r="V110" s="75"/>
      <c r="W110" s="75"/>
      <c r="X110" s="75"/>
      <c r="Y110" s="75">
        <f t="shared" si="37"/>
        <v>0</v>
      </c>
      <c r="Z110" s="75">
        <f t="shared" si="38"/>
        <v>0</v>
      </c>
      <c r="AA110" s="75">
        <v>15</v>
      </c>
      <c r="AB110" s="75"/>
      <c r="AC110" s="75"/>
      <c r="AD110" s="75">
        <f t="shared" si="39"/>
        <v>15</v>
      </c>
      <c r="AE110" s="75"/>
      <c r="AF110" s="75"/>
      <c r="AG110" s="75"/>
      <c r="AH110" s="75">
        <f t="shared" si="40"/>
        <v>0</v>
      </c>
      <c r="AI110" s="75"/>
      <c r="AJ110" s="75">
        <f t="shared" si="41"/>
        <v>0</v>
      </c>
      <c r="AK110" s="75">
        <f t="shared" si="42"/>
        <v>15</v>
      </c>
      <c r="AL110" s="27">
        <f t="shared" si="43"/>
        <v>76.892079100342272</v>
      </c>
      <c r="AM110" s="75"/>
    </row>
    <row r="111" spans="1:39" ht="22" customHeight="1" x14ac:dyDescent="0.25">
      <c r="A111" s="75">
        <v>109</v>
      </c>
      <c r="B111" s="88" t="s">
        <v>357</v>
      </c>
      <c r="C111" s="89" t="s">
        <v>731</v>
      </c>
      <c r="D111" s="89" t="s">
        <v>678</v>
      </c>
      <c r="E111" s="75" t="str">
        <f>VLOOKUP(D:D,职称信息表!B:M,12,FALSE)</f>
        <v>副研究员</v>
      </c>
      <c r="F111" s="75" t="str">
        <f>VLOOKUP(D:D,职称信息表!B:L,11,FALSE)</f>
        <v>副高</v>
      </c>
      <c r="G111" s="75" t="str">
        <f>VLOOKUP(D:D,职称信息表!B:G,6,FALSE)</f>
        <v>专任教师</v>
      </c>
      <c r="H111" s="26">
        <f>VLOOKUP(D:D,工作量!C:L,10,FALSE)</f>
        <v>64</v>
      </c>
      <c r="I111" s="27">
        <f t="shared" si="34"/>
        <v>16.480686695278969</v>
      </c>
      <c r="J111" s="62" t="e">
        <f>VLOOKUP(成绩明细表!$D:$D,#REF!,3,FALSE)</f>
        <v>#REF!</v>
      </c>
      <c r="K111" s="62"/>
      <c r="L111" s="62" t="e">
        <f t="shared" si="33"/>
        <v>#REF!</v>
      </c>
      <c r="M111" s="75">
        <v>119</v>
      </c>
      <c r="N111" s="27">
        <f t="shared" si="35"/>
        <v>52.927215189873422</v>
      </c>
      <c r="O111" s="75"/>
      <c r="P111" s="75"/>
      <c r="Q111" s="75"/>
      <c r="R111" s="75">
        <f t="shared" si="36"/>
        <v>0</v>
      </c>
      <c r="S111" s="75"/>
      <c r="T111" s="75"/>
      <c r="U111" s="75"/>
      <c r="V111" s="75"/>
      <c r="W111" s="75"/>
      <c r="X111" s="75"/>
      <c r="Y111" s="75">
        <f t="shared" si="37"/>
        <v>0</v>
      </c>
      <c r="Z111" s="75">
        <f t="shared" si="38"/>
        <v>0</v>
      </c>
      <c r="AA111" s="75"/>
      <c r="AB111" s="75"/>
      <c r="AC111" s="75"/>
      <c r="AD111" s="75">
        <f t="shared" si="39"/>
        <v>0</v>
      </c>
      <c r="AE111" s="75"/>
      <c r="AF111" s="75"/>
      <c r="AG111" s="75"/>
      <c r="AH111" s="75">
        <f t="shared" si="40"/>
        <v>0</v>
      </c>
      <c r="AI111" s="75"/>
      <c r="AJ111" s="75">
        <f t="shared" si="41"/>
        <v>0</v>
      </c>
      <c r="AK111" s="75">
        <f t="shared" si="42"/>
        <v>0</v>
      </c>
      <c r="AL111" s="27">
        <f t="shared" si="43"/>
        <v>69.407901885152398</v>
      </c>
      <c r="AM111" s="75"/>
    </row>
    <row r="112" spans="1:39" ht="22" customHeight="1" x14ac:dyDescent="0.25">
      <c r="A112" s="75">
        <v>110</v>
      </c>
      <c r="B112" s="88" t="s">
        <v>357</v>
      </c>
      <c r="C112" s="88" t="s">
        <v>392</v>
      </c>
      <c r="D112" s="88" t="s">
        <v>317</v>
      </c>
      <c r="E112" s="75" t="str">
        <f>VLOOKUP(D:D,职称信息表!B:M,12,FALSE)</f>
        <v>副教授（副研究员）</v>
      </c>
      <c r="F112" s="75" t="str">
        <f>VLOOKUP(D:D,职称信息表!B:L,11,FALSE)</f>
        <v>副高</v>
      </c>
      <c r="G112" s="75" t="str">
        <f>VLOOKUP(D:D,职称信息表!B:G,6,FALSE)</f>
        <v>专任教师</v>
      </c>
      <c r="H112" s="26">
        <f>VLOOKUP(D:D,工作量!C:L,10,FALSE)</f>
        <v>198.44</v>
      </c>
      <c r="I112" s="27">
        <f t="shared" si="34"/>
        <v>51.100429184549355</v>
      </c>
      <c r="J112" s="62"/>
      <c r="K112" s="62" t="e">
        <f>VLOOKUP($D:$D,#REF!,3,FALSE)</f>
        <v>#REF!</v>
      </c>
      <c r="L112" s="62" t="e">
        <f t="shared" si="33"/>
        <v>#REF!</v>
      </c>
      <c r="M112" s="75">
        <v>78</v>
      </c>
      <c r="N112" s="27">
        <f t="shared" si="35"/>
        <v>69.14556962025317</v>
      </c>
      <c r="O112" s="75"/>
      <c r="P112" s="75">
        <v>80</v>
      </c>
      <c r="Q112" s="75"/>
      <c r="R112" s="75">
        <f t="shared" si="36"/>
        <v>80</v>
      </c>
      <c r="S112" s="75"/>
      <c r="T112" s="75"/>
      <c r="U112" s="75"/>
      <c r="V112" s="75"/>
      <c r="W112" s="75"/>
      <c r="X112" s="75"/>
      <c r="Y112" s="75">
        <f t="shared" si="37"/>
        <v>0</v>
      </c>
      <c r="Z112" s="75">
        <f t="shared" si="38"/>
        <v>80</v>
      </c>
      <c r="AA112" s="75"/>
      <c r="AB112" s="75"/>
      <c r="AC112" s="75"/>
      <c r="AD112" s="75">
        <f t="shared" si="39"/>
        <v>0</v>
      </c>
      <c r="AE112" s="75"/>
      <c r="AF112" s="75"/>
      <c r="AG112" s="75"/>
      <c r="AH112" s="75">
        <f t="shared" si="40"/>
        <v>0</v>
      </c>
      <c r="AI112" s="75">
        <v>20</v>
      </c>
      <c r="AJ112" s="75">
        <f t="shared" si="41"/>
        <v>20</v>
      </c>
      <c r="AK112" s="75">
        <f t="shared" si="42"/>
        <v>20</v>
      </c>
      <c r="AL112" s="27">
        <f t="shared" si="43"/>
        <v>220.24599880480253</v>
      </c>
      <c r="AM112" s="75"/>
    </row>
    <row r="113" spans="1:39" ht="22" customHeight="1" x14ac:dyDescent="0.25">
      <c r="A113" s="75">
        <v>111</v>
      </c>
      <c r="B113" s="88" t="s">
        <v>357</v>
      </c>
      <c r="C113" s="88" t="s">
        <v>287</v>
      </c>
      <c r="D113" s="88" t="s">
        <v>232</v>
      </c>
      <c r="E113" s="75" t="str">
        <f>VLOOKUP(D:D,职称信息表!B:M,12,FALSE)</f>
        <v>副教授</v>
      </c>
      <c r="F113" s="75" t="str">
        <f>VLOOKUP(D:D,职称信息表!B:L,11,FALSE)</f>
        <v>副高</v>
      </c>
      <c r="G113" s="75" t="str">
        <f>VLOOKUP(D:D,职称信息表!B:G,6,FALSE)</f>
        <v>专任教师</v>
      </c>
      <c r="H113" s="26">
        <f>VLOOKUP(D:D,工作量!C:L,10,FALSE)</f>
        <v>155.19999999999999</v>
      </c>
      <c r="I113" s="27">
        <f t="shared" si="34"/>
        <v>39.9656652360515</v>
      </c>
      <c r="J113" s="62" t="e">
        <f>VLOOKUP(成绩明细表!$D:$D,#REF!,3,FALSE)</f>
        <v>#REF!</v>
      </c>
      <c r="K113" s="62" t="e">
        <f>VLOOKUP($D:$D,#REF!,3,FALSE)</f>
        <v>#REF!</v>
      </c>
      <c r="L113" s="62" t="e">
        <f t="shared" si="33"/>
        <v>#REF!</v>
      </c>
      <c r="M113" s="75">
        <v>160</v>
      </c>
      <c r="N113" s="27">
        <f t="shared" si="35"/>
        <v>36.708860759493675</v>
      </c>
      <c r="O113" s="75"/>
      <c r="P113" s="75"/>
      <c r="Q113" s="75"/>
      <c r="R113" s="75">
        <f t="shared" si="36"/>
        <v>0</v>
      </c>
      <c r="S113" s="75"/>
      <c r="T113" s="75"/>
      <c r="U113" s="75"/>
      <c r="V113" s="75"/>
      <c r="W113" s="75"/>
      <c r="X113" s="75"/>
      <c r="Y113" s="75">
        <f t="shared" si="37"/>
        <v>0</v>
      </c>
      <c r="Z113" s="75">
        <f t="shared" si="38"/>
        <v>0</v>
      </c>
      <c r="AA113" s="75"/>
      <c r="AB113" s="75"/>
      <c r="AC113" s="75"/>
      <c r="AD113" s="75">
        <f t="shared" si="39"/>
        <v>0</v>
      </c>
      <c r="AE113" s="75"/>
      <c r="AF113" s="75"/>
      <c r="AG113" s="75"/>
      <c r="AH113" s="75">
        <f t="shared" si="40"/>
        <v>0</v>
      </c>
      <c r="AI113" s="75"/>
      <c r="AJ113" s="75">
        <f t="shared" si="41"/>
        <v>0</v>
      </c>
      <c r="AK113" s="75">
        <f t="shared" si="42"/>
        <v>0</v>
      </c>
      <c r="AL113" s="27">
        <f t="shared" si="43"/>
        <v>76.674525995545167</v>
      </c>
      <c r="AM113" s="75"/>
    </row>
    <row r="114" spans="1:39" ht="22" customHeight="1" x14ac:dyDescent="0.25">
      <c r="A114" s="75">
        <v>112</v>
      </c>
      <c r="B114" s="88" t="s">
        <v>357</v>
      </c>
      <c r="C114" s="88" t="s">
        <v>348</v>
      </c>
      <c r="D114" s="88" t="s">
        <v>213</v>
      </c>
      <c r="E114" s="75" t="str">
        <f>VLOOKUP(D:D,职称信息表!B:M,12,FALSE)</f>
        <v>教授</v>
      </c>
      <c r="F114" s="75" t="str">
        <f>VLOOKUP(D:D,职称信息表!B:L,11,FALSE)</f>
        <v>正高</v>
      </c>
      <c r="G114" s="75" t="str">
        <f>VLOOKUP(D:D,职称信息表!B:G,6,FALSE)</f>
        <v>专任教师</v>
      </c>
      <c r="H114" s="26">
        <f>VLOOKUP(D:D,工作量!C:L,10,FALSE)</f>
        <v>32</v>
      </c>
      <c r="I114" s="27">
        <f t="shared" si="34"/>
        <v>8.2403433476394845</v>
      </c>
      <c r="J114" s="54">
        <v>90.16</v>
      </c>
      <c r="K114" s="62"/>
      <c r="L114" s="62">
        <f t="shared" si="33"/>
        <v>90.16</v>
      </c>
      <c r="M114" s="75">
        <v>101</v>
      </c>
      <c r="N114" s="27">
        <f t="shared" si="35"/>
        <v>60.047468354430386</v>
      </c>
      <c r="O114" s="75"/>
      <c r="P114" s="75"/>
      <c r="Q114" s="75"/>
      <c r="R114" s="75">
        <f t="shared" si="36"/>
        <v>0</v>
      </c>
      <c r="S114" s="75"/>
      <c r="T114" s="75"/>
      <c r="U114" s="75"/>
      <c r="V114" s="75"/>
      <c r="W114" s="75"/>
      <c r="X114" s="75"/>
      <c r="Y114" s="75">
        <f t="shared" si="37"/>
        <v>0</v>
      </c>
      <c r="Z114" s="75">
        <f t="shared" si="38"/>
        <v>0</v>
      </c>
      <c r="AA114" s="75"/>
      <c r="AB114" s="75"/>
      <c r="AC114" s="75"/>
      <c r="AD114" s="75">
        <f t="shared" si="39"/>
        <v>0</v>
      </c>
      <c r="AE114" s="75"/>
      <c r="AF114" s="75"/>
      <c r="AG114" s="75"/>
      <c r="AH114" s="75">
        <f t="shared" si="40"/>
        <v>0</v>
      </c>
      <c r="AI114" s="75"/>
      <c r="AJ114" s="75">
        <f t="shared" si="41"/>
        <v>0</v>
      </c>
      <c r="AK114" s="75">
        <f t="shared" si="42"/>
        <v>0</v>
      </c>
      <c r="AL114" s="27">
        <f t="shared" si="43"/>
        <v>68.287811702069874</v>
      </c>
      <c r="AM114" s="75" t="s">
        <v>983</v>
      </c>
    </row>
    <row r="115" spans="1:39" ht="22" customHeight="1" x14ac:dyDescent="0.25">
      <c r="A115" s="75">
        <v>113</v>
      </c>
      <c r="B115" s="88" t="s">
        <v>357</v>
      </c>
      <c r="C115" s="88" t="s">
        <v>290</v>
      </c>
      <c r="D115" s="88" t="s">
        <v>233</v>
      </c>
      <c r="E115" s="75" t="str">
        <f>VLOOKUP(D:D,职称信息表!B:M,12,FALSE)</f>
        <v>教授</v>
      </c>
      <c r="F115" s="75" t="str">
        <f>VLOOKUP(D:D,职称信息表!B:L,11,FALSE)</f>
        <v>正高</v>
      </c>
      <c r="G115" s="75" t="str">
        <f>VLOOKUP(D:D,职称信息表!B:G,6,FALSE)</f>
        <v>专任教师</v>
      </c>
      <c r="H115" s="26">
        <f>VLOOKUP(D:D,工作量!C:L,10,FALSE)</f>
        <v>164.24</v>
      </c>
      <c r="I115" s="27">
        <f t="shared" si="34"/>
        <v>42.293562231759658</v>
      </c>
      <c r="J115" s="62" t="e">
        <f>VLOOKUP(成绩明细表!$D:$D,#REF!,3,FALSE)</f>
        <v>#REF!</v>
      </c>
      <c r="K115" s="62" t="e">
        <f>VLOOKUP($D:$D,#REF!,3,FALSE)</f>
        <v>#REF!</v>
      </c>
      <c r="L115" s="62" t="e">
        <f t="shared" si="33"/>
        <v>#REF!</v>
      </c>
      <c r="M115" s="75">
        <v>109</v>
      </c>
      <c r="N115" s="27">
        <f t="shared" si="35"/>
        <v>56.88291139240507</v>
      </c>
      <c r="O115" s="75"/>
      <c r="P115" s="75"/>
      <c r="Q115" s="75"/>
      <c r="R115" s="75">
        <f t="shared" si="36"/>
        <v>0</v>
      </c>
      <c r="S115" s="75"/>
      <c r="T115" s="75"/>
      <c r="U115" s="75"/>
      <c r="V115" s="75"/>
      <c r="W115" s="75"/>
      <c r="X115" s="75"/>
      <c r="Y115" s="75">
        <f t="shared" si="37"/>
        <v>0</v>
      </c>
      <c r="Z115" s="75">
        <f t="shared" si="38"/>
        <v>0</v>
      </c>
      <c r="AA115" s="75">
        <v>20</v>
      </c>
      <c r="AB115" s="75"/>
      <c r="AC115" s="75"/>
      <c r="AD115" s="75">
        <f t="shared" si="39"/>
        <v>20</v>
      </c>
      <c r="AE115" s="75"/>
      <c r="AF115" s="75"/>
      <c r="AG115" s="75"/>
      <c r="AH115" s="75">
        <f t="shared" si="40"/>
        <v>0</v>
      </c>
      <c r="AI115" s="75"/>
      <c r="AJ115" s="75">
        <f t="shared" si="41"/>
        <v>0</v>
      </c>
      <c r="AK115" s="75">
        <f t="shared" si="42"/>
        <v>20</v>
      </c>
      <c r="AL115" s="27">
        <f t="shared" si="43"/>
        <v>119.17647362416473</v>
      </c>
      <c r="AM115" s="75"/>
    </row>
    <row r="116" spans="1:39" ht="22" customHeight="1" x14ac:dyDescent="0.25">
      <c r="A116" s="75">
        <v>114</v>
      </c>
      <c r="B116" s="88" t="s">
        <v>357</v>
      </c>
      <c r="C116" s="88" t="s">
        <v>389</v>
      </c>
      <c r="D116" s="88" t="s">
        <v>327</v>
      </c>
      <c r="E116" s="75" t="str">
        <f>VLOOKUP(D:D,职称信息表!B:M,12,FALSE)</f>
        <v>副教授（副研究员（自然科学））</v>
      </c>
      <c r="F116" s="75" t="str">
        <f>VLOOKUP(D:D,职称信息表!B:L,11,FALSE)</f>
        <v>副高</v>
      </c>
      <c r="G116" s="75" t="str">
        <f>VLOOKUP(D:D,职称信息表!B:G,6,FALSE)</f>
        <v>专任教师</v>
      </c>
      <c r="H116" s="26">
        <f>VLOOKUP(D:D,工作量!C:L,10,FALSE)</f>
        <v>204</v>
      </c>
      <c r="I116" s="27">
        <f t="shared" si="34"/>
        <v>52.532188841201716</v>
      </c>
      <c r="J116" s="62" t="e">
        <f>VLOOKUP(成绩明细表!$D:$D,#REF!,3,FALSE)</f>
        <v>#REF!</v>
      </c>
      <c r="K116" s="62"/>
      <c r="L116" s="62" t="e">
        <f t="shared" si="33"/>
        <v>#REF!</v>
      </c>
      <c r="M116" s="75">
        <v>166</v>
      </c>
      <c r="N116" s="27">
        <f t="shared" si="35"/>
        <v>34.335443037974684</v>
      </c>
      <c r="O116" s="75"/>
      <c r="P116" s="75"/>
      <c r="Q116" s="75"/>
      <c r="R116" s="75">
        <f t="shared" si="36"/>
        <v>0</v>
      </c>
      <c r="S116" s="75"/>
      <c r="T116" s="75"/>
      <c r="U116" s="75"/>
      <c r="V116" s="75"/>
      <c r="W116" s="75"/>
      <c r="X116" s="75"/>
      <c r="Y116" s="75">
        <f t="shared" si="37"/>
        <v>0</v>
      </c>
      <c r="Z116" s="75">
        <f t="shared" si="38"/>
        <v>0</v>
      </c>
      <c r="AA116" s="75"/>
      <c r="AB116" s="75"/>
      <c r="AC116" s="75"/>
      <c r="AD116" s="75">
        <f t="shared" si="39"/>
        <v>0</v>
      </c>
      <c r="AE116" s="75"/>
      <c r="AF116" s="75"/>
      <c r="AG116" s="75"/>
      <c r="AH116" s="75">
        <f t="shared" si="40"/>
        <v>0</v>
      </c>
      <c r="AI116" s="75"/>
      <c r="AJ116" s="75">
        <f t="shared" si="41"/>
        <v>0</v>
      </c>
      <c r="AK116" s="75">
        <f t="shared" si="42"/>
        <v>0</v>
      </c>
      <c r="AL116" s="27">
        <f t="shared" si="43"/>
        <v>86.8676318791764</v>
      </c>
      <c r="AM116" s="75"/>
    </row>
    <row r="117" spans="1:39" ht="22" customHeight="1" x14ac:dyDescent="0.25">
      <c r="A117" s="75">
        <v>115</v>
      </c>
      <c r="B117" s="88" t="s">
        <v>357</v>
      </c>
      <c r="C117" s="88" t="s">
        <v>140</v>
      </c>
      <c r="D117" s="88" t="s">
        <v>141</v>
      </c>
      <c r="E117" s="75" t="str">
        <f>VLOOKUP(D:D,职称信息表!B:M,12,FALSE)</f>
        <v>讲师（高校）</v>
      </c>
      <c r="F117" s="75" t="str">
        <f>VLOOKUP(D:D,职称信息表!B:L,11,FALSE)</f>
        <v>中级</v>
      </c>
      <c r="G117" s="75" t="str">
        <f>VLOOKUP(D:D,职称信息表!B:G,6,FALSE)</f>
        <v>专任教师</v>
      </c>
      <c r="H117" s="26">
        <f>VLOOKUP(D:D,工作量!C:L,10,FALSE)</f>
        <v>227.2</v>
      </c>
      <c r="I117" s="27">
        <f t="shared" si="34"/>
        <v>58.506437768240346</v>
      </c>
      <c r="J117" s="62" t="e">
        <f>VLOOKUP(成绩明细表!$D:$D,#REF!,3,FALSE)</f>
        <v>#REF!</v>
      </c>
      <c r="K117" s="62" t="e">
        <f>VLOOKUP($D:$D,#REF!,3,FALSE)</f>
        <v>#REF!</v>
      </c>
      <c r="L117" s="62" t="e">
        <f t="shared" si="33"/>
        <v>#REF!</v>
      </c>
      <c r="M117" s="75">
        <v>18</v>
      </c>
      <c r="N117" s="27">
        <f t="shared" si="35"/>
        <v>92.879746835443044</v>
      </c>
      <c r="O117" s="75"/>
      <c r="P117" s="75"/>
      <c r="Q117" s="75"/>
      <c r="R117" s="75">
        <f t="shared" si="36"/>
        <v>0</v>
      </c>
      <c r="S117" s="75"/>
      <c r="T117" s="75"/>
      <c r="U117" s="75"/>
      <c r="V117" s="75"/>
      <c r="W117" s="75"/>
      <c r="X117" s="75"/>
      <c r="Y117" s="75">
        <f t="shared" si="37"/>
        <v>0</v>
      </c>
      <c r="Z117" s="75">
        <f t="shared" si="38"/>
        <v>0</v>
      </c>
      <c r="AA117" s="75"/>
      <c r="AB117" s="75"/>
      <c r="AC117" s="75"/>
      <c r="AD117" s="75">
        <f t="shared" si="39"/>
        <v>0</v>
      </c>
      <c r="AE117" s="75"/>
      <c r="AF117" s="75"/>
      <c r="AG117" s="75"/>
      <c r="AH117" s="75">
        <f t="shared" si="40"/>
        <v>0</v>
      </c>
      <c r="AI117" s="75"/>
      <c r="AJ117" s="75">
        <f t="shared" si="41"/>
        <v>0</v>
      </c>
      <c r="AK117" s="75">
        <f t="shared" si="42"/>
        <v>0</v>
      </c>
      <c r="AL117" s="27">
        <f t="shared" si="43"/>
        <v>151.38618460368338</v>
      </c>
      <c r="AM117" s="75"/>
    </row>
    <row r="118" spans="1:39" ht="22" customHeight="1" x14ac:dyDescent="0.25">
      <c r="A118" s="75">
        <v>116</v>
      </c>
      <c r="B118" s="88" t="s">
        <v>357</v>
      </c>
      <c r="C118" s="88" t="s">
        <v>277</v>
      </c>
      <c r="D118" s="88" t="s">
        <v>234</v>
      </c>
      <c r="E118" s="75" t="str">
        <f>VLOOKUP(D:D,职称信息表!B:M,12,FALSE)</f>
        <v>副教授</v>
      </c>
      <c r="F118" s="75" t="str">
        <f>VLOOKUP(D:D,职称信息表!B:L,11,FALSE)</f>
        <v>副高</v>
      </c>
      <c r="G118" s="75" t="str">
        <f>VLOOKUP(D:D,职称信息表!B:G,6,FALSE)</f>
        <v>专任教师</v>
      </c>
      <c r="H118" s="26">
        <f>VLOOKUP(D:D,工作量!C:L,10,FALSE)</f>
        <v>231.92</v>
      </c>
      <c r="I118" s="27">
        <f t="shared" si="34"/>
        <v>59.721888412017165</v>
      </c>
      <c r="J118" s="62" t="e">
        <f>VLOOKUP(成绩明细表!$D:$D,#REF!,3,FALSE)</f>
        <v>#REF!</v>
      </c>
      <c r="K118" s="62" t="e">
        <f>VLOOKUP($D:$D,#REF!,3,FALSE)</f>
        <v>#REF!</v>
      </c>
      <c r="L118" s="62" t="e">
        <f t="shared" ref="L118:L149" si="44">AVERAGE(J118,K118)</f>
        <v>#REF!</v>
      </c>
      <c r="M118" s="75">
        <v>42</v>
      </c>
      <c r="N118" s="27">
        <f t="shared" si="35"/>
        <v>83.386075949367083</v>
      </c>
      <c r="O118" s="75"/>
      <c r="P118" s="75"/>
      <c r="Q118" s="75"/>
      <c r="R118" s="75">
        <f t="shared" si="36"/>
        <v>0</v>
      </c>
      <c r="S118" s="75"/>
      <c r="T118" s="75"/>
      <c r="U118" s="75"/>
      <c r="V118" s="75"/>
      <c r="W118" s="75"/>
      <c r="X118" s="75"/>
      <c r="Y118" s="75">
        <f t="shared" si="37"/>
        <v>0</v>
      </c>
      <c r="Z118" s="75">
        <f t="shared" si="38"/>
        <v>0</v>
      </c>
      <c r="AA118" s="75">
        <v>15</v>
      </c>
      <c r="AB118" s="75"/>
      <c r="AC118" s="75"/>
      <c r="AD118" s="75">
        <f t="shared" si="39"/>
        <v>15</v>
      </c>
      <c r="AE118" s="75"/>
      <c r="AF118" s="75"/>
      <c r="AG118" s="75"/>
      <c r="AH118" s="75">
        <f t="shared" si="40"/>
        <v>0</v>
      </c>
      <c r="AI118" s="75"/>
      <c r="AJ118" s="75">
        <f t="shared" si="41"/>
        <v>0</v>
      </c>
      <c r="AK118" s="75">
        <f t="shared" si="42"/>
        <v>15</v>
      </c>
      <c r="AL118" s="27">
        <f t="shared" si="43"/>
        <v>158.10796436138423</v>
      </c>
      <c r="AM118" s="75"/>
    </row>
    <row r="119" spans="1:39" ht="22" customHeight="1" x14ac:dyDescent="0.25">
      <c r="A119" s="75">
        <v>117</v>
      </c>
      <c r="B119" s="88" t="s">
        <v>419</v>
      </c>
      <c r="C119" s="88" t="s">
        <v>385</v>
      </c>
      <c r="D119" s="88" t="s">
        <v>324</v>
      </c>
      <c r="E119" s="75" t="str">
        <f>VLOOKUP(D:D,职称信息表!B:M,12,FALSE)</f>
        <v>讲师（高校）</v>
      </c>
      <c r="F119" s="75" t="str">
        <f>VLOOKUP(D:D,职称信息表!B:L,11,FALSE)</f>
        <v>中级</v>
      </c>
      <c r="G119" s="75" t="str">
        <f>VLOOKUP(D:D,职称信息表!B:G,6,FALSE)</f>
        <v>专任教师</v>
      </c>
      <c r="H119" s="26">
        <f>VLOOKUP(D:D,工作量!C:L,10,FALSE)</f>
        <v>10</v>
      </c>
      <c r="I119" s="27">
        <f t="shared" si="34"/>
        <v>2.5751072961373391</v>
      </c>
      <c r="J119" s="62" t="e">
        <f>VLOOKUP(成绩明细表!$D:$D,#REF!,3,FALSE)</f>
        <v>#REF!</v>
      </c>
      <c r="K119" s="62"/>
      <c r="L119" s="62" t="e">
        <f t="shared" si="44"/>
        <v>#REF!</v>
      </c>
      <c r="M119" s="75">
        <v>143</v>
      </c>
      <c r="N119" s="27">
        <f t="shared" si="35"/>
        <v>43.433544303797468</v>
      </c>
      <c r="O119" s="75"/>
      <c r="P119" s="75"/>
      <c r="Q119" s="75"/>
      <c r="R119" s="75">
        <f t="shared" si="36"/>
        <v>0</v>
      </c>
      <c r="S119" s="75"/>
      <c r="T119" s="75"/>
      <c r="U119" s="75"/>
      <c r="V119" s="75"/>
      <c r="W119" s="75"/>
      <c r="X119" s="75"/>
      <c r="Y119" s="75">
        <f t="shared" si="37"/>
        <v>0</v>
      </c>
      <c r="Z119" s="75">
        <f t="shared" si="38"/>
        <v>0</v>
      </c>
      <c r="AA119" s="75"/>
      <c r="AB119" s="75"/>
      <c r="AC119" s="75"/>
      <c r="AD119" s="75">
        <f t="shared" si="39"/>
        <v>0</v>
      </c>
      <c r="AE119" s="75"/>
      <c r="AF119" s="75"/>
      <c r="AG119" s="75"/>
      <c r="AH119" s="75">
        <f t="shared" si="40"/>
        <v>0</v>
      </c>
      <c r="AI119" s="75"/>
      <c r="AJ119" s="75">
        <f t="shared" si="41"/>
        <v>0</v>
      </c>
      <c r="AK119" s="75">
        <f t="shared" si="42"/>
        <v>0</v>
      </c>
      <c r="AL119" s="27">
        <f t="shared" si="43"/>
        <v>46.008651599934808</v>
      </c>
      <c r="AM119" s="75"/>
    </row>
    <row r="120" spans="1:39" ht="22" customHeight="1" x14ac:dyDescent="0.25">
      <c r="A120" s="75">
        <v>118</v>
      </c>
      <c r="B120" s="88" t="s">
        <v>419</v>
      </c>
      <c r="C120" s="88" t="s">
        <v>87</v>
      </c>
      <c r="D120" s="88" t="s">
        <v>88</v>
      </c>
      <c r="E120" s="75" t="str">
        <f>VLOOKUP(D:D,职称信息表!B:M,12,FALSE)</f>
        <v>副教授</v>
      </c>
      <c r="F120" s="75" t="str">
        <f>VLOOKUP(D:D,职称信息表!B:L,11,FALSE)</f>
        <v>副高</v>
      </c>
      <c r="G120" s="75" t="str">
        <f>VLOOKUP(D:D,职称信息表!B:G,6,FALSE)</f>
        <v>专任教师</v>
      </c>
      <c r="H120" s="26">
        <f>VLOOKUP(D:D,工作量!C:L,10,FALSE)</f>
        <v>107.12</v>
      </c>
      <c r="I120" s="27">
        <f t="shared" si="34"/>
        <v>27.584549356223178</v>
      </c>
      <c r="J120" s="62" t="e">
        <f>VLOOKUP(成绩明细表!$D:$D,#REF!,3,FALSE)</f>
        <v>#REF!</v>
      </c>
      <c r="K120" s="62" t="e">
        <f>VLOOKUP($D:$D,#REF!,3,FALSE)</f>
        <v>#REF!</v>
      </c>
      <c r="L120" s="62" t="e">
        <f t="shared" si="44"/>
        <v>#REF!</v>
      </c>
      <c r="M120" s="75">
        <v>87</v>
      </c>
      <c r="N120" s="27">
        <f t="shared" si="35"/>
        <v>65.585443037974684</v>
      </c>
      <c r="O120" s="75"/>
      <c r="P120" s="75"/>
      <c r="Q120" s="75"/>
      <c r="R120" s="75">
        <f t="shared" si="36"/>
        <v>0</v>
      </c>
      <c r="S120" s="75"/>
      <c r="T120" s="75"/>
      <c r="U120" s="75"/>
      <c r="V120" s="75"/>
      <c r="W120" s="75"/>
      <c r="X120" s="75"/>
      <c r="Y120" s="75">
        <f t="shared" si="37"/>
        <v>0</v>
      </c>
      <c r="Z120" s="75">
        <f t="shared" si="38"/>
        <v>0</v>
      </c>
      <c r="AA120" s="75"/>
      <c r="AB120" s="75"/>
      <c r="AC120" s="75"/>
      <c r="AD120" s="75">
        <f t="shared" si="39"/>
        <v>0</v>
      </c>
      <c r="AE120" s="75"/>
      <c r="AF120" s="75"/>
      <c r="AG120" s="75"/>
      <c r="AH120" s="75">
        <f t="shared" si="40"/>
        <v>0</v>
      </c>
      <c r="AI120" s="75"/>
      <c r="AJ120" s="75">
        <f t="shared" si="41"/>
        <v>0</v>
      </c>
      <c r="AK120" s="75">
        <f t="shared" si="42"/>
        <v>0</v>
      </c>
      <c r="AL120" s="27">
        <f t="shared" si="43"/>
        <v>93.169992394197862</v>
      </c>
      <c r="AM120" s="75"/>
    </row>
    <row r="121" spans="1:39" ht="22" customHeight="1" x14ac:dyDescent="0.25">
      <c r="A121" s="75">
        <v>119</v>
      </c>
      <c r="B121" s="88" t="s">
        <v>419</v>
      </c>
      <c r="C121" s="88" t="s">
        <v>184</v>
      </c>
      <c r="D121" s="88" t="s">
        <v>185</v>
      </c>
      <c r="E121" s="75" t="str">
        <f>VLOOKUP(D:D,职称信息表!B:M,12,FALSE)</f>
        <v>副教授</v>
      </c>
      <c r="F121" s="75" t="str">
        <f>VLOOKUP(D:D,职称信息表!B:L,11,FALSE)</f>
        <v>副高</v>
      </c>
      <c r="G121" s="75" t="str">
        <f>VLOOKUP(D:D,职称信息表!B:G,6,FALSE)</f>
        <v>专任教师</v>
      </c>
      <c r="H121" s="26">
        <f>VLOOKUP(D:D,工作量!C:L,10,FALSE)</f>
        <v>355.52</v>
      </c>
      <c r="I121" s="27">
        <f t="shared" si="34"/>
        <v>91.550214592274671</v>
      </c>
      <c r="J121" s="62" t="e">
        <f>VLOOKUP(成绩明细表!$D:$D,#REF!,3,FALSE)</f>
        <v>#REF!</v>
      </c>
      <c r="K121" s="62" t="e">
        <f>VLOOKUP($D:$D,#REF!,3,FALSE)</f>
        <v>#REF!</v>
      </c>
      <c r="L121" s="62" t="e">
        <f t="shared" si="44"/>
        <v>#REF!</v>
      </c>
      <c r="M121" s="75">
        <v>55</v>
      </c>
      <c r="N121" s="27">
        <f t="shared" si="35"/>
        <v>78.243670886075947</v>
      </c>
      <c r="O121" s="75"/>
      <c r="P121" s="75"/>
      <c r="Q121" s="75"/>
      <c r="R121" s="75">
        <f t="shared" si="36"/>
        <v>0</v>
      </c>
      <c r="S121" s="75"/>
      <c r="T121" s="75"/>
      <c r="U121" s="75"/>
      <c r="V121" s="75"/>
      <c r="W121" s="75"/>
      <c r="X121" s="75"/>
      <c r="Y121" s="75">
        <f t="shared" si="37"/>
        <v>0</v>
      </c>
      <c r="Z121" s="75">
        <f t="shared" si="38"/>
        <v>0</v>
      </c>
      <c r="AA121" s="75"/>
      <c r="AB121" s="75"/>
      <c r="AC121" s="75"/>
      <c r="AD121" s="75">
        <f t="shared" si="39"/>
        <v>0</v>
      </c>
      <c r="AE121" s="75"/>
      <c r="AF121" s="75"/>
      <c r="AG121" s="75"/>
      <c r="AH121" s="75">
        <f t="shared" si="40"/>
        <v>0</v>
      </c>
      <c r="AI121" s="75"/>
      <c r="AJ121" s="75">
        <f t="shared" si="41"/>
        <v>0</v>
      </c>
      <c r="AK121" s="75">
        <f t="shared" si="42"/>
        <v>0</v>
      </c>
      <c r="AL121" s="27">
        <f t="shared" si="43"/>
        <v>169.7938854783506</v>
      </c>
      <c r="AM121" s="75"/>
    </row>
    <row r="122" spans="1:39" ht="22" customHeight="1" x14ac:dyDescent="0.25">
      <c r="A122" s="75">
        <v>120</v>
      </c>
      <c r="B122" s="88" t="s">
        <v>419</v>
      </c>
      <c r="C122" s="88" t="s">
        <v>387</v>
      </c>
      <c r="D122" s="88" t="s">
        <v>681</v>
      </c>
      <c r="E122" s="75" t="str">
        <f>VLOOKUP(D:D,职称信息表!B:M,12,FALSE)</f>
        <v>副研究员</v>
      </c>
      <c r="F122" s="75" t="str">
        <f>VLOOKUP(D:D,职称信息表!B:L,11,FALSE)</f>
        <v>副高</v>
      </c>
      <c r="G122" s="75" t="str">
        <f>VLOOKUP(D:D,职称信息表!B:G,6,FALSE)</f>
        <v>专任教师</v>
      </c>
      <c r="H122" s="26">
        <f>VLOOKUP(D:D,工作量!C:L,10,FALSE)</f>
        <v>148.69999999999999</v>
      </c>
      <c r="I122" s="27">
        <f t="shared" si="34"/>
        <v>38.291845493562228</v>
      </c>
      <c r="J122" s="62" t="e">
        <f>VLOOKUP(成绩明细表!$D:$D,#REF!,3,FALSE)</f>
        <v>#REF!</v>
      </c>
      <c r="K122" s="62" t="e">
        <f>VLOOKUP($D:$D,#REF!,3,FALSE)</f>
        <v>#REF!</v>
      </c>
      <c r="L122" s="62" t="e">
        <f t="shared" si="44"/>
        <v>#REF!</v>
      </c>
      <c r="M122" s="75">
        <v>51</v>
      </c>
      <c r="N122" s="27">
        <f t="shared" si="35"/>
        <v>79.825949367088612</v>
      </c>
      <c r="O122" s="75"/>
      <c r="P122" s="75"/>
      <c r="Q122" s="75"/>
      <c r="R122" s="75">
        <f t="shared" si="36"/>
        <v>0</v>
      </c>
      <c r="S122" s="75"/>
      <c r="T122" s="75"/>
      <c r="U122" s="75"/>
      <c r="V122" s="75"/>
      <c r="W122" s="75"/>
      <c r="X122" s="75"/>
      <c r="Y122" s="75">
        <f t="shared" si="37"/>
        <v>0</v>
      </c>
      <c r="Z122" s="75">
        <f t="shared" si="38"/>
        <v>0</v>
      </c>
      <c r="AA122" s="75"/>
      <c r="AB122" s="75"/>
      <c r="AC122" s="75"/>
      <c r="AD122" s="75">
        <f t="shared" si="39"/>
        <v>0</v>
      </c>
      <c r="AE122" s="75"/>
      <c r="AF122" s="75"/>
      <c r="AG122" s="75"/>
      <c r="AH122" s="75">
        <f t="shared" si="40"/>
        <v>0</v>
      </c>
      <c r="AI122" s="75"/>
      <c r="AJ122" s="75">
        <f t="shared" si="41"/>
        <v>0</v>
      </c>
      <c r="AK122" s="75">
        <f t="shared" si="42"/>
        <v>0</v>
      </c>
      <c r="AL122" s="27">
        <f t="shared" si="43"/>
        <v>118.11779486065083</v>
      </c>
      <c r="AM122" s="75"/>
    </row>
    <row r="123" spans="1:39" ht="22" customHeight="1" x14ac:dyDescent="0.25">
      <c r="A123" s="75">
        <v>121</v>
      </c>
      <c r="B123" s="88" t="s">
        <v>419</v>
      </c>
      <c r="C123" s="88" t="s">
        <v>93</v>
      </c>
      <c r="D123" s="88" t="s">
        <v>94</v>
      </c>
      <c r="E123" s="75" t="str">
        <f>VLOOKUP(D:D,职称信息表!B:M,12,FALSE)</f>
        <v>教授</v>
      </c>
      <c r="F123" s="75" t="str">
        <f>VLOOKUP(D:D,职称信息表!B:L,11,FALSE)</f>
        <v>正高</v>
      </c>
      <c r="G123" s="75" t="str">
        <f>VLOOKUP(D:D,职称信息表!B:G,6,FALSE)</f>
        <v>专任教师</v>
      </c>
      <c r="H123" s="49">
        <v>188</v>
      </c>
      <c r="I123" s="27">
        <f t="shared" si="34"/>
        <v>48.412017167381975</v>
      </c>
      <c r="J123" s="62" t="e">
        <f>VLOOKUP(成绩明细表!$D:$D,#REF!,3,FALSE)</f>
        <v>#REF!</v>
      </c>
      <c r="K123" s="62" t="e">
        <f>VLOOKUP($D:$D,#REF!,3,FALSE)</f>
        <v>#REF!</v>
      </c>
      <c r="L123" s="62" t="e">
        <f t="shared" si="44"/>
        <v>#REF!</v>
      </c>
      <c r="M123" s="75">
        <v>69</v>
      </c>
      <c r="N123" s="27">
        <f t="shared" si="35"/>
        <v>72.705696202531641</v>
      </c>
      <c r="O123" s="75"/>
      <c r="P123" s="75"/>
      <c r="Q123" s="75"/>
      <c r="R123" s="75">
        <f t="shared" si="36"/>
        <v>0</v>
      </c>
      <c r="S123" s="75"/>
      <c r="T123" s="75"/>
      <c r="U123" s="75"/>
      <c r="V123" s="75"/>
      <c r="W123" s="75"/>
      <c r="X123" s="75"/>
      <c r="Y123" s="75">
        <f t="shared" si="37"/>
        <v>0</v>
      </c>
      <c r="Z123" s="75">
        <f t="shared" si="38"/>
        <v>0</v>
      </c>
      <c r="AA123" s="75"/>
      <c r="AB123" s="75"/>
      <c r="AC123" s="75"/>
      <c r="AD123" s="75">
        <f t="shared" si="39"/>
        <v>0</v>
      </c>
      <c r="AE123" s="75">
        <v>3</v>
      </c>
      <c r="AF123" s="75"/>
      <c r="AG123" s="75"/>
      <c r="AH123" s="75">
        <f t="shared" si="40"/>
        <v>3</v>
      </c>
      <c r="AI123" s="75"/>
      <c r="AJ123" s="75">
        <f t="shared" si="41"/>
        <v>0</v>
      </c>
      <c r="AK123" s="75">
        <f t="shared" si="42"/>
        <v>3</v>
      </c>
      <c r="AL123" s="27">
        <f t="shared" si="43"/>
        <v>124.11771336991362</v>
      </c>
      <c r="AM123" s="75" t="s">
        <v>977</v>
      </c>
    </row>
    <row r="124" spans="1:39" ht="22" customHeight="1" x14ac:dyDescent="0.25">
      <c r="A124" s="75">
        <v>122</v>
      </c>
      <c r="B124" s="88" t="s">
        <v>419</v>
      </c>
      <c r="C124" s="88" t="s">
        <v>382</v>
      </c>
      <c r="D124" s="88" t="s">
        <v>321</v>
      </c>
      <c r="E124" s="75" t="str">
        <f>VLOOKUP(D:D,职称信息表!B:M,12,FALSE)</f>
        <v>副教授</v>
      </c>
      <c r="F124" s="75" t="str">
        <f>VLOOKUP(D:D,职称信息表!B:L,11,FALSE)</f>
        <v>副高</v>
      </c>
      <c r="G124" s="75" t="str">
        <f>VLOOKUP(D:D,职称信息表!B:G,6,FALSE)</f>
        <v>专任教师</v>
      </c>
      <c r="H124" s="26">
        <f>VLOOKUP(D:D,工作量!C:L,10,FALSE)</f>
        <v>169.6</v>
      </c>
      <c r="I124" s="27">
        <f t="shared" si="34"/>
        <v>43.673819742489272</v>
      </c>
      <c r="J124" s="62" t="e">
        <f>VLOOKUP(成绩明细表!$D:$D,#REF!,3,FALSE)</f>
        <v>#REF!</v>
      </c>
      <c r="K124" s="62" t="e">
        <f>VLOOKUP($D:$D,#REF!,3,FALSE)</f>
        <v>#REF!</v>
      </c>
      <c r="L124" s="62" t="e">
        <f t="shared" si="44"/>
        <v>#REF!</v>
      </c>
      <c r="M124" s="75">
        <v>50</v>
      </c>
      <c r="N124" s="27">
        <f t="shared" si="35"/>
        <v>80.221518987341781</v>
      </c>
      <c r="O124" s="75"/>
      <c r="P124" s="75"/>
      <c r="Q124" s="75"/>
      <c r="R124" s="75">
        <f t="shared" si="36"/>
        <v>0</v>
      </c>
      <c r="S124" s="75"/>
      <c r="T124" s="75"/>
      <c r="U124" s="75"/>
      <c r="V124" s="75"/>
      <c r="W124" s="75"/>
      <c r="X124" s="75"/>
      <c r="Y124" s="75">
        <f t="shared" si="37"/>
        <v>0</v>
      </c>
      <c r="Z124" s="75">
        <f t="shared" si="38"/>
        <v>0</v>
      </c>
      <c r="AA124" s="75">
        <v>15</v>
      </c>
      <c r="AB124" s="75"/>
      <c r="AC124" s="75"/>
      <c r="AD124" s="75">
        <f t="shared" si="39"/>
        <v>15</v>
      </c>
      <c r="AE124" s="75"/>
      <c r="AF124" s="75"/>
      <c r="AG124" s="75"/>
      <c r="AH124" s="75">
        <f t="shared" si="40"/>
        <v>0</v>
      </c>
      <c r="AI124" s="75"/>
      <c r="AJ124" s="75">
        <f t="shared" si="41"/>
        <v>0</v>
      </c>
      <c r="AK124" s="75">
        <f t="shared" si="42"/>
        <v>15</v>
      </c>
      <c r="AL124" s="27">
        <f t="shared" si="43"/>
        <v>138.89533872983105</v>
      </c>
      <c r="AM124" s="75"/>
    </row>
    <row r="125" spans="1:39" ht="22" customHeight="1" x14ac:dyDescent="0.25">
      <c r="A125" s="75">
        <v>123</v>
      </c>
      <c r="B125" s="88" t="s">
        <v>419</v>
      </c>
      <c r="C125" s="88" t="s">
        <v>381</v>
      </c>
      <c r="D125" s="88" t="s">
        <v>320</v>
      </c>
      <c r="E125" s="75" t="str">
        <f>VLOOKUP(D:D,职称信息表!B:M,12,FALSE)</f>
        <v>讲师（高校）</v>
      </c>
      <c r="F125" s="75" t="str">
        <f>VLOOKUP(D:D,职称信息表!B:L,11,FALSE)</f>
        <v>中级</v>
      </c>
      <c r="G125" s="75" t="str">
        <f>VLOOKUP(D:D,职称信息表!B:G,6,FALSE)</f>
        <v>专任教师</v>
      </c>
      <c r="H125" s="26">
        <f>VLOOKUP(D:D,工作量!C:L,10,FALSE)</f>
        <v>208</v>
      </c>
      <c r="I125" s="27">
        <f t="shared" si="34"/>
        <v>53.562231759656655</v>
      </c>
      <c r="J125" s="62" t="e">
        <f>VLOOKUP(成绩明细表!$D:$D,#REF!,3,FALSE)</f>
        <v>#REF!</v>
      </c>
      <c r="K125" s="62"/>
      <c r="L125" s="62" t="e">
        <f t="shared" si="44"/>
        <v>#REF!</v>
      </c>
      <c r="M125" s="75">
        <v>151</v>
      </c>
      <c r="N125" s="27">
        <f t="shared" si="35"/>
        <v>40.26898734177216</v>
      </c>
      <c r="O125" s="75"/>
      <c r="P125" s="75"/>
      <c r="Q125" s="75"/>
      <c r="R125" s="75">
        <f t="shared" si="36"/>
        <v>0</v>
      </c>
      <c r="S125" s="75"/>
      <c r="T125" s="75"/>
      <c r="U125" s="75"/>
      <c r="V125" s="75"/>
      <c r="W125" s="75"/>
      <c r="X125" s="75"/>
      <c r="Y125" s="75">
        <f t="shared" si="37"/>
        <v>0</v>
      </c>
      <c r="Z125" s="75">
        <f t="shared" si="38"/>
        <v>0</v>
      </c>
      <c r="AA125" s="75"/>
      <c r="AB125" s="75"/>
      <c r="AC125" s="75"/>
      <c r="AD125" s="75">
        <f t="shared" si="39"/>
        <v>0</v>
      </c>
      <c r="AE125" s="75"/>
      <c r="AF125" s="75"/>
      <c r="AG125" s="75"/>
      <c r="AH125" s="75">
        <f t="shared" si="40"/>
        <v>0</v>
      </c>
      <c r="AI125" s="75">
        <v>30</v>
      </c>
      <c r="AJ125" s="75">
        <f t="shared" si="41"/>
        <v>30</v>
      </c>
      <c r="AK125" s="75">
        <f t="shared" si="42"/>
        <v>30</v>
      </c>
      <c r="AL125" s="27">
        <f t="shared" si="43"/>
        <v>123.83121910142881</v>
      </c>
      <c r="AM125" s="75"/>
    </row>
    <row r="126" spans="1:39" ht="22" customHeight="1" x14ac:dyDescent="0.25">
      <c r="A126" s="75">
        <v>124</v>
      </c>
      <c r="B126" s="88" t="s">
        <v>419</v>
      </c>
      <c r="C126" s="88" t="s">
        <v>175</v>
      </c>
      <c r="D126" s="88" t="s">
        <v>84</v>
      </c>
      <c r="E126" s="75" t="str">
        <f>VLOOKUP(D:D,职称信息表!B:M,12,FALSE)</f>
        <v>研究员（自然科学）</v>
      </c>
      <c r="F126" s="75" t="str">
        <f>VLOOKUP(D:D,职称信息表!B:L,11,FALSE)</f>
        <v>正高</v>
      </c>
      <c r="G126" s="75" t="str">
        <f>VLOOKUP(D:D,职称信息表!B:G,6,FALSE)</f>
        <v>专任教师</v>
      </c>
      <c r="H126" s="26">
        <f>VLOOKUP(D:D,工作量!C:L,10,FALSE)</f>
        <v>188.5</v>
      </c>
      <c r="I126" s="27">
        <f t="shared" si="34"/>
        <v>48.540772532188839</v>
      </c>
      <c r="J126" s="62"/>
      <c r="K126" s="62" t="e">
        <f>VLOOKUP($D:$D,#REF!,3,FALSE)</f>
        <v>#REF!</v>
      </c>
      <c r="L126" s="62" t="e">
        <f t="shared" si="44"/>
        <v>#REF!</v>
      </c>
      <c r="M126" s="75">
        <v>38</v>
      </c>
      <c r="N126" s="27">
        <f t="shared" si="35"/>
        <v>84.968354430379762</v>
      </c>
      <c r="O126" s="75"/>
      <c r="P126" s="75"/>
      <c r="Q126" s="75"/>
      <c r="R126" s="75">
        <f t="shared" si="36"/>
        <v>0</v>
      </c>
      <c r="S126" s="75"/>
      <c r="T126" s="75"/>
      <c r="U126" s="75"/>
      <c r="V126" s="75"/>
      <c r="W126" s="75"/>
      <c r="X126" s="75"/>
      <c r="Y126" s="75">
        <f t="shared" si="37"/>
        <v>0</v>
      </c>
      <c r="Z126" s="75">
        <f t="shared" si="38"/>
        <v>0</v>
      </c>
      <c r="AA126" s="75"/>
      <c r="AB126" s="75"/>
      <c r="AC126" s="75"/>
      <c r="AD126" s="75">
        <f t="shared" si="39"/>
        <v>0</v>
      </c>
      <c r="AE126" s="75"/>
      <c r="AF126" s="75"/>
      <c r="AG126" s="75"/>
      <c r="AH126" s="75">
        <f t="shared" si="40"/>
        <v>0</v>
      </c>
      <c r="AI126" s="75"/>
      <c r="AJ126" s="75">
        <f t="shared" si="41"/>
        <v>0</v>
      </c>
      <c r="AK126" s="75">
        <f t="shared" si="42"/>
        <v>0</v>
      </c>
      <c r="AL126" s="27">
        <f t="shared" si="43"/>
        <v>133.50912696256859</v>
      </c>
      <c r="AM126" s="75"/>
    </row>
    <row r="127" spans="1:39" ht="22" customHeight="1" x14ac:dyDescent="0.25">
      <c r="A127" s="75">
        <v>125</v>
      </c>
      <c r="B127" s="88" t="s">
        <v>419</v>
      </c>
      <c r="C127" s="88" t="s">
        <v>386</v>
      </c>
      <c r="D127" s="88" t="s">
        <v>325</v>
      </c>
      <c r="E127" s="75" t="str">
        <f>VLOOKUP(D:D,职称信息表!B:M,12,FALSE)</f>
        <v>副研究员</v>
      </c>
      <c r="F127" s="75" t="str">
        <f>VLOOKUP(D:D,职称信息表!B:L,11,FALSE)</f>
        <v>副高</v>
      </c>
      <c r="G127" s="75" t="str">
        <f>VLOOKUP(D:D,职称信息表!B:G,6,FALSE)</f>
        <v>专任教师</v>
      </c>
      <c r="H127" s="26">
        <f>VLOOKUP(D:D,工作量!C:L,10,FALSE)</f>
        <v>397.79999999999995</v>
      </c>
      <c r="I127" s="27">
        <f t="shared" si="34"/>
        <v>102.43776824034333</v>
      </c>
      <c r="J127" s="62" t="e">
        <f>VLOOKUP(成绩明细表!$D:$D,#REF!,3,FALSE)</f>
        <v>#REF!</v>
      </c>
      <c r="K127" s="62" t="e">
        <f>VLOOKUP($D:$D,#REF!,3,FALSE)</f>
        <v>#REF!</v>
      </c>
      <c r="L127" s="62" t="e">
        <f t="shared" si="44"/>
        <v>#REF!</v>
      </c>
      <c r="M127" s="75">
        <v>76</v>
      </c>
      <c r="N127" s="27">
        <f t="shared" si="35"/>
        <v>69.936708860759509</v>
      </c>
      <c r="O127" s="75"/>
      <c r="P127" s="75"/>
      <c r="Q127" s="75"/>
      <c r="R127" s="75">
        <f t="shared" si="36"/>
        <v>0</v>
      </c>
      <c r="S127" s="75"/>
      <c r="T127" s="75"/>
      <c r="U127" s="75"/>
      <c r="V127" s="75"/>
      <c r="W127" s="75"/>
      <c r="X127" s="75"/>
      <c r="Y127" s="75">
        <f t="shared" si="37"/>
        <v>0</v>
      </c>
      <c r="Z127" s="75">
        <f t="shared" si="38"/>
        <v>0</v>
      </c>
      <c r="AA127" s="75"/>
      <c r="AB127" s="75"/>
      <c r="AC127" s="75"/>
      <c r="AD127" s="75">
        <f t="shared" si="39"/>
        <v>0</v>
      </c>
      <c r="AE127" s="75"/>
      <c r="AF127" s="75"/>
      <c r="AG127" s="75"/>
      <c r="AH127" s="75">
        <f t="shared" si="40"/>
        <v>0</v>
      </c>
      <c r="AI127" s="75">
        <v>30</v>
      </c>
      <c r="AJ127" s="75">
        <f t="shared" si="41"/>
        <v>30</v>
      </c>
      <c r="AK127" s="75">
        <f t="shared" si="42"/>
        <v>30</v>
      </c>
      <c r="AL127" s="27">
        <f t="shared" si="43"/>
        <v>202.37447710110285</v>
      </c>
      <c r="AM127" s="75"/>
    </row>
    <row r="128" spans="1:39" ht="22" customHeight="1" x14ac:dyDescent="0.25">
      <c r="A128" s="75">
        <v>126</v>
      </c>
      <c r="B128" s="88" t="s">
        <v>419</v>
      </c>
      <c r="C128" s="88" t="s">
        <v>383</v>
      </c>
      <c r="D128" s="88" t="s">
        <v>322</v>
      </c>
      <c r="E128" s="75" t="str">
        <f>VLOOKUP(D:D,职称信息表!B:M,12,FALSE)</f>
        <v>讲师（高校）</v>
      </c>
      <c r="F128" s="75" t="str">
        <f>VLOOKUP(D:D,职称信息表!B:L,11,FALSE)</f>
        <v>中级</v>
      </c>
      <c r="G128" s="75" t="str">
        <f>VLOOKUP(D:D,职称信息表!B:G,6,FALSE)</f>
        <v>专任教师</v>
      </c>
      <c r="H128" s="26">
        <f>VLOOKUP(D:D,工作量!C:L,10,FALSE)</f>
        <v>412</v>
      </c>
      <c r="I128" s="27">
        <f t="shared" si="34"/>
        <v>106.09442060085837</v>
      </c>
      <c r="J128" s="62" t="e">
        <f>VLOOKUP(成绩明细表!$D:$D,#REF!,3,FALSE)</f>
        <v>#REF!</v>
      </c>
      <c r="K128" s="62" t="e">
        <f>VLOOKUP($D:$D,#REF!,3,FALSE)</f>
        <v>#REF!</v>
      </c>
      <c r="L128" s="62" t="e">
        <f t="shared" si="44"/>
        <v>#REF!</v>
      </c>
      <c r="M128" s="75">
        <v>135</v>
      </c>
      <c r="N128" s="27">
        <f t="shared" si="35"/>
        <v>46.598101265822791</v>
      </c>
      <c r="O128" s="75"/>
      <c r="P128" s="75"/>
      <c r="Q128" s="75"/>
      <c r="R128" s="75">
        <f t="shared" si="36"/>
        <v>0</v>
      </c>
      <c r="S128" s="75"/>
      <c r="T128" s="75"/>
      <c r="U128" s="75"/>
      <c r="V128" s="75"/>
      <c r="W128" s="75"/>
      <c r="X128" s="75"/>
      <c r="Y128" s="75">
        <f t="shared" si="37"/>
        <v>0</v>
      </c>
      <c r="Z128" s="75">
        <f t="shared" si="38"/>
        <v>0</v>
      </c>
      <c r="AA128" s="75"/>
      <c r="AB128" s="75"/>
      <c r="AC128" s="75"/>
      <c r="AD128" s="75">
        <f t="shared" si="39"/>
        <v>0</v>
      </c>
      <c r="AE128" s="75"/>
      <c r="AF128" s="75"/>
      <c r="AG128" s="75"/>
      <c r="AH128" s="75">
        <f t="shared" si="40"/>
        <v>0</v>
      </c>
      <c r="AI128" s="75"/>
      <c r="AJ128" s="75">
        <f t="shared" si="41"/>
        <v>0</v>
      </c>
      <c r="AK128" s="75">
        <f t="shared" si="42"/>
        <v>0</v>
      </c>
      <c r="AL128" s="27">
        <f t="shared" si="43"/>
        <v>152.69252186668115</v>
      </c>
      <c r="AM128" s="75"/>
    </row>
    <row r="129" spans="1:39" ht="22" customHeight="1" x14ac:dyDescent="0.25">
      <c r="A129" s="75">
        <v>127</v>
      </c>
      <c r="B129" s="88" t="s">
        <v>419</v>
      </c>
      <c r="C129" s="88" t="s">
        <v>117</v>
      </c>
      <c r="D129" s="88" t="s">
        <v>118</v>
      </c>
      <c r="E129" s="75" t="str">
        <f>VLOOKUP(D:D,职称信息表!B:M,12,FALSE)</f>
        <v>副教授</v>
      </c>
      <c r="F129" s="75" t="str">
        <f>VLOOKUP(D:D,职称信息表!B:L,11,FALSE)</f>
        <v>副高</v>
      </c>
      <c r="G129" s="75" t="str">
        <f>VLOOKUP(D:D,职称信息表!B:G,6,FALSE)</f>
        <v>专任教师</v>
      </c>
      <c r="H129" s="26">
        <f>VLOOKUP(D:D,工作量!C:L,10,FALSE)</f>
        <v>255.08999999999997</v>
      </c>
      <c r="I129" s="27">
        <f t="shared" si="34"/>
        <v>65.688412017167366</v>
      </c>
      <c r="J129" s="62" t="e">
        <f>VLOOKUP(成绩明细表!$D:$D,#REF!,3,FALSE)</f>
        <v>#REF!</v>
      </c>
      <c r="K129" s="62"/>
      <c r="L129" s="62" t="e">
        <f t="shared" si="44"/>
        <v>#REF!</v>
      </c>
      <c r="M129" s="75">
        <v>44</v>
      </c>
      <c r="N129" s="27">
        <f t="shared" si="35"/>
        <v>82.594936708860772</v>
      </c>
      <c r="O129" s="75"/>
      <c r="P129" s="75"/>
      <c r="Q129" s="75"/>
      <c r="R129" s="75">
        <f t="shared" si="36"/>
        <v>0</v>
      </c>
      <c r="S129" s="75"/>
      <c r="T129" s="75"/>
      <c r="U129" s="75"/>
      <c r="V129" s="75"/>
      <c r="W129" s="75"/>
      <c r="X129" s="75"/>
      <c r="Y129" s="75">
        <f t="shared" si="37"/>
        <v>0</v>
      </c>
      <c r="Z129" s="75">
        <f t="shared" si="38"/>
        <v>0</v>
      </c>
      <c r="AA129" s="75"/>
      <c r="AB129" s="75"/>
      <c r="AC129" s="75"/>
      <c r="AD129" s="75">
        <f t="shared" si="39"/>
        <v>0</v>
      </c>
      <c r="AE129" s="75">
        <v>2</v>
      </c>
      <c r="AF129" s="75"/>
      <c r="AG129" s="75"/>
      <c r="AH129" s="75">
        <f t="shared" si="40"/>
        <v>2</v>
      </c>
      <c r="AI129" s="75"/>
      <c r="AJ129" s="75">
        <f t="shared" si="41"/>
        <v>0</v>
      </c>
      <c r="AK129" s="75">
        <f t="shared" si="42"/>
        <v>2</v>
      </c>
      <c r="AL129" s="27">
        <f t="shared" si="43"/>
        <v>150.28334872602812</v>
      </c>
      <c r="AM129" s="75"/>
    </row>
    <row r="130" spans="1:39" ht="22" customHeight="1" x14ac:dyDescent="0.25">
      <c r="A130" s="75">
        <v>128</v>
      </c>
      <c r="B130" s="88" t="s">
        <v>419</v>
      </c>
      <c r="C130" s="88" t="s">
        <v>384</v>
      </c>
      <c r="D130" s="88" t="s">
        <v>323</v>
      </c>
      <c r="E130" s="75" t="str">
        <f>VLOOKUP(D:D,职称信息表!B:M,12,FALSE)</f>
        <v>副教授</v>
      </c>
      <c r="F130" s="75" t="str">
        <f>VLOOKUP(D:D,职称信息表!B:L,11,FALSE)</f>
        <v>副高</v>
      </c>
      <c r="G130" s="75" t="str">
        <f>VLOOKUP(D:D,职称信息表!B:G,6,FALSE)</f>
        <v>专任教师</v>
      </c>
      <c r="H130" s="26">
        <f>VLOOKUP(D:D,工作量!C:L,10,FALSE)</f>
        <v>182</v>
      </c>
      <c r="I130" s="27">
        <f t="shared" si="34"/>
        <v>46.866952789699575</v>
      </c>
      <c r="J130" s="62"/>
      <c r="K130" s="62" t="e">
        <f>VLOOKUP($D:$D,#REF!,3,FALSE)</f>
        <v>#REF!</v>
      </c>
      <c r="L130" s="62" t="e">
        <f t="shared" si="44"/>
        <v>#REF!</v>
      </c>
      <c r="M130" s="75">
        <v>15</v>
      </c>
      <c r="N130" s="27">
        <f t="shared" si="35"/>
        <v>94.066455696202539</v>
      </c>
      <c r="O130" s="75"/>
      <c r="P130" s="75"/>
      <c r="Q130" s="75"/>
      <c r="R130" s="75">
        <f t="shared" si="36"/>
        <v>0</v>
      </c>
      <c r="S130" s="75"/>
      <c r="T130" s="75"/>
      <c r="U130" s="75"/>
      <c r="V130" s="75"/>
      <c r="W130" s="75"/>
      <c r="X130" s="75"/>
      <c r="Y130" s="75">
        <f t="shared" si="37"/>
        <v>0</v>
      </c>
      <c r="Z130" s="75">
        <f t="shared" si="38"/>
        <v>0</v>
      </c>
      <c r="AA130" s="75"/>
      <c r="AB130" s="75"/>
      <c r="AC130" s="75"/>
      <c r="AD130" s="75">
        <f t="shared" si="39"/>
        <v>0</v>
      </c>
      <c r="AE130" s="75"/>
      <c r="AF130" s="75"/>
      <c r="AG130" s="75"/>
      <c r="AH130" s="75">
        <f t="shared" si="40"/>
        <v>0</v>
      </c>
      <c r="AI130" s="75"/>
      <c r="AJ130" s="75">
        <f t="shared" si="41"/>
        <v>0</v>
      </c>
      <c r="AK130" s="75">
        <f t="shared" si="42"/>
        <v>0</v>
      </c>
      <c r="AL130" s="27">
        <f t="shared" si="43"/>
        <v>140.93340848590211</v>
      </c>
      <c r="AM130" s="75"/>
    </row>
    <row r="131" spans="1:39" ht="22" customHeight="1" x14ac:dyDescent="0.25">
      <c r="A131" s="75">
        <v>129</v>
      </c>
      <c r="B131" s="88" t="s">
        <v>419</v>
      </c>
      <c r="C131" s="88" t="s">
        <v>30</v>
      </c>
      <c r="D131" s="88" t="s">
        <v>31</v>
      </c>
      <c r="E131" s="75" t="str">
        <f>VLOOKUP(D:D,职称信息表!B:M,12,FALSE)</f>
        <v>讲师（高校）</v>
      </c>
      <c r="F131" s="75" t="str">
        <f>VLOOKUP(D:D,职称信息表!B:L,11,FALSE)</f>
        <v>中级</v>
      </c>
      <c r="G131" s="75" t="str">
        <f>VLOOKUP(D:D,职称信息表!B:G,6,FALSE)</f>
        <v>专任教师</v>
      </c>
      <c r="H131" s="26">
        <f>VLOOKUP(D:D,工作量!C:L,10,FALSE)</f>
        <v>703.21999999999991</v>
      </c>
      <c r="I131" s="27">
        <f t="shared" ref="I131:I162" si="45">H131/233*60</f>
        <v>181.08669527896996</v>
      </c>
      <c r="J131" s="62" t="e">
        <f>VLOOKUP(成绩明细表!$D:$D,#REF!,3,FALSE)</f>
        <v>#REF!</v>
      </c>
      <c r="K131" s="62" t="e">
        <f>VLOOKUP($D:$D,#REF!,3,FALSE)</f>
        <v>#REF!</v>
      </c>
      <c r="L131" s="62" t="e">
        <f t="shared" si="44"/>
        <v>#REF!</v>
      </c>
      <c r="M131" s="75">
        <v>141</v>
      </c>
      <c r="N131" s="27">
        <f t="shared" ref="N131:N162" si="46">(1.6-(M131/158))*62.5</f>
        <v>44.224683544303801</v>
      </c>
      <c r="O131" s="75"/>
      <c r="P131" s="75"/>
      <c r="Q131" s="75"/>
      <c r="R131" s="75">
        <f t="shared" ref="R131:R162" si="47">SUM(O131:Q131)</f>
        <v>0</v>
      </c>
      <c r="S131" s="75"/>
      <c r="T131" s="75"/>
      <c r="U131" s="75"/>
      <c r="V131" s="75"/>
      <c r="W131" s="75"/>
      <c r="X131" s="75"/>
      <c r="Y131" s="75">
        <f t="shared" ref="Y131:Y162" si="48">SUM(S131:X131)</f>
        <v>0</v>
      </c>
      <c r="Z131" s="75">
        <f t="shared" ref="Z131:Z162" si="49">R131+Y131</f>
        <v>0</v>
      </c>
      <c r="AA131" s="75"/>
      <c r="AB131" s="75"/>
      <c r="AC131" s="75"/>
      <c r="AD131" s="75">
        <f t="shared" ref="AD131:AD162" si="50">SUM(AA131:AC131)</f>
        <v>0</v>
      </c>
      <c r="AE131" s="75"/>
      <c r="AF131" s="75"/>
      <c r="AG131" s="75"/>
      <c r="AH131" s="75">
        <f t="shared" ref="AH131:AH162" si="51">SUM(AE131:AG131)</f>
        <v>0</v>
      </c>
      <c r="AI131" s="75"/>
      <c r="AJ131" s="75">
        <f t="shared" ref="AJ131:AJ162" si="52">AI131</f>
        <v>0</v>
      </c>
      <c r="AK131" s="75">
        <f t="shared" ref="AK131:AK162" si="53">AD131+AH131+AJ131</f>
        <v>0</v>
      </c>
      <c r="AL131" s="27">
        <f t="shared" ref="AL131:AL162" si="54">I131+N131+Z131+AK131</f>
        <v>225.31137882327374</v>
      </c>
      <c r="AM131" s="75"/>
    </row>
    <row r="132" spans="1:39" ht="22" customHeight="1" x14ac:dyDescent="0.25">
      <c r="A132" s="75">
        <v>130</v>
      </c>
      <c r="B132" s="88" t="s">
        <v>359</v>
      </c>
      <c r="C132" s="88" t="s">
        <v>283</v>
      </c>
      <c r="D132" s="88" t="s">
        <v>155</v>
      </c>
      <c r="E132" s="75" t="str">
        <f>VLOOKUP(D:D,职称信息表!B:M,12,FALSE)</f>
        <v>讲师（高校）</v>
      </c>
      <c r="F132" s="75" t="str">
        <f>VLOOKUP(D:D,职称信息表!B:L,11,FALSE)</f>
        <v>中级</v>
      </c>
      <c r="G132" s="75" t="str">
        <f>VLOOKUP(D:D,职称信息表!B:G,6,FALSE)</f>
        <v>专任教师</v>
      </c>
      <c r="H132" s="26">
        <f>VLOOKUP(D:D,工作量!C:L,10,FALSE)</f>
        <v>491.58999999999992</v>
      </c>
      <c r="I132" s="27">
        <f t="shared" si="45"/>
        <v>126.58969957081544</v>
      </c>
      <c r="J132" s="62" t="e">
        <f>VLOOKUP(成绩明细表!$D:$D,#REF!,3,FALSE)</f>
        <v>#REF!</v>
      </c>
      <c r="K132" s="62" t="e">
        <f>VLOOKUP($D:$D,#REF!,3,FALSE)</f>
        <v>#REF!</v>
      </c>
      <c r="L132" s="62" t="e">
        <f t="shared" si="44"/>
        <v>#REF!</v>
      </c>
      <c r="M132" s="75">
        <v>63</v>
      </c>
      <c r="N132" s="27">
        <f t="shared" si="46"/>
        <v>75.079113924050645</v>
      </c>
      <c r="O132" s="75"/>
      <c r="P132" s="75"/>
      <c r="Q132" s="75"/>
      <c r="R132" s="75">
        <f t="shared" si="47"/>
        <v>0</v>
      </c>
      <c r="S132" s="75"/>
      <c r="T132" s="75"/>
      <c r="U132" s="75"/>
      <c r="V132" s="75"/>
      <c r="W132" s="75">
        <v>-7</v>
      </c>
      <c r="X132" s="75"/>
      <c r="Y132" s="75">
        <f t="shared" si="48"/>
        <v>-7</v>
      </c>
      <c r="Z132" s="75">
        <f t="shared" si="49"/>
        <v>-7</v>
      </c>
      <c r="AA132" s="75">
        <v>15</v>
      </c>
      <c r="AB132" s="75"/>
      <c r="AC132" s="75"/>
      <c r="AD132" s="75">
        <f t="shared" si="50"/>
        <v>15</v>
      </c>
      <c r="AE132" s="75">
        <v>20</v>
      </c>
      <c r="AF132" s="75"/>
      <c r="AG132" s="75"/>
      <c r="AH132" s="75">
        <f t="shared" si="51"/>
        <v>20</v>
      </c>
      <c r="AI132" s="75"/>
      <c r="AJ132" s="75">
        <f t="shared" si="52"/>
        <v>0</v>
      </c>
      <c r="AK132" s="75">
        <f t="shared" si="53"/>
        <v>35</v>
      </c>
      <c r="AL132" s="27">
        <f t="shared" si="54"/>
        <v>229.66881349486607</v>
      </c>
      <c r="AM132" s="75"/>
    </row>
    <row r="133" spans="1:39" ht="22" customHeight="1" x14ac:dyDescent="0.25">
      <c r="A133" s="75">
        <v>131</v>
      </c>
      <c r="B133" s="88" t="s">
        <v>359</v>
      </c>
      <c r="C133" s="88" t="s">
        <v>393</v>
      </c>
      <c r="D133" s="88" t="s">
        <v>410</v>
      </c>
      <c r="E133" s="75" t="str">
        <f>VLOOKUP(D:D,职称信息表!B:M,12,FALSE)</f>
        <v>副研究员</v>
      </c>
      <c r="F133" s="75" t="str">
        <f>VLOOKUP(D:D,职称信息表!B:L,11,FALSE)</f>
        <v>副高</v>
      </c>
      <c r="G133" s="75" t="str">
        <f>VLOOKUP(D:D,职称信息表!B:G,6,FALSE)</f>
        <v>专任教师</v>
      </c>
      <c r="H133" s="26">
        <f>VLOOKUP(D:D,工作量!C:L,10,FALSE)</f>
        <v>294.06</v>
      </c>
      <c r="I133" s="27">
        <f t="shared" si="45"/>
        <v>75.723605150214595</v>
      </c>
      <c r="J133" s="62" t="e">
        <f>VLOOKUP(成绩明细表!$D:$D,#REF!,3,FALSE)</f>
        <v>#REF!</v>
      </c>
      <c r="K133" s="62" t="e">
        <f>VLOOKUP($D:$D,#REF!,3,FALSE)</f>
        <v>#REF!</v>
      </c>
      <c r="L133" s="62" t="e">
        <f t="shared" si="44"/>
        <v>#REF!</v>
      </c>
      <c r="M133" s="75">
        <v>72</v>
      </c>
      <c r="N133" s="27">
        <f t="shared" si="46"/>
        <v>71.51898734177216</v>
      </c>
      <c r="O133" s="75"/>
      <c r="P133" s="75"/>
      <c r="Q133" s="75"/>
      <c r="R133" s="75">
        <f t="shared" si="47"/>
        <v>0</v>
      </c>
      <c r="S133" s="75"/>
      <c r="T133" s="75"/>
      <c r="U133" s="75"/>
      <c r="V133" s="75"/>
      <c r="W133" s="75"/>
      <c r="X133" s="75"/>
      <c r="Y133" s="75">
        <f t="shared" si="48"/>
        <v>0</v>
      </c>
      <c r="Z133" s="75">
        <f t="shared" si="49"/>
        <v>0</v>
      </c>
      <c r="AA133" s="75"/>
      <c r="AB133" s="75"/>
      <c r="AC133" s="75"/>
      <c r="AD133" s="75">
        <f t="shared" si="50"/>
        <v>0</v>
      </c>
      <c r="AE133" s="75">
        <v>20</v>
      </c>
      <c r="AF133" s="75"/>
      <c r="AG133" s="75"/>
      <c r="AH133" s="75">
        <f t="shared" si="51"/>
        <v>20</v>
      </c>
      <c r="AI133" s="75"/>
      <c r="AJ133" s="75">
        <f t="shared" si="52"/>
        <v>0</v>
      </c>
      <c r="AK133" s="75">
        <f t="shared" si="53"/>
        <v>20</v>
      </c>
      <c r="AL133" s="27">
        <f t="shared" si="54"/>
        <v>167.24259249198676</v>
      </c>
      <c r="AM133" s="75"/>
    </row>
    <row r="134" spans="1:39" ht="22" customHeight="1" x14ac:dyDescent="0.25">
      <c r="A134" s="75">
        <v>132</v>
      </c>
      <c r="B134" s="88" t="s">
        <v>359</v>
      </c>
      <c r="C134" s="88" t="s">
        <v>102</v>
      </c>
      <c r="D134" s="88" t="s">
        <v>103</v>
      </c>
      <c r="E134" s="75" t="str">
        <f>VLOOKUP(D:D,职称信息表!B:M,12,FALSE)</f>
        <v>副教授</v>
      </c>
      <c r="F134" s="75" t="str">
        <f>VLOOKUP(D:D,职称信息表!B:L,11,FALSE)</f>
        <v>副高</v>
      </c>
      <c r="G134" s="75" t="str">
        <f>VLOOKUP(D:D,职称信息表!B:G,6,FALSE)</f>
        <v>专任教师</v>
      </c>
      <c r="H134" s="26">
        <f>VLOOKUP(D:D,工作量!C:L,10,FALSE)</f>
        <v>282.88</v>
      </c>
      <c r="I134" s="27">
        <f t="shared" si="45"/>
        <v>72.844635193133044</v>
      </c>
      <c r="J134" s="62" t="e">
        <f>VLOOKUP(成绩明细表!$D:$D,#REF!,3,FALSE)</f>
        <v>#REF!</v>
      </c>
      <c r="K134" s="62" t="e">
        <f>VLOOKUP($D:$D,#REF!,3,FALSE)</f>
        <v>#REF!</v>
      </c>
      <c r="L134" s="62" t="e">
        <f t="shared" si="44"/>
        <v>#REF!</v>
      </c>
      <c r="M134" s="75">
        <v>114</v>
      </c>
      <c r="N134" s="27">
        <f t="shared" si="46"/>
        <v>54.90506329113925</v>
      </c>
      <c r="O134" s="75"/>
      <c r="P134" s="75"/>
      <c r="Q134" s="75"/>
      <c r="R134" s="75">
        <f t="shared" si="47"/>
        <v>0</v>
      </c>
      <c r="S134" s="75"/>
      <c r="T134" s="75"/>
      <c r="U134" s="75"/>
      <c r="V134" s="75">
        <v>2</v>
      </c>
      <c r="W134" s="75"/>
      <c r="X134" s="75"/>
      <c r="Y134" s="75">
        <f t="shared" si="48"/>
        <v>2</v>
      </c>
      <c r="Z134" s="75">
        <f t="shared" si="49"/>
        <v>2</v>
      </c>
      <c r="AA134" s="75">
        <v>6</v>
      </c>
      <c r="AB134" s="75"/>
      <c r="AC134" s="75"/>
      <c r="AD134" s="75">
        <f t="shared" si="50"/>
        <v>6</v>
      </c>
      <c r="AE134" s="75"/>
      <c r="AF134" s="75">
        <v>2</v>
      </c>
      <c r="AG134" s="75"/>
      <c r="AH134" s="75">
        <f t="shared" si="51"/>
        <v>2</v>
      </c>
      <c r="AI134" s="75"/>
      <c r="AJ134" s="75">
        <f t="shared" si="52"/>
        <v>0</v>
      </c>
      <c r="AK134" s="75">
        <f t="shared" si="53"/>
        <v>8</v>
      </c>
      <c r="AL134" s="27">
        <f t="shared" si="54"/>
        <v>137.7496984842723</v>
      </c>
      <c r="AM134" s="75"/>
    </row>
    <row r="135" spans="1:39" ht="22" customHeight="1" x14ac:dyDescent="0.25">
      <c r="A135" s="75">
        <v>133</v>
      </c>
      <c r="B135" s="88" t="s">
        <v>359</v>
      </c>
      <c r="C135" s="88" t="s">
        <v>349</v>
      </c>
      <c r="D135" s="88" t="s">
        <v>249</v>
      </c>
      <c r="E135" s="75" t="str">
        <f>VLOOKUP(D:D,职称信息表!B:M,12,FALSE)</f>
        <v>副教授</v>
      </c>
      <c r="F135" s="75" t="str">
        <f>VLOOKUP(D:D,职称信息表!B:L,11,FALSE)</f>
        <v>副高</v>
      </c>
      <c r="G135" s="75" t="str">
        <f>VLOOKUP(D:D,职称信息表!B:G,6,FALSE)</f>
        <v>专任教师</v>
      </c>
      <c r="H135" s="26">
        <f>VLOOKUP(D:D,工作量!C:L,10,FALSE)</f>
        <v>497.83</v>
      </c>
      <c r="I135" s="27">
        <f t="shared" si="45"/>
        <v>128.19656652360516</v>
      </c>
      <c r="J135" s="62" t="e">
        <f>VLOOKUP(成绩明细表!$D:$D,#REF!,3,FALSE)</f>
        <v>#REF!</v>
      </c>
      <c r="K135" s="62" t="e">
        <f>VLOOKUP($D:$D,#REF!,3,FALSE)</f>
        <v>#REF!</v>
      </c>
      <c r="L135" s="62" t="e">
        <f t="shared" si="44"/>
        <v>#REF!</v>
      </c>
      <c r="M135" s="75">
        <v>43</v>
      </c>
      <c r="N135" s="27">
        <f t="shared" si="46"/>
        <v>82.990506329113927</v>
      </c>
      <c r="O135" s="75">
        <v>35</v>
      </c>
      <c r="P135" s="75">
        <v>80</v>
      </c>
      <c r="Q135" s="75"/>
      <c r="R135" s="75">
        <f t="shared" si="47"/>
        <v>115</v>
      </c>
      <c r="S135" s="75"/>
      <c r="T135" s="75"/>
      <c r="U135" s="75"/>
      <c r="V135" s="75"/>
      <c r="W135" s="75"/>
      <c r="X135" s="75"/>
      <c r="Y135" s="75">
        <f t="shared" si="48"/>
        <v>0</v>
      </c>
      <c r="Z135" s="75">
        <f t="shared" si="49"/>
        <v>115</v>
      </c>
      <c r="AA135" s="75">
        <v>15</v>
      </c>
      <c r="AB135" s="75"/>
      <c r="AC135" s="75"/>
      <c r="AD135" s="75">
        <f t="shared" si="50"/>
        <v>15</v>
      </c>
      <c r="AE135" s="75"/>
      <c r="AF135" s="75"/>
      <c r="AG135" s="75"/>
      <c r="AH135" s="75">
        <f t="shared" si="51"/>
        <v>0</v>
      </c>
      <c r="AI135" s="75"/>
      <c r="AJ135" s="75">
        <f t="shared" si="52"/>
        <v>0</v>
      </c>
      <c r="AK135" s="75">
        <f t="shared" si="53"/>
        <v>15</v>
      </c>
      <c r="AL135" s="27">
        <f t="shared" si="54"/>
        <v>341.1870728527191</v>
      </c>
      <c r="AM135" s="75"/>
    </row>
    <row r="136" spans="1:39" ht="22" customHeight="1" x14ac:dyDescent="0.25">
      <c r="A136" s="75">
        <v>134</v>
      </c>
      <c r="B136" s="88" t="s">
        <v>359</v>
      </c>
      <c r="C136" s="88" t="s">
        <v>127</v>
      </c>
      <c r="D136" s="88" t="s">
        <v>128</v>
      </c>
      <c r="E136" s="75" t="str">
        <f>VLOOKUP(D:D,职称信息表!B:M,12,FALSE)</f>
        <v>副教授</v>
      </c>
      <c r="F136" s="75" t="str">
        <f>VLOOKUP(D:D,职称信息表!B:L,11,FALSE)</f>
        <v>副高</v>
      </c>
      <c r="G136" s="75" t="str">
        <f>VLOOKUP(D:D,职称信息表!B:G,6,FALSE)</f>
        <v>专任教师</v>
      </c>
      <c r="H136" s="26">
        <f>VLOOKUP(D:D,工作量!C:L,10,FALSE)</f>
        <v>212.2</v>
      </c>
      <c r="I136" s="27">
        <f t="shared" si="45"/>
        <v>54.643776824034326</v>
      </c>
      <c r="J136" s="62" t="e">
        <f>VLOOKUP(成绩明细表!$D:$D,#REF!,3,FALSE)</f>
        <v>#REF!</v>
      </c>
      <c r="K136" s="62" t="e">
        <f>VLOOKUP($D:$D,#REF!,3,FALSE)</f>
        <v>#REF!</v>
      </c>
      <c r="L136" s="62" t="e">
        <f t="shared" si="44"/>
        <v>#REF!</v>
      </c>
      <c r="M136" s="75">
        <v>52</v>
      </c>
      <c r="N136" s="27">
        <f t="shared" si="46"/>
        <v>79.430379746835456</v>
      </c>
      <c r="O136" s="75"/>
      <c r="P136" s="75">
        <v>80</v>
      </c>
      <c r="Q136" s="75"/>
      <c r="R136" s="75">
        <f t="shared" si="47"/>
        <v>80</v>
      </c>
      <c r="S136" s="75"/>
      <c r="T136" s="75"/>
      <c r="U136" s="75"/>
      <c r="V136" s="75"/>
      <c r="W136" s="75"/>
      <c r="X136" s="75"/>
      <c r="Y136" s="75">
        <f t="shared" si="48"/>
        <v>0</v>
      </c>
      <c r="Z136" s="75">
        <f t="shared" si="49"/>
        <v>80</v>
      </c>
      <c r="AA136" s="75">
        <v>40</v>
      </c>
      <c r="AB136" s="75"/>
      <c r="AC136" s="75"/>
      <c r="AD136" s="75">
        <f t="shared" si="50"/>
        <v>40</v>
      </c>
      <c r="AE136" s="75">
        <v>10</v>
      </c>
      <c r="AF136" s="75"/>
      <c r="AG136" s="75"/>
      <c r="AH136" s="75">
        <f t="shared" si="51"/>
        <v>10</v>
      </c>
      <c r="AI136" s="75"/>
      <c r="AJ136" s="75">
        <f t="shared" si="52"/>
        <v>0</v>
      </c>
      <c r="AK136" s="75">
        <f t="shared" si="53"/>
        <v>50</v>
      </c>
      <c r="AL136" s="27">
        <f t="shared" si="54"/>
        <v>264.07415657086977</v>
      </c>
      <c r="AM136" s="75"/>
    </row>
    <row r="137" spans="1:39" ht="22" customHeight="1" x14ac:dyDescent="0.25">
      <c r="A137" s="75">
        <v>135</v>
      </c>
      <c r="B137" s="88" t="s">
        <v>359</v>
      </c>
      <c r="C137" s="88" t="s">
        <v>105</v>
      </c>
      <c r="D137" s="88" t="s">
        <v>106</v>
      </c>
      <c r="E137" s="75" t="str">
        <f>VLOOKUP(D:D,职称信息表!B:M,12,FALSE)</f>
        <v>讲师（高校）</v>
      </c>
      <c r="F137" s="75" t="str">
        <f>VLOOKUP(D:D,职称信息表!B:L,11,FALSE)</f>
        <v>中级</v>
      </c>
      <c r="G137" s="75" t="str">
        <f>VLOOKUP(D:D,职称信息表!B:G,6,FALSE)</f>
        <v>专任教师</v>
      </c>
      <c r="H137" s="26">
        <f>VLOOKUP(D:D,工作量!C:L,10,FALSE)</f>
        <v>335.55</v>
      </c>
      <c r="I137" s="27">
        <f t="shared" si="45"/>
        <v>86.407725321888421</v>
      </c>
      <c r="J137" s="62" t="e">
        <f>VLOOKUP(成绩明细表!$D:$D,#REF!,3,FALSE)</f>
        <v>#REF!</v>
      </c>
      <c r="K137" s="62" t="e">
        <f>VLOOKUP($D:$D,#REF!,3,FALSE)</f>
        <v>#REF!</v>
      </c>
      <c r="L137" s="62" t="e">
        <f t="shared" si="44"/>
        <v>#REF!</v>
      </c>
      <c r="M137" s="75">
        <v>83</v>
      </c>
      <c r="N137" s="27">
        <f t="shared" si="46"/>
        <v>67.167721518987335</v>
      </c>
      <c r="O137" s="75"/>
      <c r="P137" s="75"/>
      <c r="Q137" s="75"/>
      <c r="R137" s="75">
        <f t="shared" si="47"/>
        <v>0</v>
      </c>
      <c r="S137" s="75"/>
      <c r="T137" s="75"/>
      <c r="U137" s="75"/>
      <c r="V137" s="75"/>
      <c r="W137" s="75"/>
      <c r="X137" s="75"/>
      <c r="Y137" s="75">
        <f t="shared" si="48"/>
        <v>0</v>
      </c>
      <c r="Z137" s="75">
        <f t="shared" si="49"/>
        <v>0</v>
      </c>
      <c r="AA137" s="75"/>
      <c r="AB137" s="75"/>
      <c r="AC137" s="75"/>
      <c r="AD137" s="75">
        <f t="shared" si="50"/>
        <v>0</v>
      </c>
      <c r="AE137" s="75"/>
      <c r="AF137" s="75"/>
      <c r="AG137" s="75"/>
      <c r="AH137" s="75">
        <f t="shared" si="51"/>
        <v>0</v>
      </c>
      <c r="AI137" s="75"/>
      <c r="AJ137" s="75">
        <f t="shared" si="52"/>
        <v>0</v>
      </c>
      <c r="AK137" s="75">
        <f t="shared" si="53"/>
        <v>0</v>
      </c>
      <c r="AL137" s="27">
        <f t="shared" si="54"/>
        <v>153.57544684087577</v>
      </c>
      <c r="AM137" s="75"/>
    </row>
    <row r="138" spans="1:39" ht="22" customHeight="1" x14ac:dyDescent="0.25">
      <c r="A138" s="75">
        <v>136</v>
      </c>
      <c r="B138" s="89" t="s">
        <v>353</v>
      </c>
      <c r="C138" s="89" t="s">
        <v>736</v>
      </c>
      <c r="D138" s="89" t="s">
        <v>685</v>
      </c>
      <c r="E138" s="75" t="str">
        <f>VLOOKUP(D:D,职称信息表!B:M,12,FALSE)</f>
        <v>教授</v>
      </c>
      <c r="F138" s="75" t="str">
        <f>VLOOKUP(D:D,职称信息表!B:L,11,FALSE)</f>
        <v>正高</v>
      </c>
      <c r="G138" s="75" t="str">
        <f>VLOOKUP(D:D,职称信息表!B:G,6,FALSE)</f>
        <v>专任教师</v>
      </c>
      <c r="H138" s="26">
        <f>VLOOKUP(D:D,工作量!C:L,10,FALSE)</f>
        <v>421.5</v>
      </c>
      <c r="I138" s="27">
        <f t="shared" si="45"/>
        <v>108.54077253218884</v>
      </c>
      <c r="J138" s="62" t="e">
        <f>VLOOKUP(成绩明细表!$D:$D,#REF!,3,FALSE)</f>
        <v>#REF!</v>
      </c>
      <c r="K138" s="62" t="e">
        <f>VLOOKUP($D:$D,#REF!,3,FALSE)</f>
        <v>#REF!</v>
      </c>
      <c r="L138" s="62" t="e">
        <f t="shared" si="44"/>
        <v>#REF!</v>
      </c>
      <c r="M138" s="75">
        <v>93</v>
      </c>
      <c r="N138" s="27">
        <f t="shared" si="46"/>
        <v>63.212025316455701</v>
      </c>
      <c r="O138" s="75">
        <v>100</v>
      </c>
      <c r="P138" s="75">
        <v>10</v>
      </c>
      <c r="Q138" s="75"/>
      <c r="R138" s="75">
        <f t="shared" si="47"/>
        <v>110</v>
      </c>
      <c r="S138" s="75"/>
      <c r="T138" s="75"/>
      <c r="U138" s="75"/>
      <c r="V138" s="75"/>
      <c r="W138" s="75"/>
      <c r="X138" s="75"/>
      <c r="Y138" s="75">
        <f t="shared" si="48"/>
        <v>0</v>
      </c>
      <c r="Z138" s="75">
        <f t="shared" si="49"/>
        <v>110</v>
      </c>
      <c r="AA138" s="75">
        <v>35</v>
      </c>
      <c r="AB138" s="75"/>
      <c r="AC138" s="75"/>
      <c r="AD138" s="75">
        <f t="shared" si="50"/>
        <v>35</v>
      </c>
      <c r="AE138" s="75"/>
      <c r="AF138" s="75"/>
      <c r="AG138" s="75"/>
      <c r="AH138" s="75">
        <f t="shared" si="51"/>
        <v>0</v>
      </c>
      <c r="AI138" s="75"/>
      <c r="AJ138" s="75">
        <f t="shared" si="52"/>
        <v>0</v>
      </c>
      <c r="AK138" s="75">
        <f t="shared" si="53"/>
        <v>35</v>
      </c>
      <c r="AL138" s="27">
        <f t="shared" si="54"/>
        <v>316.75279784864455</v>
      </c>
      <c r="AM138" s="75"/>
    </row>
    <row r="139" spans="1:39" ht="22" customHeight="1" x14ac:dyDescent="0.25">
      <c r="A139" s="75">
        <v>137</v>
      </c>
      <c r="B139" s="88" t="s">
        <v>353</v>
      </c>
      <c r="C139" s="88" t="s">
        <v>96</v>
      </c>
      <c r="D139" s="88" t="s">
        <v>97</v>
      </c>
      <c r="E139" s="75" t="str">
        <f>VLOOKUP(D:D,职称信息表!B:M,12,FALSE)</f>
        <v>高级实验师</v>
      </c>
      <c r="F139" s="75" t="str">
        <f>VLOOKUP(D:D,职称信息表!B:L,11,FALSE)</f>
        <v>副高</v>
      </c>
      <c r="G139" s="75" t="str">
        <f>VLOOKUP(D:D,职称信息表!B:G,6,FALSE)</f>
        <v>专任教师</v>
      </c>
      <c r="H139" s="26">
        <f>VLOOKUP(D:D,工作量!C:L,10,FALSE)</f>
        <v>462.9561344</v>
      </c>
      <c r="I139" s="27">
        <f t="shared" si="45"/>
        <v>119.21617194849784</v>
      </c>
      <c r="J139" s="62" t="e">
        <f>VLOOKUP(成绩明细表!$D:$D,#REF!,3,FALSE)</f>
        <v>#REF!</v>
      </c>
      <c r="K139" s="62" t="e">
        <f>VLOOKUP($D:$D,#REF!,3,FALSE)</f>
        <v>#REF!</v>
      </c>
      <c r="L139" s="62" t="e">
        <f t="shared" si="44"/>
        <v>#REF!</v>
      </c>
      <c r="M139" s="75">
        <v>48</v>
      </c>
      <c r="N139" s="27">
        <f t="shared" si="46"/>
        <v>81.012658227848107</v>
      </c>
      <c r="O139" s="75"/>
      <c r="P139" s="75"/>
      <c r="Q139" s="75"/>
      <c r="R139" s="75">
        <f t="shared" si="47"/>
        <v>0</v>
      </c>
      <c r="S139" s="75"/>
      <c r="T139" s="75"/>
      <c r="U139" s="75"/>
      <c r="V139" s="75"/>
      <c r="W139" s="75"/>
      <c r="X139" s="75"/>
      <c r="Y139" s="75">
        <f t="shared" si="48"/>
        <v>0</v>
      </c>
      <c r="Z139" s="75">
        <f t="shared" si="49"/>
        <v>0</v>
      </c>
      <c r="AA139" s="75"/>
      <c r="AB139" s="75"/>
      <c r="AC139" s="75"/>
      <c r="AD139" s="75">
        <f t="shared" si="50"/>
        <v>0</v>
      </c>
      <c r="AE139" s="75"/>
      <c r="AF139" s="75">
        <v>10</v>
      </c>
      <c r="AG139" s="75">
        <v>15</v>
      </c>
      <c r="AH139" s="75">
        <f t="shared" si="51"/>
        <v>25</v>
      </c>
      <c r="AI139" s="75"/>
      <c r="AJ139" s="75">
        <f t="shared" si="52"/>
        <v>0</v>
      </c>
      <c r="AK139" s="75">
        <f t="shared" si="53"/>
        <v>25</v>
      </c>
      <c r="AL139" s="27">
        <f t="shared" si="54"/>
        <v>225.22883017634595</v>
      </c>
      <c r="AM139" s="75"/>
    </row>
    <row r="140" spans="1:39" ht="22" customHeight="1" x14ac:dyDescent="0.25">
      <c r="A140" s="75">
        <v>138</v>
      </c>
      <c r="B140" s="88" t="s">
        <v>353</v>
      </c>
      <c r="C140" s="88" t="s">
        <v>350</v>
      </c>
      <c r="D140" s="88" t="s">
        <v>330</v>
      </c>
      <c r="E140" s="75" t="str">
        <f>VLOOKUP(D:D,职称信息表!B:M,12,FALSE)</f>
        <v>副教授</v>
      </c>
      <c r="F140" s="75" t="str">
        <f>VLOOKUP(D:D,职称信息表!B:L,11,FALSE)</f>
        <v>副高</v>
      </c>
      <c r="G140" s="75" t="str">
        <f>VLOOKUP(D:D,职称信息表!B:G,6,FALSE)</f>
        <v>专任教师</v>
      </c>
      <c r="H140" s="26">
        <f>VLOOKUP(D:D,工作量!C:L,10,FALSE)</f>
        <v>456.3923456</v>
      </c>
      <c r="I140" s="27">
        <f t="shared" si="45"/>
        <v>117.5259259055794</v>
      </c>
      <c r="J140" s="62" t="e">
        <f>VLOOKUP(成绩明细表!$D:$D,#REF!,3,FALSE)</f>
        <v>#REF!</v>
      </c>
      <c r="K140" s="62" t="e">
        <f>VLOOKUP($D:$D,#REF!,3,FALSE)</f>
        <v>#REF!</v>
      </c>
      <c r="L140" s="62" t="e">
        <f t="shared" si="44"/>
        <v>#REF!</v>
      </c>
      <c r="M140" s="75">
        <v>97</v>
      </c>
      <c r="N140" s="27">
        <f t="shared" si="46"/>
        <v>61.629746835443044</v>
      </c>
      <c r="O140" s="75"/>
      <c r="P140" s="75">
        <v>40</v>
      </c>
      <c r="Q140" s="75"/>
      <c r="R140" s="75">
        <f t="shared" si="47"/>
        <v>40</v>
      </c>
      <c r="S140" s="75"/>
      <c r="T140" s="75"/>
      <c r="U140" s="75">
        <v>14.5</v>
      </c>
      <c r="V140" s="75"/>
      <c r="W140" s="75"/>
      <c r="X140" s="75"/>
      <c r="Y140" s="75">
        <f t="shared" si="48"/>
        <v>14.5</v>
      </c>
      <c r="Z140" s="75">
        <f t="shared" si="49"/>
        <v>54.5</v>
      </c>
      <c r="AA140" s="75">
        <v>15</v>
      </c>
      <c r="AB140" s="75"/>
      <c r="AC140" s="75"/>
      <c r="AD140" s="75">
        <f t="shared" si="50"/>
        <v>15</v>
      </c>
      <c r="AE140" s="75"/>
      <c r="AF140" s="75"/>
      <c r="AG140" s="75"/>
      <c r="AH140" s="75">
        <f t="shared" si="51"/>
        <v>0</v>
      </c>
      <c r="AI140" s="75"/>
      <c r="AJ140" s="75">
        <f t="shared" si="52"/>
        <v>0</v>
      </c>
      <c r="AK140" s="75">
        <f t="shared" si="53"/>
        <v>15</v>
      </c>
      <c r="AL140" s="27">
        <f t="shared" si="54"/>
        <v>248.65567274102244</v>
      </c>
      <c r="AM140" s="75"/>
    </row>
    <row r="141" spans="1:39" ht="22" customHeight="1" x14ac:dyDescent="0.25">
      <c r="A141" s="75">
        <v>139</v>
      </c>
      <c r="B141" s="88" t="s">
        <v>353</v>
      </c>
      <c r="C141" s="88" t="s">
        <v>22</v>
      </c>
      <c r="D141" s="88" t="s">
        <v>23</v>
      </c>
      <c r="E141" s="75" t="str">
        <f>VLOOKUP(D:D,职称信息表!B:M,12,FALSE)</f>
        <v>副研究员（自然科学）</v>
      </c>
      <c r="F141" s="75" t="str">
        <f>VLOOKUP(D:D,职称信息表!B:L,11,FALSE)</f>
        <v>副高</v>
      </c>
      <c r="G141" s="75" t="str">
        <f>VLOOKUP(D:D,职称信息表!B:G,6,FALSE)</f>
        <v>专任教师</v>
      </c>
      <c r="H141" s="26">
        <f>VLOOKUP(D:D,工作量!C:L,10,FALSE)</f>
        <v>514.4</v>
      </c>
      <c r="I141" s="27">
        <f t="shared" si="45"/>
        <v>132.46351931330472</v>
      </c>
      <c r="J141" s="62" t="e">
        <f>VLOOKUP(成绩明细表!$D:$D,#REF!,3,FALSE)</f>
        <v>#REF!</v>
      </c>
      <c r="K141" s="62" t="e">
        <f>VLOOKUP($D:$D,#REF!,3,FALSE)</f>
        <v>#REF!</v>
      </c>
      <c r="L141" s="62" t="e">
        <f t="shared" si="44"/>
        <v>#REF!</v>
      </c>
      <c r="M141" s="75">
        <v>60</v>
      </c>
      <c r="N141" s="27">
        <f t="shared" si="46"/>
        <v>76.265822784810126</v>
      </c>
      <c r="O141" s="75">
        <v>70</v>
      </c>
      <c r="P141" s="75">
        <v>50</v>
      </c>
      <c r="Q141" s="75"/>
      <c r="R141" s="75">
        <f t="shared" si="47"/>
        <v>120</v>
      </c>
      <c r="S141" s="75"/>
      <c r="T141" s="75"/>
      <c r="U141" s="75"/>
      <c r="V141" s="75"/>
      <c r="W141" s="75"/>
      <c r="X141" s="75"/>
      <c r="Y141" s="75">
        <f t="shared" si="48"/>
        <v>0</v>
      </c>
      <c r="Z141" s="75">
        <f t="shared" si="49"/>
        <v>120</v>
      </c>
      <c r="AA141" s="75"/>
      <c r="AB141" s="75"/>
      <c r="AC141" s="75"/>
      <c r="AD141" s="75">
        <f t="shared" si="50"/>
        <v>0</v>
      </c>
      <c r="AE141" s="75"/>
      <c r="AF141" s="75"/>
      <c r="AG141" s="75"/>
      <c r="AH141" s="75">
        <f t="shared" si="51"/>
        <v>0</v>
      </c>
      <c r="AI141" s="38"/>
      <c r="AJ141" s="75">
        <f t="shared" si="52"/>
        <v>0</v>
      </c>
      <c r="AK141" s="75">
        <f t="shared" si="53"/>
        <v>0</v>
      </c>
      <c r="AL141" s="27">
        <f t="shared" si="54"/>
        <v>328.72934209811484</v>
      </c>
      <c r="AM141" s="75"/>
    </row>
    <row r="142" spans="1:39" ht="22" customHeight="1" x14ac:dyDescent="0.25">
      <c r="A142" s="75">
        <v>140</v>
      </c>
      <c r="B142" s="88" t="s">
        <v>353</v>
      </c>
      <c r="C142" s="88" t="s">
        <v>39</v>
      </c>
      <c r="D142" s="88" t="s">
        <v>40</v>
      </c>
      <c r="E142" s="75" t="str">
        <f>VLOOKUP(D:D,职称信息表!B:M,12,FALSE)</f>
        <v>副教授</v>
      </c>
      <c r="F142" s="75" t="str">
        <f>VLOOKUP(D:D,职称信息表!B:L,11,FALSE)</f>
        <v>副高</v>
      </c>
      <c r="G142" s="75" t="str">
        <f>VLOOKUP(D:D,职称信息表!B:G,6,FALSE)</f>
        <v>专任教师</v>
      </c>
      <c r="H142" s="26">
        <f>VLOOKUP(D:D,工作量!C:L,10,FALSE)</f>
        <v>311.88</v>
      </c>
      <c r="I142" s="27">
        <f t="shared" si="45"/>
        <v>80.312446351931328</v>
      </c>
      <c r="J142" s="62"/>
      <c r="K142" s="62" t="e">
        <f>VLOOKUP($D:$D,#REF!,3,FALSE)</f>
        <v>#REF!</v>
      </c>
      <c r="L142" s="62" t="e">
        <f t="shared" si="44"/>
        <v>#REF!</v>
      </c>
      <c r="M142" s="75">
        <v>133</v>
      </c>
      <c r="N142" s="27">
        <f t="shared" si="46"/>
        <v>47.389240506329116</v>
      </c>
      <c r="O142" s="75"/>
      <c r="P142" s="75"/>
      <c r="Q142" s="75"/>
      <c r="R142" s="75">
        <f t="shared" si="47"/>
        <v>0</v>
      </c>
      <c r="S142" s="75"/>
      <c r="T142" s="75"/>
      <c r="U142" s="75"/>
      <c r="V142" s="75"/>
      <c r="W142" s="75"/>
      <c r="X142" s="75"/>
      <c r="Y142" s="75">
        <f t="shared" si="48"/>
        <v>0</v>
      </c>
      <c r="Z142" s="75">
        <f t="shared" si="49"/>
        <v>0</v>
      </c>
      <c r="AA142" s="75"/>
      <c r="AB142" s="75"/>
      <c r="AC142" s="75"/>
      <c r="AD142" s="75">
        <f t="shared" si="50"/>
        <v>0</v>
      </c>
      <c r="AE142" s="75"/>
      <c r="AF142" s="75">
        <v>5</v>
      </c>
      <c r="AG142" s="75"/>
      <c r="AH142" s="75">
        <f t="shared" si="51"/>
        <v>5</v>
      </c>
      <c r="AI142" s="75"/>
      <c r="AJ142" s="75">
        <f t="shared" si="52"/>
        <v>0</v>
      </c>
      <c r="AK142" s="75">
        <f t="shared" si="53"/>
        <v>5</v>
      </c>
      <c r="AL142" s="27">
        <f t="shared" si="54"/>
        <v>132.70168685826044</v>
      </c>
      <c r="AM142" s="75"/>
    </row>
    <row r="143" spans="1:39" ht="22" customHeight="1" x14ac:dyDescent="0.25">
      <c r="A143" s="75">
        <v>141</v>
      </c>
      <c r="B143" s="88" t="s">
        <v>353</v>
      </c>
      <c r="C143" s="88" t="s">
        <v>37</v>
      </c>
      <c r="D143" s="88" t="s">
        <v>38</v>
      </c>
      <c r="E143" s="75" t="str">
        <f>VLOOKUP(D:D,职称信息表!B:M,12,FALSE)</f>
        <v>教授</v>
      </c>
      <c r="F143" s="75" t="str">
        <f>VLOOKUP(D:D,职称信息表!B:L,11,FALSE)</f>
        <v>正高</v>
      </c>
      <c r="G143" s="75" t="str">
        <f>VLOOKUP(D:D,职称信息表!B:G,6,FALSE)</f>
        <v>专任教师</v>
      </c>
      <c r="H143" s="26">
        <f>VLOOKUP(D:D,工作量!C:L,10,FALSE)</f>
        <v>36</v>
      </c>
      <c r="I143" s="27">
        <f t="shared" si="45"/>
        <v>9.2703862660944214</v>
      </c>
      <c r="J143" s="62"/>
      <c r="K143" s="62" t="e">
        <f>VLOOKUP($D:$D,#REF!,3,FALSE)</f>
        <v>#REF!</v>
      </c>
      <c r="L143" s="62" t="e">
        <f t="shared" si="44"/>
        <v>#REF!</v>
      </c>
      <c r="M143" s="75">
        <v>20</v>
      </c>
      <c r="N143" s="27">
        <f t="shared" si="46"/>
        <v>92.088607594936718</v>
      </c>
      <c r="O143" s="75"/>
      <c r="P143" s="75"/>
      <c r="Q143" s="75"/>
      <c r="R143" s="75">
        <f t="shared" si="47"/>
        <v>0</v>
      </c>
      <c r="S143" s="75"/>
      <c r="T143" s="75"/>
      <c r="U143" s="75"/>
      <c r="V143" s="75"/>
      <c r="W143" s="75"/>
      <c r="X143" s="75"/>
      <c r="Y143" s="75">
        <f t="shared" si="48"/>
        <v>0</v>
      </c>
      <c r="Z143" s="75">
        <f t="shared" si="49"/>
        <v>0</v>
      </c>
      <c r="AA143" s="75"/>
      <c r="AB143" s="75"/>
      <c r="AC143" s="75"/>
      <c r="AD143" s="75">
        <f t="shared" si="50"/>
        <v>0</v>
      </c>
      <c r="AE143" s="75"/>
      <c r="AF143" s="75"/>
      <c r="AG143" s="75"/>
      <c r="AH143" s="75">
        <f t="shared" si="51"/>
        <v>0</v>
      </c>
      <c r="AI143" s="75"/>
      <c r="AJ143" s="75">
        <f t="shared" si="52"/>
        <v>0</v>
      </c>
      <c r="AK143" s="75">
        <f t="shared" si="53"/>
        <v>0</v>
      </c>
      <c r="AL143" s="27">
        <f t="shared" si="54"/>
        <v>101.35899386103114</v>
      </c>
      <c r="AM143" s="75"/>
    </row>
    <row r="144" spans="1:39" ht="22" customHeight="1" x14ac:dyDescent="0.25">
      <c r="A144" s="75">
        <v>142</v>
      </c>
      <c r="B144" s="88" t="s">
        <v>353</v>
      </c>
      <c r="C144" s="88" t="s">
        <v>267</v>
      </c>
      <c r="D144" s="88" t="s">
        <v>130</v>
      </c>
      <c r="E144" s="75" t="str">
        <f>VLOOKUP(D:D,职称信息表!B:M,12,FALSE)</f>
        <v>讲师（高校）</v>
      </c>
      <c r="F144" s="75" t="str">
        <f>VLOOKUP(D:D,职称信息表!B:L,11,FALSE)</f>
        <v>中级</v>
      </c>
      <c r="G144" s="75" t="str">
        <f>VLOOKUP(D:D,职称信息表!B:G,6,FALSE)</f>
        <v>专任教师</v>
      </c>
      <c r="H144" s="26">
        <f>VLOOKUP(D:D,工作量!C:L,10,FALSE)</f>
        <v>497.6</v>
      </c>
      <c r="I144" s="27">
        <f t="shared" si="45"/>
        <v>128.137339055794</v>
      </c>
      <c r="J144" s="62" t="e">
        <f>VLOOKUP(成绩明细表!$D:$D,#REF!,3,FALSE)</f>
        <v>#REF!</v>
      </c>
      <c r="K144" s="62" t="e">
        <f>VLOOKUP($D:$D,#REF!,3,FALSE)</f>
        <v>#REF!</v>
      </c>
      <c r="L144" s="62" t="e">
        <f t="shared" si="44"/>
        <v>#REF!</v>
      </c>
      <c r="M144" s="75">
        <v>37</v>
      </c>
      <c r="N144" s="27">
        <f t="shared" si="46"/>
        <v>85.363924050632917</v>
      </c>
      <c r="O144" s="75"/>
      <c r="P144" s="75"/>
      <c r="Q144" s="75"/>
      <c r="R144" s="75">
        <f t="shared" si="47"/>
        <v>0</v>
      </c>
      <c r="S144" s="75"/>
      <c r="T144" s="75"/>
      <c r="U144" s="75"/>
      <c r="V144" s="75"/>
      <c r="W144" s="75"/>
      <c r="X144" s="75"/>
      <c r="Y144" s="75">
        <f t="shared" si="48"/>
        <v>0</v>
      </c>
      <c r="Z144" s="75">
        <f t="shared" si="49"/>
        <v>0</v>
      </c>
      <c r="AA144" s="75"/>
      <c r="AB144" s="75"/>
      <c r="AC144" s="75"/>
      <c r="AD144" s="75">
        <f t="shared" si="50"/>
        <v>0</v>
      </c>
      <c r="AE144" s="75"/>
      <c r="AF144" s="75">
        <v>4</v>
      </c>
      <c r="AG144" s="75"/>
      <c r="AH144" s="75">
        <f t="shared" si="51"/>
        <v>4</v>
      </c>
      <c r="AI144" s="75"/>
      <c r="AJ144" s="75">
        <f t="shared" si="52"/>
        <v>0</v>
      </c>
      <c r="AK144" s="75">
        <f t="shared" si="53"/>
        <v>4</v>
      </c>
      <c r="AL144" s="27">
        <f t="shared" si="54"/>
        <v>217.5012631064269</v>
      </c>
      <c r="AM144" s="75"/>
    </row>
    <row r="145" spans="1:39" ht="22" customHeight="1" x14ac:dyDescent="0.25">
      <c r="A145" s="75">
        <v>143</v>
      </c>
      <c r="B145" s="88" t="s">
        <v>353</v>
      </c>
      <c r="C145" s="88" t="s">
        <v>298</v>
      </c>
      <c r="D145" s="88" t="s">
        <v>143</v>
      </c>
      <c r="E145" s="75" t="str">
        <f>VLOOKUP(D:D,职称信息表!B:M,12,FALSE)</f>
        <v>副教授</v>
      </c>
      <c r="F145" s="75" t="str">
        <f>VLOOKUP(D:D,职称信息表!B:L,11,FALSE)</f>
        <v>副高</v>
      </c>
      <c r="G145" s="75" t="str">
        <f>VLOOKUP(D:D,职称信息表!B:G,6,FALSE)</f>
        <v>专任教师</v>
      </c>
      <c r="H145" s="26">
        <f>VLOOKUP(D:D,工作量!C:L,10,FALSE)</f>
        <v>305.77999999999997</v>
      </c>
      <c r="I145" s="27">
        <f t="shared" si="45"/>
        <v>78.741630901287536</v>
      </c>
      <c r="J145" s="62"/>
      <c r="K145" s="54">
        <v>90.21</v>
      </c>
      <c r="L145" s="62">
        <f t="shared" si="44"/>
        <v>90.21</v>
      </c>
      <c r="M145" s="75">
        <v>95</v>
      </c>
      <c r="N145" s="27">
        <f t="shared" si="46"/>
        <v>62.420886075949376</v>
      </c>
      <c r="O145" s="75"/>
      <c r="P145" s="75"/>
      <c r="Q145" s="75"/>
      <c r="R145" s="75">
        <f t="shared" si="47"/>
        <v>0</v>
      </c>
      <c r="S145" s="75"/>
      <c r="T145" s="75"/>
      <c r="U145" s="75"/>
      <c r="V145" s="75"/>
      <c r="W145" s="75"/>
      <c r="X145" s="75"/>
      <c r="Y145" s="75">
        <f t="shared" si="48"/>
        <v>0</v>
      </c>
      <c r="Z145" s="75">
        <f t="shared" si="49"/>
        <v>0</v>
      </c>
      <c r="AA145" s="75"/>
      <c r="AB145" s="75"/>
      <c r="AC145" s="75"/>
      <c r="AD145" s="75">
        <f t="shared" si="50"/>
        <v>0</v>
      </c>
      <c r="AE145" s="75"/>
      <c r="AF145" s="75"/>
      <c r="AG145" s="75"/>
      <c r="AH145" s="75">
        <f t="shared" si="51"/>
        <v>0</v>
      </c>
      <c r="AI145" s="75"/>
      <c r="AJ145" s="75">
        <f t="shared" si="52"/>
        <v>0</v>
      </c>
      <c r="AK145" s="75">
        <f t="shared" si="53"/>
        <v>0</v>
      </c>
      <c r="AL145" s="27">
        <f t="shared" si="54"/>
        <v>141.16251697723692</v>
      </c>
      <c r="AM145" s="75" t="s">
        <v>987</v>
      </c>
    </row>
    <row r="146" spans="1:39" ht="22" customHeight="1" x14ac:dyDescent="0.25">
      <c r="A146" s="75">
        <v>144</v>
      </c>
      <c r="B146" s="88" t="s">
        <v>353</v>
      </c>
      <c r="C146" s="88" t="s">
        <v>64</v>
      </c>
      <c r="D146" s="88" t="s">
        <v>65</v>
      </c>
      <c r="E146" s="75" t="str">
        <f>VLOOKUP(D:D,职称信息表!B:M,12,FALSE)</f>
        <v>讲师（高校）</v>
      </c>
      <c r="F146" s="75" t="str">
        <f>VLOOKUP(D:D,职称信息表!B:L,11,FALSE)</f>
        <v>中级</v>
      </c>
      <c r="G146" s="75" t="str">
        <f>VLOOKUP(D:D,职称信息表!B:G,6,FALSE)</f>
        <v>专任教师</v>
      </c>
      <c r="H146" s="26">
        <f>VLOOKUP(D:D,工作量!C:L,10,FALSE)</f>
        <v>340.67</v>
      </c>
      <c r="I146" s="27">
        <f t="shared" si="45"/>
        <v>87.726180257510734</v>
      </c>
      <c r="J146" s="62" t="e">
        <f>VLOOKUP(成绩明细表!$D:$D,#REF!,3,FALSE)</f>
        <v>#REF!</v>
      </c>
      <c r="K146" s="62" t="e">
        <f>VLOOKUP($D:$D,#REF!,3,FALSE)</f>
        <v>#REF!</v>
      </c>
      <c r="L146" s="62" t="e">
        <f t="shared" si="44"/>
        <v>#REF!</v>
      </c>
      <c r="M146" s="75">
        <v>26</v>
      </c>
      <c r="N146" s="27">
        <f t="shared" si="46"/>
        <v>89.715189873417728</v>
      </c>
      <c r="O146" s="75"/>
      <c r="P146" s="75"/>
      <c r="Q146" s="75"/>
      <c r="R146" s="75">
        <f t="shared" si="47"/>
        <v>0</v>
      </c>
      <c r="S146" s="75"/>
      <c r="T146" s="75"/>
      <c r="U146" s="75"/>
      <c r="V146" s="75"/>
      <c r="W146" s="75"/>
      <c r="X146" s="75"/>
      <c r="Y146" s="75">
        <f t="shared" si="48"/>
        <v>0</v>
      </c>
      <c r="Z146" s="75">
        <f t="shared" si="49"/>
        <v>0</v>
      </c>
      <c r="AA146" s="75"/>
      <c r="AB146" s="75"/>
      <c r="AC146" s="75"/>
      <c r="AD146" s="75">
        <f t="shared" si="50"/>
        <v>0</v>
      </c>
      <c r="AE146" s="75"/>
      <c r="AF146" s="75">
        <v>2</v>
      </c>
      <c r="AG146" s="75"/>
      <c r="AH146" s="75">
        <f t="shared" si="51"/>
        <v>2</v>
      </c>
      <c r="AI146" s="75"/>
      <c r="AJ146" s="75">
        <f t="shared" si="52"/>
        <v>0</v>
      </c>
      <c r="AK146" s="75">
        <f t="shared" si="53"/>
        <v>2</v>
      </c>
      <c r="AL146" s="27">
        <f t="shared" si="54"/>
        <v>179.44137013092848</v>
      </c>
      <c r="AM146" s="75"/>
    </row>
    <row r="147" spans="1:39" ht="22" customHeight="1" x14ac:dyDescent="0.25">
      <c r="A147" s="75">
        <v>145</v>
      </c>
      <c r="B147" s="88" t="s">
        <v>418</v>
      </c>
      <c r="C147" s="88" t="s">
        <v>75</v>
      </c>
      <c r="D147" s="88" t="s">
        <v>76</v>
      </c>
      <c r="E147" s="75" t="str">
        <f>VLOOKUP(D:D,职称信息表!B:M,12,FALSE)</f>
        <v>教授</v>
      </c>
      <c r="F147" s="75" t="str">
        <f>VLOOKUP(D:D,职称信息表!B:L,11,FALSE)</f>
        <v>正高</v>
      </c>
      <c r="G147" s="75" t="str">
        <f>VLOOKUP(D:D,职称信息表!B:G,6,FALSE)</f>
        <v>专任教师</v>
      </c>
      <c r="H147" s="26">
        <f>VLOOKUP(D:D,工作量!C:L,10,FALSE)</f>
        <v>387.9</v>
      </c>
      <c r="I147" s="27">
        <f t="shared" si="45"/>
        <v>99.888412017167369</v>
      </c>
      <c r="J147" s="62" t="e">
        <f>VLOOKUP(成绩明细表!$D:$D,#REF!,3,FALSE)</f>
        <v>#REF!</v>
      </c>
      <c r="K147" s="62" t="e">
        <f>VLOOKUP($D:$D,#REF!,3,FALSE)</f>
        <v>#REF!</v>
      </c>
      <c r="L147" s="62" t="e">
        <f t="shared" si="44"/>
        <v>#REF!</v>
      </c>
      <c r="M147" s="75">
        <v>127</v>
      </c>
      <c r="N147" s="27">
        <f t="shared" si="46"/>
        <v>49.762658227848107</v>
      </c>
      <c r="O147" s="75"/>
      <c r="P147" s="75"/>
      <c r="Q147" s="75"/>
      <c r="R147" s="75">
        <f t="shared" si="47"/>
        <v>0</v>
      </c>
      <c r="S147" s="75"/>
      <c r="T147" s="75"/>
      <c r="U147" s="75"/>
      <c r="V147" s="75"/>
      <c r="W147" s="75"/>
      <c r="X147" s="75"/>
      <c r="Y147" s="75">
        <f t="shared" si="48"/>
        <v>0</v>
      </c>
      <c r="Z147" s="75">
        <f t="shared" si="49"/>
        <v>0</v>
      </c>
      <c r="AA147" s="75"/>
      <c r="AB147" s="75"/>
      <c r="AC147" s="75"/>
      <c r="AD147" s="75">
        <f t="shared" si="50"/>
        <v>0</v>
      </c>
      <c r="AE147" s="75"/>
      <c r="AF147" s="75">
        <v>25</v>
      </c>
      <c r="AG147" s="75">
        <v>18</v>
      </c>
      <c r="AH147" s="75">
        <f t="shared" si="51"/>
        <v>43</v>
      </c>
      <c r="AI147" s="75"/>
      <c r="AJ147" s="75">
        <f t="shared" si="52"/>
        <v>0</v>
      </c>
      <c r="AK147" s="75">
        <f t="shared" si="53"/>
        <v>43</v>
      </c>
      <c r="AL147" s="27">
        <f t="shared" si="54"/>
        <v>192.65107024501549</v>
      </c>
      <c r="AM147" s="75"/>
    </row>
    <row r="148" spans="1:39" ht="22" customHeight="1" x14ac:dyDescent="0.25">
      <c r="A148" s="75">
        <v>146</v>
      </c>
      <c r="B148" s="88" t="s">
        <v>418</v>
      </c>
      <c r="C148" s="89" t="s">
        <v>737</v>
      </c>
      <c r="D148" s="89" t="s">
        <v>686</v>
      </c>
      <c r="E148" s="75" t="str">
        <f>VLOOKUP(D:D,职称信息表!B:M,12,FALSE)</f>
        <v>研究员</v>
      </c>
      <c r="F148" s="75" t="str">
        <f>VLOOKUP(D:D,职称信息表!B:L,11,FALSE)</f>
        <v>正高</v>
      </c>
      <c r="G148" s="75" t="str">
        <f>VLOOKUP(D:D,职称信息表!B:G,6,FALSE)</f>
        <v>专任教师</v>
      </c>
      <c r="H148" s="26">
        <f>VLOOKUP(D:D,工作量!C:L,10,FALSE)</f>
        <v>86.44</v>
      </c>
      <c r="I148" s="27">
        <f t="shared" si="45"/>
        <v>22.259227467811158</v>
      </c>
      <c r="J148" s="62" t="e">
        <f>VLOOKUP(成绩明细表!$D:$D,#REF!,3,FALSE)</f>
        <v>#REF!</v>
      </c>
      <c r="K148" s="62"/>
      <c r="L148" s="62" t="e">
        <f t="shared" si="44"/>
        <v>#REF!</v>
      </c>
      <c r="M148" s="75">
        <v>120</v>
      </c>
      <c r="N148" s="27">
        <f t="shared" si="46"/>
        <v>52.531645569620252</v>
      </c>
      <c r="O148" s="75"/>
      <c r="P148" s="75"/>
      <c r="Q148" s="75"/>
      <c r="R148" s="75">
        <f t="shared" si="47"/>
        <v>0</v>
      </c>
      <c r="S148" s="75"/>
      <c r="T148" s="75"/>
      <c r="U148" s="75"/>
      <c r="V148" s="75"/>
      <c r="W148" s="75"/>
      <c r="X148" s="75"/>
      <c r="Y148" s="75">
        <f t="shared" si="48"/>
        <v>0</v>
      </c>
      <c r="Z148" s="75">
        <f t="shared" si="49"/>
        <v>0</v>
      </c>
      <c r="AA148" s="75"/>
      <c r="AB148" s="75"/>
      <c r="AC148" s="75"/>
      <c r="AD148" s="75">
        <f t="shared" si="50"/>
        <v>0</v>
      </c>
      <c r="AE148" s="75"/>
      <c r="AF148" s="75"/>
      <c r="AG148" s="75"/>
      <c r="AH148" s="75">
        <f t="shared" si="51"/>
        <v>0</v>
      </c>
      <c r="AI148" s="75"/>
      <c r="AJ148" s="75">
        <f t="shared" si="52"/>
        <v>0</v>
      </c>
      <c r="AK148" s="75">
        <f t="shared" si="53"/>
        <v>0</v>
      </c>
      <c r="AL148" s="27">
        <f t="shared" si="54"/>
        <v>74.79087303743141</v>
      </c>
      <c r="AM148" s="75"/>
    </row>
    <row r="149" spans="1:39" ht="22" customHeight="1" x14ac:dyDescent="0.25">
      <c r="A149" s="75">
        <v>147</v>
      </c>
      <c r="B149" s="88" t="s">
        <v>418</v>
      </c>
      <c r="C149" s="88" t="s">
        <v>293</v>
      </c>
      <c r="D149" s="88" t="s">
        <v>43</v>
      </c>
      <c r="E149" s="75" t="str">
        <f>VLOOKUP(D:D,职称信息表!B:M,12,FALSE)</f>
        <v>副教授</v>
      </c>
      <c r="F149" s="75" t="str">
        <f>VLOOKUP(D:D,职称信息表!B:L,11,FALSE)</f>
        <v>副高</v>
      </c>
      <c r="G149" s="75" t="str">
        <f>VLOOKUP(D:D,职称信息表!B:G,6,FALSE)</f>
        <v>专任教师</v>
      </c>
      <c r="H149" s="26">
        <f>VLOOKUP(D:D,工作量!C:L,10,FALSE)</f>
        <v>409.70181760000003</v>
      </c>
      <c r="I149" s="27">
        <f t="shared" si="45"/>
        <v>105.50261397424893</v>
      </c>
      <c r="J149" s="62" t="e">
        <f>VLOOKUP(成绩明细表!$D:$D,#REF!,3,FALSE)</f>
        <v>#REF!</v>
      </c>
      <c r="K149" s="62" t="e">
        <f>VLOOKUP($D:$D,#REF!,3,FALSE)</f>
        <v>#REF!</v>
      </c>
      <c r="L149" s="62" t="e">
        <f t="shared" si="44"/>
        <v>#REF!</v>
      </c>
      <c r="M149" s="75">
        <v>137</v>
      </c>
      <c r="N149" s="27">
        <f t="shared" si="46"/>
        <v>45.806962025316466</v>
      </c>
      <c r="O149" s="75"/>
      <c r="P149" s="75"/>
      <c r="Q149" s="75"/>
      <c r="R149" s="75">
        <f t="shared" si="47"/>
        <v>0</v>
      </c>
      <c r="S149" s="75">
        <v>15</v>
      </c>
      <c r="T149" s="75"/>
      <c r="U149" s="75"/>
      <c r="V149" s="75"/>
      <c r="W149" s="75"/>
      <c r="X149" s="75"/>
      <c r="Y149" s="75">
        <f t="shared" si="48"/>
        <v>15</v>
      </c>
      <c r="Z149" s="75">
        <f t="shared" si="49"/>
        <v>15</v>
      </c>
      <c r="AA149" s="75"/>
      <c r="AB149" s="75"/>
      <c r="AC149" s="75"/>
      <c r="AD149" s="75">
        <f t="shared" si="50"/>
        <v>0</v>
      </c>
      <c r="AE149" s="75">
        <v>36</v>
      </c>
      <c r="AF149" s="75">
        <v>64</v>
      </c>
      <c r="AG149" s="75"/>
      <c r="AH149" s="75">
        <f t="shared" si="51"/>
        <v>100</v>
      </c>
      <c r="AI149" s="75"/>
      <c r="AJ149" s="75">
        <f t="shared" si="52"/>
        <v>0</v>
      </c>
      <c r="AK149" s="75">
        <f t="shared" si="53"/>
        <v>100</v>
      </c>
      <c r="AL149" s="27">
        <f t="shared" si="54"/>
        <v>266.30957599956537</v>
      </c>
      <c r="AM149" s="75"/>
    </row>
    <row r="150" spans="1:39" ht="22" customHeight="1" x14ac:dyDescent="0.25">
      <c r="A150" s="75">
        <v>148</v>
      </c>
      <c r="B150" s="89" t="s">
        <v>418</v>
      </c>
      <c r="C150" s="89" t="s">
        <v>54</v>
      </c>
      <c r="D150" s="89" t="s">
        <v>55</v>
      </c>
      <c r="E150" s="75" t="str">
        <f>VLOOKUP(D:D,职称信息表!B:M,12,FALSE)</f>
        <v>教授</v>
      </c>
      <c r="F150" s="75" t="str">
        <f>VLOOKUP(D:D,职称信息表!B:L,11,FALSE)</f>
        <v>正高</v>
      </c>
      <c r="G150" s="75" t="str">
        <f>VLOOKUP(D:D,职称信息表!B:G,6,FALSE)</f>
        <v>专任教师</v>
      </c>
      <c r="H150" s="26">
        <f>VLOOKUP(D:D,工作量!C:L,10,FALSE)</f>
        <v>515.62</v>
      </c>
      <c r="I150" s="27">
        <f t="shared" si="45"/>
        <v>132.77768240343349</v>
      </c>
      <c r="J150" s="62"/>
      <c r="K150" s="62" t="e">
        <f>VLOOKUP($D:$D,#REF!,3,FALSE)</f>
        <v>#REF!</v>
      </c>
      <c r="L150" s="62" t="e">
        <f>AVERAGE(J150,K150)</f>
        <v>#REF!</v>
      </c>
      <c r="M150" s="75">
        <v>73</v>
      </c>
      <c r="N150" s="27">
        <f t="shared" si="46"/>
        <v>71.12341772151899</v>
      </c>
      <c r="O150" s="75">
        <v>92.5</v>
      </c>
      <c r="P150" s="75"/>
      <c r="Q150" s="75"/>
      <c r="R150" s="75">
        <f t="shared" si="47"/>
        <v>92.5</v>
      </c>
      <c r="S150" s="75"/>
      <c r="T150" s="75"/>
      <c r="U150" s="75">
        <v>15</v>
      </c>
      <c r="V150" s="75"/>
      <c r="W150" s="75"/>
      <c r="X150" s="75"/>
      <c r="Y150" s="75">
        <f t="shared" si="48"/>
        <v>15</v>
      </c>
      <c r="Z150" s="75">
        <f t="shared" si="49"/>
        <v>107.5</v>
      </c>
      <c r="AA150" s="75"/>
      <c r="AB150" s="75"/>
      <c r="AC150" s="75"/>
      <c r="AD150" s="75">
        <f t="shared" si="50"/>
        <v>0</v>
      </c>
      <c r="AE150" s="75"/>
      <c r="AF150" s="75"/>
      <c r="AG150" s="75">
        <v>15</v>
      </c>
      <c r="AH150" s="75">
        <f t="shared" si="51"/>
        <v>15</v>
      </c>
      <c r="AI150" s="75">
        <v>30</v>
      </c>
      <c r="AJ150" s="75">
        <f t="shared" si="52"/>
        <v>30</v>
      </c>
      <c r="AK150" s="75">
        <f t="shared" si="53"/>
        <v>45</v>
      </c>
      <c r="AL150" s="27">
        <f t="shared" si="54"/>
        <v>356.40110012495245</v>
      </c>
      <c r="AM150" s="75"/>
    </row>
    <row r="151" spans="1:39" ht="22" customHeight="1" x14ac:dyDescent="0.25">
      <c r="A151" s="75">
        <v>149</v>
      </c>
      <c r="B151" s="88" t="s">
        <v>418</v>
      </c>
      <c r="C151" s="88" t="s">
        <v>400</v>
      </c>
      <c r="D151" s="88" t="s">
        <v>336</v>
      </c>
      <c r="E151" s="75">
        <f>VLOOKUP(D:D,职称信息表!B:M,12,FALSE)</f>
        <v>0</v>
      </c>
      <c r="F151" s="75" t="str">
        <f>VLOOKUP(D:D,职称信息表!B:L,11,FALSE)</f>
        <v>中级</v>
      </c>
      <c r="G151" s="75" t="str">
        <f>VLOOKUP(D:D,职称信息表!B:G,6,FALSE)</f>
        <v>专任教师</v>
      </c>
      <c r="H151" s="26">
        <f>VLOOKUP(D:D,工作量!C:L,10,FALSE)</f>
        <v>285.68</v>
      </c>
      <c r="I151" s="27">
        <f t="shared" si="45"/>
        <v>73.565665236051501</v>
      </c>
      <c r="J151" s="62"/>
      <c r="K151" s="62" t="e">
        <f>VLOOKUP($D:$D,#REF!,3,FALSE)</f>
        <v>#REF!</v>
      </c>
      <c r="L151" s="62" t="e">
        <f>AVERAGE(J151,K151)</f>
        <v>#REF!</v>
      </c>
      <c r="M151" s="75">
        <v>117</v>
      </c>
      <c r="N151" s="27">
        <f t="shared" si="46"/>
        <v>53.718354430379755</v>
      </c>
      <c r="O151" s="75"/>
      <c r="P151" s="75"/>
      <c r="Q151" s="75"/>
      <c r="R151" s="75">
        <f t="shared" si="47"/>
        <v>0</v>
      </c>
      <c r="S151" s="75"/>
      <c r="T151" s="75"/>
      <c r="U151" s="75"/>
      <c r="V151" s="75"/>
      <c r="W151" s="75"/>
      <c r="X151" s="75"/>
      <c r="Y151" s="75">
        <f t="shared" si="48"/>
        <v>0</v>
      </c>
      <c r="Z151" s="75">
        <f t="shared" si="49"/>
        <v>0</v>
      </c>
      <c r="AA151" s="75"/>
      <c r="AB151" s="75"/>
      <c r="AC151" s="75"/>
      <c r="AD151" s="75">
        <f t="shared" si="50"/>
        <v>0</v>
      </c>
      <c r="AE151" s="75"/>
      <c r="AF151" s="75"/>
      <c r="AG151" s="75"/>
      <c r="AH151" s="75">
        <f t="shared" si="51"/>
        <v>0</v>
      </c>
      <c r="AI151" s="75"/>
      <c r="AJ151" s="75">
        <f t="shared" si="52"/>
        <v>0</v>
      </c>
      <c r="AK151" s="75">
        <f t="shared" si="53"/>
        <v>0</v>
      </c>
      <c r="AL151" s="27">
        <f t="shared" si="54"/>
        <v>127.28401966643125</v>
      </c>
      <c r="AM151" s="75"/>
    </row>
    <row r="152" spans="1:39" ht="22" customHeight="1" x14ac:dyDescent="0.25">
      <c r="A152" s="75">
        <v>150</v>
      </c>
      <c r="B152" s="88" t="s">
        <v>418</v>
      </c>
      <c r="C152" s="88" t="s">
        <v>401</v>
      </c>
      <c r="D152" s="88" t="s">
        <v>337</v>
      </c>
      <c r="E152" s="75" t="str">
        <f>VLOOKUP(D:D,职称信息表!B:M,12,FALSE)</f>
        <v>讲师</v>
      </c>
      <c r="F152" s="75" t="str">
        <f>VLOOKUP(D:D,职称信息表!B:L,11,FALSE)</f>
        <v>中级</v>
      </c>
      <c r="G152" s="75" t="str">
        <f>VLOOKUP(D:D,职称信息表!B:G,6,FALSE)</f>
        <v>专任教师</v>
      </c>
      <c r="H152" s="26">
        <f>VLOOKUP(D:D,工作量!C:L,10,FALSE)</f>
        <v>251.15199999999999</v>
      </c>
      <c r="I152" s="27">
        <f t="shared" si="45"/>
        <v>64.674334763948494</v>
      </c>
      <c r="J152" s="62" t="e">
        <f>VLOOKUP(成绩明细表!$D:$D,#REF!,3,FALSE)</f>
        <v>#REF!</v>
      </c>
      <c r="K152" s="62" t="e">
        <f>VLOOKUP($D:$D,#REF!,3,FALSE)</f>
        <v>#REF!</v>
      </c>
      <c r="L152" s="62" t="e">
        <f>AVERAGE(J152,K152)</f>
        <v>#REF!</v>
      </c>
      <c r="M152" s="75">
        <v>144</v>
      </c>
      <c r="N152" s="27">
        <f t="shared" si="46"/>
        <v>43.037974683544313</v>
      </c>
      <c r="O152" s="75"/>
      <c r="P152" s="75"/>
      <c r="Q152" s="75"/>
      <c r="R152" s="75">
        <f t="shared" si="47"/>
        <v>0</v>
      </c>
      <c r="S152" s="75"/>
      <c r="T152" s="75"/>
      <c r="U152" s="75"/>
      <c r="V152" s="75"/>
      <c r="W152" s="75"/>
      <c r="X152" s="75"/>
      <c r="Y152" s="75">
        <f t="shared" si="48"/>
        <v>0</v>
      </c>
      <c r="Z152" s="75">
        <f t="shared" si="49"/>
        <v>0</v>
      </c>
      <c r="AA152" s="75"/>
      <c r="AB152" s="75"/>
      <c r="AC152" s="75"/>
      <c r="AD152" s="75">
        <f t="shared" si="50"/>
        <v>0</v>
      </c>
      <c r="AE152" s="75"/>
      <c r="AF152" s="75">
        <v>10</v>
      </c>
      <c r="AG152" s="75"/>
      <c r="AH152" s="75">
        <f t="shared" si="51"/>
        <v>10</v>
      </c>
      <c r="AI152" s="75"/>
      <c r="AJ152" s="75">
        <f t="shared" si="52"/>
        <v>0</v>
      </c>
      <c r="AK152" s="75">
        <f t="shared" si="53"/>
        <v>10</v>
      </c>
      <c r="AL152" s="27">
        <f t="shared" si="54"/>
        <v>117.7123094474928</v>
      </c>
      <c r="AM152" s="75"/>
    </row>
    <row r="153" spans="1:39" ht="22" customHeight="1" x14ac:dyDescent="0.25">
      <c r="A153" s="75">
        <v>151</v>
      </c>
      <c r="B153" s="88" t="s">
        <v>418</v>
      </c>
      <c r="C153" s="88" t="s">
        <v>396</v>
      </c>
      <c r="D153" s="88" t="s">
        <v>332</v>
      </c>
      <c r="E153" s="75" t="str">
        <f>VLOOKUP(D:D,职称信息表!B:M,12,FALSE)</f>
        <v>讲师（高校）</v>
      </c>
      <c r="F153" s="75" t="str">
        <f>VLOOKUP(D:D,职称信息表!B:L,11,FALSE)</f>
        <v>中级</v>
      </c>
      <c r="G153" s="75" t="str">
        <f>VLOOKUP(D:D,职称信息表!B:G,6,FALSE)</f>
        <v>专任教师</v>
      </c>
      <c r="H153" s="26">
        <f>VLOOKUP(D:D,工作量!C:L,10,FALSE)</f>
        <v>145.58000000000001</v>
      </c>
      <c r="I153" s="27">
        <f t="shared" si="45"/>
        <v>37.488412017167384</v>
      </c>
      <c r="J153" s="62"/>
      <c r="K153" s="62" t="e">
        <f>VLOOKUP($D:$D,#REF!,3,FALSE)</f>
        <v>#REF!</v>
      </c>
      <c r="L153" s="62" t="e">
        <f>AVERAGE(J153,K153)</f>
        <v>#REF!</v>
      </c>
      <c r="M153" s="75">
        <v>22</v>
      </c>
      <c r="N153" s="27">
        <f t="shared" si="46"/>
        <v>91.297468354430379</v>
      </c>
      <c r="O153" s="75"/>
      <c r="P153" s="75"/>
      <c r="Q153" s="75"/>
      <c r="R153" s="75">
        <f t="shared" si="47"/>
        <v>0</v>
      </c>
      <c r="S153" s="75"/>
      <c r="T153" s="75"/>
      <c r="U153" s="75"/>
      <c r="V153" s="75"/>
      <c r="W153" s="75"/>
      <c r="X153" s="75"/>
      <c r="Y153" s="75">
        <f t="shared" si="48"/>
        <v>0</v>
      </c>
      <c r="Z153" s="75">
        <f t="shared" si="49"/>
        <v>0</v>
      </c>
      <c r="AA153" s="75"/>
      <c r="AB153" s="75"/>
      <c r="AC153" s="75"/>
      <c r="AD153" s="75">
        <f t="shared" si="50"/>
        <v>0</v>
      </c>
      <c r="AE153" s="75"/>
      <c r="AF153" s="75">
        <v>5</v>
      </c>
      <c r="AG153" s="75"/>
      <c r="AH153" s="75">
        <f t="shared" si="51"/>
        <v>5</v>
      </c>
      <c r="AI153" s="75"/>
      <c r="AJ153" s="75">
        <f t="shared" si="52"/>
        <v>0</v>
      </c>
      <c r="AK153" s="75">
        <f t="shared" si="53"/>
        <v>5</v>
      </c>
      <c r="AL153" s="27">
        <f t="shared" si="54"/>
        <v>133.78588037159776</v>
      </c>
      <c r="AM153" s="75"/>
    </row>
    <row r="154" spans="1:39" ht="22" customHeight="1" x14ac:dyDescent="0.25">
      <c r="A154" s="75">
        <v>152</v>
      </c>
      <c r="B154" s="88" t="s">
        <v>418</v>
      </c>
      <c r="C154" s="89" t="s">
        <v>743</v>
      </c>
      <c r="D154" s="89" t="s">
        <v>691</v>
      </c>
      <c r="E154" s="75" t="str">
        <f>VLOOKUP(D:D,职称信息表!B:M,12,FALSE)</f>
        <v>讲师（高校）</v>
      </c>
      <c r="F154" s="75" t="str">
        <f>VLOOKUP(D:D,职称信息表!B:L,11,FALSE)</f>
        <v>中级</v>
      </c>
      <c r="G154" s="75" t="str">
        <f>VLOOKUP(D:D,职称信息表!B:G,6,FALSE)</f>
        <v>专任教师</v>
      </c>
      <c r="H154" s="26">
        <f>VLOOKUP(D:D,工作量!C:L,10,FALSE)</f>
        <v>63.18</v>
      </c>
      <c r="I154" s="27">
        <f t="shared" si="45"/>
        <v>16.269527896995708</v>
      </c>
      <c r="J154" s="62"/>
      <c r="K154" s="62"/>
      <c r="L154" s="62"/>
      <c r="M154" s="75">
        <v>172</v>
      </c>
      <c r="N154" s="27">
        <f t="shared" si="46"/>
        <v>31.962025316455701</v>
      </c>
      <c r="O154" s="75"/>
      <c r="P154" s="75"/>
      <c r="Q154" s="75"/>
      <c r="R154" s="75">
        <f t="shared" si="47"/>
        <v>0</v>
      </c>
      <c r="S154" s="75"/>
      <c r="T154" s="75"/>
      <c r="U154" s="75"/>
      <c r="V154" s="75"/>
      <c r="W154" s="75"/>
      <c r="X154" s="75"/>
      <c r="Y154" s="75">
        <f t="shared" si="48"/>
        <v>0</v>
      </c>
      <c r="Z154" s="75">
        <f t="shared" si="49"/>
        <v>0</v>
      </c>
      <c r="AA154" s="75"/>
      <c r="AB154" s="75"/>
      <c r="AC154" s="75"/>
      <c r="AD154" s="75">
        <f t="shared" si="50"/>
        <v>0</v>
      </c>
      <c r="AE154" s="75"/>
      <c r="AF154" s="75"/>
      <c r="AG154" s="75"/>
      <c r="AH154" s="75">
        <f t="shared" si="51"/>
        <v>0</v>
      </c>
      <c r="AI154" s="75"/>
      <c r="AJ154" s="75">
        <f t="shared" si="52"/>
        <v>0</v>
      </c>
      <c r="AK154" s="75">
        <f t="shared" si="53"/>
        <v>0</v>
      </c>
      <c r="AL154" s="27">
        <f t="shared" si="54"/>
        <v>48.231553213451406</v>
      </c>
      <c r="AM154" s="75"/>
    </row>
    <row r="155" spans="1:39" ht="22" customHeight="1" x14ac:dyDescent="0.25">
      <c r="A155" s="75">
        <v>153</v>
      </c>
      <c r="B155" s="88" t="s">
        <v>418</v>
      </c>
      <c r="C155" s="88" t="s">
        <v>3</v>
      </c>
      <c r="D155" s="88" t="s">
        <v>4</v>
      </c>
      <c r="E155" s="75" t="str">
        <f>VLOOKUP(D:D,职称信息表!B:M,12,FALSE)</f>
        <v>教授</v>
      </c>
      <c r="F155" s="75" t="str">
        <f>VLOOKUP(D:D,职称信息表!B:L,11,FALSE)</f>
        <v>正高</v>
      </c>
      <c r="G155" s="75" t="str">
        <f>VLOOKUP(D:D,职称信息表!B:G,6,FALSE)</f>
        <v>专任教师</v>
      </c>
      <c r="H155" s="26">
        <f>VLOOKUP(D:D,工作量!C:L,10,FALSE)</f>
        <v>217.07999999999998</v>
      </c>
      <c r="I155" s="27">
        <f t="shared" si="45"/>
        <v>55.900429184549353</v>
      </c>
      <c r="J155" s="62" t="e">
        <f>VLOOKUP(成绩明细表!$D:$D,#REF!,3,FALSE)</f>
        <v>#REF!</v>
      </c>
      <c r="K155" s="62" t="e">
        <f>VLOOKUP($D:$D,#REF!,3,FALSE)</f>
        <v>#REF!</v>
      </c>
      <c r="L155" s="62" t="e">
        <f t="shared" ref="L155:L174" si="55">AVERAGE(J155,K155)</f>
        <v>#REF!</v>
      </c>
      <c r="M155" s="75">
        <v>54</v>
      </c>
      <c r="N155" s="27">
        <f t="shared" si="46"/>
        <v>78.639240506329116</v>
      </c>
      <c r="O155" s="75"/>
      <c r="P155" s="75"/>
      <c r="Q155" s="75"/>
      <c r="R155" s="75">
        <f t="shared" si="47"/>
        <v>0</v>
      </c>
      <c r="S155" s="75"/>
      <c r="T155" s="75"/>
      <c r="U155" s="75"/>
      <c r="V155" s="75"/>
      <c r="W155" s="75"/>
      <c r="X155" s="75"/>
      <c r="Y155" s="75">
        <f t="shared" si="48"/>
        <v>0</v>
      </c>
      <c r="Z155" s="75">
        <f t="shared" si="49"/>
        <v>0</v>
      </c>
      <c r="AA155" s="75"/>
      <c r="AB155" s="75"/>
      <c r="AC155" s="75"/>
      <c r="AD155" s="75">
        <f t="shared" si="50"/>
        <v>0</v>
      </c>
      <c r="AE155" s="75"/>
      <c r="AF155" s="75"/>
      <c r="AG155" s="75"/>
      <c r="AH155" s="75">
        <f t="shared" si="51"/>
        <v>0</v>
      </c>
      <c r="AI155" s="75"/>
      <c r="AJ155" s="75">
        <f t="shared" si="52"/>
        <v>0</v>
      </c>
      <c r="AK155" s="75">
        <f t="shared" si="53"/>
        <v>0</v>
      </c>
      <c r="AL155" s="27">
        <f t="shared" si="54"/>
        <v>134.53966969087847</v>
      </c>
      <c r="AM155" s="75"/>
    </row>
    <row r="156" spans="1:39" ht="22" customHeight="1" x14ac:dyDescent="0.25">
      <c r="A156" s="75">
        <v>154</v>
      </c>
      <c r="B156" s="88" t="s">
        <v>418</v>
      </c>
      <c r="C156" s="88" t="s">
        <v>297</v>
      </c>
      <c r="D156" s="88" t="s">
        <v>159</v>
      </c>
      <c r="E156" s="75" t="str">
        <f>VLOOKUP(D:D,职称信息表!B:M,12,FALSE)</f>
        <v>讲师（高校）</v>
      </c>
      <c r="F156" s="75" t="str">
        <f>VLOOKUP(D:D,职称信息表!B:L,11,FALSE)</f>
        <v>中级</v>
      </c>
      <c r="G156" s="75" t="str">
        <f>VLOOKUP(D:D,职称信息表!B:G,6,FALSE)</f>
        <v>专任教师</v>
      </c>
      <c r="H156" s="26">
        <f>VLOOKUP(D:D,工作量!C:L,10,FALSE)</f>
        <v>244.16</v>
      </c>
      <c r="I156" s="27">
        <f t="shared" si="45"/>
        <v>62.873819742489275</v>
      </c>
      <c r="J156" s="62" t="e">
        <f>VLOOKUP(成绩明细表!$D:$D,#REF!,3,FALSE)</f>
        <v>#REF!</v>
      </c>
      <c r="K156" s="62" t="e">
        <f>VLOOKUP($D:$D,#REF!,3,FALSE)</f>
        <v>#REF!</v>
      </c>
      <c r="L156" s="62" t="e">
        <f t="shared" si="55"/>
        <v>#REF!</v>
      </c>
      <c r="M156" s="75">
        <v>139</v>
      </c>
      <c r="N156" s="27">
        <f t="shared" si="46"/>
        <v>45.015822784810133</v>
      </c>
      <c r="O156" s="75"/>
      <c r="P156" s="75"/>
      <c r="Q156" s="75"/>
      <c r="R156" s="75">
        <f t="shared" si="47"/>
        <v>0</v>
      </c>
      <c r="S156" s="75"/>
      <c r="T156" s="75"/>
      <c r="U156" s="75"/>
      <c r="V156" s="75"/>
      <c r="W156" s="75"/>
      <c r="X156" s="75"/>
      <c r="Y156" s="75">
        <f t="shared" si="48"/>
        <v>0</v>
      </c>
      <c r="Z156" s="75">
        <f t="shared" si="49"/>
        <v>0</v>
      </c>
      <c r="AA156" s="75"/>
      <c r="AB156" s="75"/>
      <c r="AC156" s="75"/>
      <c r="AD156" s="75">
        <f t="shared" si="50"/>
        <v>0</v>
      </c>
      <c r="AE156" s="75"/>
      <c r="AF156" s="75">
        <v>15</v>
      </c>
      <c r="AG156" s="75">
        <v>5</v>
      </c>
      <c r="AH156" s="75">
        <f t="shared" si="51"/>
        <v>20</v>
      </c>
      <c r="AI156" s="75"/>
      <c r="AJ156" s="75">
        <f t="shared" si="52"/>
        <v>0</v>
      </c>
      <c r="AK156" s="75">
        <f t="shared" si="53"/>
        <v>20</v>
      </c>
      <c r="AL156" s="27">
        <f t="shared" si="54"/>
        <v>127.8896425272994</v>
      </c>
      <c r="AM156" s="75"/>
    </row>
    <row r="157" spans="1:39" ht="22" customHeight="1" x14ac:dyDescent="0.25">
      <c r="A157" s="75">
        <v>155</v>
      </c>
      <c r="B157" s="88" t="s">
        <v>360</v>
      </c>
      <c r="C157" s="88" t="s">
        <v>5</v>
      </c>
      <c r="D157" s="88" t="s">
        <v>6</v>
      </c>
      <c r="E157" s="75" t="str">
        <f>VLOOKUP(D:D,职称信息表!B:M,12,FALSE)</f>
        <v>副教授</v>
      </c>
      <c r="F157" s="75" t="str">
        <f>VLOOKUP(D:D,职称信息表!B:L,11,FALSE)</f>
        <v>副高</v>
      </c>
      <c r="G157" s="75" t="str">
        <f>VLOOKUP(D:D,职称信息表!B:G,6,FALSE)</f>
        <v>专任教师</v>
      </c>
      <c r="H157" s="26">
        <f>VLOOKUP(D:D,工作量!C:L,10,FALSE)</f>
        <v>342.24</v>
      </c>
      <c r="I157" s="27">
        <f t="shared" si="45"/>
        <v>88.130472103004294</v>
      </c>
      <c r="J157" s="62"/>
      <c r="K157" s="54">
        <v>90.21</v>
      </c>
      <c r="L157" s="62">
        <f t="shared" si="55"/>
        <v>90.21</v>
      </c>
      <c r="M157" s="75">
        <v>96</v>
      </c>
      <c r="N157" s="27">
        <f t="shared" si="46"/>
        <v>62.025316455696206</v>
      </c>
      <c r="O157" s="75">
        <v>45</v>
      </c>
      <c r="P157" s="75"/>
      <c r="Q157" s="75"/>
      <c r="R157" s="75">
        <f t="shared" si="47"/>
        <v>45</v>
      </c>
      <c r="S157" s="75"/>
      <c r="T157" s="75"/>
      <c r="U157" s="75"/>
      <c r="V157" s="75"/>
      <c r="W157" s="75"/>
      <c r="X157" s="75"/>
      <c r="Y157" s="75">
        <f t="shared" si="48"/>
        <v>0</v>
      </c>
      <c r="Z157" s="75">
        <f t="shared" si="49"/>
        <v>45</v>
      </c>
      <c r="AA157" s="75"/>
      <c r="AB157" s="75"/>
      <c r="AC157" s="75"/>
      <c r="AD157" s="75">
        <f t="shared" si="50"/>
        <v>0</v>
      </c>
      <c r="AE157" s="75"/>
      <c r="AF157" s="75"/>
      <c r="AG157" s="75"/>
      <c r="AH157" s="75">
        <f t="shared" si="51"/>
        <v>0</v>
      </c>
      <c r="AI157" s="75"/>
      <c r="AJ157" s="75">
        <f t="shared" si="52"/>
        <v>0</v>
      </c>
      <c r="AK157" s="75">
        <f t="shared" si="53"/>
        <v>0</v>
      </c>
      <c r="AL157" s="27">
        <f t="shared" si="54"/>
        <v>195.15578855870049</v>
      </c>
      <c r="AM157" s="75" t="s">
        <v>986</v>
      </c>
    </row>
    <row r="158" spans="1:39" ht="22" customHeight="1" x14ac:dyDescent="0.25">
      <c r="A158" s="75">
        <v>156</v>
      </c>
      <c r="B158" s="88" t="s">
        <v>360</v>
      </c>
      <c r="C158" s="88" t="s">
        <v>48</v>
      </c>
      <c r="D158" s="88" t="s">
        <v>49</v>
      </c>
      <c r="E158" s="75" t="str">
        <f>VLOOKUP(D:D,职称信息表!B:M,12,FALSE)</f>
        <v>讲师（高校）</v>
      </c>
      <c r="F158" s="75" t="str">
        <f>VLOOKUP(D:D,职称信息表!B:L,11,FALSE)</f>
        <v>中级</v>
      </c>
      <c r="G158" s="75" t="str">
        <f>VLOOKUP(D:D,职称信息表!B:G,6,FALSE)</f>
        <v>专任教师</v>
      </c>
      <c r="H158" s="26">
        <f>VLOOKUP(D:D,工作量!C:L,10,FALSE)</f>
        <v>533.95600000000002</v>
      </c>
      <c r="I158" s="27">
        <f t="shared" si="45"/>
        <v>137.4993991416309</v>
      </c>
      <c r="J158" s="62" t="e">
        <f>VLOOKUP(成绩明细表!$D:$D,#REF!,3,FALSE)</f>
        <v>#REF!</v>
      </c>
      <c r="K158" s="62" t="e">
        <f>VLOOKUP($D:$D,#REF!,3,FALSE)</f>
        <v>#REF!</v>
      </c>
      <c r="L158" s="62" t="e">
        <f t="shared" si="55"/>
        <v>#REF!</v>
      </c>
      <c r="M158" s="75">
        <v>32</v>
      </c>
      <c r="N158" s="27">
        <f t="shared" si="46"/>
        <v>87.341772151898738</v>
      </c>
      <c r="O158" s="75">
        <v>43</v>
      </c>
      <c r="P158" s="75"/>
      <c r="Q158" s="75"/>
      <c r="R158" s="75">
        <f t="shared" si="47"/>
        <v>43</v>
      </c>
      <c r="S158" s="75"/>
      <c r="T158" s="75"/>
      <c r="U158" s="75"/>
      <c r="V158" s="75"/>
      <c r="W158" s="75"/>
      <c r="X158" s="75"/>
      <c r="Y158" s="75">
        <f t="shared" si="48"/>
        <v>0</v>
      </c>
      <c r="Z158" s="75">
        <f t="shared" si="49"/>
        <v>43</v>
      </c>
      <c r="AA158" s="75"/>
      <c r="AB158" s="75"/>
      <c r="AC158" s="75"/>
      <c r="AD158" s="75">
        <f t="shared" si="50"/>
        <v>0</v>
      </c>
      <c r="AE158" s="75"/>
      <c r="AF158" s="75">
        <v>50</v>
      </c>
      <c r="AG158" s="75"/>
      <c r="AH158" s="75">
        <f t="shared" si="51"/>
        <v>50</v>
      </c>
      <c r="AI158" s="75"/>
      <c r="AJ158" s="75">
        <f t="shared" si="52"/>
        <v>0</v>
      </c>
      <c r="AK158" s="75">
        <f t="shared" si="53"/>
        <v>50</v>
      </c>
      <c r="AL158" s="27">
        <f t="shared" si="54"/>
        <v>317.84117129352967</v>
      </c>
      <c r="AM158" s="75"/>
    </row>
    <row r="159" spans="1:39" ht="22" customHeight="1" x14ac:dyDescent="0.25">
      <c r="A159" s="75">
        <v>157</v>
      </c>
      <c r="B159" s="88" t="s">
        <v>360</v>
      </c>
      <c r="C159" s="88" t="s">
        <v>85</v>
      </c>
      <c r="D159" s="88" t="s">
        <v>86</v>
      </c>
      <c r="E159" s="75" t="str">
        <f>VLOOKUP(D:D,职称信息表!B:M,12,FALSE)</f>
        <v>副教授</v>
      </c>
      <c r="F159" s="75" t="str">
        <f>VLOOKUP(D:D,职称信息表!B:L,11,FALSE)</f>
        <v>副高</v>
      </c>
      <c r="G159" s="75" t="str">
        <f>VLOOKUP(D:D,职称信息表!B:G,6,FALSE)</f>
        <v>专任教师</v>
      </c>
      <c r="H159" s="26">
        <f>VLOOKUP(D:D,工作量!C:L,10,FALSE)</f>
        <v>563.79999999999995</v>
      </c>
      <c r="I159" s="27">
        <f t="shared" si="45"/>
        <v>145.18454935622319</v>
      </c>
      <c r="J159" s="62" t="e">
        <f>VLOOKUP(成绩明细表!$D:$D,#REF!,3,FALSE)</f>
        <v>#REF!</v>
      </c>
      <c r="K159" s="62" t="e">
        <f>VLOOKUP($D:$D,#REF!,3,FALSE)</f>
        <v>#REF!</v>
      </c>
      <c r="L159" s="62" t="e">
        <f t="shared" si="55"/>
        <v>#REF!</v>
      </c>
      <c r="M159" s="75">
        <v>121</v>
      </c>
      <c r="N159" s="27">
        <f t="shared" si="46"/>
        <v>52.136075949367097</v>
      </c>
      <c r="O159" s="75"/>
      <c r="P159" s="75"/>
      <c r="Q159" s="75"/>
      <c r="R159" s="75">
        <f t="shared" si="47"/>
        <v>0</v>
      </c>
      <c r="S159" s="75"/>
      <c r="T159" s="75"/>
      <c r="U159" s="75"/>
      <c r="V159" s="75"/>
      <c r="W159" s="75"/>
      <c r="X159" s="75"/>
      <c r="Y159" s="75">
        <f t="shared" si="48"/>
        <v>0</v>
      </c>
      <c r="Z159" s="75">
        <f t="shared" si="49"/>
        <v>0</v>
      </c>
      <c r="AA159" s="75"/>
      <c r="AB159" s="75"/>
      <c r="AC159" s="75"/>
      <c r="AD159" s="75">
        <f t="shared" si="50"/>
        <v>0</v>
      </c>
      <c r="AE159" s="75"/>
      <c r="AF159" s="75"/>
      <c r="AG159" s="75"/>
      <c r="AH159" s="75">
        <f t="shared" si="51"/>
        <v>0</v>
      </c>
      <c r="AI159" s="75"/>
      <c r="AJ159" s="75">
        <f t="shared" si="52"/>
        <v>0</v>
      </c>
      <c r="AK159" s="75">
        <f t="shared" si="53"/>
        <v>0</v>
      </c>
      <c r="AL159" s="27">
        <f t="shared" si="54"/>
        <v>197.32062530559028</v>
      </c>
      <c r="AM159" s="75"/>
    </row>
    <row r="160" spans="1:39" ht="22" customHeight="1" x14ac:dyDescent="0.25">
      <c r="A160" s="75">
        <v>158</v>
      </c>
      <c r="B160" s="88" t="s">
        <v>360</v>
      </c>
      <c r="C160" s="88" t="s">
        <v>188</v>
      </c>
      <c r="D160" s="88" t="s">
        <v>189</v>
      </c>
      <c r="E160" s="75" t="str">
        <f>VLOOKUP(D:D,职称信息表!B:M,12,FALSE)</f>
        <v>讲师（高校）</v>
      </c>
      <c r="F160" s="75" t="str">
        <f>VLOOKUP(D:D,职称信息表!B:L,11,FALSE)</f>
        <v>中级</v>
      </c>
      <c r="G160" s="75" t="str">
        <f>VLOOKUP(D:D,职称信息表!B:G,6,FALSE)</f>
        <v>专任教师</v>
      </c>
      <c r="H160" s="26">
        <f>VLOOKUP(D:D,工作量!C:L,10,FALSE)</f>
        <v>213.57</v>
      </c>
      <c r="I160" s="27">
        <f t="shared" si="45"/>
        <v>54.996566523605146</v>
      </c>
      <c r="J160" s="62" t="e">
        <f>VLOOKUP(成绩明细表!$D:$D,#REF!,3,FALSE)</f>
        <v>#REF!</v>
      </c>
      <c r="K160" s="62"/>
      <c r="L160" s="62" t="e">
        <f t="shared" si="55"/>
        <v>#REF!</v>
      </c>
      <c r="M160" s="75">
        <v>136</v>
      </c>
      <c r="N160" s="27">
        <f t="shared" si="46"/>
        <v>46.202531645569621</v>
      </c>
      <c r="O160" s="75"/>
      <c r="P160" s="75"/>
      <c r="Q160" s="75"/>
      <c r="R160" s="75">
        <f t="shared" si="47"/>
        <v>0</v>
      </c>
      <c r="S160" s="75"/>
      <c r="T160" s="75"/>
      <c r="U160" s="75"/>
      <c r="V160" s="75"/>
      <c r="W160" s="75"/>
      <c r="X160" s="75"/>
      <c r="Y160" s="75">
        <f t="shared" si="48"/>
        <v>0</v>
      </c>
      <c r="Z160" s="75">
        <f t="shared" si="49"/>
        <v>0</v>
      </c>
      <c r="AA160" s="75"/>
      <c r="AB160" s="75"/>
      <c r="AC160" s="75"/>
      <c r="AD160" s="75">
        <f t="shared" si="50"/>
        <v>0</v>
      </c>
      <c r="AE160" s="75"/>
      <c r="AF160" s="75"/>
      <c r="AG160" s="75"/>
      <c r="AH160" s="75">
        <f t="shared" si="51"/>
        <v>0</v>
      </c>
      <c r="AI160" s="75"/>
      <c r="AJ160" s="75">
        <f t="shared" si="52"/>
        <v>0</v>
      </c>
      <c r="AK160" s="75">
        <f t="shared" si="53"/>
        <v>0</v>
      </c>
      <c r="AL160" s="27">
        <f t="shared" si="54"/>
        <v>101.19909816917476</v>
      </c>
      <c r="AM160" s="75"/>
    </row>
    <row r="161" spans="1:39" ht="22" customHeight="1" x14ac:dyDescent="0.25">
      <c r="A161" s="75">
        <v>159</v>
      </c>
      <c r="B161" s="88" t="s">
        <v>360</v>
      </c>
      <c r="C161" s="88" t="s">
        <v>24</v>
      </c>
      <c r="D161" s="88" t="s">
        <v>25</v>
      </c>
      <c r="E161" s="75" t="str">
        <f>VLOOKUP(D:D,职称信息表!B:M,12,FALSE)</f>
        <v>教授</v>
      </c>
      <c r="F161" s="75" t="str">
        <f>VLOOKUP(D:D,职称信息表!B:L,11,FALSE)</f>
        <v>正高</v>
      </c>
      <c r="G161" s="75" t="str">
        <f>VLOOKUP(D:D,职称信息表!B:G,6,FALSE)</f>
        <v>专任教师</v>
      </c>
      <c r="H161" s="26">
        <f>VLOOKUP(D:D,工作量!C:L,10,FALSE)</f>
        <v>136</v>
      </c>
      <c r="I161" s="27">
        <f t="shared" si="45"/>
        <v>35.021459227467815</v>
      </c>
      <c r="J161" s="62"/>
      <c r="K161" s="62" t="e">
        <f>VLOOKUP($D:$D,#REF!,3,FALSE)</f>
        <v>#REF!</v>
      </c>
      <c r="L161" s="62" t="e">
        <f t="shared" si="55"/>
        <v>#REF!</v>
      </c>
      <c r="M161" s="75">
        <v>75</v>
      </c>
      <c r="N161" s="27">
        <f t="shared" si="46"/>
        <v>70.332278481012679</v>
      </c>
      <c r="O161" s="75"/>
      <c r="P161" s="75"/>
      <c r="Q161" s="75"/>
      <c r="R161" s="75">
        <f t="shared" si="47"/>
        <v>0</v>
      </c>
      <c r="S161" s="75"/>
      <c r="T161" s="75"/>
      <c r="U161" s="75"/>
      <c r="V161" s="75"/>
      <c r="W161" s="75"/>
      <c r="X161" s="75"/>
      <c r="Y161" s="75">
        <f t="shared" si="48"/>
        <v>0</v>
      </c>
      <c r="Z161" s="75">
        <f t="shared" si="49"/>
        <v>0</v>
      </c>
      <c r="AA161" s="75"/>
      <c r="AB161" s="75"/>
      <c r="AC161" s="75"/>
      <c r="AD161" s="75">
        <f t="shared" si="50"/>
        <v>0</v>
      </c>
      <c r="AE161" s="75"/>
      <c r="AF161" s="75"/>
      <c r="AG161" s="75"/>
      <c r="AH161" s="75">
        <f t="shared" si="51"/>
        <v>0</v>
      </c>
      <c r="AI161" s="75"/>
      <c r="AJ161" s="75">
        <f t="shared" si="52"/>
        <v>0</v>
      </c>
      <c r="AK161" s="75">
        <f t="shared" si="53"/>
        <v>0</v>
      </c>
      <c r="AL161" s="27">
        <f t="shared" si="54"/>
        <v>105.35373770848049</v>
      </c>
      <c r="AM161" s="75"/>
    </row>
    <row r="162" spans="1:39" ht="22" customHeight="1" x14ac:dyDescent="0.25">
      <c r="A162" s="75">
        <v>160</v>
      </c>
      <c r="B162" s="88" t="s">
        <v>360</v>
      </c>
      <c r="C162" s="88" t="s">
        <v>100</v>
      </c>
      <c r="D162" s="88" t="s">
        <v>101</v>
      </c>
      <c r="E162" s="75" t="str">
        <f>VLOOKUP(D:D,职称信息表!B:M,12,FALSE)</f>
        <v>副教授</v>
      </c>
      <c r="F162" s="75" t="str">
        <f>VLOOKUP(D:D,职称信息表!B:L,11,FALSE)</f>
        <v>副高</v>
      </c>
      <c r="G162" s="75" t="str">
        <f>VLOOKUP(D:D,职称信息表!B:G,6,FALSE)</f>
        <v>专任教师</v>
      </c>
      <c r="H162" s="26">
        <f>VLOOKUP(D:D,工作量!C:L,10,FALSE)</f>
        <v>247.17400000000001</v>
      </c>
      <c r="I162" s="27">
        <f t="shared" si="45"/>
        <v>63.649957081545061</v>
      </c>
      <c r="J162" s="62" t="e">
        <f>VLOOKUP(成绩明细表!$D:$D,#REF!,3,FALSE)</f>
        <v>#REF!</v>
      </c>
      <c r="K162" s="62" t="e">
        <f>VLOOKUP($D:$D,#REF!,3,FALSE)</f>
        <v>#REF!</v>
      </c>
      <c r="L162" s="62" t="e">
        <f t="shared" si="55"/>
        <v>#REF!</v>
      </c>
      <c r="M162" s="75">
        <v>106</v>
      </c>
      <c r="N162" s="27">
        <f t="shared" si="46"/>
        <v>58.069620253164558</v>
      </c>
      <c r="O162" s="75">
        <v>42</v>
      </c>
      <c r="P162" s="75"/>
      <c r="Q162" s="75"/>
      <c r="R162" s="75">
        <f t="shared" si="47"/>
        <v>42</v>
      </c>
      <c r="S162" s="75"/>
      <c r="T162" s="75"/>
      <c r="U162" s="75"/>
      <c r="V162" s="75"/>
      <c r="W162" s="75"/>
      <c r="X162" s="75"/>
      <c r="Y162" s="75">
        <f t="shared" si="48"/>
        <v>0</v>
      </c>
      <c r="Z162" s="75">
        <f t="shared" si="49"/>
        <v>42</v>
      </c>
      <c r="AA162" s="75"/>
      <c r="AB162" s="75"/>
      <c r="AC162" s="75"/>
      <c r="AD162" s="75">
        <f t="shared" si="50"/>
        <v>0</v>
      </c>
      <c r="AE162" s="75"/>
      <c r="AF162" s="75"/>
      <c r="AG162" s="75"/>
      <c r="AH162" s="75">
        <f t="shared" si="51"/>
        <v>0</v>
      </c>
      <c r="AI162" s="75"/>
      <c r="AJ162" s="75">
        <f t="shared" si="52"/>
        <v>0</v>
      </c>
      <c r="AK162" s="75">
        <f t="shared" si="53"/>
        <v>0</v>
      </c>
      <c r="AL162" s="27">
        <f t="shared" si="54"/>
        <v>163.71957733470961</v>
      </c>
      <c r="AM162" s="75"/>
    </row>
    <row r="163" spans="1:39" ht="22" customHeight="1" x14ac:dyDescent="0.25">
      <c r="A163" s="75">
        <v>161</v>
      </c>
      <c r="B163" s="88" t="s">
        <v>360</v>
      </c>
      <c r="C163" s="88" t="s">
        <v>403</v>
      </c>
      <c r="D163" s="88" t="s">
        <v>339</v>
      </c>
      <c r="E163" s="75" t="str">
        <f>VLOOKUP(D:D,职称信息表!B:M,12,FALSE)</f>
        <v>讲师（高校）</v>
      </c>
      <c r="F163" s="75" t="str">
        <f>VLOOKUP(D:D,职称信息表!B:L,11,FALSE)</f>
        <v>中级</v>
      </c>
      <c r="G163" s="75" t="str">
        <f>VLOOKUP(D:D,职称信息表!B:G,6,FALSE)</f>
        <v>专任教师</v>
      </c>
      <c r="H163" s="26">
        <f>VLOOKUP(D:D,工作量!C:L,10,FALSE)</f>
        <v>334.08</v>
      </c>
      <c r="I163" s="27">
        <f t="shared" ref="I163:I174" si="56">H163/233*60</f>
        <v>86.029184549356216</v>
      </c>
      <c r="J163" s="62"/>
      <c r="K163" s="62" t="e">
        <f>VLOOKUP($D:$D,#REF!,3,FALSE)</f>
        <v>#REF!</v>
      </c>
      <c r="L163" s="62" t="e">
        <f t="shared" si="55"/>
        <v>#REF!</v>
      </c>
      <c r="M163" s="75">
        <v>3</v>
      </c>
      <c r="N163" s="27">
        <f t="shared" ref="N163:N174" si="57">(1.6-(M163/158))*62.5</f>
        <v>98.813291139240505</v>
      </c>
      <c r="O163" s="75">
        <v>35</v>
      </c>
      <c r="P163" s="75"/>
      <c r="Q163" s="75"/>
      <c r="R163" s="75">
        <f t="shared" ref="R163:R174" si="58">SUM(O163:Q163)</f>
        <v>35</v>
      </c>
      <c r="S163" s="75"/>
      <c r="T163" s="75"/>
      <c r="U163" s="75"/>
      <c r="V163" s="75"/>
      <c r="W163" s="75"/>
      <c r="X163" s="75"/>
      <c r="Y163" s="75">
        <f t="shared" ref="Y163:Y174" si="59">SUM(S163:X163)</f>
        <v>0</v>
      </c>
      <c r="Z163" s="75">
        <f t="shared" ref="Z163:Z174" si="60">R163+Y163</f>
        <v>35</v>
      </c>
      <c r="AA163" s="75">
        <v>15</v>
      </c>
      <c r="AB163" s="75"/>
      <c r="AC163" s="75"/>
      <c r="AD163" s="75">
        <f t="shared" ref="AD163:AD174" si="61">SUM(AA163:AC163)</f>
        <v>15</v>
      </c>
      <c r="AE163" s="75">
        <v>20</v>
      </c>
      <c r="AF163" s="75">
        <v>15</v>
      </c>
      <c r="AG163" s="75"/>
      <c r="AH163" s="75">
        <f t="shared" ref="AH163:AH174" si="62">SUM(AE163:AG163)</f>
        <v>35</v>
      </c>
      <c r="AI163" s="75"/>
      <c r="AJ163" s="75">
        <f t="shared" ref="AJ163:AJ174" si="63">AI163</f>
        <v>0</v>
      </c>
      <c r="AK163" s="75">
        <f t="shared" ref="AK163:AK174" si="64">AD163+AH163+AJ163</f>
        <v>50</v>
      </c>
      <c r="AL163" s="27">
        <f t="shared" ref="AL163:AL174" si="65">I163+N163+Z163+AK163</f>
        <v>269.84247568859672</v>
      </c>
      <c r="AM163" s="75"/>
    </row>
    <row r="164" spans="1:39" ht="22" customHeight="1" x14ac:dyDescent="0.25">
      <c r="A164" s="75">
        <v>162</v>
      </c>
      <c r="B164" s="88" t="s">
        <v>358</v>
      </c>
      <c r="C164" s="88" t="s">
        <v>14</v>
      </c>
      <c r="D164" s="88" t="s">
        <v>15</v>
      </c>
      <c r="E164" s="75" t="str">
        <f>VLOOKUP(D:D,职称信息表!B:M,12,FALSE)</f>
        <v>高级实验师</v>
      </c>
      <c r="F164" s="75" t="str">
        <f>VLOOKUP(D:D,职称信息表!B:L,11,FALSE)</f>
        <v>副高</v>
      </c>
      <c r="G164" s="75" t="str">
        <f>VLOOKUP(D:D,职称信息表!B:G,6,FALSE)</f>
        <v>专任教师</v>
      </c>
      <c r="H164" s="26">
        <f>VLOOKUP(D:D,工作量!C:L,10,FALSE)</f>
        <v>354.75</v>
      </c>
      <c r="I164" s="27">
        <f t="shared" si="56"/>
        <v>91.351931330472112</v>
      </c>
      <c r="J164" s="62" t="e">
        <f>VLOOKUP(成绩明细表!$D:$D,#REF!,3,FALSE)</f>
        <v>#REF!</v>
      </c>
      <c r="K164" s="62" t="e">
        <f>VLOOKUP($D:$D,#REF!,3,FALSE)</f>
        <v>#REF!</v>
      </c>
      <c r="L164" s="62" t="e">
        <f t="shared" si="55"/>
        <v>#REF!</v>
      </c>
      <c r="M164" s="75">
        <v>45</v>
      </c>
      <c r="N164" s="27">
        <f t="shared" si="57"/>
        <v>82.199367088607602</v>
      </c>
      <c r="O164" s="75">
        <v>35</v>
      </c>
      <c r="P164" s="75"/>
      <c r="Q164" s="75"/>
      <c r="R164" s="75">
        <f t="shared" si="58"/>
        <v>35</v>
      </c>
      <c r="S164" s="75"/>
      <c r="T164" s="75"/>
      <c r="U164" s="75"/>
      <c r="V164" s="75"/>
      <c r="W164" s="75"/>
      <c r="X164" s="75"/>
      <c r="Y164" s="75">
        <f t="shared" si="59"/>
        <v>0</v>
      </c>
      <c r="Z164" s="75">
        <f t="shared" si="60"/>
        <v>35</v>
      </c>
      <c r="AA164" s="75">
        <v>15</v>
      </c>
      <c r="AB164" s="75"/>
      <c r="AC164" s="75"/>
      <c r="AD164" s="75">
        <f t="shared" si="61"/>
        <v>15</v>
      </c>
      <c r="AE164" s="75"/>
      <c r="AF164" s="75"/>
      <c r="AG164" s="75"/>
      <c r="AH164" s="75">
        <f t="shared" si="62"/>
        <v>0</v>
      </c>
      <c r="AI164" s="75"/>
      <c r="AJ164" s="75">
        <f t="shared" si="63"/>
        <v>0</v>
      </c>
      <c r="AK164" s="75">
        <f t="shared" si="64"/>
        <v>15</v>
      </c>
      <c r="AL164" s="27">
        <f t="shared" si="65"/>
        <v>223.55129841907973</v>
      </c>
      <c r="AM164" s="75"/>
    </row>
    <row r="165" spans="1:39" ht="22" customHeight="1" x14ac:dyDescent="0.25">
      <c r="A165" s="75">
        <v>163</v>
      </c>
      <c r="B165" s="88" t="s">
        <v>358</v>
      </c>
      <c r="C165" s="89" t="s">
        <v>749</v>
      </c>
      <c r="D165" s="89" t="s">
        <v>697</v>
      </c>
      <c r="E165" s="75" t="str">
        <f>VLOOKUP(D:D,职称信息表!B:M,12,FALSE)</f>
        <v>副研究员</v>
      </c>
      <c r="F165" s="75" t="str">
        <f>VLOOKUP(D:D,职称信息表!B:L,11,FALSE)</f>
        <v>副高</v>
      </c>
      <c r="G165" s="75" t="str">
        <f>VLOOKUP(D:D,职称信息表!B:G,6,FALSE)</f>
        <v>专任教师</v>
      </c>
      <c r="H165" s="26">
        <f>VLOOKUP(D:D,工作量!C:L,10,FALSE)</f>
        <v>264.68</v>
      </c>
      <c r="I165" s="27">
        <f t="shared" si="56"/>
        <v>68.157939914163094</v>
      </c>
      <c r="J165" s="62" t="e">
        <f>VLOOKUP(成绩明细表!$D:$D,#REF!,3,FALSE)</f>
        <v>#REF!</v>
      </c>
      <c r="K165" s="62" t="e">
        <f>VLOOKUP($D:$D,#REF!,3,FALSE)</f>
        <v>#REF!</v>
      </c>
      <c r="L165" s="62" t="e">
        <f t="shared" si="55"/>
        <v>#REF!</v>
      </c>
      <c r="M165" s="75">
        <v>30</v>
      </c>
      <c r="N165" s="27">
        <f t="shared" si="57"/>
        <v>88.132911392405063</v>
      </c>
      <c r="O165" s="75"/>
      <c r="P165" s="75"/>
      <c r="Q165" s="75"/>
      <c r="R165" s="75">
        <f t="shared" si="58"/>
        <v>0</v>
      </c>
      <c r="S165" s="75"/>
      <c r="T165" s="75"/>
      <c r="U165" s="75"/>
      <c r="V165" s="75"/>
      <c r="W165" s="75"/>
      <c r="X165" s="75"/>
      <c r="Y165" s="75">
        <f t="shared" si="59"/>
        <v>0</v>
      </c>
      <c r="Z165" s="75">
        <f t="shared" si="60"/>
        <v>0</v>
      </c>
      <c r="AA165" s="75"/>
      <c r="AB165" s="75"/>
      <c r="AC165" s="75"/>
      <c r="AD165" s="75">
        <f t="shared" si="61"/>
        <v>0</v>
      </c>
      <c r="AE165" s="75"/>
      <c r="AF165" s="75">
        <v>20</v>
      </c>
      <c r="AG165" s="75"/>
      <c r="AH165" s="75">
        <f t="shared" si="62"/>
        <v>20</v>
      </c>
      <c r="AI165" s="75"/>
      <c r="AJ165" s="75">
        <f t="shared" si="63"/>
        <v>0</v>
      </c>
      <c r="AK165" s="75">
        <f t="shared" si="64"/>
        <v>20</v>
      </c>
      <c r="AL165" s="27">
        <f t="shared" si="65"/>
        <v>176.29085130656816</v>
      </c>
      <c r="AM165" s="75"/>
    </row>
    <row r="166" spans="1:39" ht="22" customHeight="1" x14ac:dyDescent="0.25">
      <c r="A166" s="75">
        <v>164</v>
      </c>
      <c r="B166" s="88" t="s">
        <v>358</v>
      </c>
      <c r="C166" s="88" t="s">
        <v>9</v>
      </c>
      <c r="D166" s="88" t="s">
        <v>340</v>
      </c>
      <c r="E166" s="75" t="str">
        <f>VLOOKUP(D:D,职称信息表!B:M,12,FALSE)</f>
        <v>教授</v>
      </c>
      <c r="F166" s="75" t="str">
        <f>VLOOKUP(D:D,职称信息表!B:L,11,FALSE)</f>
        <v>正高</v>
      </c>
      <c r="G166" s="75" t="str">
        <f>VLOOKUP(D:D,职称信息表!B:G,6,FALSE)</f>
        <v>专任教师</v>
      </c>
      <c r="H166" s="49">
        <v>284.2</v>
      </c>
      <c r="I166" s="27">
        <f t="shared" si="56"/>
        <v>73.184549356223172</v>
      </c>
      <c r="J166" s="62" t="e">
        <f>VLOOKUP(成绩明细表!$D:$D,#REF!,3,FALSE)</f>
        <v>#REF!</v>
      </c>
      <c r="K166" s="62"/>
      <c r="L166" s="62" t="e">
        <f t="shared" si="55"/>
        <v>#REF!</v>
      </c>
      <c r="M166" s="75">
        <v>90</v>
      </c>
      <c r="N166" s="27">
        <f t="shared" si="57"/>
        <v>64.398734177215204</v>
      </c>
      <c r="O166" s="75">
        <v>45</v>
      </c>
      <c r="P166" s="75"/>
      <c r="Q166" s="75"/>
      <c r="R166" s="75">
        <f t="shared" si="58"/>
        <v>45</v>
      </c>
      <c r="S166" s="75"/>
      <c r="T166" s="75"/>
      <c r="U166" s="75"/>
      <c r="V166" s="75"/>
      <c r="W166" s="75"/>
      <c r="X166" s="75"/>
      <c r="Y166" s="75">
        <f t="shared" si="59"/>
        <v>0</v>
      </c>
      <c r="Z166" s="75">
        <f t="shared" si="60"/>
        <v>45</v>
      </c>
      <c r="AA166" s="75"/>
      <c r="AB166" s="75"/>
      <c r="AC166" s="75"/>
      <c r="AD166" s="75">
        <f t="shared" si="61"/>
        <v>0</v>
      </c>
      <c r="AE166" s="75"/>
      <c r="AF166" s="75"/>
      <c r="AG166" s="75"/>
      <c r="AH166" s="75">
        <f t="shared" si="62"/>
        <v>0</v>
      </c>
      <c r="AI166" s="75"/>
      <c r="AJ166" s="75">
        <f t="shared" si="63"/>
        <v>0</v>
      </c>
      <c r="AK166" s="75">
        <f t="shared" si="64"/>
        <v>0</v>
      </c>
      <c r="AL166" s="27">
        <f t="shared" si="65"/>
        <v>182.58328353343836</v>
      </c>
      <c r="AM166" s="75" t="s">
        <v>978</v>
      </c>
    </row>
    <row r="167" spans="1:39" ht="22" customHeight="1" x14ac:dyDescent="0.25">
      <c r="A167" s="75">
        <v>165</v>
      </c>
      <c r="B167" s="88" t="s">
        <v>358</v>
      </c>
      <c r="C167" s="88" t="s">
        <v>32</v>
      </c>
      <c r="D167" s="88" t="s">
        <v>33</v>
      </c>
      <c r="E167" s="75" t="str">
        <f>VLOOKUP(D:D,职称信息表!B:M,12,FALSE)</f>
        <v>副教授</v>
      </c>
      <c r="F167" s="75" t="str">
        <f>VLOOKUP(D:D,职称信息表!B:L,11,FALSE)</f>
        <v>副高</v>
      </c>
      <c r="G167" s="75" t="str">
        <f>VLOOKUP(D:D,职称信息表!B:G,6,FALSE)</f>
        <v>专任教师</v>
      </c>
      <c r="H167" s="26">
        <f>VLOOKUP(D:D,工作量!C:L,10,FALSE)</f>
        <v>188</v>
      </c>
      <c r="I167" s="27">
        <f t="shared" si="56"/>
        <v>48.412017167381975</v>
      </c>
      <c r="J167" s="62" t="e">
        <f>VLOOKUP(成绩明细表!$D:$D,#REF!,3,FALSE)</f>
        <v>#REF!</v>
      </c>
      <c r="K167" s="62"/>
      <c r="L167" s="62" t="e">
        <f t="shared" si="55"/>
        <v>#REF!</v>
      </c>
      <c r="M167" s="75">
        <v>23</v>
      </c>
      <c r="N167" s="27">
        <f t="shared" si="57"/>
        <v>90.901898734177223</v>
      </c>
      <c r="O167" s="75"/>
      <c r="P167" s="75"/>
      <c r="Q167" s="75"/>
      <c r="R167" s="75">
        <f t="shared" si="58"/>
        <v>0</v>
      </c>
      <c r="S167" s="75"/>
      <c r="T167" s="75"/>
      <c r="U167" s="75"/>
      <c r="V167" s="75"/>
      <c r="W167" s="75"/>
      <c r="X167" s="75"/>
      <c r="Y167" s="75">
        <f t="shared" si="59"/>
        <v>0</v>
      </c>
      <c r="Z167" s="75">
        <f t="shared" si="60"/>
        <v>0</v>
      </c>
      <c r="AA167" s="75"/>
      <c r="AB167" s="75"/>
      <c r="AC167" s="75"/>
      <c r="AD167" s="75">
        <f t="shared" si="61"/>
        <v>0</v>
      </c>
      <c r="AE167" s="75"/>
      <c r="AF167" s="75"/>
      <c r="AG167" s="75"/>
      <c r="AH167" s="75">
        <f t="shared" si="62"/>
        <v>0</v>
      </c>
      <c r="AI167" s="75"/>
      <c r="AJ167" s="75">
        <f t="shared" si="63"/>
        <v>0</v>
      </c>
      <c r="AK167" s="75">
        <f t="shared" si="64"/>
        <v>0</v>
      </c>
      <c r="AL167" s="27">
        <f t="shared" si="65"/>
        <v>139.3139159015592</v>
      </c>
      <c r="AM167" s="75"/>
    </row>
    <row r="168" spans="1:39" ht="22" customHeight="1" x14ac:dyDescent="0.25">
      <c r="A168" s="75">
        <v>166</v>
      </c>
      <c r="B168" s="88" t="s">
        <v>358</v>
      </c>
      <c r="C168" s="88" t="s">
        <v>12</v>
      </c>
      <c r="D168" s="88" t="s">
        <v>13</v>
      </c>
      <c r="E168" s="75" t="str">
        <f>VLOOKUP(D:D,职称信息表!B:M,12,FALSE)</f>
        <v>副教授</v>
      </c>
      <c r="F168" s="75" t="str">
        <f>VLOOKUP(D:D,职称信息表!B:L,11,FALSE)</f>
        <v>副高</v>
      </c>
      <c r="G168" s="75" t="str">
        <f>VLOOKUP(D:D,职称信息表!B:G,6,FALSE)</f>
        <v>专任教师</v>
      </c>
      <c r="H168" s="26">
        <f>VLOOKUP(D:D,工作量!C:L,10,FALSE)</f>
        <v>643.91999999999996</v>
      </c>
      <c r="I168" s="27">
        <f t="shared" si="56"/>
        <v>165.81630901287551</v>
      </c>
      <c r="J168" s="62" t="e">
        <f>VLOOKUP(成绩明细表!$D:$D,#REF!,3,FALSE)</f>
        <v>#REF!</v>
      </c>
      <c r="K168" s="62" t="e">
        <f>VLOOKUP($D:$D,#REF!,3,FALSE)</f>
        <v>#REF!</v>
      </c>
      <c r="L168" s="62" t="e">
        <f t="shared" si="55"/>
        <v>#REF!</v>
      </c>
      <c r="M168" s="75">
        <v>148</v>
      </c>
      <c r="N168" s="27">
        <f t="shared" si="57"/>
        <v>41.455696202531648</v>
      </c>
      <c r="O168" s="75">
        <v>127.5</v>
      </c>
      <c r="P168" s="75"/>
      <c r="Q168" s="75"/>
      <c r="R168" s="75">
        <f t="shared" si="58"/>
        <v>127.5</v>
      </c>
      <c r="S168" s="75"/>
      <c r="T168" s="75"/>
      <c r="U168" s="75"/>
      <c r="V168" s="75"/>
      <c r="W168" s="75"/>
      <c r="X168" s="75"/>
      <c r="Y168" s="75">
        <f t="shared" si="59"/>
        <v>0</v>
      </c>
      <c r="Z168" s="75">
        <f t="shared" si="60"/>
        <v>127.5</v>
      </c>
      <c r="AA168" s="75"/>
      <c r="AB168" s="75"/>
      <c r="AC168" s="75"/>
      <c r="AD168" s="75">
        <f t="shared" si="61"/>
        <v>0</v>
      </c>
      <c r="AE168" s="75"/>
      <c r="AF168" s="75">
        <v>50</v>
      </c>
      <c r="AG168" s="75">
        <v>10</v>
      </c>
      <c r="AH168" s="75">
        <f t="shared" si="62"/>
        <v>60</v>
      </c>
      <c r="AI168" s="75"/>
      <c r="AJ168" s="75">
        <f t="shared" si="63"/>
        <v>0</v>
      </c>
      <c r="AK168" s="75">
        <f t="shared" si="64"/>
        <v>60</v>
      </c>
      <c r="AL168" s="27">
        <f t="shared" si="65"/>
        <v>394.77200521540715</v>
      </c>
      <c r="AM168" s="75"/>
    </row>
    <row r="169" spans="1:39" ht="22" customHeight="1" x14ac:dyDescent="0.25">
      <c r="A169" s="75">
        <v>167</v>
      </c>
      <c r="B169" s="88" t="s">
        <v>358</v>
      </c>
      <c r="C169" s="88" t="s">
        <v>44</v>
      </c>
      <c r="D169" s="88" t="s">
        <v>45</v>
      </c>
      <c r="E169" s="75" t="str">
        <f>VLOOKUP(D:D,职称信息表!B:M,12,FALSE)</f>
        <v>高级实验师</v>
      </c>
      <c r="F169" s="75" t="str">
        <f>VLOOKUP(D:D,职称信息表!B:L,11,FALSE)</f>
        <v>副高</v>
      </c>
      <c r="G169" s="75" t="str">
        <f>VLOOKUP(D:D,职称信息表!B:G,6,FALSE)</f>
        <v>实验</v>
      </c>
      <c r="H169" s="26">
        <f>VLOOKUP(D:D,工作量!C:L,10,FALSE)</f>
        <v>230.4</v>
      </c>
      <c r="I169" s="27">
        <f t="shared" si="56"/>
        <v>59.33047210300429</v>
      </c>
      <c r="J169" s="62" t="e">
        <f>VLOOKUP(成绩明细表!$D:$D,#REF!,3,FALSE)</f>
        <v>#REF!</v>
      </c>
      <c r="K169" s="62" t="e">
        <f>VLOOKUP($D:$D,#REF!,3,FALSE)</f>
        <v>#REF!</v>
      </c>
      <c r="L169" s="62" t="e">
        <f t="shared" si="55"/>
        <v>#REF!</v>
      </c>
      <c r="M169" s="75">
        <v>24</v>
      </c>
      <c r="N169" s="27">
        <f t="shared" si="57"/>
        <v>90.506329113924068</v>
      </c>
      <c r="O169" s="75"/>
      <c r="P169" s="75"/>
      <c r="Q169" s="75"/>
      <c r="R169" s="75">
        <f t="shared" si="58"/>
        <v>0</v>
      </c>
      <c r="S169" s="75"/>
      <c r="T169" s="75"/>
      <c r="U169" s="75"/>
      <c r="V169" s="75"/>
      <c r="W169" s="75"/>
      <c r="X169" s="75"/>
      <c r="Y169" s="75">
        <f t="shared" si="59"/>
        <v>0</v>
      </c>
      <c r="Z169" s="75">
        <f t="shared" si="60"/>
        <v>0</v>
      </c>
      <c r="AA169" s="75"/>
      <c r="AB169" s="75"/>
      <c r="AC169" s="75"/>
      <c r="AD169" s="75">
        <f t="shared" si="61"/>
        <v>0</v>
      </c>
      <c r="AE169" s="75"/>
      <c r="AF169" s="75">
        <v>10</v>
      </c>
      <c r="AG169" s="75"/>
      <c r="AH169" s="75">
        <f t="shared" si="62"/>
        <v>10</v>
      </c>
      <c r="AI169" s="75"/>
      <c r="AJ169" s="75">
        <f t="shared" si="63"/>
        <v>0</v>
      </c>
      <c r="AK169" s="75">
        <f t="shared" si="64"/>
        <v>10</v>
      </c>
      <c r="AL169" s="27">
        <f t="shared" si="65"/>
        <v>159.83680121692836</v>
      </c>
      <c r="AM169" s="75"/>
    </row>
    <row r="170" spans="1:39" ht="22" customHeight="1" x14ac:dyDescent="0.25">
      <c r="A170" s="75">
        <v>168</v>
      </c>
      <c r="B170" s="88" t="s">
        <v>358</v>
      </c>
      <c r="C170" s="89" t="s">
        <v>750</v>
      </c>
      <c r="D170" s="89" t="s">
        <v>698</v>
      </c>
      <c r="E170" s="75">
        <f>VLOOKUP(D:D,职称信息表!B:M,12,FALSE)</f>
        <v>0</v>
      </c>
      <c r="F170" s="75" t="str">
        <f>VLOOKUP(D:D,职称信息表!B:L,11,FALSE)</f>
        <v>中级</v>
      </c>
      <c r="G170" s="75" t="str">
        <f>VLOOKUP(D:D,职称信息表!B:G,6,FALSE)</f>
        <v>专任教师</v>
      </c>
      <c r="H170" s="26">
        <f>VLOOKUP(D:D,工作量!C:L,10,FALSE)</f>
        <v>91.899999999999991</v>
      </c>
      <c r="I170" s="27">
        <f t="shared" si="56"/>
        <v>23.665236051502141</v>
      </c>
      <c r="J170" s="54">
        <v>90.16</v>
      </c>
      <c r="K170" s="62"/>
      <c r="L170" s="62">
        <f t="shared" si="55"/>
        <v>90.16</v>
      </c>
      <c r="M170" s="75">
        <v>102</v>
      </c>
      <c r="N170" s="27">
        <f t="shared" si="57"/>
        <v>59.651898734177223</v>
      </c>
      <c r="O170" s="75">
        <v>10</v>
      </c>
      <c r="P170" s="75"/>
      <c r="Q170" s="75"/>
      <c r="R170" s="75">
        <f t="shared" si="58"/>
        <v>10</v>
      </c>
      <c r="S170" s="75"/>
      <c r="T170" s="75"/>
      <c r="U170" s="75"/>
      <c r="V170" s="75"/>
      <c r="W170" s="75"/>
      <c r="X170" s="75"/>
      <c r="Y170" s="75">
        <f t="shared" si="59"/>
        <v>0</v>
      </c>
      <c r="Z170" s="75">
        <f t="shared" si="60"/>
        <v>10</v>
      </c>
      <c r="AA170" s="75"/>
      <c r="AB170" s="75"/>
      <c r="AC170" s="75"/>
      <c r="AD170" s="75">
        <f t="shared" si="61"/>
        <v>0</v>
      </c>
      <c r="AE170" s="75"/>
      <c r="AF170" s="75"/>
      <c r="AG170" s="75"/>
      <c r="AH170" s="75">
        <f t="shared" si="62"/>
        <v>0</v>
      </c>
      <c r="AI170" s="75"/>
      <c r="AJ170" s="75">
        <f t="shared" si="63"/>
        <v>0</v>
      </c>
      <c r="AK170" s="75">
        <f t="shared" si="64"/>
        <v>0</v>
      </c>
      <c r="AL170" s="27">
        <f t="shared" si="65"/>
        <v>93.317134785679372</v>
      </c>
      <c r="AM170" s="75" t="s">
        <v>985</v>
      </c>
    </row>
    <row r="171" spans="1:39" ht="22" customHeight="1" x14ac:dyDescent="0.25">
      <c r="A171" s="75">
        <v>169</v>
      </c>
      <c r="B171" s="88" t="s">
        <v>420</v>
      </c>
      <c r="C171" s="89" t="s">
        <v>751</v>
      </c>
      <c r="D171" s="89" t="s">
        <v>699</v>
      </c>
      <c r="E171" s="75" t="str">
        <f>VLOOKUP(D:D,职称信息表!B:M,12,FALSE)</f>
        <v>讲师（高校）</v>
      </c>
      <c r="F171" s="75" t="str">
        <f>VLOOKUP(D:D,职称信息表!B:L,11,FALSE)</f>
        <v>中级</v>
      </c>
      <c r="G171" s="75" t="str">
        <f>VLOOKUP(D:D,职称信息表!B:G,6,FALSE)</f>
        <v>专任教师</v>
      </c>
      <c r="H171" s="26">
        <f>VLOOKUP(D:D,工作量!C:L,10,FALSE)</f>
        <v>72</v>
      </c>
      <c r="I171" s="27">
        <f t="shared" si="56"/>
        <v>18.540772532188843</v>
      </c>
      <c r="J171" s="54">
        <v>90.16</v>
      </c>
      <c r="K171" s="62"/>
      <c r="L171" s="62">
        <f t="shared" si="55"/>
        <v>90.16</v>
      </c>
      <c r="M171" s="75">
        <v>103</v>
      </c>
      <c r="N171" s="27">
        <f t="shared" si="57"/>
        <v>59.256329113924053</v>
      </c>
      <c r="O171" s="75"/>
      <c r="P171" s="75"/>
      <c r="Q171" s="75"/>
      <c r="R171" s="75">
        <f t="shared" si="58"/>
        <v>0</v>
      </c>
      <c r="S171" s="75"/>
      <c r="T171" s="75"/>
      <c r="U171" s="75"/>
      <c r="V171" s="75"/>
      <c r="W171" s="75"/>
      <c r="X171" s="75"/>
      <c r="Y171" s="75">
        <f t="shared" si="59"/>
        <v>0</v>
      </c>
      <c r="Z171" s="75">
        <f t="shared" si="60"/>
        <v>0</v>
      </c>
      <c r="AA171" s="75"/>
      <c r="AB171" s="75"/>
      <c r="AC171" s="75"/>
      <c r="AD171" s="75">
        <f t="shared" si="61"/>
        <v>0</v>
      </c>
      <c r="AE171" s="75"/>
      <c r="AF171" s="75"/>
      <c r="AG171" s="75"/>
      <c r="AH171" s="75">
        <f t="shared" si="62"/>
        <v>0</v>
      </c>
      <c r="AI171" s="75"/>
      <c r="AJ171" s="75">
        <f t="shared" si="63"/>
        <v>0</v>
      </c>
      <c r="AK171" s="75">
        <f t="shared" si="64"/>
        <v>0</v>
      </c>
      <c r="AL171" s="27">
        <f t="shared" si="65"/>
        <v>77.797101646112893</v>
      </c>
      <c r="AM171" s="75" t="s">
        <v>981</v>
      </c>
    </row>
    <row r="172" spans="1:39" ht="22" customHeight="1" x14ac:dyDescent="0.25">
      <c r="A172" s="75">
        <v>170</v>
      </c>
      <c r="B172" s="88" t="s">
        <v>420</v>
      </c>
      <c r="C172" s="88" t="s">
        <v>347</v>
      </c>
      <c r="D172" s="88" t="s">
        <v>247</v>
      </c>
      <c r="E172" s="75" t="str">
        <f>VLOOKUP(D:D,职称信息表!B:M,12,FALSE)</f>
        <v>副教授</v>
      </c>
      <c r="F172" s="75" t="str">
        <f>VLOOKUP(D:D,职称信息表!B:L,11,FALSE)</f>
        <v>副高</v>
      </c>
      <c r="G172" s="75" t="str">
        <f>VLOOKUP(D:D,职称信息表!B:G,6,FALSE)</f>
        <v>专任教师</v>
      </c>
      <c r="H172" s="26">
        <f>VLOOKUP(D:D,工作量!C:L,10,FALSE)</f>
        <v>109.7</v>
      </c>
      <c r="I172" s="27">
        <f t="shared" si="56"/>
        <v>28.248927038626611</v>
      </c>
      <c r="J172" s="62" t="e">
        <f>VLOOKUP(成绩明细表!$D:$D,#REF!,3,FALSE)</f>
        <v>#REF!</v>
      </c>
      <c r="K172" s="62"/>
      <c r="L172" s="62" t="e">
        <f t="shared" si="55"/>
        <v>#REF!</v>
      </c>
      <c r="M172" s="75">
        <v>62</v>
      </c>
      <c r="N172" s="27">
        <f t="shared" si="57"/>
        <v>75.474683544303815</v>
      </c>
      <c r="O172" s="75">
        <v>2</v>
      </c>
      <c r="P172" s="75"/>
      <c r="Q172" s="75"/>
      <c r="R172" s="75">
        <f t="shared" si="58"/>
        <v>2</v>
      </c>
      <c r="S172" s="75"/>
      <c r="T172" s="75"/>
      <c r="U172" s="75"/>
      <c r="V172" s="75"/>
      <c r="W172" s="75">
        <v>-2</v>
      </c>
      <c r="X172" s="75"/>
      <c r="Y172" s="75">
        <f t="shared" si="59"/>
        <v>-2</v>
      </c>
      <c r="Z172" s="75">
        <f t="shared" si="60"/>
        <v>0</v>
      </c>
      <c r="AA172" s="75"/>
      <c r="AB172" s="75"/>
      <c r="AC172" s="75"/>
      <c r="AD172" s="75">
        <f t="shared" si="61"/>
        <v>0</v>
      </c>
      <c r="AE172" s="75"/>
      <c r="AF172" s="75"/>
      <c r="AG172" s="75"/>
      <c r="AH172" s="75">
        <f t="shared" si="62"/>
        <v>0</v>
      </c>
      <c r="AI172" s="75">
        <v>10</v>
      </c>
      <c r="AJ172" s="75">
        <f t="shared" si="63"/>
        <v>10</v>
      </c>
      <c r="AK172" s="75">
        <f t="shared" si="64"/>
        <v>10</v>
      </c>
      <c r="AL172" s="27">
        <f t="shared" si="65"/>
        <v>113.72361058293043</v>
      </c>
      <c r="AM172" s="75"/>
    </row>
    <row r="173" spans="1:39" ht="22" customHeight="1" x14ac:dyDescent="0.25">
      <c r="A173" s="75">
        <v>171</v>
      </c>
      <c r="B173" s="88" t="s">
        <v>652</v>
      </c>
      <c r="C173" s="88" t="s">
        <v>275</v>
      </c>
      <c r="D173" s="88" t="s">
        <v>160</v>
      </c>
      <c r="E173" s="75" t="str">
        <f>VLOOKUP(D:D,职称信息表!B:M,12,FALSE)</f>
        <v>教授</v>
      </c>
      <c r="F173" s="75" t="str">
        <f>VLOOKUP(D:D,职称信息表!B:L,11,FALSE)</f>
        <v>正高</v>
      </c>
      <c r="G173" s="75" t="str">
        <f>VLOOKUP(D:D,职称信息表!B:G,6,FALSE)</f>
        <v>专任教师</v>
      </c>
      <c r="H173" s="26">
        <f>VLOOKUP(D:D,工作量!C:L,10,FALSE)</f>
        <v>309.77280000000002</v>
      </c>
      <c r="I173" s="27">
        <f t="shared" si="56"/>
        <v>79.769819742489275</v>
      </c>
      <c r="J173" s="62" t="e">
        <f>VLOOKUP(成绩明细表!$D:$D,#REF!,3,FALSE)</f>
        <v>#REF!</v>
      </c>
      <c r="K173" s="62" t="e">
        <f>VLOOKUP($D:$D,#REF!,3,FALSE)</f>
        <v>#REF!</v>
      </c>
      <c r="L173" s="62" t="e">
        <f t="shared" si="55"/>
        <v>#REF!</v>
      </c>
      <c r="M173" s="75">
        <v>159</v>
      </c>
      <c r="N173" s="27">
        <f t="shared" si="57"/>
        <v>37.104430379746837</v>
      </c>
      <c r="O173" s="75"/>
      <c r="P173" s="75"/>
      <c r="Q173" s="75"/>
      <c r="R173" s="75">
        <f t="shared" si="58"/>
        <v>0</v>
      </c>
      <c r="S173" s="75"/>
      <c r="T173" s="75"/>
      <c r="U173" s="75"/>
      <c r="V173" s="75"/>
      <c r="W173" s="75"/>
      <c r="X173" s="75"/>
      <c r="Y173" s="75">
        <f t="shared" si="59"/>
        <v>0</v>
      </c>
      <c r="Z173" s="75">
        <f t="shared" si="60"/>
        <v>0</v>
      </c>
      <c r="AA173" s="75"/>
      <c r="AB173" s="75"/>
      <c r="AC173" s="75"/>
      <c r="AD173" s="75">
        <f t="shared" si="61"/>
        <v>0</v>
      </c>
      <c r="AE173" s="75"/>
      <c r="AF173" s="75"/>
      <c r="AG173" s="75"/>
      <c r="AH173" s="75">
        <f t="shared" si="62"/>
        <v>0</v>
      </c>
      <c r="AI173" s="75"/>
      <c r="AJ173" s="75">
        <f t="shared" si="63"/>
        <v>0</v>
      </c>
      <c r="AK173" s="75">
        <f t="shared" si="64"/>
        <v>0</v>
      </c>
      <c r="AL173" s="27">
        <f t="shared" si="65"/>
        <v>116.87425012223611</v>
      </c>
      <c r="AM173" s="75"/>
    </row>
    <row r="174" spans="1:39" ht="22" customHeight="1" x14ac:dyDescent="0.25">
      <c r="A174" s="75">
        <v>172</v>
      </c>
      <c r="B174" s="88" t="s">
        <v>1012</v>
      </c>
      <c r="C174" s="88" t="s">
        <v>1013</v>
      </c>
      <c r="D174" s="88" t="s">
        <v>1014</v>
      </c>
      <c r="E174" s="88" t="s">
        <v>913</v>
      </c>
      <c r="F174" s="88" t="s">
        <v>1015</v>
      </c>
      <c r="G174" s="75" t="s">
        <v>1008</v>
      </c>
      <c r="H174" s="26">
        <f>VLOOKUP(D:D,工作量!C:L,10,FALSE)</f>
        <v>83.2</v>
      </c>
      <c r="I174" s="27">
        <f t="shared" si="56"/>
        <v>21.42489270386266</v>
      </c>
      <c r="J174" s="62" t="e">
        <f>VLOOKUP(成绩明细表!$D:$D,#REF!,3,FALSE)</f>
        <v>#REF!</v>
      </c>
      <c r="K174" s="62" t="e">
        <f>VLOOKUP($D:$D,#REF!,3,FALSE)</f>
        <v>#REF!</v>
      </c>
      <c r="L174" s="62" t="e">
        <f t="shared" si="55"/>
        <v>#REF!</v>
      </c>
      <c r="M174" s="75">
        <v>29</v>
      </c>
      <c r="N174" s="27">
        <f t="shared" si="57"/>
        <v>88.528481012658233</v>
      </c>
      <c r="O174" s="75"/>
      <c r="P174" s="75"/>
      <c r="Q174" s="75"/>
      <c r="R174" s="75">
        <f t="shared" si="58"/>
        <v>0</v>
      </c>
      <c r="S174" s="75"/>
      <c r="T174" s="75"/>
      <c r="U174" s="75"/>
      <c r="V174" s="75"/>
      <c r="W174" s="75"/>
      <c r="X174" s="75"/>
      <c r="Y174" s="75">
        <f t="shared" si="59"/>
        <v>0</v>
      </c>
      <c r="Z174" s="75">
        <f t="shared" si="60"/>
        <v>0</v>
      </c>
      <c r="AA174" s="75"/>
      <c r="AB174" s="75"/>
      <c r="AC174" s="75"/>
      <c r="AD174" s="75">
        <f t="shared" si="61"/>
        <v>0</v>
      </c>
      <c r="AE174" s="75">
        <v>50</v>
      </c>
      <c r="AF174" s="75"/>
      <c r="AG174" s="75"/>
      <c r="AH174" s="75">
        <f t="shared" si="62"/>
        <v>50</v>
      </c>
      <c r="AI174" s="75"/>
      <c r="AJ174" s="75">
        <f t="shared" si="63"/>
        <v>0</v>
      </c>
      <c r="AK174" s="75">
        <f t="shared" si="64"/>
        <v>50</v>
      </c>
      <c r="AL174" s="27">
        <f t="shared" si="65"/>
        <v>159.9533737165209</v>
      </c>
      <c r="AM174" s="75"/>
    </row>
    <row r="175" spans="1:39" s="50" customFormat="1" ht="14" x14ac:dyDescent="0.25">
      <c r="A175" s="75"/>
      <c r="B175" s="89" t="s">
        <v>356</v>
      </c>
      <c r="C175" s="89" t="s">
        <v>710</v>
      </c>
      <c r="D175" s="89" t="s">
        <v>636</v>
      </c>
      <c r="E175" s="90">
        <f>VLOOKUP(D:D,职称信息表!B:M,12,FALSE)</f>
        <v>0</v>
      </c>
      <c r="F175" s="75" t="str">
        <f>VLOOKUP(D:D,职称信息表!B:L,11,FALSE)</f>
        <v>中级</v>
      </c>
      <c r="G175" s="75" t="str">
        <f>VLOOKUP(D:D,职称信息表!B:G,6,FALSE)</f>
        <v>专任教师</v>
      </c>
      <c r="H175" s="26"/>
      <c r="I175" s="27"/>
      <c r="J175" s="75"/>
      <c r="K175" s="75"/>
      <c r="L175" s="75"/>
      <c r="M175" s="75"/>
      <c r="N175" s="27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27"/>
      <c r="AM175" s="75" t="s">
        <v>973</v>
      </c>
    </row>
    <row r="176" spans="1:39" s="50" customFormat="1" ht="14" x14ac:dyDescent="0.25">
      <c r="A176" s="75"/>
      <c r="B176" s="89" t="s">
        <v>356</v>
      </c>
      <c r="C176" s="89" t="s">
        <v>712</v>
      </c>
      <c r="D176" s="89" t="s">
        <v>637</v>
      </c>
      <c r="E176" s="90">
        <f>VLOOKUP(D:D,职称信息表!B:M,12,FALSE)</f>
        <v>0</v>
      </c>
      <c r="F176" s="75" t="str">
        <f>VLOOKUP(D:D,职称信息表!B:L,11,FALSE)</f>
        <v>中级</v>
      </c>
      <c r="G176" s="75" t="str">
        <f>VLOOKUP(D:D,职称信息表!B:G,6,FALSE)</f>
        <v>专任教师</v>
      </c>
      <c r="H176" s="26"/>
      <c r="I176" s="27"/>
      <c r="J176" s="75"/>
      <c r="K176" s="75"/>
      <c r="L176" s="75"/>
      <c r="M176" s="75"/>
      <c r="N176" s="27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27"/>
      <c r="AM176" s="75" t="s">
        <v>973</v>
      </c>
    </row>
    <row r="177" spans="1:39" s="50" customFormat="1" ht="14" x14ac:dyDescent="0.25">
      <c r="A177" s="75"/>
      <c r="B177" s="89" t="s">
        <v>357</v>
      </c>
      <c r="C177" s="89" t="s">
        <v>729</v>
      </c>
      <c r="D177" s="89" t="s">
        <v>676</v>
      </c>
      <c r="E177" s="90">
        <f>VLOOKUP(D:D,职称信息表!B:M,12,FALSE)</f>
        <v>0</v>
      </c>
      <c r="F177" s="75" t="str">
        <f>VLOOKUP(D:D,职称信息表!B:L,11,FALSE)</f>
        <v>中级</v>
      </c>
      <c r="G177" s="75" t="str">
        <f>VLOOKUP(D:D,职称信息表!B:G,6,FALSE)</f>
        <v>专任教师</v>
      </c>
      <c r="H177" s="26"/>
      <c r="I177" s="27"/>
      <c r="J177" s="75"/>
      <c r="K177" s="75"/>
      <c r="L177" s="75"/>
      <c r="M177" s="75"/>
      <c r="N177" s="27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27"/>
      <c r="AM177" s="75" t="s">
        <v>970</v>
      </c>
    </row>
    <row r="178" spans="1:39" s="50" customFormat="1" ht="14" x14ac:dyDescent="0.25">
      <c r="A178" s="75"/>
      <c r="B178" s="89" t="s">
        <v>418</v>
      </c>
      <c r="C178" s="89" t="s">
        <v>744</v>
      </c>
      <c r="D178" s="89" t="s">
        <v>692</v>
      </c>
      <c r="E178" s="90" t="str">
        <f>VLOOKUP(D:D,职称信息表!B:M,12,FALSE)</f>
        <v>教授</v>
      </c>
      <c r="F178" s="75" t="str">
        <f>VLOOKUP(D:D,职称信息表!B:L,11,FALSE)</f>
        <v>正高</v>
      </c>
      <c r="G178" s="75" t="str">
        <f>VLOOKUP(D:D,职称信息表!B:G,6,FALSE)</f>
        <v>专任教师</v>
      </c>
      <c r="H178" s="26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 t="s">
        <v>970</v>
      </c>
    </row>
    <row r="179" spans="1:39" s="50" customFormat="1" ht="14" x14ac:dyDescent="0.25">
      <c r="A179" s="75"/>
      <c r="B179" s="89" t="s">
        <v>418</v>
      </c>
      <c r="C179" s="89" t="s">
        <v>739</v>
      </c>
      <c r="D179" s="89" t="s">
        <v>688</v>
      </c>
      <c r="E179" s="90">
        <f>VLOOKUP(D:D,职称信息表!B:M,12,FALSE)</f>
        <v>0</v>
      </c>
      <c r="F179" s="75" t="str">
        <f>VLOOKUP(D:D,职称信息表!B:L,11,FALSE)</f>
        <v>中级</v>
      </c>
      <c r="G179" s="75" t="str">
        <f>VLOOKUP(D:D,职称信息表!B:G,6,FALSE)</f>
        <v>专任教师</v>
      </c>
      <c r="H179" s="26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 t="s">
        <v>972</v>
      </c>
    </row>
    <row r="180" spans="1:39" s="50" customFormat="1" ht="14" x14ac:dyDescent="0.25">
      <c r="A180" s="75"/>
      <c r="B180" s="88" t="s">
        <v>419</v>
      </c>
      <c r="C180" s="89" t="s">
        <v>733</v>
      </c>
      <c r="D180" s="89" t="s">
        <v>682</v>
      </c>
      <c r="E180" s="90" t="str">
        <f>VLOOKUP(D:D,职称信息表!B:M,12,FALSE)</f>
        <v>特聘副教授</v>
      </c>
      <c r="F180" s="75" t="str">
        <f>VLOOKUP(D:D,职称信息表!B:L,11,FALSE)</f>
        <v>副高</v>
      </c>
      <c r="G180" s="75" t="str">
        <f>VLOOKUP(D:D,职称信息表!B:G,6,FALSE)</f>
        <v>专任教师</v>
      </c>
      <c r="H180" s="26"/>
      <c r="I180" s="27"/>
      <c r="J180" s="75"/>
      <c r="K180" s="75"/>
      <c r="L180" s="75"/>
      <c r="M180" s="75"/>
      <c r="N180" s="27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27"/>
      <c r="AM180" s="75" t="s">
        <v>971</v>
      </c>
    </row>
    <row r="181" spans="1:39" s="50" customFormat="1" ht="14" x14ac:dyDescent="0.25">
      <c r="A181" s="75"/>
      <c r="B181" s="89" t="s">
        <v>356</v>
      </c>
      <c r="C181" s="89" t="s">
        <v>720</v>
      </c>
      <c r="D181" s="89" t="s">
        <v>668</v>
      </c>
      <c r="E181" s="90" t="str">
        <f>VLOOKUP(D:D,职称信息表!B:M,12,FALSE)</f>
        <v>教授</v>
      </c>
      <c r="F181" s="75" t="str">
        <f>VLOOKUP(D:D,职称信息表!B:L,11,FALSE)</f>
        <v>正高</v>
      </c>
      <c r="G181" s="75" t="str">
        <f>VLOOKUP(D:D,职称信息表!B:G,6,FALSE)</f>
        <v>专任教师</v>
      </c>
      <c r="H181" s="26"/>
      <c r="I181" s="27"/>
      <c r="J181" s="75"/>
      <c r="K181" s="75"/>
      <c r="L181" s="75"/>
      <c r="M181" s="75"/>
      <c r="N181" s="27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27"/>
      <c r="AM181" s="75" t="s">
        <v>967</v>
      </c>
    </row>
    <row r="182" spans="1:39" s="50" customFormat="1" ht="14" x14ac:dyDescent="0.25">
      <c r="A182" s="75"/>
      <c r="B182" s="89" t="s">
        <v>357</v>
      </c>
      <c r="C182" s="89" t="s">
        <v>732</v>
      </c>
      <c r="D182" s="89" t="s">
        <v>679</v>
      </c>
      <c r="E182" s="90">
        <f>VLOOKUP(D:D,职称信息表!B:M,12,FALSE)</f>
        <v>0</v>
      </c>
      <c r="F182" s="75" t="str">
        <f>VLOOKUP(D:D,职称信息表!B:L,11,FALSE)</f>
        <v>中级</v>
      </c>
      <c r="G182" s="75" t="str">
        <f>VLOOKUP(D:D,职称信息表!B:G,6,FALSE)</f>
        <v>专任教师</v>
      </c>
      <c r="H182" s="26"/>
      <c r="I182" s="27"/>
      <c r="J182" s="75"/>
      <c r="K182" s="75"/>
      <c r="L182" s="75"/>
      <c r="M182" s="75"/>
      <c r="N182" s="27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27"/>
      <c r="AM182" s="75" t="s">
        <v>967</v>
      </c>
    </row>
    <row r="183" spans="1:39" s="50" customFormat="1" ht="14" x14ac:dyDescent="0.25">
      <c r="A183" s="75"/>
      <c r="B183" s="89" t="s">
        <v>355</v>
      </c>
      <c r="C183" s="89" t="s">
        <v>723</v>
      </c>
      <c r="D183" s="89" t="s">
        <v>671</v>
      </c>
      <c r="E183" s="90" t="str">
        <f>VLOOKUP(D:D,职称信息表!B:M,12,FALSE)</f>
        <v>高级工程师</v>
      </c>
      <c r="F183" s="75" t="str">
        <f>VLOOKUP(D:D,职称信息表!B:L,11,FALSE)</f>
        <v>副高</v>
      </c>
      <c r="G183" s="75" t="str">
        <f>VLOOKUP(D:D,职称信息表!B:G,6,FALSE)</f>
        <v>专任教师</v>
      </c>
      <c r="H183" s="26"/>
      <c r="I183" s="27"/>
      <c r="J183" s="75"/>
      <c r="K183" s="75"/>
      <c r="L183" s="75"/>
      <c r="M183" s="75"/>
      <c r="N183" s="27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27"/>
      <c r="AM183" s="75" t="s">
        <v>968</v>
      </c>
    </row>
    <row r="184" spans="1:39" s="50" customFormat="1" ht="14" x14ac:dyDescent="0.25">
      <c r="A184" s="75"/>
      <c r="B184" s="89" t="s">
        <v>357</v>
      </c>
      <c r="C184" s="89" t="s">
        <v>726</v>
      </c>
      <c r="D184" s="89" t="s">
        <v>674</v>
      </c>
      <c r="E184" s="90" t="str">
        <f>VLOOKUP(D:D,职称信息表!B:M,12,FALSE)</f>
        <v>特聘副教授</v>
      </c>
      <c r="F184" s="75" t="str">
        <f>VLOOKUP(D:D,职称信息表!B:L,11,FALSE)</f>
        <v>副高</v>
      </c>
      <c r="G184" s="75" t="str">
        <f>VLOOKUP(D:D,职称信息表!B:G,6,FALSE)</f>
        <v>专任教师</v>
      </c>
      <c r="H184" s="26"/>
      <c r="I184" s="27"/>
      <c r="J184" s="75"/>
      <c r="K184" s="75"/>
      <c r="L184" s="75"/>
      <c r="M184" s="75"/>
      <c r="N184" s="27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27"/>
      <c r="AM184" s="75" t="s">
        <v>969</v>
      </c>
    </row>
    <row r="185" spans="1:39" s="50" customFormat="1" ht="14" x14ac:dyDescent="0.25">
      <c r="A185" s="75"/>
      <c r="B185" s="88" t="s">
        <v>418</v>
      </c>
      <c r="C185" s="89" t="s">
        <v>738</v>
      </c>
      <c r="D185" s="89" t="s">
        <v>687</v>
      </c>
      <c r="E185" s="90">
        <f>VLOOKUP(D:D,职称信息表!B:M,12,FALSE)</f>
        <v>0</v>
      </c>
      <c r="F185" s="75" t="str">
        <f>VLOOKUP(D:D,职称信息表!B:L,11,FALSE)</f>
        <v>中级</v>
      </c>
      <c r="G185" s="75" t="str">
        <f>VLOOKUP(D:D,职称信息表!B:G,6,FALSE)</f>
        <v>专任教师</v>
      </c>
      <c r="H185" s="26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 t="s">
        <v>969</v>
      </c>
    </row>
    <row r="186" spans="1:39" s="50" customFormat="1" ht="14" x14ac:dyDescent="0.25">
      <c r="A186" s="75"/>
      <c r="B186" s="89" t="s">
        <v>356</v>
      </c>
      <c r="C186" s="89" t="s">
        <v>714</v>
      </c>
      <c r="D186" s="89" t="s">
        <v>664</v>
      </c>
      <c r="E186" s="90" t="str">
        <f>VLOOKUP(D:D,职称信息表!B:M,12,FALSE)</f>
        <v>特聘副教授</v>
      </c>
      <c r="F186" s="75" t="str">
        <f>VLOOKUP(D:D,职称信息表!B:L,11,FALSE)</f>
        <v>副高</v>
      </c>
      <c r="G186" s="75" t="str">
        <f>VLOOKUP(D:D,职称信息表!B:G,6,FALSE)</f>
        <v>专任教师</v>
      </c>
      <c r="H186" s="26"/>
      <c r="I186" s="27"/>
      <c r="J186" s="75"/>
      <c r="K186" s="75"/>
      <c r="L186" s="75"/>
      <c r="M186" s="75"/>
      <c r="N186" s="27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27"/>
      <c r="AM186" s="75" t="s">
        <v>966</v>
      </c>
    </row>
    <row r="187" spans="1:39" s="50" customFormat="1" ht="14" x14ac:dyDescent="0.25">
      <c r="A187" s="75"/>
      <c r="B187" s="88" t="s">
        <v>419</v>
      </c>
      <c r="C187" s="89" t="s">
        <v>734</v>
      </c>
      <c r="D187" s="89" t="s">
        <v>683</v>
      </c>
      <c r="E187" s="90" t="str">
        <f>VLOOKUP(D:D,职称信息表!B:M,12,FALSE)</f>
        <v>特聘副教授</v>
      </c>
      <c r="F187" s="75" t="str">
        <f>VLOOKUP(D:D,职称信息表!B:L,11,FALSE)</f>
        <v>副高</v>
      </c>
      <c r="G187" s="75" t="str">
        <f>VLOOKUP(D:D,职称信息表!B:G,6,FALSE)</f>
        <v>专任教师</v>
      </c>
      <c r="H187" s="26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 t="s">
        <v>966</v>
      </c>
    </row>
    <row r="188" spans="1:39" s="50" customFormat="1" ht="14" x14ac:dyDescent="0.25">
      <c r="A188" s="75"/>
      <c r="B188" s="88" t="s">
        <v>356</v>
      </c>
      <c r="C188" s="88" t="s">
        <v>272</v>
      </c>
      <c r="D188" s="88" t="s">
        <v>134</v>
      </c>
      <c r="E188" s="90" t="str">
        <f>VLOOKUP(D:D,职称信息表!B:M,12,FALSE)</f>
        <v>副教授</v>
      </c>
      <c r="F188" s="75" t="str">
        <f>VLOOKUP(D:D,职称信息表!B:L,11,FALSE)</f>
        <v>副高</v>
      </c>
      <c r="G188" s="75" t="str">
        <f>VLOOKUP(D:D,职称信息表!B:G,6,FALSE)</f>
        <v>专任教师</v>
      </c>
      <c r="H188" s="26"/>
      <c r="I188" s="27"/>
      <c r="J188" s="75"/>
      <c r="K188" s="75"/>
      <c r="L188" s="75"/>
      <c r="M188" s="75"/>
      <c r="N188" s="27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27"/>
      <c r="AM188" s="75" t="s">
        <v>974</v>
      </c>
    </row>
    <row r="189" spans="1:39" s="50" customFormat="1" ht="14" x14ac:dyDescent="0.25">
      <c r="A189" s="75"/>
      <c r="B189" s="88" t="s">
        <v>358</v>
      </c>
      <c r="C189" s="88" t="s">
        <v>268</v>
      </c>
      <c r="D189" s="88" t="s">
        <v>154</v>
      </c>
      <c r="E189" s="90" t="str">
        <f>VLOOKUP(D:D,职称信息表!B:M,12,FALSE)</f>
        <v>副教授</v>
      </c>
      <c r="F189" s="75" t="str">
        <f>VLOOKUP(D:D,职称信息表!B:L,11,FALSE)</f>
        <v>副高</v>
      </c>
      <c r="G189" s="75" t="str">
        <f>VLOOKUP(D:D,职称信息表!B:G,6,FALSE)</f>
        <v>专任教师</v>
      </c>
      <c r="H189" s="26"/>
      <c r="I189" s="27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 t="s">
        <v>975</v>
      </c>
    </row>
    <row r="190" spans="1:39" s="50" customFormat="1" ht="14" x14ac:dyDescent="0.25">
      <c r="A190" s="75"/>
      <c r="B190" s="88" t="s">
        <v>453</v>
      </c>
      <c r="C190" s="88" t="s">
        <v>291</v>
      </c>
      <c r="D190" s="88" t="s">
        <v>226</v>
      </c>
      <c r="E190" s="90" t="str">
        <f>VLOOKUP(D:D,职称信息表!B:M,12,FALSE)</f>
        <v>助理研究员</v>
      </c>
      <c r="F190" s="75" t="str">
        <f>VLOOKUP(D:D,职称信息表!B:L,11,FALSE)</f>
        <v>中级</v>
      </c>
      <c r="G190" s="75" t="str">
        <f>VLOOKUP(D:D,职称信息表!B:G,6,FALSE)</f>
        <v>专职研究</v>
      </c>
      <c r="H190" s="26"/>
      <c r="I190" s="27"/>
      <c r="J190" s="75"/>
      <c r="K190" s="75"/>
      <c r="L190" s="75"/>
      <c r="M190" s="75"/>
      <c r="N190" s="27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27"/>
      <c r="AM190" s="75" t="s">
        <v>639</v>
      </c>
    </row>
    <row r="191" spans="1:39" s="50" customFormat="1" ht="14" x14ac:dyDescent="0.25">
      <c r="A191" s="75"/>
      <c r="B191" s="88" t="s">
        <v>455</v>
      </c>
      <c r="C191" s="89" t="s">
        <v>342</v>
      </c>
      <c r="D191" s="89" t="s">
        <v>214</v>
      </c>
      <c r="E191" s="90" t="str">
        <f>VLOOKUP(D:D,职称信息表!B:M,12,FALSE)</f>
        <v>高级工程师</v>
      </c>
      <c r="F191" s="75" t="str">
        <f>VLOOKUP(D:D,职称信息表!B:L,11,FALSE)</f>
        <v>副高</v>
      </c>
      <c r="G191" s="75" t="str">
        <f>VLOOKUP(D:D,职称信息表!B:G,6,FALSE)</f>
        <v>专职研究</v>
      </c>
      <c r="H191" s="26"/>
      <c r="I191" s="27"/>
      <c r="J191" s="75"/>
      <c r="K191" s="75"/>
      <c r="L191" s="75"/>
      <c r="M191" s="75"/>
      <c r="N191" s="27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27"/>
      <c r="AM191" s="75" t="s">
        <v>639</v>
      </c>
    </row>
    <row r="192" spans="1:39" s="50" customFormat="1" ht="14" x14ac:dyDescent="0.25">
      <c r="A192" s="75"/>
      <c r="B192" s="89" t="s">
        <v>356</v>
      </c>
      <c r="C192" s="89" t="s">
        <v>709</v>
      </c>
      <c r="D192" s="89" t="s">
        <v>660</v>
      </c>
      <c r="E192" s="90" t="str">
        <f>VLOOKUP(D:D,职称信息表!B:M,12,FALSE)</f>
        <v>教授</v>
      </c>
      <c r="F192" s="75" t="str">
        <f>VLOOKUP(D:D,职称信息表!B:L,11,FALSE)</f>
        <v>正高</v>
      </c>
      <c r="G192" s="75" t="str">
        <f>VLOOKUP(D:D,职称信息表!B:G,6,FALSE)</f>
        <v>专职研究</v>
      </c>
      <c r="H192" s="26"/>
      <c r="I192" s="27"/>
      <c r="J192" s="75"/>
      <c r="K192" s="75"/>
      <c r="L192" s="75"/>
      <c r="M192" s="75"/>
      <c r="N192" s="27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27"/>
      <c r="AM192" s="75" t="s">
        <v>639</v>
      </c>
    </row>
    <row r="193" spans="1:39" s="50" customFormat="1" ht="14" x14ac:dyDescent="0.25">
      <c r="A193" s="75"/>
      <c r="B193" s="88" t="s">
        <v>356</v>
      </c>
      <c r="C193" s="88" t="s">
        <v>230</v>
      </c>
      <c r="D193" s="88" t="s">
        <v>203</v>
      </c>
      <c r="E193" s="90" t="str">
        <f>VLOOKUP(D:D,职称信息表!B:M,12,FALSE)</f>
        <v>研究员（自然科学）</v>
      </c>
      <c r="F193" s="75" t="str">
        <f>VLOOKUP(D:D,职称信息表!B:L,11,FALSE)</f>
        <v>正高</v>
      </c>
      <c r="G193" s="75" t="str">
        <f>VLOOKUP(D:D,职称信息表!B:G,6,FALSE)</f>
        <v>专职研究</v>
      </c>
      <c r="H193" s="26"/>
      <c r="I193" s="27"/>
      <c r="J193" s="75"/>
      <c r="K193" s="75"/>
      <c r="L193" s="75"/>
      <c r="M193" s="75"/>
      <c r="N193" s="27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27"/>
      <c r="AM193" s="75" t="s">
        <v>639</v>
      </c>
    </row>
    <row r="194" spans="1:39" s="50" customFormat="1" ht="14" x14ac:dyDescent="0.25">
      <c r="A194" s="75"/>
      <c r="B194" s="88" t="s">
        <v>356</v>
      </c>
      <c r="C194" s="88" t="s">
        <v>125</v>
      </c>
      <c r="D194" s="88" t="s">
        <v>126</v>
      </c>
      <c r="E194" s="90" t="str">
        <f>VLOOKUP(D:D,职称信息表!B:M,12,FALSE)</f>
        <v>讲师（高校）</v>
      </c>
      <c r="F194" s="75" t="str">
        <f>VLOOKUP(D:D,职称信息表!B:L,11,FALSE)</f>
        <v>中级</v>
      </c>
      <c r="G194" s="75" t="str">
        <f>VLOOKUP(D:D,职称信息表!B:G,6,FALSE)</f>
        <v>专职研究</v>
      </c>
      <c r="H194" s="26"/>
      <c r="I194" s="27"/>
      <c r="J194" s="75"/>
      <c r="K194" s="75"/>
      <c r="L194" s="75"/>
      <c r="M194" s="75"/>
      <c r="N194" s="27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27"/>
      <c r="AM194" s="75" t="s">
        <v>639</v>
      </c>
    </row>
    <row r="195" spans="1:39" s="50" customFormat="1" ht="14" x14ac:dyDescent="0.25">
      <c r="A195" s="75"/>
      <c r="B195" s="89" t="s">
        <v>356</v>
      </c>
      <c r="C195" s="89" t="s">
        <v>717</v>
      </c>
      <c r="D195" s="89" t="s">
        <v>666</v>
      </c>
      <c r="E195" s="90" t="str">
        <f>VLOOKUP(D:D,职称信息表!B:M,12,FALSE)</f>
        <v>高级工程师</v>
      </c>
      <c r="F195" s="75" t="str">
        <f>VLOOKUP(D:D,职称信息表!B:L,11,FALSE)</f>
        <v>正高</v>
      </c>
      <c r="G195" s="75" t="str">
        <f>VLOOKUP(D:D,职称信息表!B:G,6,FALSE)</f>
        <v>专职研究</v>
      </c>
      <c r="H195" s="26"/>
      <c r="I195" s="27"/>
      <c r="J195" s="75"/>
      <c r="K195" s="75"/>
      <c r="L195" s="75"/>
      <c r="M195" s="75"/>
      <c r="N195" s="27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27"/>
      <c r="AM195" s="75" t="s">
        <v>639</v>
      </c>
    </row>
    <row r="196" spans="1:39" s="50" customFormat="1" ht="14" x14ac:dyDescent="0.25">
      <c r="A196" s="75"/>
      <c r="B196" s="89" t="s">
        <v>356</v>
      </c>
      <c r="C196" s="89" t="s">
        <v>721</v>
      </c>
      <c r="D196" s="89" t="s">
        <v>669</v>
      </c>
      <c r="E196" s="90" t="str">
        <f>VLOOKUP(D:D,职称信息表!B:M,12,FALSE)</f>
        <v>教授</v>
      </c>
      <c r="F196" s="75" t="str">
        <f>VLOOKUP(D:D,职称信息表!B:L,11,FALSE)</f>
        <v>正高</v>
      </c>
      <c r="G196" s="75" t="str">
        <f>VLOOKUP(D:D,职称信息表!B:G,6,FALSE)</f>
        <v>专职研究</v>
      </c>
      <c r="H196" s="26"/>
      <c r="I196" s="27"/>
      <c r="J196" s="75"/>
      <c r="K196" s="75"/>
      <c r="L196" s="75"/>
      <c r="M196" s="75"/>
      <c r="N196" s="27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27"/>
      <c r="AM196" s="75" t="s">
        <v>639</v>
      </c>
    </row>
    <row r="197" spans="1:39" s="50" customFormat="1" ht="14" x14ac:dyDescent="0.25">
      <c r="A197" s="75"/>
      <c r="B197" s="89" t="s">
        <v>357</v>
      </c>
      <c r="C197" s="89" t="s">
        <v>730</v>
      </c>
      <c r="D197" s="89" t="s">
        <v>677</v>
      </c>
      <c r="E197" s="90" t="str">
        <f>VLOOKUP(D:D,职称信息表!B:M,12,FALSE)</f>
        <v>助理研究员</v>
      </c>
      <c r="F197" s="75" t="str">
        <f>VLOOKUP(D:D,职称信息表!B:L,11,FALSE)</f>
        <v>中级</v>
      </c>
      <c r="G197" s="75" t="str">
        <f>VLOOKUP(D:D,职称信息表!B:G,6,FALSE)</f>
        <v>专职研究</v>
      </c>
      <c r="H197" s="26"/>
      <c r="I197" s="27"/>
      <c r="J197" s="75"/>
      <c r="K197" s="75"/>
      <c r="L197" s="75"/>
      <c r="M197" s="75"/>
      <c r="N197" s="27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27"/>
      <c r="AM197" s="75" t="s">
        <v>639</v>
      </c>
    </row>
    <row r="198" spans="1:39" s="50" customFormat="1" ht="14" x14ac:dyDescent="0.25">
      <c r="A198" s="75"/>
      <c r="B198" s="88" t="s">
        <v>359</v>
      </c>
      <c r="C198" s="88" t="s">
        <v>224</v>
      </c>
      <c r="D198" s="88" t="s">
        <v>207</v>
      </c>
      <c r="E198" s="90" t="str">
        <f>VLOOKUP(D:D,职称信息表!B:M,12,FALSE)</f>
        <v>研究员（自然科学）</v>
      </c>
      <c r="F198" s="75" t="str">
        <f>VLOOKUP(D:D,职称信息表!B:L,11,FALSE)</f>
        <v>正高</v>
      </c>
      <c r="G198" s="75" t="str">
        <f>VLOOKUP(D:D,职称信息表!B:G,6,FALSE)</f>
        <v>专职研究</v>
      </c>
      <c r="H198" s="26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 t="s">
        <v>639</v>
      </c>
    </row>
    <row r="199" spans="1:39" s="50" customFormat="1" ht="14" x14ac:dyDescent="0.25">
      <c r="A199" s="75"/>
      <c r="B199" s="88" t="s">
        <v>418</v>
      </c>
      <c r="C199" s="88" t="s">
        <v>288</v>
      </c>
      <c r="D199" s="88" t="s">
        <v>182</v>
      </c>
      <c r="E199" s="90" t="str">
        <f>VLOOKUP(D:D,职称信息表!B:M,12,FALSE)</f>
        <v>高级工程师</v>
      </c>
      <c r="F199" s="75" t="str">
        <f>VLOOKUP(D:D,职称信息表!B:L,11,FALSE)</f>
        <v>副高</v>
      </c>
      <c r="G199" s="75" t="str">
        <f>VLOOKUP(D:D,职称信息表!B:G,6,FALSE)</f>
        <v>专职研究</v>
      </c>
      <c r="H199" s="26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 t="s">
        <v>639</v>
      </c>
    </row>
    <row r="200" spans="1:39" s="50" customFormat="1" ht="14" x14ac:dyDescent="0.25">
      <c r="A200" s="75"/>
      <c r="B200" s="88" t="s">
        <v>418</v>
      </c>
      <c r="C200" s="88" t="s">
        <v>399</v>
      </c>
      <c r="D200" s="88" t="s">
        <v>335</v>
      </c>
      <c r="E200" s="90" t="str">
        <f>VLOOKUP(D:D,职称信息表!B:M,12,FALSE)</f>
        <v>教授</v>
      </c>
      <c r="F200" s="75" t="str">
        <f>VLOOKUP(D:D,职称信息表!B:L,11,FALSE)</f>
        <v>正高</v>
      </c>
      <c r="G200" s="75" t="str">
        <f>VLOOKUP(D:D,职称信息表!B:G,6,FALSE)</f>
        <v>专职研究</v>
      </c>
      <c r="H200" s="26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 t="s">
        <v>639</v>
      </c>
    </row>
    <row r="201" spans="1:39" s="50" customFormat="1" ht="14" x14ac:dyDescent="0.25">
      <c r="A201" s="75"/>
      <c r="B201" s="88" t="s">
        <v>418</v>
      </c>
      <c r="C201" s="88" t="s">
        <v>402</v>
      </c>
      <c r="D201" s="88" t="s">
        <v>338</v>
      </c>
      <c r="E201" s="90" t="str">
        <f>VLOOKUP(D:D,职称信息表!B:M,12,FALSE)</f>
        <v>副研究员（高级工程师）</v>
      </c>
      <c r="F201" s="75" t="str">
        <f>VLOOKUP(D:D,职称信息表!B:L,11,FALSE)</f>
        <v>副高</v>
      </c>
      <c r="G201" s="75" t="str">
        <f>VLOOKUP(D:D,职称信息表!B:G,6,FALSE)</f>
        <v>专职研究</v>
      </c>
      <c r="H201" s="26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 t="s">
        <v>639</v>
      </c>
    </row>
    <row r="202" spans="1:39" s="50" customFormat="1" ht="14" x14ac:dyDescent="0.25">
      <c r="A202" s="75"/>
      <c r="B202" s="88" t="s">
        <v>360</v>
      </c>
      <c r="C202" s="88" t="s">
        <v>225</v>
      </c>
      <c r="D202" s="88" t="s">
        <v>206</v>
      </c>
      <c r="E202" s="90" t="str">
        <f>VLOOKUP(D:D,职称信息表!B:M,12,FALSE)</f>
        <v>教授级高工</v>
      </c>
      <c r="F202" s="75" t="str">
        <f>VLOOKUP(D:D,职称信息表!B:L,11,FALSE)</f>
        <v>正高</v>
      </c>
      <c r="G202" s="75" t="str">
        <f>VLOOKUP(D:D,职称信息表!B:G,6,FALSE)</f>
        <v>专职研究</v>
      </c>
      <c r="H202" s="26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 t="s">
        <v>639</v>
      </c>
    </row>
    <row r="203" spans="1:39" s="50" customFormat="1" ht="14" x14ac:dyDescent="0.25">
      <c r="A203" s="75"/>
      <c r="B203" s="89" t="s">
        <v>649</v>
      </c>
      <c r="C203" s="89" t="s">
        <v>747</v>
      </c>
      <c r="D203" s="89" t="s">
        <v>695</v>
      </c>
      <c r="E203" s="90">
        <f>VLOOKUP(D:D,职称信息表!B:M,12,FALSE)</f>
        <v>0</v>
      </c>
      <c r="F203" s="75" t="str">
        <f>VLOOKUP(D:D,职称信息表!B:L,11,FALSE)</f>
        <v>初级</v>
      </c>
      <c r="G203" s="75" t="str">
        <f>VLOOKUP(D:D,职称信息表!B:G,6,FALSE)</f>
        <v>辅导员</v>
      </c>
      <c r="H203" s="26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88" t="s">
        <v>311</v>
      </c>
    </row>
    <row r="204" spans="1:39" s="50" customFormat="1" ht="14" x14ac:dyDescent="0.25">
      <c r="A204" s="75"/>
      <c r="B204" s="88" t="s">
        <v>511</v>
      </c>
      <c r="C204" s="88" t="s">
        <v>369</v>
      </c>
      <c r="D204" s="88" t="s">
        <v>415</v>
      </c>
      <c r="E204" s="90" t="str">
        <f>VLOOKUP(D:D,职称信息表!B:M,12,FALSE)</f>
        <v>助理研究员</v>
      </c>
      <c r="F204" s="75" t="str">
        <f>VLOOKUP(D:D,职称信息表!B:L,11,FALSE)</f>
        <v>中级</v>
      </c>
      <c r="G204" s="75" t="str">
        <f>VLOOKUP(D:D,职称信息表!B:G,6,FALSE)</f>
        <v>专任教师</v>
      </c>
      <c r="H204" s="26"/>
      <c r="I204" s="27"/>
      <c r="J204" s="75"/>
      <c r="K204" s="75"/>
      <c r="L204" s="75"/>
      <c r="M204" s="75"/>
      <c r="N204" s="27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27"/>
      <c r="AM204" s="75" t="s">
        <v>955</v>
      </c>
    </row>
    <row r="205" spans="1:39" s="50" customFormat="1" ht="14" x14ac:dyDescent="0.25">
      <c r="A205" s="75"/>
      <c r="B205" s="88" t="s">
        <v>356</v>
      </c>
      <c r="C205" s="89" t="s">
        <v>707</v>
      </c>
      <c r="D205" s="89" t="s">
        <v>657</v>
      </c>
      <c r="E205" s="90" t="str">
        <f>VLOOKUP(D:D,职称信息表!B:M,12,FALSE)</f>
        <v>副研究员</v>
      </c>
      <c r="F205" s="75" t="str">
        <f>VLOOKUP(D:D,职称信息表!B:L,11,FALSE)</f>
        <v>副高</v>
      </c>
      <c r="G205" s="75" t="str">
        <f>VLOOKUP(D:D,职称信息表!B:G,6,FALSE)</f>
        <v>专任教师</v>
      </c>
      <c r="H205" s="26"/>
      <c r="I205" s="27"/>
      <c r="J205" s="75"/>
      <c r="K205" s="75"/>
      <c r="L205" s="75"/>
      <c r="M205" s="75"/>
      <c r="N205" s="27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27"/>
      <c r="AM205" s="75" t="s">
        <v>955</v>
      </c>
    </row>
    <row r="206" spans="1:39" s="50" customFormat="1" ht="14" x14ac:dyDescent="0.25">
      <c r="A206" s="75"/>
      <c r="B206" s="88" t="s">
        <v>461</v>
      </c>
      <c r="C206" s="88" t="s">
        <v>218</v>
      </c>
      <c r="D206" s="88" t="s">
        <v>210</v>
      </c>
      <c r="E206" s="90" t="str">
        <f>VLOOKUP(D:D,职称信息表!B:M,12,FALSE)</f>
        <v>讲师（高校）</v>
      </c>
      <c r="F206" s="75" t="str">
        <f>VLOOKUP(D:D,职称信息表!B:L,11,FALSE)</f>
        <v>中级</v>
      </c>
      <c r="G206" s="75" t="str">
        <f>VLOOKUP(D:D,职称信息表!B:G,6,FALSE)</f>
        <v>管理</v>
      </c>
      <c r="H206" s="26"/>
      <c r="I206" s="27"/>
      <c r="J206" s="75"/>
      <c r="K206" s="75"/>
      <c r="L206" s="75"/>
      <c r="M206" s="75"/>
      <c r="N206" s="27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27"/>
      <c r="AM206" s="75" t="s">
        <v>954</v>
      </c>
    </row>
    <row r="207" spans="1:39" s="50" customFormat="1" ht="14" x14ac:dyDescent="0.25">
      <c r="A207" s="75"/>
      <c r="B207" s="88" t="s">
        <v>461</v>
      </c>
      <c r="C207" s="88" t="s">
        <v>219</v>
      </c>
      <c r="D207" s="88" t="s">
        <v>208</v>
      </c>
      <c r="E207" s="90" t="str">
        <f>VLOOKUP(D:D,职称信息表!B:M,12,FALSE)</f>
        <v>讲师（高校）</v>
      </c>
      <c r="F207" s="75" t="str">
        <f>VLOOKUP(D:D,职称信息表!B:L,11,FALSE)</f>
        <v>中级</v>
      </c>
      <c r="G207" s="75" t="str">
        <f>VLOOKUP(D:D,职称信息表!B:G,6,FALSE)</f>
        <v>管理</v>
      </c>
      <c r="H207" s="26"/>
      <c r="I207" s="27"/>
      <c r="J207" s="75"/>
      <c r="K207" s="75"/>
      <c r="L207" s="75"/>
      <c r="M207" s="75"/>
      <c r="N207" s="27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27"/>
      <c r="AM207" s="75" t="s">
        <v>954</v>
      </c>
    </row>
    <row r="208" spans="1:39" s="50" customFormat="1" ht="14" x14ac:dyDescent="0.25">
      <c r="A208" s="75"/>
      <c r="B208" s="88" t="s">
        <v>461</v>
      </c>
      <c r="C208" s="88" t="s">
        <v>221</v>
      </c>
      <c r="D208" s="88" t="s">
        <v>211</v>
      </c>
      <c r="E208" s="90" t="str">
        <f>VLOOKUP(D:D,职称信息表!B:M,12,FALSE)</f>
        <v>助理研究员（社会科学）</v>
      </c>
      <c r="F208" s="75" t="str">
        <f>VLOOKUP(D:D,职称信息表!B:L,11,FALSE)</f>
        <v>中级</v>
      </c>
      <c r="G208" s="75" t="str">
        <f>VLOOKUP(D:D,职称信息表!B:G,6,FALSE)</f>
        <v>管理</v>
      </c>
      <c r="H208" s="26"/>
      <c r="I208" s="27"/>
      <c r="J208" s="75"/>
      <c r="K208" s="75"/>
      <c r="L208" s="75"/>
      <c r="M208" s="75"/>
      <c r="N208" s="27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27"/>
      <c r="AM208" s="75" t="s">
        <v>954</v>
      </c>
    </row>
    <row r="209" spans="1:39" s="50" customFormat="1" ht="14" x14ac:dyDescent="0.25">
      <c r="A209" s="75"/>
      <c r="B209" s="88" t="s">
        <v>474</v>
      </c>
      <c r="C209" s="88" t="s">
        <v>265</v>
      </c>
      <c r="D209" s="88" t="s">
        <v>174</v>
      </c>
      <c r="E209" s="90" t="str">
        <f>VLOOKUP(D:D,职称信息表!B:M,12,FALSE)</f>
        <v>助教（高校）</v>
      </c>
      <c r="F209" s="75" t="str">
        <f>VLOOKUP(D:D,职称信息表!B:L,11,FALSE)</f>
        <v>初级</v>
      </c>
      <c r="G209" s="75" t="str">
        <f>VLOOKUP(D:D,职称信息表!B:G,6,FALSE)</f>
        <v>辅导员</v>
      </c>
      <c r="H209" s="26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 t="s">
        <v>954</v>
      </c>
    </row>
    <row r="210" spans="1:39" s="50" customFormat="1" ht="14" x14ac:dyDescent="0.25">
      <c r="A210" s="75"/>
      <c r="B210" s="88" t="s">
        <v>474</v>
      </c>
      <c r="C210" s="88" t="s">
        <v>194</v>
      </c>
      <c r="D210" s="88" t="s">
        <v>195</v>
      </c>
      <c r="E210" s="90" t="str">
        <f>VLOOKUP(D:D,职称信息表!B:M,12,FALSE)</f>
        <v>讲师（高校）</v>
      </c>
      <c r="F210" s="75" t="str">
        <f>VLOOKUP(D:D,职称信息表!B:L,11,FALSE)</f>
        <v>中级</v>
      </c>
      <c r="G210" s="75" t="str">
        <f>VLOOKUP(D:D,职称信息表!B:G,6,FALSE)</f>
        <v>辅导员</v>
      </c>
      <c r="H210" s="26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 t="s">
        <v>954</v>
      </c>
    </row>
    <row r="211" spans="1:39" s="50" customFormat="1" ht="14" x14ac:dyDescent="0.25">
      <c r="A211" s="75"/>
      <c r="B211" s="88" t="s">
        <v>474</v>
      </c>
      <c r="C211" s="88" t="s">
        <v>278</v>
      </c>
      <c r="D211" s="88" t="s">
        <v>198</v>
      </c>
      <c r="E211" s="90" t="str">
        <f>VLOOKUP(D:D,职称信息表!B:M,12,FALSE)</f>
        <v>讲师（高校）</v>
      </c>
      <c r="F211" s="75" t="str">
        <f>VLOOKUP(D:D,职称信息表!B:L,11,FALSE)</f>
        <v>中级</v>
      </c>
      <c r="G211" s="75" t="str">
        <f>VLOOKUP(D:D,职称信息表!B:G,6,FALSE)</f>
        <v>辅导员</v>
      </c>
      <c r="H211" s="26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 t="s">
        <v>954</v>
      </c>
    </row>
    <row r="212" spans="1:39" s="50" customFormat="1" ht="14" x14ac:dyDescent="0.25">
      <c r="A212" s="75"/>
      <c r="B212" s="89" t="s">
        <v>649</v>
      </c>
      <c r="C212" s="89" t="s">
        <v>745</v>
      </c>
      <c r="D212" s="89" t="s">
        <v>693</v>
      </c>
      <c r="E212" s="90">
        <f>VLOOKUP(D:D,职称信息表!B:M,12,FALSE)</f>
        <v>0</v>
      </c>
      <c r="F212" s="75" t="str">
        <f>VLOOKUP(D:D,职称信息表!B:L,11,FALSE)</f>
        <v>初级</v>
      </c>
      <c r="G212" s="75" t="str">
        <f>VLOOKUP(D:D,职称信息表!B:G,6,FALSE)</f>
        <v>辅导员</v>
      </c>
      <c r="H212" s="26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 t="s">
        <v>954</v>
      </c>
    </row>
    <row r="213" spans="1:39" s="50" customFormat="1" ht="14" x14ac:dyDescent="0.25">
      <c r="A213" s="75"/>
      <c r="B213" s="88" t="s">
        <v>474</v>
      </c>
      <c r="C213" s="88" t="s">
        <v>404</v>
      </c>
      <c r="D213" s="88" t="s">
        <v>422</v>
      </c>
      <c r="E213" s="90" t="str">
        <f>VLOOKUP(D:D,职称信息表!B:M,12,FALSE)</f>
        <v>助教（思政）</v>
      </c>
      <c r="F213" s="75" t="str">
        <f>VLOOKUP(D:D,职称信息表!B:L,11,FALSE)</f>
        <v>初级</v>
      </c>
      <c r="G213" s="75" t="str">
        <f>VLOOKUP(D:D,职称信息表!B:G,6,FALSE)</f>
        <v>辅导员</v>
      </c>
      <c r="H213" s="26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 t="s">
        <v>954</v>
      </c>
    </row>
    <row r="214" spans="1:39" s="50" customFormat="1" ht="14" x14ac:dyDescent="0.25">
      <c r="A214" s="75"/>
      <c r="B214" s="89" t="s">
        <v>649</v>
      </c>
      <c r="C214" s="89" t="s">
        <v>746</v>
      </c>
      <c r="D214" s="89" t="s">
        <v>694</v>
      </c>
      <c r="E214" s="90">
        <f>VLOOKUP(D:D,职称信息表!B:M,12,FALSE)</f>
        <v>0</v>
      </c>
      <c r="F214" s="75" t="str">
        <f>VLOOKUP(D:D,职称信息表!B:L,11,FALSE)</f>
        <v>中级</v>
      </c>
      <c r="G214" s="75" t="str">
        <f>VLOOKUP(D:D,职称信息表!B:G,6,FALSE)</f>
        <v>辅导员</v>
      </c>
      <c r="H214" s="26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 t="s">
        <v>954</v>
      </c>
    </row>
    <row r="215" spans="1:39" s="50" customFormat="1" ht="14" x14ac:dyDescent="0.25">
      <c r="A215" s="75"/>
      <c r="B215" s="89" t="s">
        <v>474</v>
      </c>
      <c r="C215" s="89" t="s">
        <v>748</v>
      </c>
      <c r="D215" s="89" t="s">
        <v>696</v>
      </c>
      <c r="E215" s="90" t="str">
        <f>VLOOKUP(D:D,职称信息表!B:M,12,FALSE)</f>
        <v>讲师（高校）</v>
      </c>
      <c r="F215" s="75" t="str">
        <f>VLOOKUP(D:D,职称信息表!B:L,11,FALSE)</f>
        <v>中级</v>
      </c>
      <c r="G215" s="75" t="str">
        <f>VLOOKUP(D:D,职称信息表!B:G,6,FALSE)</f>
        <v>管理</v>
      </c>
      <c r="H215" s="26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 t="s">
        <v>954</v>
      </c>
    </row>
    <row r="216" spans="1:39" s="50" customFormat="1" ht="14" x14ac:dyDescent="0.25">
      <c r="A216" s="75"/>
      <c r="B216" s="88" t="s">
        <v>650</v>
      </c>
      <c r="C216" s="88" t="s">
        <v>16</v>
      </c>
      <c r="D216" s="88" t="s">
        <v>17</v>
      </c>
      <c r="E216" s="90" t="str">
        <f>VLOOKUP(D:D,职称信息表!B:M,12,FALSE)</f>
        <v>讲师（高校）</v>
      </c>
      <c r="F216" s="75" t="str">
        <f>VLOOKUP(D:D,职称信息表!B:L,11,FALSE)</f>
        <v>中级</v>
      </c>
      <c r="G216" s="75" t="str">
        <f>VLOOKUP(D:D,职称信息表!B:G,6,FALSE)</f>
        <v>管理</v>
      </c>
      <c r="H216" s="26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 t="s">
        <v>954</v>
      </c>
    </row>
    <row r="217" spans="1:39" s="50" customFormat="1" ht="14" x14ac:dyDescent="0.25">
      <c r="A217" s="75"/>
      <c r="B217" s="88" t="s">
        <v>475</v>
      </c>
      <c r="C217" s="88" t="s">
        <v>28</v>
      </c>
      <c r="D217" s="88" t="s">
        <v>29</v>
      </c>
      <c r="E217" s="90" t="str">
        <f>VLOOKUP(D:D,职称信息表!B:M,12,FALSE)</f>
        <v>副教授</v>
      </c>
      <c r="F217" s="75" t="str">
        <f>VLOOKUP(D:D,职称信息表!B:L,11,FALSE)</f>
        <v>副高</v>
      </c>
      <c r="G217" s="75" t="str">
        <f>VLOOKUP(D:D,职称信息表!B:G,6,FALSE)</f>
        <v>管理</v>
      </c>
      <c r="H217" s="26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 t="s">
        <v>954</v>
      </c>
    </row>
    <row r="218" spans="1:39" s="50" customFormat="1" ht="14" x14ac:dyDescent="0.25">
      <c r="A218" s="75"/>
      <c r="B218" s="88" t="s">
        <v>475</v>
      </c>
      <c r="C218" s="88" t="s">
        <v>220</v>
      </c>
      <c r="D218" s="88" t="s">
        <v>209</v>
      </c>
      <c r="E218" s="90" t="str">
        <f>VLOOKUP(D:D,职称信息表!B:M,12,FALSE)</f>
        <v>助理研究员（社会科学）</v>
      </c>
      <c r="F218" s="75" t="str">
        <f>VLOOKUP(D:D,职称信息表!B:L,11,FALSE)</f>
        <v>中级</v>
      </c>
      <c r="G218" s="75" t="str">
        <f>VLOOKUP(D:D,职称信息表!B:G,6,FALSE)</f>
        <v>管理</v>
      </c>
      <c r="H218" s="26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 t="s">
        <v>954</v>
      </c>
    </row>
    <row r="219" spans="1:39" s="50" customFormat="1" ht="14" x14ac:dyDescent="0.25">
      <c r="A219" s="75"/>
      <c r="B219" s="88" t="s">
        <v>475</v>
      </c>
      <c r="C219" s="88" t="s">
        <v>222</v>
      </c>
      <c r="D219" s="88" t="s">
        <v>212</v>
      </c>
      <c r="E219" s="90" t="str">
        <f>VLOOKUP(D:D,职称信息表!B:M,12,FALSE)</f>
        <v>实验师</v>
      </c>
      <c r="F219" s="75" t="str">
        <f>VLOOKUP(D:D,职称信息表!B:L,11,FALSE)</f>
        <v>中级</v>
      </c>
      <c r="G219" s="75" t="str">
        <f>VLOOKUP(D:D,职称信息表!B:G,6,FALSE)</f>
        <v>管理</v>
      </c>
      <c r="H219" s="26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 t="s">
        <v>954</v>
      </c>
    </row>
    <row r="220" spans="1:39" s="50" customFormat="1" ht="14" x14ac:dyDescent="0.25">
      <c r="A220" s="75"/>
      <c r="B220" s="88" t="s">
        <v>356</v>
      </c>
      <c r="C220" s="88" t="s">
        <v>107</v>
      </c>
      <c r="D220" s="88" t="s">
        <v>108</v>
      </c>
      <c r="E220" s="90" t="str">
        <f>VLOOKUP(D:D,职称信息表!B:M,12,FALSE)</f>
        <v>副教授</v>
      </c>
      <c r="F220" s="75" t="str">
        <f>VLOOKUP(D:D,职称信息表!B:L,11,FALSE)</f>
        <v>副高</v>
      </c>
      <c r="G220" s="75" t="str">
        <f>VLOOKUP(D:D,职称信息表!B:G,6,FALSE)</f>
        <v>专任教师</v>
      </c>
      <c r="H220" s="26"/>
      <c r="I220" s="27"/>
      <c r="J220" s="75"/>
      <c r="K220" s="75"/>
      <c r="L220" s="75"/>
      <c r="M220" s="75"/>
      <c r="N220" s="27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 t="s">
        <v>964</v>
      </c>
    </row>
    <row r="221" spans="1:39" s="50" customFormat="1" ht="14" x14ac:dyDescent="0.25">
      <c r="A221" s="75"/>
      <c r="B221" s="89" t="s">
        <v>357</v>
      </c>
      <c r="C221" s="89" t="s">
        <v>727</v>
      </c>
      <c r="D221" s="89" t="s">
        <v>675</v>
      </c>
      <c r="E221" s="90" t="str">
        <f>VLOOKUP(D:D,职称信息表!B:M,12,FALSE)</f>
        <v>副教授</v>
      </c>
      <c r="F221" s="75" t="str">
        <f>VLOOKUP(D:D,职称信息表!B:L,11,FALSE)</f>
        <v>副高</v>
      </c>
      <c r="G221" s="75" t="str">
        <f>VLOOKUP(D:D,职称信息表!B:G,6,FALSE)</f>
        <v>专任教师</v>
      </c>
      <c r="H221" s="26"/>
      <c r="I221" s="27"/>
      <c r="J221" s="75"/>
      <c r="K221" s="75"/>
      <c r="L221" s="75"/>
      <c r="M221" s="75"/>
      <c r="N221" s="27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27"/>
      <c r="AM221" s="75" t="s">
        <v>965</v>
      </c>
    </row>
    <row r="222" spans="1:39" s="50" customFormat="1" ht="14" x14ac:dyDescent="0.25">
      <c r="A222" s="75"/>
      <c r="B222" s="88" t="s">
        <v>455</v>
      </c>
      <c r="C222" s="88" t="s">
        <v>280</v>
      </c>
      <c r="D222" s="88" t="s">
        <v>135</v>
      </c>
      <c r="E222" s="90" t="str">
        <f>VLOOKUP(D:D,职称信息表!B:M,12,FALSE)</f>
        <v>讲师（高校）</v>
      </c>
      <c r="F222" s="75" t="str">
        <f>VLOOKUP(D:D,职称信息表!B:L,11,FALSE)</f>
        <v>中级</v>
      </c>
      <c r="G222" s="75" t="str">
        <f>VLOOKUP(D:D,职称信息表!B:G,6,FALSE)</f>
        <v>专任教师</v>
      </c>
      <c r="H222" s="26"/>
      <c r="I222" s="27"/>
      <c r="J222" s="75"/>
      <c r="K222" s="75"/>
      <c r="L222" s="75"/>
      <c r="M222" s="75"/>
      <c r="N222" s="27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27"/>
      <c r="AM222" s="75" t="s">
        <v>976</v>
      </c>
    </row>
    <row r="223" spans="1:39" s="50" customFormat="1" ht="14" x14ac:dyDescent="0.25">
      <c r="A223" s="75"/>
      <c r="B223" s="88" t="s">
        <v>356</v>
      </c>
      <c r="C223" s="88" t="s">
        <v>229</v>
      </c>
      <c r="D223" s="88" t="s">
        <v>204</v>
      </c>
      <c r="E223" s="90" t="str">
        <f>VLOOKUP(D:D,职称信息表!B:M,12,FALSE)</f>
        <v>副研究员（自然科学）</v>
      </c>
      <c r="F223" s="75" t="str">
        <f>VLOOKUP(D:D,职称信息表!B:L,11,FALSE)</f>
        <v>副高</v>
      </c>
      <c r="G223" s="75" t="str">
        <f>VLOOKUP(D:D,职称信息表!B:G,6,FALSE)</f>
        <v>专任教师</v>
      </c>
      <c r="H223" s="26"/>
      <c r="I223" s="27"/>
      <c r="J223" s="75"/>
      <c r="K223" s="75"/>
      <c r="L223" s="75"/>
      <c r="M223" s="75"/>
      <c r="N223" s="27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27"/>
      <c r="AM223" s="75" t="s">
        <v>639</v>
      </c>
    </row>
    <row r="224" spans="1:39" s="50" customFormat="1" ht="14" x14ac:dyDescent="0.25">
      <c r="A224" s="75"/>
      <c r="B224" s="88" t="s">
        <v>419</v>
      </c>
      <c r="C224" s="89" t="s">
        <v>735</v>
      </c>
      <c r="D224" s="88" t="s">
        <v>684</v>
      </c>
      <c r="E224" s="75" t="str">
        <f>VLOOKUP(D:D,职称信息表!B:M,12,FALSE)</f>
        <v>研究员</v>
      </c>
      <c r="F224" s="75" t="str">
        <f>VLOOKUP(D:D,职称信息表!B:L,11,FALSE)</f>
        <v>正高</v>
      </c>
      <c r="G224" s="75" t="str">
        <f>VLOOKUP(D:D,职称信息表!B:G,6,FALSE)</f>
        <v>专任教师</v>
      </c>
      <c r="H224" s="26"/>
      <c r="I224" s="27"/>
      <c r="J224" s="75"/>
      <c r="K224" s="75"/>
      <c r="L224" s="62"/>
      <c r="M224" s="75"/>
      <c r="N224" s="27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 t="s">
        <v>639</v>
      </c>
    </row>
    <row r="225" spans="1:39" s="50" customFormat="1" ht="14" x14ac:dyDescent="0.25">
      <c r="A225" s="75"/>
      <c r="B225" s="88" t="s">
        <v>418</v>
      </c>
      <c r="C225" s="89" t="s">
        <v>741</v>
      </c>
      <c r="D225" s="89" t="s">
        <v>689</v>
      </c>
      <c r="E225" s="75" t="str">
        <f>VLOOKUP(D:D,职称信息表!B:M,12,FALSE)</f>
        <v>研究员</v>
      </c>
      <c r="F225" s="75" t="str">
        <f>VLOOKUP(D:D,职称信息表!B:L,11,FALSE)</f>
        <v>正高</v>
      </c>
      <c r="G225" s="75" t="str">
        <f>VLOOKUP(D:D,职称信息表!B:G,6,FALSE)</f>
        <v>专任教师</v>
      </c>
      <c r="H225" s="26"/>
      <c r="I225" s="27"/>
      <c r="J225" s="75"/>
      <c r="K225" s="75"/>
      <c r="L225" s="62"/>
      <c r="M225" s="75"/>
      <c r="N225" s="27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 t="s">
        <v>639</v>
      </c>
    </row>
    <row r="226" spans="1:39" s="50" customFormat="1" ht="14" x14ac:dyDescent="0.25">
      <c r="A226" s="75"/>
      <c r="B226" s="88" t="s">
        <v>435</v>
      </c>
      <c r="C226" s="75" t="s">
        <v>957</v>
      </c>
      <c r="D226" s="88" t="s">
        <v>993</v>
      </c>
      <c r="E226" s="75"/>
      <c r="F226" s="75" t="s">
        <v>424</v>
      </c>
      <c r="G226" s="75" t="s">
        <v>1002</v>
      </c>
      <c r="H226" s="26"/>
      <c r="I226" s="27"/>
      <c r="J226" s="62"/>
      <c r="K226" s="62"/>
      <c r="L226" s="62"/>
      <c r="M226" s="75"/>
      <c r="N226" s="27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27"/>
      <c r="AM226" s="75" t="s">
        <v>973</v>
      </c>
    </row>
    <row r="227" spans="1:39" s="50" customFormat="1" ht="14" x14ac:dyDescent="0.25">
      <c r="A227" s="75"/>
      <c r="B227" s="88" t="s">
        <v>446</v>
      </c>
      <c r="C227" s="88" t="s">
        <v>121</v>
      </c>
      <c r="D227" s="88" t="s">
        <v>122</v>
      </c>
      <c r="E227" s="90" t="str">
        <f>VLOOKUP(D:D,职称信息表!B:M,12,FALSE)</f>
        <v>讲师（高校）</v>
      </c>
      <c r="F227" s="75" t="str">
        <f>VLOOKUP(D:D,职称信息表!B:L,11,FALSE)</f>
        <v>中级</v>
      </c>
      <c r="G227" s="75" t="str">
        <f>VLOOKUP(D:D,职称信息表!B:G,6,FALSE)</f>
        <v>专任教师</v>
      </c>
      <c r="H227" s="26"/>
      <c r="I227" s="27"/>
      <c r="J227" s="75"/>
      <c r="K227" s="75"/>
      <c r="L227" s="62"/>
      <c r="M227" s="75"/>
      <c r="N227" s="27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27"/>
      <c r="AM227" s="75" t="s">
        <v>1003</v>
      </c>
    </row>
    <row r="228" spans="1:39" s="50" customFormat="1" ht="14" x14ac:dyDescent="0.25">
      <c r="A228" s="91"/>
      <c r="B228" s="92" t="s">
        <v>356</v>
      </c>
      <c r="C228" s="92" t="s">
        <v>713</v>
      </c>
      <c r="D228" s="92" t="s">
        <v>663</v>
      </c>
      <c r="E228" s="93" t="str">
        <f>VLOOKUP(D:D,职称信息表!B:M,12,FALSE)</f>
        <v>助理研究员</v>
      </c>
      <c r="F228" s="91" t="str">
        <f>VLOOKUP(D:D,职称信息表!B:L,11,FALSE)</f>
        <v>中级</v>
      </c>
      <c r="G228" s="91" t="str">
        <f>VLOOKUP(D:D,职称信息表!B:G,6,FALSE)</f>
        <v>专任教师</v>
      </c>
      <c r="H228" s="94"/>
      <c r="I228" s="95"/>
      <c r="J228" s="91"/>
      <c r="K228" s="91"/>
      <c r="L228" s="96"/>
      <c r="M228" s="91"/>
      <c r="N228" s="95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  <c r="AF228" s="91"/>
      <c r="AG228" s="91"/>
      <c r="AH228" s="91"/>
      <c r="AI228" s="91"/>
      <c r="AJ228" s="91"/>
      <c r="AK228" s="91"/>
      <c r="AL228" s="95"/>
      <c r="AM228" s="97" t="s">
        <v>311</v>
      </c>
    </row>
    <row r="229" spans="1:39" s="50" customFormat="1" ht="14" x14ac:dyDescent="0.25">
      <c r="A229" s="91"/>
      <c r="B229" s="92" t="s">
        <v>356</v>
      </c>
      <c r="C229" s="92" t="s">
        <v>716</v>
      </c>
      <c r="D229" s="92" t="s">
        <v>665</v>
      </c>
      <c r="E229" s="93" t="str">
        <f>VLOOKUP(D:D,职称信息表!B:M,12,FALSE)</f>
        <v>副研究员</v>
      </c>
      <c r="F229" s="91" t="str">
        <f>VLOOKUP(D:D,职称信息表!B:L,11,FALSE)</f>
        <v>副高</v>
      </c>
      <c r="G229" s="91" t="str">
        <f>VLOOKUP(D:D,职称信息表!B:G,6,FALSE)</f>
        <v>专任教师</v>
      </c>
      <c r="H229" s="94"/>
      <c r="I229" s="95"/>
      <c r="J229" s="91"/>
      <c r="K229" s="91"/>
      <c r="L229" s="96"/>
      <c r="M229" s="91"/>
      <c r="N229" s="95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  <c r="AG229" s="91"/>
      <c r="AH229" s="91"/>
      <c r="AI229" s="91"/>
      <c r="AJ229" s="91"/>
      <c r="AK229" s="91"/>
      <c r="AL229" s="95"/>
      <c r="AM229" s="97" t="s">
        <v>311</v>
      </c>
    </row>
    <row r="230" spans="1:39" s="50" customFormat="1" ht="14" x14ac:dyDescent="0.25">
      <c r="A230" s="91"/>
      <c r="B230" s="92" t="s">
        <v>356</v>
      </c>
      <c r="C230" s="92" t="s">
        <v>722</v>
      </c>
      <c r="D230" s="92" t="s">
        <v>670</v>
      </c>
      <c r="E230" s="93" t="str">
        <f>VLOOKUP(D:D,职称信息表!B:M,12,FALSE)</f>
        <v>工程师</v>
      </c>
      <c r="F230" s="91" t="str">
        <f>VLOOKUP(D:D,职称信息表!B:L,11,FALSE)</f>
        <v>中级</v>
      </c>
      <c r="G230" s="91" t="str">
        <f>VLOOKUP(D:D,职称信息表!B:G,6,FALSE)</f>
        <v>专任教师</v>
      </c>
      <c r="H230" s="94"/>
      <c r="I230" s="95"/>
      <c r="J230" s="91"/>
      <c r="K230" s="91"/>
      <c r="L230" s="96"/>
      <c r="M230" s="91"/>
      <c r="N230" s="95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91"/>
      <c r="AJ230" s="91"/>
      <c r="AK230" s="91"/>
      <c r="AL230" s="95"/>
      <c r="AM230" s="97" t="s">
        <v>311</v>
      </c>
    </row>
    <row r="231" spans="1:39" s="50" customFormat="1" ht="14" x14ac:dyDescent="0.25">
      <c r="A231" s="91"/>
      <c r="B231" s="92" t="s">
        <v>355</v>
      </c>
      <c r="C231" s="92" t="s">
        <v>724</v>
      </c>
      <c r="D231" s="92" t="s">
        <v>672</v>
      </c>
      <c r="E231" s="93">
        <f>VLOOKUP(D:D,职称信息表!B:M,12,FALSE)</f>
        <v>0</v>
      </c>
      <c r="F231" s="91" t="str">
        <f>VLOOKUP(D:D,职称信息表!B:L,11,FALSE)</f>
        <v>中级</v>
      </c>
      <c r="G231" s="91" t="str">
        <f>VLOOKUP(D:D,职称信息表!B:G,6,FALSE)</f>
        <v>专任教师</v>
      </c>
      <c r="H231" s="94"/>
      <c r="I231" s="95"/>
      <c r="J231" s="91"/>
      <c r="K231" s="91"/>
      <c r="L231" s="96"/>
      <c r="M231" s="91"/>
      <c r="N231" s="95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91"/>
      <c r="AJ231" s="91"/>
      <c r="AK231" s="91"/>
      <c r="AL231" s="95"/>
      <c r="AM231" s="97" t="s">
        <v>311</v>
      </c>
    </row>
    <row r="232" spans="1:39" s="50" customFormat="1" ht="14" x14ac:dyDescent="0.25">
      <c r="A232" s="91"/>
      <c r="B232" s="97" t="s">
        <v>648</v>
      </c>
      <c r="C232" s="92" t="s">
        <v>740</v>
      </c>
      <c r="D232" s="92" t="s">
        <v>638</v>
      </c>
      <c r="E232" s="93">
        <f>VLOOKUP(D:D,职称信息表!B:M,12,FALSE)</f>
        <v>0</v>
      </c>
      <c r="F232" s="91" t="str">
        <f>VLOOKUP(D:D,职称信息表!B:L,11,FALSE)</f>
        <v>中级</v>
      </c>
      <c r="G232" s="91" t="str">
        <f>VLOOKUP(D:D,职称信息表!B:G,6,FALSE)</f>
        <v>专任教师</v>
      </c>
      <c r="H232" s="94"/>
      <c r="I232" s="95"/>
      <c r="J232" s="91"/>
      <c r="K232" s="91"/>
      <c r="L232" s="96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91"/>
      <c r="AL232" s="91"/>
      <c r="AM232" s="97" t="s">
        <v>311</v>
      </c>
    </row>
    <row r="233" spans="1:39" s="50" customFormat="1" ht="14" x14ac:dyDescent="0.25">
      <c r="A233" s="91"/>
      <c r="B233" s="97" t="s">
        <v>418</v>
      </c>
      <c r="C233" s="92" t="s">
        <v>742</v>
      </c>
      <c r="D233" s="92" t="s">
        <v>690</v>
      </c>
      <c r="E233" s="93">
        <f>VLOOKUP(D:D,职称信息表!B:M,12,FALSE)</f>
        <v>0</v>
      </c>
      <c r="F233" s="91" t="str">
        <f>VLOOKUP(D:D,职称信息表!B:L,11,FALSE)</f>
        <v>中级</v>
      </c>
      <c r="G233" s="91" t="str">
        <f>VLOOKUP(D:D,职称信息表!B:G,6,FALSE)</f>
        <v>专任教师</v>
      </c>
      <c r="H233" s="94"/>
      <c r="I233" s="95"/>
      <c r="J233" s="91"/>
      <c r="K233" s="91"/>
      <c r="L233" s="96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  <c r="AG233" s="91"/>
      <c r="AH233" s="91"/>
      <c r="AI233" s="91"/>
      <c r="AJ233" s="91"/>
      <c r="AK233" s="91"/>
      <c r="AL233" s="91"/>
      <c r="AM233" s="97" t="s">
        <v>311</v>
      </c>
    </row>
    <row r="234" spans="1:39" s="50" customFormat="1" ht="14" x14ac:dyDescent="0.25">
      <c r="A234" s="91"/>
      <c r="B234" s="92" t="s">
        <v>651</v>
      </c>
      <c r="C234" s="92" t="s">
        <v>752</v>
      </c>
      <c r="D234" s="92" t="s">
        <v>700</v>
      </c>
      <c r="E234" s="93" t="str">
        <f>VLOOKUP(D:D,职称信息表!B:M,12,FALSE)</f>
        <v>副研究员</v>
      </c>
      <c r="F234" s="91" t="str">
        <f>VLOOKUP(D:D,职称信息表!B:L,11,FALSE)</f>
        <v>副高</v>
      </c>
      <c r="G234" s="91" t="str">
        <f>VLOOKUP(D:D,职称信息表!B:G,6,FALSE)</f>
        <v>专任教师</v>
      </c>
      <c r="H234" s="94"/>
      <c r="I234" s="95"/>
      <c r="J234" s="91"/>
      <c r="K234" s="91"/>
      <c r="L234" s="96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  <c r="AG234" s="91"/>
      <c r="AH234" s="91"/>
      <c r="AI234" s="91"/>
      <c r="AJ234" s="91"/>
      <c r="AK234" s="91"/>
      <c r="AL234" s="91"/>
      <c r="AM234" s="97" t="s">
        <v>311</v>
      </c>
    </row>
  </sheetData>
  <mergeCells count="12">
    <mergeCell ref="B1:B2"/>
    <mergeCell ref="O1:Z1"/>
    <mergeCell ref="D1:D2"/>
    <mergeCell ref="AM1:AM2"/>
    <mergeCell ref="J1:N1"/>
    <mergeCell ref="AL1:AL2"/>
    <mergeCell ref="H1:I1"/>
    <mergeCell ref="AA1:AK1"/>
    <mergeCell ref="G1:G2"/>
    <mergeCell ref="F1:F2"/>
    <mergeCell ref="E1:E2"/>
    <mergeCell ref="C1:C2"/>
  </mergeCells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7"/>
  <sheetViews>
    <sheetView zoomScaleNormal="100" workbookViewId="0"/>
  </sheetViews>
  <sheetFormatPr defaultColWidth="9" defaultRowHeight="12" x14ac:dyDescent="0.25"/>
  <cols>
    <col min="1" max="1" width="15.25" style="35" customWidth="1"/>
    <col min="2" max="2" width="19.75" style="35" bestFit="1" customWidth="1"/>
    <col min="3" max="3" width="4.75" style="35" bestFit="1" customWidth="1"/>
    <col min="4" max="4" width="17.25" style="37" bestFit="1" customWidth="1"/>
    <col min="5" max="5" width="13" style="35" bestFit="1" customWidth="1"/>
    <col min="6" max="7" width="8" style="35" bestFit="1" customWidth="1"/>
    <col min="8" max="8" width="18.83203125" style="35" bestFit="1" customWidth="1"/>
    <col min="9" max="9" width="19.75" style="35" bestFit="1" customWidth="1"/>
    <col min="10" max="10" width="9" style="35" bestFit="1" customWidth="1"/>
    <col min="11" max="12" width="8" style="35" bestFit="1" customWidth="1"/>
    <col min="13" max="13" width="25.5" style="35" bestFit="1" customWidth="1"/>
    <col min="14" max="14" width="6.33203125" style="35" bestFit="1" customWidth="1"/>
    <col min="15" max="16384" width="9" style="31"/>
  </cols>
  <sheetData>
    <row r="1" spans="1:14" ht="14" x14ac:dyDescent="0.25">
      <c r="A1" s="76">
        <v>2020</v>
      </c>
      <c r="B1" s="76"/>
      <c r="C1" s="76"/>
      <c r="D1" s="77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 s="30" customFormat="1" ht="28" x14ac:dyDescent="0.25">
      <c r="A2" s="78" t="s">
        <v>421</v>
      </c>
      <c r="B2" s="78" t="s">
        <v>144</v>
      </c>
      <c r="C2" s="78" t="s">
        <v>481</v>
      </c>
      <c r="D2" s="78" t="s">
        <v>482</v>
      </c>
      <c r="E2" s="78" t="s">
        <v>483</v>
      </c>
      <c r="F2" s="78" t="s">
        <v>484</v>
      </c>
      <c r="G2" s="79" t="s">
        <v>485</v>
      </c>
      <c r="H2" s="79" t="s">
        <v>486</v>
      </c>
      <c r="I2" s="79" t="s">
        <v>487</v>
      </c>
      <c r="J2" s="78" t="s">
        <v>488</v>
      </c>
      <c r="K2" s="78" t="s">
        <v>489</v>
      </c>
      <c r="L2" s="78" t="s">
        <v>490</v>
      </c>
      <c r="M2" s="79" t="s">
        <v>164</v>
      </c>
      <c r="N2" s="78" t="s">
        <v>421</v>
      </c>
    </row>
    <row r="3" spans="1:14" ht="14" x14ac:dyDescent="0.25">
      <c r="A3" s="80" t="s">
        <v>701</v>
      </c>
      <c r="B3" s="81" t="s">
        <v>782</v>
      </c>
      <c r="C3" s="80" t="s">
        <v>829</v>
      </c>
      <c r="D3" s="81" t="s">
        <v>435</v>
      </c>
      <c r="E3" s="82"/>
      <c r="F3" s="80" t="s">
        <v>856</v>
      </c>
      <c r="G3" s="82" t="s">
        <v>301</v>
      </c>
      <c r="H3" s="82"/>
      <c r="I3" s="82" t="s">
        <v>517</v>
      </c>
      <c r="J3" s="82" t="s">
        <v>504</v>
      </c>
      <c r="K3" s="82" t="s">
        <v>937</v>
      </c>
      <c r="L3" s="82" t="s">
        <v>930</v>
      </c>
      <c r="M3" s="82" t="s">
        <v>405</v>
      </c>
      <c r="N3" s="80" t="s">
        <v>701</v>
      </c>
    </row>
    <row r="4" spans="1:14" ht="14" x14ac:dyDescent="0.25">
      <c r="A4" s="80" t="s">
        <v>702</v>
      </c>
      <c r="B4" s="81" t="s">
        <v>783</v>
      </c>
      <c r="C4" s="80" t="s">
        <v>830</v>
      </c>
      <c r="D4" s="81" t="s">
        <v>435</v>
      </c>
      <c r="E4" s="82" t="s">
        <v>839</v>
      </c>
      <c r="F4" s="80" t="s">
        <v>856</v>
      </c>
      <c r="G4" s="82" t="s">
        <v>301</v>
      </c>
      <c r="H4" s="82" t="s">
        <v>514</v>
      </c>
      <c r="I4" s="82" t="s">
        <v>518</v>
      </c>
      <c r="J4" s="82" t="s">
        <v>504</v>
      </c>
      <c r="K4" s="82" t="s">
        <v>937</v>
      </c>
      <c r="L4" s="82" t="s">
        <v>931</v>
      </c>
      <c r="M4" s="82" t="s">
        <v>913</v>
      </c>
      <c r="N4" s="80" t="s">
        <v>702</v>
      </c>
    </row>
    <row r="5" spans="1:14" ht="14" x14ac:dyDescent="0.25">
      <c r="A5" s="82" t="s">
        <v>365</v>
      </c>
      <c r="B5" s="81" t="s">
        <v>480</v>
      </c>
      <c r="C5" s="82" t="s">
        <v>491</v>
      </c>
      <c r="D5" s="81" t="s">
        <v>446</v>
      </c>
      <c r="E5" s="82" t="s">
        <v>840</v>
      </c>
      <c r="F5" s="82" t="s">
        <v>628</v>
      </c>
      <c r="G5" s="82" t="s">
        <v>301</v>
      </c>
      <c r="H5" s="82" t="s">
        <v>514</v>
      </c>
      <c r="I5" s="82" t="s">
        <v>523</v>
      </c>
      <c r="J5" s="82" t="s">
        <v>504</v>
      </c>
      <c r="K5" s="82" t="s">
        <v>508</v>
      </c>
      <c r="L5" s="82" t="s">
        <v>302</v>
      </c>
      <c r="M5" s="82" t="s">
        <v>300</v>
      </c>
      <c r="N5" s="82" t="s">
        <v>365</v>
      </c>
    </row>
    <row r="6" spans="1:14" ht="14" x14ac:dyDescent="0.25">
      <c r="A6" s="82" t="s">
        <v>228</v>
      </c>
      <c r="B6" s="81" t="s">
        <v>205</v>
      </c>
      <c r="C6" s="82" t="s">
        <v>492</v>
      </c>
      <c r="D6" s="81" t="s">
        <v>446</v>
      </c>
      <c r="E6" s="82"/>
      <c r="F6" s="82" t="s">
        <v>564</v>
      </c>
      <c r="G6" s="82" t="s">
        <v>301</v>
      </c>
      <c r="H6" s="82" t="s">
        <v>502</v>
      </c>
      <c r="I6" s="82" t="s">
        <v>526</v>
      </c>
      <c r="J6" s="82" t="s">
        <v>504</v>
      </c>
      <c r="K6" s="82" t="s">
        <v>496</v>
      </c>
      <c r="L6" s="82" t="s">
        <v>305</v>
      </c>
      <c r="M6" s="82" t="s">
        <v>406</v>
      </c>
      <c r="N6" s="82" t="s">
        <v>228</v>
      </c>
    </row>
    <row r="7" spans="1:14" ht="14" x14ac:dyDescent="0.25">
      <c r="A7" s="80" t="s">
        <v>753</v>
      </c>
      <c r="B7" s="83" t="s">
        <v>784</v>
      </c>
      <c r="C7" s="80" t="s">
        <v>830</v>
      </c>
      <c r="D7" s="81" t="s">
        <v>446</v>
      </c>
      <c r="E7" s="80"/>
      <c r="F7" s="80" t="s">
        <v>857</v>
      </c>
      <c r="G7" s="82" t="s">
        <v>301</v>
      </c>
      <c r="H7" s="82"/>
      <c r="I7" s="82" t="s">
        <v>517</v>
      </c>
      <c r="J7" s="80" t="s">
        <v>942</v>
      </c>
      <c r="K7" s="80" t="s">
        <v>937</v>
      </c>
      <c r="L7" s="80" t="s">
        <v>930</v>
      </c>
      <c r="M7" s="82" t="s">
        <v>405</v>
      </c>
      <c r="N7" s="80" t="s">
        <v>753</v>
      </c>
    </row>
    <row r="8" spans="1:14" ht="14" x14ac:dyDescent="0.25">
      <c r="A8" s="82" t="s">
        <v>364</v>
      </c>
      <c r="B8" s="81" t="s">
        <v>312</v>
      </c>
      <c r="C8" s="82" t="s">
        <v>491</v>
      </c>
      <c r="D8" s="81" t="s">
        <v>446</v>
      </c>
      <c r="E8" s="82"/>
      <c r="F8" s="82" t="s">
        <v>623</v>
      </c>
      <c r="G8" s="82" t="s">
        <v>301</v>
      </c>
      <c r="H8" s="82"/>
      <c r="I8" s="82" t="s">
        <v>517</v>
      </c>
      <c r="J8" s="82" t="s">
        <v>504</v>
      </c>
      <c r="K8" s="82" t="s">
        <v>937</v>
      </c>
      <c r="L8" s="82" t="s">
        <v>930</v>
      </c>
      <c r="M8" s="82" t="s">
        <v>405</v>
      </c>
      <c r="N8" s="82" t="s">
        <v>364</v>
      </c>
    </row>
    <row r="9" spans="1:14" ht="14" x14ac:dyDescent="0.25">
      <c r="A9" s="82" t="s">
        <v>341</v>
      </c>
      <c r="B9" s="81" t="s">
        <v>231</v>
      </c>
      <c r="C9" s="82" t="s">
        <v>491</v>
      </c>
      <c r="D9" s="81" t="s">
        <v>446</v>
      </c>
      <c r="E9" s="82"/>
      <c r="F9" s="82" t="s">
        <v>608</v>
      </c>
      <c r="G9" s="82" t="s">
        <v>301</v>
      </c>
      <c r="H9" s="82"/>
      <c r="I9" s="82" t="s">
        <v>901</v>
      </c>
      <c r="J9" s="82" t="s">
        <v>504</v>
      </c>
      <c r="K9" s="82" t="s">
        <v>496</v>
      </c>
      <c r="L9" s="82" t="s">
        <v>932</v>
      </c>
      <c r="M9" s="82" t="s">
        <v>913</v>
      </c>
      <c r="N9" s="82" t="s">
        <v>341</v>
      </c>
    </row>
    <row r="10" spans="1:14" ht="14" x14ac:dyDescent="0.25">
      <c r="A10" s="82" t="s">
        <v>200</v>
      </c>
      <c r="B10" s="81" t="s">
        <v>201</v>
      </c>
      <c r="C10" s="82" t="s">
        <v>491</v>
      </c>
      <c r="D10" s="81" t="s">
        <v>446</v>
      </c>
      <c r="E10" s="82"/>
      <c r="F10" s="82" t="s">
        <v>566</v>
      </c>
      <c r="G10" s="82" t="s">
        <v>301</v>
      </c>
      <c r="H10" s="82" t="s">
        <v>514</v>
      </c>
      <c r="I10" s="82" t="s">
        <v>515</v>
      </c>
      <c r="J10" s="82" t="s">
        <v>504</v>
      </c>
      <c r="K10" s="82" t="s">
        <v>508</v>
      </c>
      <c r="L10" s="82" t="s">
        <v>302</v>
      </c>
      <c r="M10" s="82" t="s">
        <v>300</v>
      </c>
      <c r="N10" s="82" t="s">
        <v>200</v>
      </c>
    </row>
    <row r="11" spans="1:14" ht="14" x14ac:dyDescent="0.25">
      <c r="A11" s="80" t="s">
        <v>754</v>
      </c>
      <c r="B11" s="83" t="s">
        <v>785</v>
      </c>
      <c r="C11" s="80" t="s">
        <v>829</v>
      </c>
      <c r="D11" s="81" t="s">
        <v>446</v>
      </c>
      <c r="E11" s="80"/>
      <c r="F11" s="80" t="s">
        <v>949</v>
      </c>
      <c r="G11" s="82" t="s">
        <v>301</v>
      </c>
      <c r="H11" s="82"/>
      <c r="I11" s="82" t="s">
        <v>517</v>
      </c>
      <c r="J11" s="80" t="s">
        <v>942</v>
      </c>
      <c r="K11" s="80" t="s">
        <v>937</v>
      </c>
      <c r="L11" s="80" t="s">
        <v>930</v>
      </c>
      <c r="M11" s="82" t="s">
        <v>405</v>
      </c>
      <c r="N11" s="80" t="s">
        <v>754</v>
      </c>
    </row>
    <row r="12" spans="1:14" ht="14" x14ac:dyDescent="0.25">
      <c r="A12" s="82" t="s">
        <v>366</v>
      </c>
      <c r="B12" s="81" t="s">
        <v>412</v>
      </c>
      <c r="C12" s="82" t="s">
        <v>492</v>
      </c>
      <c r="D12" s="81" t="s">
        <v>446</v>
      </c>
      <c r="E12" s="82"/>
      <c r="F12" s="82" t="s">
        <v>631</v>
      </c>
      <c r="G12" s="82" t="s">
        <v>301</v>
      </c>
      <c r="H12" s="82"/>
      <c r="I12" s="82" t="s">
        <v>517</v>
      </c>
      <c r="J12" s="82" t="s">
        <v>504</v>
      </c>
      <c r="K12" s="82" t="s">
        <v>937</v>
      </c>
      <c r="L12" s="82" t="s">
        <v>930</v>
      </c>
      <c r="M12" s="82" t="s">
        <v>914</v>
      </c>
      <c r="N12" s="82" t="s">
        <v>366</v>
      </c>
    </row>
    <row r="13" spans="1:14" ht="14" x14ac:dyDescent="0.25">
      <c r="A13" s="82" t="s">
        <v>255</v>
      </c>
      <c r="B13" s="81" t="s">
        <v>242</v>
      </c>
      <c r="C13" s="82" t="s">
        <v>492</v>
      </c>
      <c r="D13" s="81" t="s">
        <v>446</v>
      </c>
      <c r="E13" s="82"/>
      <c r="F13" s="82" t="s">
        <v>614</v>
      </c>
      <c r="G13" s="82" t="s">
        <v>301</v>
      </c>
      <c r="H13" s="82"/>
      <c r="I13" s="82" t="s">
        <v>902</v>
      </c>
      <c r="J13" s="82" t="s">
        <v>504</v>
      </c>
      <c r="K13" s="82" t="s">
        <v>496</v>
      </c>
      <c r="L13" s="82" t="s">
        <v>931</v>
      </c>
      <c r="M13" s="82" t="s">
        <v>913</v>
      </c>
      <c r="N13" s="82" t="s">
        <v>255</v>
      </c>
    </row>
    <row r="14" spans="1:14" ht="14" x14ac:dyDescent="0.25">
      <c r="A14" s="82" t="s">
        <v>121</v>
      </c>
      <c r="B14" s="81" t="s">
        <v>122</v>
      </c>
      <c r="C14" s="82" t="s">
        <v>491</v>
      </c>
      <c r="D14" s="81" t="s">
        <v>446</v>
      </c>
      <c r="E14" s="82"/>
      <c r="F14" s="82" t="s">
        <v>572</v>
      </c>
      <c r="G14" s="82" t="s">
        <v>301</v>
      </c>
      <c r="H14" s="82"/>
      <c r="I14" s="82" t="s">
        <v>546</v>
      </c>
      <c r="J14" s="82" t="s">
        <v>504</v>
      </c>
      <c r="K14" s="82" t="s">
        <v>496</v>
      </c>
      <c r="L14" s="82" t="s">
        <v>303</v>
      </c>
      <c r="M14" s="82" t="s">
        <v>405</v>
      </c>
      <c r="N14" s="82" t="s">
        <v>121</v>
      </c>
    </row>
    <row r="15" spans="1:14" ht="14" x14ac:dyDescent="0.25">
      <c r="A15" s="82" t="s">
        <v>369</v>
      </c>
      <c r="B15" s="81" t="s">
        <v>415</v>
      </c>
      <c r="C15" s="82" t="s">
        <v>491</v>
      </c>
      <c r="D15" s="81" t="s">
        <v>511</v>
      </c>
      <c r="E15" s="82" t="s">
        <v>841</v>
      </c>
      <c r="F15" s="82" t="s">
        <v>632</v>
      </c>
      <c r="G15" s="82" t="s">
        <v>301</v>
      </c>
      <c r="H15" s="82"/>
      <c r="I15" s="82" t="s">
        <v>517</v>
      </c>
      <c r="J15" s="82" t="s">
        <v>504</v>
      </c>
      <c r="K15" s="82" t="s">
        <v>508</v>
      </c>
      <c r="L15" s="82" t="s">
        <v>933</v>
      </c>
      <c r="M15" s="82" t="s">
        <v>426</v>
      </c>
      <c r="N15" s="82" t="s">
        <v>369</v>
      </c>
    </row>
    <row r="16" spans="1:14" ht="14" x14ac:dyDescent="0.25">
      <c r="A16" s="82" t="s">
        <v>368</v>
      </c>
      <c r="B16" s="81" t="s">
        <v>313</v>
      </c>
      <c r="C16" s="82" t="s">
        <v>491</v>
      </c>
      <c r="D16" s="81" t="s">
        <v>511</v>
      </c>
      <c r="E16" s="82" t="s">
        <v>842</v>
      </c>
      <c r="F16" s="82" t="s">
        <v>621</v>
      </c>
      <c r="G16" s="82" t="s">
        <v>301</v>
      </c>
      <c r="H16" s="82" t="s">
        <v>502</v>
      </c>
      <c r="I16" s="82" t="s">
        <v>526</v>
      </c>
      <c r="J16" s="82" t="s">
        <v>504</v>
      </c>
      <c r="K16" s="82" t="s">
        <v>938</v>
      </c>
      <c r="L16" s="82" t="s">
        <v>305</v>
      </c>
      <c r="M16" s="82" t="s">
        <v>915</v>
      </c>
      <c r="N16" s="82" t="s">
        <v>368</v>
      </c>
    </row>
    <row r="17" spans="1:14" ht="14" x14ac:dyDescent="0.25">
      <c r="A17" s="80" t="s">
        <v>705</v>
      </c>
      <c r="B17" s="83" t="s">
        <v>786</v>
      </c>
      <c r="C17" s="80" t="s">
        <v>830</v>
      </c>
      <c r="D17" s="83" t="s">
        <v>511</v>
      </c>
      <c r="E17" s="80" t="s">
        <v>843</v>
      </c>
      <c r="F17" s="80" t="s">
        <v>858</v>
      </c>
      <c r="G17" s="80" t="s">
        <v>888</v>
      </c>
      <c r="H17" s="80"/>
      <c r="I17" s="82" t="s">
        <v>518</v>
      </c>
      <c r="J17" s="80" t="s">
        <v>942</v>
      </c>
      <c r="K17" s="80" t="s">
        <v>937</v>
      </c>
      <c r="L17" s="80" t="s">
        <v>931</v>
      </c>
      <c r="M17" s="80" t="s">
        <v>913</v>
      </c>
      <c r="N17" s="80" t="s">
        <v>705</v>
      </c>
    </row>
    <row r="18" spans="1:14" ht="14" x14ac:dyDescent="0.25">
      <c r="A18" s="82" t="s">
        <v>274</v>
      </c>
      <c r="B18" s="81" t="s">
        <v>223</v>
      </c>
      <c r="C18" s="82" t="s">
        <v>492</v>
      </c>
      <c r="D18" s="81" t="s">
        <v>511</v>
      </c>
      <c r="E18" s="82"/>
      <c r="F18" s="82" t="s">
        <v>608</v>
      </c>
      <c r="G18" s="82" t="s">
        <v>301</v>
      </c>
      <c r="H18" s="82"/>
      <c r="I18" s="82" t="s">
        <v>901</v>
      </c>
      <c r="J18" s="82" t="s">
        <v>504</v>
      </c>
      <c r="K18" s="82" t="s">
        <v>496</v>
      </c>
      <c r="L18" s="82" t="s">
        <v>931</v>
      </c>
      <c r="M18" s="82" t="s">
        <v>913</v>
      </c>
      <c r="N18" s="82" t="s">
        <v>274</v>
      </c>
    </row>
    <row r="19" spans="1:14" ht="14" x14ac:dyDescent="0.25">
      <c r="A19" s="82" t="s">
        <v>176</v>
      </c>
      <c r="B19" s="81" t="s">
        <v>95</v>
      </c>
      <c r="C19" s="82" t="s">
        <v>491</v>
      </c>
      <c r="D19" s="81" t="s">
        <v>511</v>
      </c>
      <c r="E19" s="82"/>
      <c r="F19" s="82" t="s">
        <v>560</v>
      </c>
      <c r="G19" s="82" t="s">
        <v>301</v>
      </c>
      <c r="H19" s="82" t="s">
        <v>514</v>
      </c>
      <c r="I19" s="82" t="s">
        <v>523</v>
      </c>
      <c r="J19" s="82" t="s">
        <v>504</v>
      </c>
      <c r="K19" s="82" t="s">
        <v>496</v>
      </c>
      <c r="L19" s="82" t="s">
        <v>302</v>
      </c>
      <c r="M19" s="82" t="s">
        <v>300</v>
      </c>
      <c r="N19" s="82" t="s">
        <v>176</v>
      </c>
    </row>
    <row r="20" spans="1:14" ht="14" x14ac:dyDescent="0.25">
      <c r="A20" s="82" t="s">
        <v>173</v>
      </c>
      <c r="B20" s="81" t="s">
        <v>104</v>
      </c>
      <c r="C20" s="82" t="s">
        <v>491</v>
      </c>
      <c r="D20" s="81" t="s">
        <v>511</v>
      </c>
      <c r="E20" s="82"/>
      <c r="F20" s="82" t="s">
        <v>563</v>
      </c>
      <c r="G20" s="82" t="s">
        <v>301</v>
      </c>
      <c r="H20" s="82" t="s">
        <v>514</v>
      </c>
      <c r="I20" s="82" t="s">
        <v>526</v>
      </c>
      <c r="J20" s="82" t="s">
        <v>504</v>
      </c>
      <c r="K20" s="82" t="s">
        <v>496</v>
      </c>
      <c r="L20" s="82" t="s">
        <v>305</v>
      </c>
      <c r="M20" s="82" t="s">
        <v>304</v>
      </c>
      <c r="N20" s="82" t="s">
        <v>173</v>
      </c>
    </row>
    <row r="21" spans="1:14" ht="14" x14ac:dyDescent="0.25">
      <c r="A21" s="82" t="s">
        <v>52</v>
      </c>
      <c r="B21" s="81" t="s">
        <v>53</v>
      </c>
      <c r="C21" s="82" t="s">
        <v>491</v>
      </c>
      <c r="D21" s="81" t="s">
        <v>511</v>
      </c>
      <c r="E21" s="82"/>
      <c r="F21" s="82" t="s">
        <v>545</v>
      </c>
      <c r="G21" s="82" t="s">
        <v>301</v>
      </c>
      <c r="H21" s="82" t="s">
        <v>514</v>
      </c>
      <c r="I21" s="82" t="s">
        <v>503</v>
      </c>
      <c r="J21" s="82" t="s">
        <v>504</v>
      </c>
      <c r="K21" s="82" t="s">
        <v>496</v>
      </c>
      <c r="L21" s="82" t="s">
        <v>302</v>
      </c>
      <c r="M21" s="82" t="s">
        <v>300</v>
      </c>
      <c r="N21" s="82" t="s">
        <v>52</v>
      </c>
    </row>
    <row r="22" spans="1:14" ht="14" x14ac:dyDescent="0.25">
      <c r="A22" s="82" t="s">
        <v>256</v>
      </c>
      <c r="B22" s="81" t="s">
        <v>241</v>
      </c>
      <c r="C22" s="82" t="s">
        <v>491</v>
      </c>
      <c r="D22" s="81" t="s">
        <v>453</v>
      </c>
      <c r="E22" s="82"/>
      <c r="F22" s="82" t="s">
        <v>613</v>
      </c>
      <c r="G22" s="82" t="s">
        <v>301</v>
      </c>
      <c r="H22" s="82"/>
      <c r="I22" s="82" t="s">
        <v>902</v>
      </c>
      <c r="J22" s="82" t="s">
        <v>504</v>
      </c>
      <c r="K22" s="82" t="s">
        <v>496</v>
      </c>
      <c r="L22" s="82" t="s">
        <v>932</v>
      </c>
      <c r="M22" s="82" t="s">
        <v>913</v>
      </c>
      <c r="N22" s="82" t="s">
        <v>256</v>
      </c>
    </row>
    <row r="23" spans="1:14" ht="14" x14ac:dyDescent="0.25">
      <c r="A23" s="82" t="s">
        <v>123</v>
      </c>
      <c r="B23" s="81" t="s">
        <v>124</v>
      </c>
      <c r="C23" s="82" t="s">
        <v>492</v>
      </c>
      <c r="D23" s="81" t="s">
        <v>453</v>
      </c>
      <c r="E23" s="82"/>
      <c r="F23" s="82" t="s">
        <v>572</v>
      </c>
      <c r="G23" s="82" t="s">
        <v>301</v>
      </c>
      <c r="H23" s="82"/>
      <c r="I23" s="82" t="s">
        <v>498</v>
      </c>
      <c r="J23" s="82" t="s">
        <v>504</v>
      </c>
      <c r="K23" s="82" t="s">
        <v>496</v>
      </c>
      <c r="L23" s="82" t="s">
        <v>303</v>
      </c>
      <c r="M23" s="82" t="s">
        <v>405</v>
      </c>
      <c r="N23" s="82" t="s">
        <v>123</v>
      </c>
    </row>
    <row r="24" spans="1:14" ht="14" x14ac:dyDescent="0.25">
      <c r="A24" s="82" t="s">
        <v>78</v>
      </c>
      <c r="B24" s="81" t="s">
        <v>79</v>
      </c>
      <c r="C24" s="82" t="s">
        <v>491</v>
      </c>
      <c r="D24" s="81" t="s">
        <v>453</v>
      </c>
      <c r="E24" s="82"/>
      <c r="F24" s="82" t="s">
        <v>556</v>
      </c>
      <c r="G24" s="82" t="s">
        <v>301</v>
      </c>
      <c r="H24" s="82"/>
      <c r="I24" s="82" t="s">
        <v>498</v>
      </c>
      <c r="J24" s="82" t="s">
        <v>504</v>
      </c>
      <c r="K24" s="82" t="s">
        <v>496</v>
      </c>
      <c r="L24" s="82" t="s">
        <v>303</v>
      </c>
      <c r="M24" s="82" t="s">
        <v>408</v>
      </c>
      <c r="N24" s="82" t="s">
        <v>78</v>
      </c>
    </row>
    <row r="25" spans="1:14" ht="14" x14ac:dyDescent="0.25">
      <c r="A25" s="82" t="s">
        <v>279</v>
      </c>
      <c r="B25" s="81" t="s">
        <v>227</v>
      </c>
      <c r="C25" s="82" t="s">
        <v>491</v>
      </c>
      <c r="D25" s="81" t="s">
        <v>453</v>
      </c>
      <c r="E25" s="82"/>
      <c r="F25" s="82" t="s">
        <v>608</v>
      </c>
      <c r="G25" s="82" t="s">
        <v>301</v>
      </c>
      <c r="H25" s="82" t="s">
        <v>514</v>
      </c>
      <c r="I25" s="82" t="s">
        <v>518</v>
      </c>
      <c r="J25" s="82" t="s">
        <v>504</v>
      </c>
      <c r="K25" s="82" t="s">
        <v>496</v>
      </c>
      <c r="L25" s="82" t="s">
        <v>305</v>
      </c>
      <c r="M25" s="82" t="s">
        <v>406</v>
      </c>
      <c r="N25" s="82" t="s">
        <v>279</v>
      </c>
    </row>
    <row r="26" spans="1:14" ht="14" x14ac:dyDescent="0.25">
      <c r="A26" s="82" t="s">
        <v>394</v>
      </c>
      <c r="B26" s="81" t="s">
        <v>417</v>
      </c>
      <c r="C26" s="82" t="s">
        <v>492</v>
      </c>
      <c r="D26" s="81" t="s">
        <v>453</v>
      </c>
      <c r="E26" s="82"/>
      <c r="F26" s="82" t="s">
        <v>632</v>
      </c>
      <c r="G26" s="82" t="s">
        <v>301</v>
      </c>
      <c r="H26" s="82"/>
      <c r="I26" s="82" t="s">
        <v>517</v>
      </c>
      <c r="J26" s="82" t="s">
        <v>504</v>
      </c>
      <c r="K26" s="82" t="s">
        <v>938</v>
      </c>
      <c r="L26" s="82" t="s">
        <v>930</v>
      </c>
      <c r="M26" s="82" t="s">
        <v>916</v>
      </c>
      <c r="N26" s="82" t="s">
        <v>394</v>
      </c>
    </row>
    <row r="27" spans="1:14" ht="14" x14ac:dyDescent="0.25">
      <c r="A27" s="82" t="s">
        <v>372</v>
      </c>
      <c r="B27" s="81" t="s">
        <v>316</v>
      </c>
      <c r="C27" s="82" t="s">
        <v>491</v>
      </c>
      <c r="D27" s="81" t="s">
        <v>453</v>
      </c>
      <c r="E27" s="82"/>
      <c r="F27" s="82" t="s">
        <v>621</v>
      </c>
      <c r="G27" s="82" t="s">
        <v>301</v>
      </c>
      <c r="H27" s="82"/>
      <c r="I27" s="82" t="s">
        <v>517</v>
      </c>
      <c r="J27" s="82" t="s">
        <v>504</v>
      </c>
      <c r="K27" s="82" t="s">
        <v>937</v>
      </c>
      <c r="L27" s="82" t="s">
        <v>930</v>
      </c>
      <c r="M27" s="82" t="s">
        <v>405</v>
      </c>
      <c r="N27" s="82" t="s">
        <v>372</v>
      </c>
    </row>
    <row r="28" spans="1:14" ht="14" x14ac:dyDescent="0.25">
      <c r="A28" s="82" t="s">
        <v>172</v>
      </c>
      <c r="B28" s="81" t="s">
        <v>157</v>
      </c>
      <c r="C28" s="82" t="s">
        <v>491</v>
      </c>
      <c r="D28" s="81" t="s">
        <v>453</v>
      </c>
      <c r="E28" s="82"/>
      <c r="F28" s="82" t="s">
        <v>594</v>
      </c>
      <c r="G28" s="82" t="s">
        <v>301</v>
      </c>
      <c r="H28" s="82"/>
      <c r="I28" s="82" t="s">
        <v>498</v>
      </c>
      <c r="J28" s="82" t="s">
        <v>504</v>
      </c>
      <c r="K28" s="82" t="s">
        <v>496</v>
      </c>
      <c r="L28" s="82" t="s">
        <v>930</v>
      </c>
      <c r="M28" s="82" t="s">
        <v>405</v>
      </c>
      <c r="N28" s="82" t="s">
        <v>172</v>
      </c>
    </row>
    <row r="29" spans="1:14" ht="14" x14ac:dyDescent="0.25">
      <c r="A29" s="82" t="s">
        <v>292</v>
      </c>
      <c r="B29" s="81" t="s">
        <v>137</v>
      </c>
      <c r="C29" s="82" t="s">
        <v>491</v>
      </c>
      <c r="D29" s="81" t="s">
        <v>453</v>
      </c>
      <c r="E29" s="82"/>
      <c r="F29" s="82" t="s">
        <v>582</v>
      </c>
      <c r="G29" s="82" t="s">
        <v>301</v>
      </c>
      <c r="H29" s="82" t="s">
        <v>502</v>
      </c>
      <c r="I29" s="82" t="s">
        <v>518</v>
      </c>
      <c r="J29" s="82" t="s">
        <v>504</v>
      </c>
      <c r="K29" s="82" t="s">
        <v>496</v>
      </c>
      <c r="L29" s="82" t="s">
        <v>305</v>
      </c>
      <c r="M29" s="82" t="s">
        <v>304</v>
      </c>
      <c r="N29" s="82" t="s">
        <v>292</v>
      </c>
    </row>
    <row r="30" spans="1:14" ht="14" x14ac:dyDescent="0.25">
      <c r="A30" s="80" t="s">
        <v>706</v>
      </c>
      <c r="B30" s="81" t="s">
        <v>787</v>
      </c>
      <c r="C30" s="82" t="s">
        <v>830</v>
      </c>
      <c r="D30" s="81" t="s">
        <v>453</v>
      </c>
      <c r="E30" s="82"/>
      <c r="F30" s="80" t="s">
        <v>859</v>
      </c>
      <c r="G30" s="82" t="s">
        <v>301</v>
      </c>
      <c r="H30" s="82"/>
      <c r="I30" s="82" t="s">
        <v>517</v>
      </c>
      <c r="J30" s="82" t="s">
        <v>504</v>
      </c>
      <c r="K30" s="82" t="s">
        <v>938</v>
      </c>
      <c r="L30" s="82" t="s">
        <v>933</v>
      </c>
      <c r="M30" s="82" t="s">
        <v>405</v>
      </c>
      <c r="N30" s="80" t="s">
        <v>706</v>
      </c>
    </row>
    <row r="31" spans="1:14" ht="14" x14ac:dyDescent="0.25">
      <c r="A31" s="82" t="s">
        <v>373</v>
      </c>
      <c r="B31" s="81" t="s">
        <v>409</v>
      </c>
      <c r="C31" s="82" t="s">
        <v>492</v>
      </c>
      <c r="D31" s="81" t="s">
        <v>453</v>
      </c>
      <c r="E31" s="82" t="s">
        <v>844</v>
      </c>
      <c r="F31" s="82" t="s">
        <v>628</v>
      </c>
      <c r="G31" s="82" t="s">
        <v>301</v>
      </c>
      <c r="H31" s="82" t="s">
        <v>502</v>
      </c>
      <c r="I31" s="82" t="s">
        <v>518</v>
      </c>
      <c r="J31" s="82" t="s">
        <v>504</v>
      </c>
      <c r="K31" s="82" t="s">
        <v>937</v>
      </c>
      <c r="L31" s="82" t="s">
        <v>931</v>
      </c>
      <c r="M31" s="82" t="s">
        <v>425</v>
      </c>
      <c r="N31" s="82" t="s">
        <v>373</v>
      </c>
    </row>
    <row r="32" spans="1:14" ht="14" x14ac:dyDescent="0.25">
      <c r="A32" s="82" t="s">
        <v>115</v>
      </c>
      <c r="B32" s="81" t="s">
        <v>116</v>
      </c>
      <c r="C32" s="82" t="s">
        <v>492</v>
      </c>
      <c r="D32" s="81" t="s">
        <v>453</v>
      </c>
      <c r="E32" s="82"/>
      <c r="F32" s="82" t="s">
        <v>569</v>
      </c>
      <c r="G32" s="82" t="s">
        <v>301</v>
      </c>
      <c r="H32" s="82" t="s">
        <v>502</v>
      </c>
      <c r="I32" s="82" t="s">
        <v>526</v>
      </c>
      <c r="J32" s="82" t="s">
        <v>504</v>
      </c>
      <c r="K32" s="82" t="s">
        <v>496</v>
      </c>
      <c r="L32" s="82" t="s">
        <v>305</v>
      </c>
      <c r="M32" s="82" t="s">
        <v>304</v>
      </c>
      <c r="N32" s="82" t="s">
        <v>115</v>
      </c>
    </row>
    <row r="33" spans="1:14" ht="14" x14ac:dyDescent="0.25">
      <c r="A33" s="82" t="s">
        <v>370</v>
      </c>
      <c r="B33" s="81" t="s">
        <v>314</v>
      </c>
      <c r="C33" s="82" t="s">
        <v>492</v>
      </c>
      <c r="D33" s="81" t="s">
        <v>453</v>
      </c>
      <c r="E33" s="82"/>
      <c r="F33" s="82" t="s">
        <v>623</v>
      </c>
      <c r="G33" s="82" t="s">
        <v>301</v>
      </c>
      <c r="H33" s="82"/>
      <c r="I33" s="82" t="s">
        <v>517</v>
      </c>
      <c r="J33" s="82" t="s">
        <v>504</v>
      </c>
      <c r="K33" s="82" t="s">
        <v>496</v>
      </c>
      <c r="L33" s="82" t="s">
        <v>303</v>
      </c>
      <c r="M33" s="82" t="s">
        <v>405</v>
      </c>
      <c r="N33" s="82" t="s">
        <v>370</v>
      </c>
    </row>
    <row r="34" spans="1:14" ht="14" x14ac:dyDescent="0.25">
      <c r="A34" s="82" t="s">
        <v>291</v>
      </c>
      <c r="B34" s="81" t="s">
        <v>226</v>
      </c>
      <c r="C34" s="82" t="s">
        <v>491</v>
      </c>
      <c r="D34" s="81" t="s">
        <v>453</v>
      </c>
      <c r="E34" s="82"/>
      <c r="F34" s="82" t="s">
        <v>608</v>
      </c>
      <c r="G34" s="82" t="s">
        <v>423</v>
      </c>
      <c r="H34" s="82" t="s">
        <v>540</v>
      </c>
      <c r="I34" s="82" t="s">
        <v>518</v>
      </c>
      <c r="J34" s="82" t="s">
        <v>504</v>
      </c>
      <c r="K34" s="82" t="s">
        <v>938</v>
      </c>
      <c r="L34" s="82" t="s">
        <v>933</v>
      </c>
      <c r="M34" s="82" t="s">
        <v>426</v>
      </c>
      <c r="N34" s="82" t="s">
        <v>291</v>
      </c>
    </row>
    <row r="35" spans="1:14" ht="14" x14ac:dyDescent="0.25">
      <c r="A35" s="82" t="s">
        <v>295</v>
      </c>
      <c r="B35" s="81" t="s">
        <v>187</v>
      </c>
      <c r="C35" s="82" t="s">
        <v>492</v>
      </c>
      <c r="D35" s="81" t="s">
        <v>453</v>
      </c>
      <c r="E35" s="82"/>
      <c r="F35" s="82" t="s">
        <v>605</v>
      </c>
      <c r="G35" s="82" t="s">
        <v>301</v>
      </c>
      <c r="H35" s="82" t="s">
        <v>502</v>
      </c>
      <c r="I35" s="82" t="s">
        <v>526</v>
      </c>
      <c r="J35" s="82" t="s">
        <v>504</v>
      </c>
      <c r="K35" s="82" t="s">
        <v>496</v>
      </c>
      <c r="L35" s="82" t="s">
        <v>305</v>
      </c>
      <c r="M35" s="82" t="s">
        <v>304</v>
      </c>
      <c r="N35" s="82" t="s">
        <v>295</v>
      </c>
    </row>
    <row r="36" spans="1:14" ht="14" x14ac:dyDescent="0.25">
      <c r="A36" s="82" t="s">
        <v>276</v>
      </c>
      <c r="B36" s="81" t="s">
        <v>158</v>
      </c>
      <c r="C36" s="82" t="s">
        <v>491</v>
      </c>
      <c r="D36" s="81" t="s">
        <v>453</v>
      </c>
      <c r="E36" s="82"/>
      <c r="F36" s="82" t="s">
        <v>595</v>
      </c>
      <c r="G36" s="82" t="s">
        <v>301</v>
      </c>
      <c r="H36" s="82"/>
      <c r="I36" s="82" t="s">
        <v>902</v>
      </c>
      <c r="J36" s="82" t="s">
        <v>504</v>
      </c>
      <c r="K36" s="82" t="s">
        <v>496</v>
      </c>
      <c r="L36" s="82" t="s">
        <v>932</v>
      </c>
      <c r="M36" s="82" t="s">
        <v>913</v>
      </c>
      <c r="N36" s="82" t="s">
        <v>276</v>
      </c>
    </row>
    <row r="37" spans="1:14" ht="14" x14ac:dyDescent="0.25">
      <c r="A37" s="82" t="s">
        <v>111</v>
      </c>
      <c r="B37" s="81" t="s">
        <v>112</v>
      </c>
      <c r="C37" s="82" t="s">
        <v>492</v>
      </c>
      <c r="D37" s="81" t="s">
        <v>453</v>
      </c>
      <c r="E37" s="82"/>
      <c r="F37" s="82" t="s">
        <v>568</v>
      </c>
      <c r="G37" s="82" t="s">
        <v>301</v>
      </c>
      <c r="H37" s="82" t="s">
        <v>514</v>
      </c>
      <c r="I37" s="82" t="s">
        <v>503</v>
      </c>
      <c r="J37" s="82" t="s">
        <v>504</v>
      </c>
      <c r="K37" s="82" t="s">
        <v>496</v>
      </c>
      <c r="L37" s="82" t="s">
        <v>934</v>
      </c>
      <c r="M37" s="82" t="s">
        <v>300</v>
      </c>
      <c r="N37" s="82" t="s">
        <v>111</v>
      </c>
    </row>
    <row r="38" spans="1:14" ht="14" x14ac:dyDescent="0.25">
      <c r="A38" s="82" t="s">
        <v>259</v>
      </c>
      <c r="B38" s="81" t="s">
        <v>156</v>
      </c>
      <c r="C38" s="82" t="s">
        <v>491</v>
      </c>
      <c r="D38" s="81" t="s">
        <v>453</v>
      </c>
      <c r="E38" s="84"/>
      <c r="F38" s="82" t="s">
        <v>588</v>
      </c>
      <c r="G38" s="82" t="s">
        <v>301</v>
      </c>
      <c r="H38" s="82" t="s">
        <v>502</v>
      </c>
      <c r="I38" s="82" t="s">
        <v>526</v>
      </c>
      <c r="J38" s="82" t="s">
        <v>504</v>
      </c>
      <c r="K38" s="82" t="s">
        <v>496</v>
      </c>
      <c r="L38" s="82" t="s">
        <v>305</v>
      </c>
      <c r="M38" s="82" t="s">
        <v>304</v>
      </c>
      <c r="N38" s="82" t="s">
        <v>259</v>
      </c>
    </row>
    <row r="39" spans="1:14" ht="14" x14ac:dyDescent="0.25">
      <c r="A39" s="82" t="s">
        <v>371</v>
      </c>
      <c r="B39" s="81" t="s">
        <v>315</v>
      </c>
      <c r="C39" s="82" t="s">
        <v>491</v>
      </c>
      <c r="D39" s="81" t="s">
        <v>453</v>
      </c>
      <c r="E39" s="82"/>
      <c r="F39" s="82" t="s">
        <v>619</v>
      </c>
      <c r="G39" s="82" t="s">
        <v>301</v>
      </c>
      <c r="H39" s="82"/>
      <c r="I39" s="82" t="s">
        <v>517</v>
      </c>
      <c r="J39" s="82" t="s">
        <v>504</v>
      </c>
      <c r="K39" s="82" t="s">
        <v>938</v>
      </c>
      <c r="L39" s="82" t="s">
        <v>933</v>
      </c>
      <c r="M39" s="82" t="s">
        <v>405</v>
      </c>
      <c r="N39" s="82" t="s">
        <v>371</v>
      </c>
    </row>
    <row r="40" spans="1:14" ht="14" x14ac:dyDescent="0.25">
      <c r="A40" s="80" t="s">
        <v>342</v>
      </c>
      <c r="B40" s="83" t="s">
        <v>214</v>
      </c>
      <c r="C40" s="80" t="s">
        <v>491</v>
      </c>
      <c r="D40" s="81" t="s">
        <v>455</v>
      </c>
      <c r="E40" s="80"/>
      <c r="F40" s="80" t="s">
        <v>610</v>
      </c>
      <c r="G40" s="82" t="s">
        <v>423</v>
      </c>
      <c r="H40" s="82" t="s">
        <v>531</v>
      </c>
      <c r="I40" s="82" t="s">
        <v>518</v>
      </c>
      <c r="J40" s="80" t="s">
        <v>504</v>
      </c>
      <c r="K40" s="80" t="s">
        <v>508</v>
      </c>
      <c r="L40" s="80" t="s">
        <v>305</v>
      </c>
      <c r="M40" s="82" t="s">
        <v>306</v>
      </c>
      <c r="N40" s="80" t="s">
        <v>342</v>
      </c>
    </row>
    <row r="41" spans="1:14" ht="14" x14ac:dyDescent="0.25">
      <c r="A41" s="82" t="s">
        <v>89</v>
      </c>
      <c r="B41" s="81" t="s">
        <v>90</v>
      </c>
      <c r="C41" s="82" t="s">
        <v>491</v>
      </c>
      <c r="D41" s="81" t="s">
        <v>455</v>
      </c>
      <c r="E41" s="82"/>
      <c r="F41" s="82" t="s">
        <v>559</v>
      </c>
      <c r="G41" s="82" t="s">
        <v>301</v>
      </c>
      <c r="H41" s="82" t="s">
        <v>514</v>
      </c>
      <c r="I41" s="82" t="s">
        <v>503</v>
      </c>
      <c r="J41" s="82" t="s">
        <v>504</v>
      </c>
      <c r="K41" s="82" t="s">
        <v>496</v>
      </c>
      <c r="L41" s="82" t="s">
        <v>934</v>
      </c>
      <c r="M41" s="82" t="s">
        <v>300</v>
      </c>
      <c r="N41" s="82" t="s">
        <v>89</v>
      </c>
    </row>
    <row r="42" spans="1:14" ht="14" x14ac:dyDescent="0.25">
      <c r="A42" s="82" t="s">
        <v>18</v>
      </c>
      <c r="B42" s="81" t="s">
        <v>19</v>
      </c>
      <c r="C42" s="82" t="s">
        <v>492</v>
      </c>
      <c r="D42" s="81" t="s">
        <v>455</v>
      </c>
      <c r="E42" s="82"/>
      <c r="F42" s="82" t="s">
        <v>521</v>
      </c>
      <c r="G42" s="82" t="s">
        <v>301</v>
      </c>
      <c r="H42" s="82"/>
      <c r="I42" s="82" t="s">
        <v>498</v>
      </c>
      <c r="J42" s="82" t="s">
        <v>504</v>
      </c>
      <c r="K42" s="82" t="s">
        <v>496</v>
      </c>
      <c r="L42" s="82" t="s">
        <v>303</v>
      </c>
      <c r="M42" s="82" t="s">
        <v>405</v>
      </c>
      <c r="N42" s="82" t="s">
        <v>18</v>
      </c>
    </row>
    <row r="43" spans="1:14" ht="14" x14ac:dyDescent="0.25">
      <c r="A43" s="82" t="s">
        <v>285</v>
      </c>
      <c r="B43" s="81" t="s">
        <v>215</v>
      </c>
      <c r="C43" s="82" t="s">
        <v>492</v>
      </c>
      <c r="D43" s="81" t="s">
        <v>455</v>
      </c>
      <c r="E43" s="82"/>
      <c r="F43" s="82" t="s">
        <v>610</v>
      </c>
      <c r="G43" s="82" t="s">
        <v>301</v>
      </c>
      <c r="H43" s="82"/>
      <c r="I43" s="82" t="s">
        <v>498</v>
      </c>
      <c r="J43" s="82" t="s">
        <v>504</v>
      </c>
      <c r="K43" s="82" t="s">
        <v>496</v>
      </c>
      <c r="L43" s="82" t="s">
        <v>305</v>
      </c>
      <c r="M43" s="82" t="s">
        <v>306</v>
      </c>
      <c r="N43" s="82" t="s">
        <v>285</v>
      </c>
    </row>
    <row r="44" spans="1:14" ht="14" x14ac:dyDescent="0.25">
      <c r="A44" s="82" t="s">
        <v>280</v>
      </c>
      <c r="B44" s="81" t="s">
        <v>135</v>
      </c>
      <c r="C44" s="82" t="s">
        <v>492</v>
      </c>
      <c r="D44" s="81" t="s">
        <v>455</v>
      </c>
      <c r="E44" s="82"/>
      <c r="F44" s="82" t="s">
        <v>580</v>
      </c>
      <c r="G44" s="82" t="s">
        <v>301</v>
      </c>
      <c r="H44" s="82"/>
      <c r="I44" s="82" t="s">
        <v>567</v>
      </c>
      <c r="J44" s="82" t="s">
        <v>504</v>
      </c>
      <c r="K44" s="82" t="s">
        <v>496</v>
      </c>
      <c r="L44" s="82" t="s">
        <v>303</v>
      </c>
      <c r="M44" s="82" t="s">
        <v>405</v>
      </c>
      <c r="N44" s="82" t="s">
        <v>280</v>
      </c>
    </row>
    <row r="45" spans="1:14" s="32" customFormat="1" ht="14" x14ac:dyDescent="0.25">
      <c r="A45" s="82" t="s">
        <v>80</v>
      </c>
      <c r="B45" s="81" t="s">
        <v>81</v>
      </c>
      <c r="C45" s="82" t="s">
        <v>491</v>
      </c>
      <c r="D45" s="81" t="s">
        <v>455</v>
      </c>
      <c r="E45" s="82"/>
      <c r="F45" s="82" t="s">
        <v>557</v>
      </c>
      <c r="G45" s="82" t="s">
        <v>301</v>
      </c>
      <c r="H45" s="82"/>
      <c r="I45" s="82" t="s">
        <v>498</v>
      </c>
      <c r="J45" s="82" t="s">
        <v>504</v>
      </c>
      <c r="K45" s="82" t="s">
        <v>496</v>
      </c>
      <c r="L45" s="82" t="s">
        <v>303</v>
      </c>
      <c r="M45" s="82" t="s">
        <v>405</v>
      </c>
      <c r="N45" s="82" t="s">
        <v>80</v>
      </c>
    </row>
    <row r="46" spans="1:14" s="32" customFormat="1" ht="14" x14ac:dyDescent="0.25">
      <c r="A46" s="82" t="s">
        <v>263</v>
      </c>
      <c r="B46" s="81" t="s">
        <v>136</v>
      </c>
      <c r="C46" s="82" t="s">
        <v>491</v>
      </c>
      <c r="D46" s="81" t="s">
        <v>455</v>
      </c>
      <c r="E46" s="82"/>
      <c r="F46" s="82" t="s">
        <v>582</v>
      </c>
      <c r="G46" s="82" t="s">
        <v>301</v>
      </c>
      <c r="H46" s="82" t="s">
        <v>502</v>
      </c>
      <c r="I46" s="82" t="s">
        <v>518</v>
      </c>
      <c r="J46" s="82" t="s">
        <v>504</v>
      </c>
      <c r="K46" s="82" t="s">
        <v>496</v>
      </c>
      <c r="L46" s="82" t="s">
        <v>305</v>
      </c>
      <c r="M46" s="82" t="s">
        <v>304</v>
      </c>
      <c r="N46" s="82" t="s">
        <v>263</v>
      </c>
    </row>
    <row r="47" spans="1:14" ht="14" x14ac:dyDescent="0.25">
      <c r="A47" s="82" t="s">
        <v>41</v>
      </c>
      <c r="B47" s="81" t="s">
        <v>42</v>
      </c>
      <c r="C47" s="82" t="s">
        <v>492</v>
      </c>
      <c r="D47" s="81" t="s">
        <v>455</v>
      </c>
      <c r="E47" s="82"/>
      <c r="F47" s="82" t="s">
        <v>541</v>
      </c>
      <c r="G47" s="82" t="s">
        <v>301</v>
      </c>
      <c r="H47" s="82" t="s">
        <v>502</v>
      </c>
      <c r="I47" s="82" t="s">
        <v>507</v>
      </c>
      <c r="J47" s="82" t="s">
        <v>504</v>
      </c>
      <c r="K47" s="82" t="s">
        <v>496</v>
      </c>
      <c r="L47" s="82" t="s">
        <v>305</v>
      </c>
      <c r="M47" s="82" t="s">
        <v>304</v>
      </c>
      <c r="N47" s="82" t="s">
        <v>41</v>
      </c>
    </row>
    <row r="48" spans="1:14" ht="14" x14ac:dyDescent="0.25">
      <c r="A48" s="82" t="s">
        <v>343</v>
      </c>
      <c r="B48" s="81" t="s">
        <v>248</v>
      </c>
      <c r="C48" s="82" t="s">
        <v>491</v>
      </c>
      <c r="D48" s="81" t="s">
        <v>455</v>
      </c>
      <c r="E48" s="82"/>
      <c r="F48" s="82" t="s">
        <v>547</v>
      </c>
      <c r="G48" s="82" t="s">
        <v>301</v>
      </c>
      <c r="H48" s="82"/>
      <c r="I48" s="82" t="s">
        <v>546</v>
      </c>
      <c r="J48" s="82" t="s">
        <v>504</v>
      </c>
      <c r="K48" s="82" t="s">
        <v>938</v>
      </c>
      <c r="L48" s="82" t="s">
        <v>930</v>
      </c>
      <c r="M48" s="82" t="s">
        <v>405</v>
      </c>
      <c r="N48" s="82" t="s">
        <v>343</v>
      </c>
    </row>
    <row r="49" spans="1:14" s="32" customFormat="1" ht="14" x14ac:dyDescent="0.25">
      <c r="A49" s="82" t="s">
        <v>284</v>
      </c>
      <c r="B49" s="81" t="s">
        <v>186</v>
      </c>
      <c r="C49" s="82" t="s">
        <v>491</v>
      </c>
      <c r="D49" s="81" t="s">
        <v>455</v>
      </c>
      <c r="E49" s="82"/>
      <c r="F49" s="82" t="s">
        <v>589</v>
      </c>
      <c r="G49" s="82" t="s">
        <v>301</v>
      </c>
      <c r="H49" s="82"/>
      <c r="I49" s="82" t="s">
        <v>902</v>
      </c>
      <c r="J49" s="82" t="s">
        <v>504</v>
      </c>
      <c r="K49" s="82" t="s">
        <v>496</v>
      </c>
      <c r="L49" s="82" t="s">
        <v>931</v>
      </c>
      <c r="M49" s="82" t="s">
        <v>917</v>
      </c>
      <c r="N49" s="82" t="s">
        <v>284</v>
      </c>
    </row>
    <row r="50" spans="1:14" ht="14" x14ac:dyDescent="0.25">
      <c r="A50" s="82" t="s">
        <v>257</v>
      </c>
      <c r="B50" s="81" t="s">
        <v>192</v>
      </c>
      <c r="C50" s="82" t="s">
        <v>491</v>
      </c>
      <c r="D50" s="81" t="s">
        <v>455</v>
      </c>
      <c r="E50" s="82"/>
      <c r="F50" s="82" t="s">
        <v>608</v>
      </c>
      <c r="G50" s="82" t="s">
        <v>301</v>
      </c>
      <c r="H50" s="82"/>
      <c r="I50" s="82" t="s">
        <v>546</v>
      </c>
      <c r="J50" s="82" t="s">
        <v>504</v>
      </c>
      <c r="K50" s="82" t="s">
        <v>496</v>
      </c>
      <c r="L50" s="82" t="s">
        <v>303</v>
      </c>
      <c r="M50" s="82" t="s">
        <v>405</v>
      </c>
      <c r="N50" s="82" t="s">
        <v>257</v>
      </c>
    </row>
    <row r="51" spans="1:14" ht="14" x14ac:dyDescent="0.25">
      <c r="A51" s="82" t="s">
        <v>35</v>
      </c>
      <c r="B51" s="81" t="s">
        <v>36</v>
      </c>
      <c r="C51" s="82" t="s">
        <v>491</v>
      </c>
      <c r="D51" s="81" t="s">
        <v>455</v>
      </c>
      <c r="E51" s="82"/>
      <c r="F51" s="82" t="s">
        <v>536</v>
      </c>
      <c r="G51" s="82" t="s">
        <v>301</v>
      </c>
      <c r="H51" s="82" t="s">
        <v>502</v>
      </c>
      <c r="I51" s="82" t="s">
        <v>507</v>
      </c>
      <c r="J51" s="82" t="s">
        <v>504</v>
      </c>
      <c r="K51" s="82" t="s">
        <v>496</v>
      </c>
      <c r="L51" s="82" t="s">
        <v>305</v>
      </c>
      <c r="M51" s="82" t="s">
        <v>304</v>
      </c>
      <c r="N51" s="82" t="s">
        <v>35</v>
      </c>
    </row>
    <row r="52" spans="1:14" ht="14" x14ac:dyDescent="0.25">
      <c r="A52" s="82" t="s">
        <v>260</v>
      </c>
      <c r="B52" s="81" t="s">
        <v>171</v>
      </c>
      <c r="C52" s="82" t="s">
        <v>491</v>
      </c>
      <c r="D52" s="81" t="s">
        <v>455</v>
      </c>
      <c r="E52" s="82"/>
      <c r="F52" s="82" t="s">
        <v>602</v>
      </c>
      <c r="G52" s="82" t="s">
        <v>301</v>
      </c>
      <c r="H52" s="82"/>
      <c r="I52" s="82" t="s">
        <v>546</v>
      </c>
      <c r="J52" s="82" t="s">
        <v>504</v>
      </c>
      <c r="K52" s="82" t="s">
        <v>496</v>
      </c>
      <c r="L52" s="82" t="s">
        <v>303</v>
      </c>
      <c r="M52" s="82" t="s">
        <v>405</v>
      </c>
      <c r="N52" s="82" t="s">
        <v>260</v>
      </c>
    </row>
    <row r="53" spans="1:14" ht="14" x14ac:dyDescent="0.25">
      <c r="A53" s="82" t="s">
        <v>91</v>
      </c>
      <c r="B53" s="81" t="s">
        <v>92</v>
      </c>
      <c r="C53" s="82" t="s">
        <v>491</v>
      </c>
      <c r="D53" s="81" t="s">
        <v>455</v>
      </c>
      <c r="E53" s="82"/>
      <c r="F53" s="82" t="s">
        <v>560</v>
      </c>
      <c r="G53" s="82" t="s">
        <v>301</v>
      </c>
      <c r="H53" s="82" t="s">
        <v>502</v>
      </c>
      <c r="I53" s="82" t="s">
        <v>903</v>
      </c>
      <c r="J53" s="82" t="s">
        <v>504</v>
      </c>
      <c r="K53" s="82" t="s">
        <v>496</v>
      </c>
      <c r="L53" s="82" t="s">
        <v>935</v>
      </c>
      <c r="M53" s="82" t="s">
        <v>918</v>
      </c>
      <c r="N53" s="82" t="s">
        <v>91</v>
      </c>
    </row>
    <row r="54" spans="1:14" ht="14" x14ac:dyDescent="0.25">
      <c r="A54" s="80" t="s">
        <v>755</v>
      </c>
      <c r="B54" s="83" t="s">
        <v>788</v>
      </c>
      <c r="C54" s="80" t="s">
        <v>830</v>
      </c>
      <c r="D54" s="81" t="s">
        <v>356</v>
      </c>
      <c r="E54" s="80" t="s">
        <v>845</v>
      </c>
      <c r="F54" s="80" t="s">
        <v>860</v>
      </c>
      <c r="G54" s="82" t="s">
        <v>301</v>
      </c>
      <c r="H54" s="82" t="s">
        <v>514</v>
      </c>
      <c r="I54" s="82" t="s">
        <v>518</v>
      </c>
      <c r="J54" s="80" t="s">
        <v>942</v>
      </c>
      <c r="K54" s="80" t="s">
        <v>939</v>
      </c>
      <c r="L54" s="80" t="s">
        <v>932</v>
      </c>
      <c r="M54" s="82" t="s">
        <v>425</v>
      </c>
      <c r="N54" s="80" t="s">
        <v>755</v>
      </c>
    </row>
    <row r="55" spans="1:14" ht="14" x14ac:dyDescent="0.25">
      <c r="A55" s="82" t="s">
        <v>377</v>
      </c>
      <c r="B55" s="81" t="s">
        <v>789</v>
      </c>
      <c r="C55" s="82" t="s">
        <v>491</v>
      </c>
      <c r="D55" s="81" t="s">
        <v>356</v>
      </c>
      <c r="E55" s="82" t="s">
        <v>846</v>
      </c>
      <c r="F55" s="82" t="s">
        <v>629</v>
      </c>
      <c r="G55" s="82" t="s">
        <v>301</v>
      </c>
      <c r="H55" s="82" t="s">
        <v>514</v>
      </c>
      <c r="I55" s="82" t="s">
        <v>503</v>
      </c>
      <c r="J55" s="82" t="s">
        <v>504</v>
      </c>
      <c r="K55" s="82" t="s">
        <v>508</v>
      </c>
      <c r="L55" s="82" t="s">
        <v>302</v>
      </c>
      <c r="M55" s="82" t="s">
        <v>300</v>
      </c>
      <c r="N55" s="82" t="s">
        <v>377</v>
      </c>
    </row>
    <row r="56" spans="1:14" ht="14" x14ac:dyDescent="0.25">
      <c r="A56" s="80" t="s">
        <v>756</v>
      </c>
      <c r="B56" s="81" t="s">
        <v>790</v>
      </c>
      <c r="C56" s="80" t="s">
        <v>829</v>
      </c>
      <c r="D56" s="81" t="s">
        <v>356</v>
      </c>
      <c r="E56" s="82"/>
      <c r="F56" s="80" t="s">
        <v>861</v>
      </c>
      <c r="G56" s="82" t="s">
        <v>301</v>
      </c>
      <c r="H56" s="82"/>
      <c r="I56" s="82" t="s">
        <v>517</v>
      </c>
      <c r="J56" s="82" t="s">
        <v>504</v>
      </c>
      <c r="K56" s="82" t="s">
        <v>937</v>
      </c>
      <c r="L56" s="82" t="s">
        <v>933</v>
      </c>
      <c r="M56" s="82" t="s">
        <v>405</v>
      </c>
      <c r="N56" s="80" t="s">
        <v>756</v>
      </c>
    </row>
    <row r="57" spans="1:14" ht="14" x14ac:dyDescent="0.25">
      <c r="A57" s="82" t="s">
        <v>375</v>
      </c>
      <c r="B57" s="81" t="s">
        <v>318</v>
      </c>
      <c r="C57" s="82" t="s">
        <v>491</v>
      </c>
      <c r="D57" s="81" t="s">
        <v>356</v>
      </c>
      <c r="E57" s="82" t="s">
        <v>842</v>
      </c>
      <c r="F57" s="82" t="s">
        <v>620</v>
      </c>
      <c r="G57" s="82" t="s">
        <v>301</v>
      </c>
      <c r="H57" s="82" t="s">
        <v>514</v>
      </c>
      <c r="I57" s="82" t="s">
        <v>518</v>
      </c>
      <c r="J57" s="82" t="s">
        <v>504</v>
      </c>
      <c r="K57" s="82" t="s">
        <v>937</v>
      </c>
      <c r="L57" s="82" t="s">
        <v>305</v>
      </c>
      <c r="M57" s="82" t="s">
        <v>915</v>
      </c>
      <c r="N57" s="82" t="s">
        <v>375</v>
      </c>
    </row>
    <row r="58" spans="1:14" ht="14" x14ac:dyDescent="0.25">
      <c r="A58" s="82" t="s">
        <v>345</v>
      </c>
      <c r="B58" s="81" t="s">
        <v>245</v>
      </c>
      <c r="C58" s="82" t="s">
        <v>492</v>
      </c>
      <c r="D58" s="81" t="s">
        <v>356</v>
      </c>
      <c r="E58" s="82"/>
      <c r="F58" s="82" t="s">
        <v>611</v>
      </c>
      <c r="G58" s="82" t="s">
        <v>301</v>
      </c>
      <c r="H58" s="82"/>
      <c r="I58" s="82" t="s">
        <v>546</v>
      </c>
      <c r="J58" s="82" t="s">
        <v>504</v>
      </c>
      <c r="K58" s="82" t="s">
        <v>496</v>
      </c>
      <c r="L58" s="82" t="s">
        <v>303</v>
      </c>
      <c r="M58" s="82" t="s">
        <v>405</v>
      </c>
      <c r="N58" s="82" t="s">
        <v>345</v>
      </c>
    </row>
    <row r="59" spans="1:14" ht="14" x14ac:dyDescent="0.25">
      <c r="A59" s="82" t="s">
        <v>379</v>
      </c>
      <c r="B59" s="81" t="s">
        <v>413</v>
      </c>
      <c r="C59" s="82" t="s">
        <v>491</v>
      </c>
      <c r="D59" s="81" t="s">
        <v>356</v>
      </c>
      <c r="E59" s="82" t="s">
        <v>843</v>
      </c>
      <c r="F59" s="82" t="s">
        <v>630</v>
      </c>
      <c r="G59" s="82" t="s">
        <v>301</v>
      </c>
      <c r="H59" s="82" t="s">
        <v>502</v>
      </c>
      <c r="I59" s="82" t="s">
        <v>518</v>
      </c>
      <c r="J59" s="82" t="s">
        <v>504</v>
      </c>
      <c r="K59" s="82" t="s">
        <v>937</v>
      </c>
      <c r="L59" s="82" t="s">
        <v>932</v>
      </c>
      <c r="M59" s="82" t="s">
        <v>425</v>
      </c>
      <c r="N59" s="82" t="s">
        <v>379</v>
      </c>
    </row>
    <row r="60" spans="1:14" ht="14" x14ac:dyDescent="0.25">
      <c r="A60" s="80" t="s">
        <v>757</v>
      </c>
      <c r="B60" s="83" t="s">
        <v>791</v>
      </c>
      <c r="C60" s="80" t="s">
        <v>830</v>
      </c>
      <c r="D60" s="83" t="s">
        <v>356</v>
      </c>
      <c r="E60" s="80" t="s">
        <v>840</v>
      </c>
      <c r="F60" s="80" t="s">
        <v>858</v>
      </c>
      <c r="G60" s="80" t="s">
        <v>889</v>
      </c>
      <c r="H60" s="80"/>
      <c r="I60" s="80"/>
      <c r="J60" s="80" t="s">
        <v>942</v>
      </c>
      <c r="K60" s="80"/>
      <c r="L60" s="80" t="s">
        <v>935</v>
      </c>
      <c r="M60" s="80" t="s">
        <v>918</v>
      </c>
      <c r="N60" s="80" t="s">
        <v>757</v>
      </c>
    </row>
    <row r="61" spans="1:14" ht="14" x14ac:dyDescent="0.25">
      <c r="A61" s="80" t="s">
        <v>710</v>
      </c>
      <c r="B61" s="83" t="s">
        <v>636</v>
      </c>
      <c r="C61" s="80" t="s">
        <v>491</v>
      </c>
      <c r="D61" s="83" t="s">
        <v>356</v>
      </c>
      <c r="E61" s="80"/>
      <c r="F61" s="80" t="s">
        <v>862</v>
      </c>
      <c r="G61" s="80" t="s">
        <v>888</v>
      </c>
      <c r="H61" s="80"/>
      <c r="I61" s="80"/>
      <c r="J61" s="80" t="s">
        <v>942</v>
      </c>
      <c r="K61" s="80" t="s">
        <v>937</v>
      </c>
      <c r="L61" s="80" t="s">
        <v>953</v>
      </c>
      <c r="M61" s="80"/>
      <c r="N61" s="80" t="s">
        <v>710</v>
      </c>
    </row>
    <row r="62" spans="1:14" ht="14" x14ac:dyDescent="0.25">
      <c r="A62" s="82" t="s">
        <v>229</v>
      </c>
      <c r="B62" s="81" t="s">
        <v>204</v>
      </c>
      <c r="C62" s="82" t="s">
        <v>491</v>
      </c>
      <c r="D62" s="81" t="s">
        <v>356</v>
      </c>
      <c r="E62" s="82"/>
      <c r="F62" s="82" t="s">
        <v>564</v>
      </c>
      <c r="G62" s="82" t="s">
        <v>301</v>
      </c>
      <c r="H62" s="82"/>
      <c r="I62" s="82" t="s">
        <v>498</v>
      </c>
      <c r="J62" s="82" t="s">
        <v>504</v>
      </c>
      <c r="K62" s="82" t="s">
        <v>496</v>
      </c>
      <c r="L62" s="82" t="s">
        <v>305</v>
      </c>
      <c r="M62" s="82" t="s">
        <v>406</v>
      </c>
      <c r="N62" s="82" t="s">
        <v>229</v>
      </c>
    </row>
    <row r="63" spans="1:14" ht="14" x14ac:dyDescent="0.25">
      <c r="A63" s="82" t="s">
        <v>113</v>
      </c>
      <c r="B63" s="81" t="s">
        <v>114</v>
      </c>
      <c r="C63" s="82" t="s">
        <v>491</v>
      </c>
      <c r="D63" s="81" t="s">
        <v>356</v>
      </c>
      <c r="E63" s="82"/>
      <c r="F63" s="82" t="s">
        <v>568</v>
      </c>
      <c r="G63" s="82" t="s">
        <v>301</v>
      </c>
      <c r="H63" s="82" t="s">
        <v>514</v>
      </c>
      <c r="I63" s="82" t="s">
        <v>503</v>
      </c>
      <c r="J63" s="82" t="s">
        <v>504</v>
      </c>
      <c r="K63" s="82" t="s">
        <v>496</v>
      </c>
      <c r="L63" s="82" t="s">
        <v>935</v>
      </c>
      <c r="M63" s="82" t="s">
        <v>300</v>
      </c>
      <c r="N63" s="82" t="s">
        <v>113</v>
      </c>
    </row>
    <row r="64" spans="1:14" ht="14" x14ac:dyDescent="0.25">
      <c r="A64" s="80" t="s">
        <v>459</v>
      </c>
      <c r="B64" s="83" t="s">
        <v>460</v>
      </c>
      <c r="C64" s="80" t="s">
        <v>491</v>
      </c>
      <c r="D64" s="83" t="s">
        <v>356</v>
      </c>
      <c r="E64" s="80"/>
      <c r="F64" s="80" t="s">
        <v>635</v>
      </c>
      <c r="G64" s="80" t="s">
        <v>301</v>
      </c>
      <c r="H64" s="80"/>
      <c r="I64" s="80"/>
      <c r="J64" s="80" t="s">
        <v>504</v>
      </c>
      <c r="K64" s="80" t="s">
        <v>937</v>
      </c>
      <c r="L64" s="80" t="s">
        <v>305</v>
      </c>
      <c r="M64" s="80" t="s">
        <v>425</v>
      </c>
      <c r="N64" s="80" t="s">
        <v>459</v>
      </c>
    </row>
    <row r="65" spans="1:14" ht="14" x14ac:dyDescent="0.25">
      <c r="A65" s="82" t="s">
        <v>235</v>
      </c>
      <c r="B65" s="81" t="s">
        <v>236</v>
      </c>
      <c r="C65" s="82" t="s">
        <v>491</v>
      </c>
      <c r="D65" s="81" t="s">
        <v>356</v>
      </c>
      <c r="E65" s="82"/>
      <c r="F65" s="82" t="s">
        <v>527</v>
      </c>
      <c r="G65" s="82" t="s">
        <v>301</v>
      </c>
      <c r="H65" s="82" t="s">
        <v>502</v>
      </c>
      <c r="I65" s="82" t="s">
        <v>503</v>
      </c>
      <c r="J65" s="82" t="s">
        <v>504</v>
      </c>
      <c r="K65" s="82" t="s">
        <v>496</v>
      </c>
      <c r="L65" s="82" t="s">
        <v>302</v>
      </c>
      <c r="M65" s="82" t="s">
        <v>300</v>
      </c>
      <c r="N65" s="82" t="s">
        <v>235</v>
      </c>
    </row>
    <row r="66" spans="1:14" ht="14" x14ac:dyDescent="0.25">
      <c r="A66" s="82" t="s">
        <v>266</v>
      </c>
      <c r="B66" s="81" t="s">
        <v>196</v>
      </c>
      <c r="C66" s="82" t="s">
        <v>491</v>
      </c>
      <c r="D66" s="81" t="s">
        <v>356</v>
      </c>
      <c r="E66" s="82"/>
      <c r="F66" s="82" t="s">
        <v>606</v>
      </c>
      <c r="G66" s="82" t="s">
        <v>301</v>
      </c>
      <c r="H66" s="82" t="s">
        <v>514</v>
      </c>
      <c r="I66" s="82" t="s">
        <v>526</v>
      </c>
      <c r="J66" s="82" t="s">
        <v>504</v>
      </c>
      <c r="K66" s="82" t="s">
        <v>496</v>
      </c>
      <c r="L66" s="82" t="s">
        <v>305</v>
      </c>
      <c r="M66" s="82" t="s">
        <v>304</v>
      </c>
      <c r="N66" s="82" t="s">
        <v>266</v>
      </c>
    </row>
    <row r="67" spans="1:14" ht="14" x14ac:dyDescent="0.25">
      <c r="A67" s="82" t="s">
        <v>119</v>
      </c>
      <c r="B67" s="81" t="s">
        <v>120</v>
      </c>
      <c r="C67" s="82" t="s">
        <v>491</v>
      </c>
      <c r="D67" s="81" t="s">
        <v>356</v>
      </c>
      <c r="E67" s="82"/>
      <c r="F67" s="82" t="s">
        <v>571</v>
      </c>
      <c r="G67" s="82" t="s">
        <v>301</v>
      </c>
      <c r="H67" s="82" t="s">
        <v>502</v>
      </c>
      <c r="I67" s="82" t="s">
        <v>518</v>
      </c>
      <c r="J67" s="82" t="s">
        <v>504</v>
      </c>
      <c r="K67" s="82" t="s">
        <v>496</v>
      </c>
      <c r="L67" s="82" t="s">
        <v>305</v>
      </c>
      <c r="M67" s="82" t="s">
        <v>304</v>
      </c>
      <c r="N67" s="82" t="s">
        <v>119</v>
      </c>
    </row>
    <row r="68" spans="1:14" ht="14" x14ac:dyDescent="0.25">
      <c r="A68" s="80" t="s">
        <v>758</v>
      </c>
      <c r="B68" s="81" t="s">
        <v>661</v>
      </c>
      <c r="C68" s="82" t="s">
        <v>492</v>
      </c>
      <c r="D68" s="83" t="s">
        <v>356</v>
      </c>
      <c r="E68" s="82" t="s">
        <v>847</v>
      </c>
      <c r="F68" s="82" t="s">
        <v>863</v>
      </c>
      <c r="G68" s="80" t="s">
        <v>890</v>
      </c>
      <c r="H68" s="82"/>
      <c r="I68" s="82"/>
      <c r="J68" s="82"/>
      <c r="K68" s="82"/>
      <c r="L68" s="82"/>
      <c r="M68" s="82"/>
      <c r="N68" s="80" t="s">
        <v>758</v>
      </c>
    </row>
    <row r="69" spans="1:14" ht="14" x14ac:dyDescent="0.25">
      <c r="A69" s="80" t="s">
        <v>759</v>
      </c>
      <c r="B69" s="83" t="s">
        <v>792</v>
      </c>
      <c r="C69" s="80" t="s">
        <v>830</v>
      </c>
      <c r="D69" s="83" t="s">
        <v>356</v>
      </c>
      <c r="E69" s="80"/>
      <c r="F69" s="83" t="s">
        <v>864</v>
      </c>
      <c r="G69" s="82" t="s">
        <v>301</v>
      </c>
      <c r="H69" s="82" t="s">
        <v>514</v>
      </c>
      <c r="I69" s="82" t="s">
        <v>503</v>
      </c>
      <c r="J69" s="80" t="s">
        <v>943</v>
      </c>
      <c r="K69" s="80" t="s">
        <v>938</v>
      </c>
      <c r="L69" s="80" t="s">
        <v>935</v>
      </c>
      <c r="M69" s="82" t="s">
        <v>300</v>
      </c>
      <c r="N69" s="80" t="s">
        <v>759</v>
      </c>
    </row>
    <row r="70" spans="1:14" ht="14" x14ac:dyDescent="0.25">
      <c r="A70" s="82" t="s">
        <v>71</v>
      </c>
      <c r="B70" s="81" t="s">
        <v>72</v>
      </c>
      <c r="C70" s="82" t="s">
        <v>491</v>
      </c>
      <c r="D70" s="81" t="s">
        <v>356</v>
      </c>
      <c r="E70" s="82"/>
      <c r="F70" s="82" t="s">
        <v>550</v>
      </c>
      <c r="G70" s="82" t="s">
        <v>301</v>
      </c>
      <c r="H70" s="82" t="s">
        <v>506</v>
      </c>
      <c r="I70" s="82" t="s">
        <v>526</v>
      </c>
      <c r="J70" s="82" t="s">
        <v>504</v>
      </c>
      <c r="K70" s="82" t="s">
        <v>496</v>
      </c>
      <c r="L70" s="82" t="s">
        <v>305</v>
      </c>
      <c r="M70" s="82" t="s">
        <v>304</v>
      </c>
      <c r="N70" s="82" t="s">
        <v>71</v>
      </c>
    </row>
    <row r="71" spans="1:14" ht="14" x14ac:dyDescent="0.25">
      <c r="A71" s="80" t="s">
        <v>760</v>
      </c>
      <c r="B71" s="83" t="s">
        <v>637</v>
      </c>
      <c r="C71" s="80" t="s">
        <v>491</v>
      </c>
      <c r="D71" s="83" t="s">
        <v>356</v>
      </c>
      <c r="E71" s="80"/>
      <c r="F71" s="80" t="s">
        <v>862</v>
      </c>
      <c r="G71" s="80" t="s">
        <v>891</v>
      </c>
      <c r="H71" s="80"/>
      <c r="I71" s="80"/>
      <c r="J71" s="80" t="s">
        <v>942</v>
      </c>
      <c r="K71" s="80" t="s">
        <v>938</v>
      </c>
      <c r="L71" s="80" t="s">
        <v>953</v>
      </c>
      <c r="M71" s="80"/>
      <c r="N71" s="80" t="s">
        <v>760</v>
      </c>
    </row>
    <row r="72" spans="1:14" ht="14" x14ac:dyDescent="0.25">
      <c r="A72" s="82" t="s">
        <v>230</v>
      </c>
      <c r="B72" s="81" t="s">
        <v>203</v>
      </c>
      <c r="C72" s="82" t="s">
        <v>491</v>
      </c>
      <c r="D72" s="81" t="s">
        <v>356</v>
      </c>
      <c r="E72" s="82"/>
      <c r="F72" s="82" t="s">
        <v>516</v>
      </c>
      <c r="G72" s="82" t="s">
        <v>423</v>
      </c>
      <c r="H72" s="82" t="s">
        <v>531</v>
      </c>
      <c r="I72" s="82" t="s">
        <v>503</v>
      </c>
      <c r="J72" s="82" t="s">
        <v>504</v>
      </c>
      <c r="K72" s="82" t="s">
        <v>496</v>
      </c>
      <c r="L72" s="82" t="s">
        <v>302</v>
      </c>
      <c r="M72" s="82" t="s">
        <v>407</v>
      </c>
      <c r="N72" s="82" t="s">
        <v>230</v>
      </c>
    </row>
    <row r="73" spans="1:14" ht="14" x14ac:dyDescent="0.25">
      <c r="A73" s="80" t="s">
        <v>761</v>
      </c>
      <c r="B73" s="83" t="s">
        <v>793</v>
      </c>
      <c r="C73" s="80" t="s">
        <v>830</v>
      </c>
      <c r="D73" s="83" t="s">
        <v>356</v>
      </c>
      <c r="E73" s="80" t="s">
        <v>848</v>
      </c>
      <c r="F73" s="80" t="s">
        <v>865</v>
      </c>
      <c r="G73" s="80" t="s">
        <v>891</v>
      </c>
      <c r="H73" s="80"/>
      <c r="I73" s="80"/>
      <c r="J73" s="80" t="s">
        <v>942</v>
      </c>
      <c r="K73" s="80" t="s">
        <v>938</v>
      </c>
      <c r="L73" s="80" t="s">
        <v>930</v>
      </c>
      <c r="M73" s="85" t="s">
        <v>841</v>
      </c>
      <c r="N73" s="80" t="s">
        <v>761</v>
      </c>
    </row>
    <row r="74" spans="1:14" ht="14" x14ac:dyDescent="0.25">
      <c r="A74" s="80" t="s">
        <v>762</v>
      </c>
      <c r="B74" s="83" t="s">
        <v>794</v>
      </c>
      <c r="C74" s="80" t="s">
        <v>830</v>
      </c>
      <c r="D74" s="83" t="s">
        <v>356</v>
      </c>
      <c r="E74" s="80" t="s">
        <v>839</v>
      </c>
      <c r="F74" s="80" t="s">
        <v>866</v>
      </c>
      <c r="G74" s="85" t="s">
        <v>888</v>
      </c>
      <c r="H74" s="80"/>
      <c r="I74" s="80"/>
      <c r="J74" s="80" t="s">
        <v>942</v>
      </c>
      <c r="K74" s="80" t="s">
        <v>939</v>
      </c>
      <c r="L74" s="80" t="s">
        <v>931</v>
      </c>
      <c r="M74" s="85" t="s">
        <v>843</v>
      </c>
      <c r="N74" s="80" t="s">
        <v>762</v>
      </c>
    </row>
    <row r="75" spans="1:14" ht="14" x14ac:dyDescent="0.25">
      <c r="A75" s="82" t="s">
        <v>26</v>
      </c>
      <c r="B75" s="81" t="s">
        <v>27</v>
      </c>
      <c r="C75" s="82" t="s">
        <v>491</v>
      </c>
      <c r="D75" s="81" t="s">
        <v>356</v>
      </c>
      <c r="E75" s="82"/>
      <c r="F75" s="82" t="s">
        <v>529</v>
      </c>
      <c r="G75" s="82" t="s">
        <v>301</v>
      </c>
      <c r="H75" s="82" t="s">
        <v>506</v>
      </c>
      <c r="I75" s="82" t="s">
        <v>503</v>
      </c>
      <c r="J75" s="82" t="s">
        <v>504</v>
      </c>
      <c r="K75" s="82" t="s">
        <v>496</v>
      </c>
      <c r="L75" s="82" t="s">
        <v>302</v>
      </c>
      <c r="M75" s="82" t="s">
        <v>407</v>
      </c>
      <c r="N75" s="82" t="s">
        <v>26</v>
      </c>
    </row>
    <row r="76" spans="1:14" ht="14" x14ac:dyDescent="0.25">
      <c r="A76" s="82" t="s">
        <v>82</v>
      </c>
      <c r="B76" s="81" t="s">
        <v>83</v>
      </c>
      <c r="C76" s="82" t="s">
        <v>491</v>
      </c>
      <c r="D76" s="81" t="s">
        <v>356</v>
      </c>
      <c r="E76" s="82"/>
      <c r="F76" s="82" t="s">
        <v>524</v>
      </c>
      <c r="G76" s="82" t="s">
        <v>301</v>
      </c>
      <c r="H76" s="82" t="s">
        <v>506</v>
      </c>
      <c r="I76" s="82" t="s">
        <v>526</v>
      </c>
      <c r="J76" s="82" t="s">
        <v>504</v>
      </c>
      <c r="K76" s="82" t="s">
        <v>496</v>
      </c>
      <c r="L76" s="82" t="s">
        <v>305</v>
      </c>
      <c r="M76" s="82" t="s">
        <v>304</v>
      </c>
      <c r="N76" s="82" t="s">
        <v>82</v>
      </c>
    </row>
    <row r="77" spans="1:14" ht="14" x14ac:dyDescent="0.25">
      <c r="A77" s="80" t="s">
        <v>715</v>
      </c>
      <c r="B77" s="83" t="s">
        <v>795</v>
      </c>
      <c r="C77" s="80" t="s">
        <v>831</v>
      </c>
      <c r="D77" s="83" t="s">
        <v>356</v>
      </c>
      <c r="E77" s="82" t="s">
        <v>847</v>
      </c>
      <c r="F77" s="80" t="s">
        <v>950</v>
      </c>
      <c r="G77" s="80" t="s">
        <v>892</v>
      </c>
      <c r="H77" s="80"/>
      <c r="I77" s="80"/>
      <c r="J77" s="80"/>
      <c r="K77" s="80"/>
      <c r="L77" s="80"/>
      <c r="M77" s="80"/>
      <c r="N77" s="80" t="s">
        <v>715</v>
      </c>
    </row>
    <row r="78" spans="1:14" ht="14" x14ac:dyDescent="0.25">
      <c r="A78" s="82" t="s">
        <v>125</v>
      </c>
      <c r="B78" s="81" t="s">
        <v>126</v>
      </c>
      <c r="C78" s="82" t="s">
        <v>491</v>
      </c>
      <c r="D78" s="81" t="s">
        <v>356</v>
      </c>
      <c r="E78" s="82"/>
      <c r="F78" s="82" t="s">
        <v>573</v>
      </c>
      <c r="G78" s="82" t="s">
        <v>893</v>
      </c>
      <c r="H78" s="82" t="s">
        <v>574</v>
      </c>
      <c r="I78" s="82" t="s">
        <v>498</v>
      </c>
      <c r="J78" s="82" t="s">
        <v>504</v>
      </c>
      <c r="K78" s="82" t="s">
        <v>496</v>
      </c>
      <c r="L78" s="82" t="s">
        <v>303</v>
      </c>
      <c r="M78" s="82" t="s">
        <v>405</v>
      </c>
      <c r="N78" s="82" t="s">
        <v>125</v>
      </c>
    </row>
    <row r="79" spans="1:14" ht="14" x14ac:dyDescent="0.25">
      <c r="A79" s="80" t="s">
        <v>763</v>
      </c>
      <c r="B79" s="83" t="s">
        <v>796</v>
      </c>
      <c r="C79" s="80" t="s">
        <v>830</v>
      </c>
      <c r="D79" s="83" t="s">
        <v>356</v>
      </c>
      <c r="E79" s="80" t="s">
        <v>843</v>
      </c>
      <c r="F79" s="80" t="s">
        <v>867</v>
      </c>
      <c r="G79" s="80" t="s">
        <v>888</v>
      </c>
      <c r="H79" s="80"/>
      <c r="I79" s="82" t="s">
        <v>518</v>
      </c>
      <c r="J79" s="80" t="s">
        <v>944</v>
      </c>
      <c r="K79" s="80" t="s">
        <v>938</v>
      </c>
      <c r="L79" s="80" t="s">
        <v>932</v>
      </c>
      <c r="M79" s="83" t="s">
        <v>919</v>
      </c>
      <c r="N79" s="80" t="s">
        <v>763</v>
      </c>
    </row>
    <row r="80" spans="1:14" ht="14" x14ac:dyDescent="0.25">
      <c r="A80" s="82" t="s">
        <v>378</v>
      </c>
      <c r="B80" s="81" t="s">
        <v>411</v>
      </c>
      <c r="C80" s="82" t="s">
        <v>491</v>
      </c>
      <c r="D80" s="81" t="s">
        <v>356</v>
      </c>
      <c r="E80" s="82"/>
      <c r="F80" s="82" t="s">
        <v>630</v>
      </c>
      <c r="G80" s="82" t="s">
        <v>301</v>
      </c>
      <c r="H80" s="82"/>
      <c r="I80" s="82" t="s">
        <v>517</v>
      </c>
      <c r="J80" s="82" t="s">
        <v>504</v>
      </c>
      <c r="K80" s="82" t="s">
        <v>937</v>
      </c>
      <c r="L80" s="82" t="s">
        <v>933</v>
      </c>
      <c r="M80" s="82" t="s">
        <v>914</v>
      </c>
      <c r="N80" s="82" t="s">
        <v>378</v>
      </c>
    </row>
    <row r="81" spans="1:14" ht="14" x14ac:dyDescent="0.25">
      <c r="A81" s="82" t="s">
        <v>253</v>
      </c>
      <c r="B81" s="81" t="s">
        <v>244</v>
      </c>
      <c r="C81" s="82" t="s">
        <v>491</v>
      </c>
      <c r="D81" s="81" t="s">
        <v>356</v>
      </c>
      <c r="E81" s="82"/>
      <c r="F81" s="82" t="s">
        <v>611</v>
      </c>
      <c r="G81" s="82" t="s">
        <v>301</v>
      </c>
      <c r="H81" s="82"/>
      <c r="I81" s="82" t="s">
        <v>902</v>
      </c>
      <c r="J81" s="82" t="s">
        <v>504</v>
      </c>
      <c r="K81" s="82" t="s">
        <v>937</v>
      </c>
      <c r="L81" s="82" t="s">
        <v>932</v>
      </c>
      <c r="M81" s="82" t="s">
        <v>913</v>
      </c>
      <c r="N81" s="82" t="s">
        <v>253</v>
      </c>
    </row>
    <row r="82" spans="1:14" ht="14" x14ac:dyDescent="0.25">
      <c r="A82" s="82" t="s">
        <v>286</v>
      </c>
      <c r="B82" s="81" t="s">
        <v>162</v>
      </c>
      <c r="C82" s="82" t="s">
        <v>492</v>
      </c>
      <c r="D82" s="81" t="s">
        <v>356</v>
      </c>
      <c r="E82" s="82"/>
      <c r="F82" s="82" t="s">
        <v>596</v>
      </c>
      <c r="G82" s="82" t="s">
        <v>307</v>
      </c>
      <c r="H82" s="82"/>
      <c r="I82" s="82" t="s">
        <v>567</v>
      </c>
      <c r="J82" s="82" t="s">
        <v>499</v>
      </c>
      <c r="K82" s="82" t="s">
        <v>496</v>
      </c>
      <c r="L82" s="82" t="s">
        <v>303</v>
      </c>
      <c r="M82" s="82" t="s">
        <v>597</v>
      </c>
      <c r="N82" s="82" t="s">
        <v>286</v>
      </c>
    </row>
    <row r="83" spans="1:14" ht="14" x14ac:dyDescent="0.25">
      <c r="A83" s="82" t="s">
        <v>46</v>
      </c>
      <c r="B83" s="81" t="s">
        <v>47</v>
      </c>
      <c r="C83" s="82" t="s">
        <v>492</v>
      </c>
      <c r="D83" s="81" t="s">
        <v>356</v>
      </c>
      <c r="E83" s="82"/>
      <c r="F83" s="82" t="s">
        <v>543</v>
      </c>
      <c r="G83" s="82" t="s">
        <v>301</v>
      </c>
      <c r="H83" s="82"/>
      <c r="I83" s="82" t="s">
        <v>498</v>
      </c>
      <c r="J83" s="82" t="s">
        <v>504</v>
      </c>
      <c r="K83" s="82" t="s">
        <v>496</v>
      </c>
      <c r="L83" s="82" t="s">
        <v>303</v>
      </c>
      <c r="M83" s="82" t="s">
        <v>405</v>
      </c>
      <c r="N83" s="82" t="s">
        <v>46</v>
      </c>
    </row>
    <row r="84" spans="1:14" ht="14" x14ac:dyDescent="0.25">
      <c r="A84" s="80" t="s">
        <v>717</v>
      </c>
      <c r="B84" s="83" t="s">
        <v>797</v>
      </c>
      <c r="C84" s="80" t="s">
        <v>832</v>
      </c>
      <c r="D84" s="83" t="s">
        <v>356</v>
      </c>
      <c r="E84" s="80" t="s">
        <v>849</v>
      </c>
      <c r="F84" s="80" t="s">
        <v>868</v>
      </c>
      <c r="G84" s="85" t="s">
        <v>889</v>
      </c>
      <c r="H84" s="80" t="s">
        <v>898</v>
      </c>
      <c r="I84" s="80"/>
      <c r="J84" s="80" t="s">
        <v>942</v>
      </c>
      <c r="K84" s="80" t="s">
        <v>940</v>
      </c>
      <c r="L84" s="80" t="s">
        <v>934</v>
      </c>
      <c r="M84" s="85" t="s">
        <v>920</v>
      </c>
      <c r="N84" s="80" t="s">
        <v>717</v>
      </c>
    </row>
    <row r="85" spans="1:14" ht="14" x14ac:dyDescent="0.25">
      <c r="A85" s="80" t="s">
        <v>718</v>
      </c>
      <c r="B85" s="81" t="s">
        <v>798</v>
      </c>
      <c r="C85" s="82" t="s">
        <v>830</v>
      </c>
      <c r="D85" s="81" t="s">
        <v>356</v>
      </c>
      <c r="E85" s="82"/>
      <c r="F85" s="82" t="s">
        <v>633</v>
      </c>
      <c r="G85" s="82" t="s">
        <v>301</v>
      </c>
      <c r="H85" s="82"/>
      <c r="I85" s="82" t="s">
        <v>517</v>
      </c>
      <c r="J85" s="82" t="s">
        <v>504</v>
      </c>
      <c r="K85" s="82" t="s">
        <v>938</v>
      </c>
      <c r="L85" s="80" t="s">
        <v>953</v>
      </c>
      <c r="M85" s="82"/>
      <c r="N85" s="80" t="s">
        <v>718</v>
      </c>
    </row>
    <row r="86" spans="1:14" ht="14" x14ac:dyDescent="0.25">
      <c r="A86" s="82" t="s">
        <v>376</v>
      </c>
      <c r="B86" s="81" t="s">
        <v>414</v>
      </c>
      <c r="C86" s="82" t="s">
        <v>491</v>
      </c>
      <c r="D86" s="81" t="s">
        <v>356</v>
      </c>
      <c r="E86" s="82" t="s">
        <v>844</v>
      </c>
      <c r="F86" s="82" t="s">
        <v>628</v>
      </c>
      <c r="G86" s="82" t="s">
        <v>301</v>
      </c>
      <c r="H86" s="82" t="s">
        <v>502</v>
      </c>
      <c r="I86" s="82" t="s">
        <v>518</v>
      </c>
      <c r="J86" s="82" t="s">
        <v>504</v>
      </c>
      <c r="K86" s="82" t="s">
        <v>937</v>
      </c>
      <c r="L86" s="82" t="s">
        <v>932</v>
      </c>
      <c r="M86" s="82" t="s">
        <v>425</v>
      </c>
      <c r="N86" s="82" t="s">
        <v>376</v>
      </c>
    </row>
    <row r="87" spans="1:14" ht="14" x14ac:dyDescent="0.25">
      <c r="A87" s="82" t="s">
        <v>272</v>
      </c>
      <c r="B87" s="81" t="s">
        <v>134</v>
      </c>
      <c r="C87" s="82" t="s">
        <v>491</v>
      </c>
      <c r="D87" s="81" t="s">
        <v>356</v>
      </c>
      <c r="E87" s="82"/>
      <c r="F87" s="82" t="s">
        <v>581</v>
      </c>
      <c r="G87" s="82" t="s">
        <v>301</v>
      </c>
      <c r="H87" s="82" t="s">
        <v>531</v>
      </c>
      <c r="I87" s="82" t="s">
        <v>518</v>
      </c>
      <c r="J87" s="82" t="s">
        <v>504</v>
      </c>
      <c r="K87" s="82" t="s">
        <v>496</v>
      </c>
      <c r="L87" s="82" t="s">
        <v>305</v>
      </c>
      <c r="M87" s="82" t="s">
        <v>304</v>
      </c>
      <c r="N87" s="82" t="s">
        <v>272</v>
      </c>
    </row>
    <row r="88" spans="1:14" ht="14" x14ac:dyDescent="0.25">
      <c r="A88" s="82" t="s">
        <v>344</v>
      </c>
      <c r="B88" s="81" t="s">
        <v>243</v>
      </c>
      <c r="C88" s="82" t="s">
        <v>491</v>
      </c>
      <c r="D88" s="81" t="s">
        <v>356</v>
      </c>
      <c r="E88" s="82" t="s">
        <v>850</v>
      </c>
      <c r="F88" s="82" t="s">
        <v>611</v>
      </c>
      <c r="G88" s="82" t="s">
        <v>301</v>
      </c>
      <c r="H88" s="82" t="s">
        <v>514</v>
      </c>
      <c r="I88" s="82" t="s">
        <v>523</v>
      </c>
      <c r="J88" s="82" t="s">
        <v>504</v>
      </c>
      <c r="K88" s="82" t="s">
        <v>496</v>
      </c>
      <c r="L88" s="82" t="s">
        <v>302</v>
      </c>
      <c r="M88" s="82" t="s">
        <v>300</v>
      </c>
      <c r="N88" s="82" t="s">
        <v>344</v>
      </c>
    </row>
    <row r="89" spans="1:14" ht="14" x14ac:dyDescent="0.25">
      <c r="A89" s="80" t="s">
        <v>719</v>
      </c>
      <c r="B89" s="83" t="s">
        <v>799</v>
      </c>
      <c r="C89" s="80" t="s">
        <v>830</v>
      </c>
      <c r="D89" s="83" t="s">
        <v>356</v>
      </c>
      <c r="E89" s="82" t="s">
        <v>847</v>
      </c>
      <c r="F89" s="80" t="s">
        <v>868</v>
      </c>
      <c r="G89" s="80" t="s">
        <v>892</v>
      </c>
      <c r="H89" s="80"/>
      <c r="I89" s="80"/>
      <c r="J89" s="80"/>
      <c r="K89" s="80"/>
      <c r="L89" s="80"/>
      <c r="M89" s="80"/>
      <c r="N89" s="80" t="s">
        <v>719</v>
      </c>
    </row>
    <row r="90" spans="1:14" ht="14" x14ac:dyDescent="0.25">
      <c r="A90" s="82" t="s">
        <v>69</v>
      </c>
      <c r="B90" s="81" t="s">
        <v>70</v>
      </c>
      <c r="C90" s="82" t="s">
        <v>491</v>
      </c>
      <c r="D90" s="81" t="s">
        <v>356</v>
      </c>
      <c r="E90" s="82"/>
      <c r="F90" s="82" t="s">
        <v>548</v>
      </c>
      <c r="G90" s="82" t="s">
        <v>301</v>
      </c>
      <c r="H90" s="82" t="s">
        <v>502</v>
      </c>
      <c r="I90" s="82" t="s">
        <v>507</v>
      </c>
      <c r="J90" s="82" t="s">
        <v>504</v>
      </c>
      <c r="K90" s="82" t="s">
        <v>496</v>
      </c>
      <c r="L90" s="82" t="s">
        <v>305</v>
      </c>
      <c r="M90" s="82" t="s">
        <v>304</v>
      </c>
      <c r="N90" s="82" t="s">
        <v>69</v>
      </c>
    </row>
    <row r="91" spans="1:14" ht="14" x14ac:dyDescent="0.25">
      <c r="A91" s="82" t="s">
        <v>346</v>
      </c>
      <c r="B91" s="81" t="s">
        <v>319</v>
      </c>
      <c r="C91" s="82" t="s">
        <v>491</v>
      </c>
      <c r="D91" s="81" t="s">
        <v>356</v>
      </c>
      <c r="E91" s="82" t="s">
        <v>844</v>
      </c>
      <c r="F91" s="82" t="s">
        <v>621</v>
      </c>
      <c r="G91" s="82" t="s">
        <v>301</v>
      </c>
      <c r="H91" s="82"/>
      <c r="I91" s="82" t="s">
        <v>902</v>
      </c>
      <c r="J91" s="82" t="s">
        <v>504</v>
      </c>
      <c r="K91" s="82" t="s">
        <v>938</v>
      </c>
      <c r="L91" s="82" t="s">
        <v>931</v>
      </c>
      <c r="M91" s="82" t="s">
        <v>913</v>
      </c>
      <c r="N91" s="82" t="s">
        <v>346</v>
      </c>
    </row>
    <row r="92" spans="1:14" ht="14" x14ac:dyDescent="0.25">
      <c r="A92" s="80" t="s">
        <v>764</v>
      </c>
      <c r="B92" s="83" t="s">
        <v>800</v>
      </c>
      <c r="C92" s="80" t="s">
        <v>830</v>
      </c>
      <c r="D92" s="83" t="s">
        <v>356</v>
      </c>
      <c r="E92" s="80" t="s">
        <v>851</v>
      </c>
      <c r="F92" s="80" t="s">
        <v>869</v>
      </c>
      <c r="G92" s="80" t="s">
        <v>891</v>
      </c>
      <c r="H92" s="80"/>
      <c r="I92" s="80"/>
      <c r="J92" s="80" t="s">
        <v>945</v>
      </c>
      <c r="K92" s="80" t="s">
        <v>939</v>
      </c>
      <c r="L92" s="80" t="s">
        <v>935</v>
      </c>
      <c r="M92" s="85" t="s">
        <v>918</v>
      </c>
      <c r="N92" s="80" t="s">
        <v>764</v>
      </c>
    </row>
    <row r="93" spans="1:14" ht="14" x14ac:dyDescent="0.25">
      <c r="A93" s="82" t="s">
        <v>190</v>
      </c>
      <c r="B93" s="81" t="s">
        <v>191</v>
      </c>
      <c r="C93" s="82" t="s">
        <v>492</v>
      </c>
      <c r="D93" s="81" t="s">
        <v>356</v>
      </c>
      <c r="E93" s="82"/>
      <c r="F93" s="82" t="s">
        <v>551</v>
      </c>
      <c r="G93" s="82" t="s">
        <v>301</v>
      </c>
      <c r="H93" s="82" t="s">
        <v>514</v>
      </c>
      <c r="I93" s="82" t="s">
        <v>503</v>
      </c>
      <c r="J93" s="82" t="s">
        <v>504</v>
      </c>
      <c r="K93" s="82" t="s">
        <v>496</v>
      </c>
      <c r="L93" s="82" t="s">
        <v>302</v>
      </c>
      <c r="M93" s="82" t="s">
        <v>300</v>
      </c>
      <c r="N93" s="82" t="s">
        <v>190</v>
      </c>
    </row>
    <row r="94" spans="1:14" ht="14" x14ac:dyDescent="0.25">
      <c r="A94" s="82" t="s">
        <v>254</v>
      </c>
      <c r="B94" s="81" t="s">
        <v>246</v>
      </c>
      <c r="C94" s="82" t="s">
        <v>491</v>
      </c>
      <c r="D94" s="81" t="s">
        <v>356</v>
      </c>
      <c r="E94" s="82"/>
      <c r="F94" s="82" t="s">
        <v>612</v>
      </c>
      <c r="G94" s="82" t="s">
        <v>301</v>
      </c>
      <c r="H94" s="82"/>
      <c r="I94" s="82" t="s">
        <v>546</v>
      </c>
      <c r="J94" s="82" t="s">
        <v>504</v>
      </c>
      <c r="K94" s="82" t="s">
        <v>496</v>
      </c>
      <c r="L94" s="82" t="s">
        <v>303</v>
      </c>
      <c r="M94" s="82" t="s">
        <v>405</v>
      </c>
      <c r="N94" s="82" t="s">
        <v>254</v>
      </c>
    </row>
    <row r="95" spans="1:14" ht="14" x14ac:dyDescent="0.25">
      <c r="A95" s="82" t="s">
        <v>73</v>
      </c>
      <c r="B95" s="81" t="s">
        <v>74</v>
      </c>
      <c r="C95" s="82" t="s">
        <v>491</v>
      </c>
      <c r="D95" s="81" t="s">
        <v>356</v>
      </c>
      <c r="E95" s="82"/>
      <c r="F95" s="82" t="s">
        <v>550</v>
      </c>
      <c r="G95" s="82" t="s">
        <v>301</v>
      </c>
      <c r="H95" s="82" t="s">
        <v>502</v>
      </c>
      <c r="I95" s="82" t="s">
        <v>518</v>
      </c>
      <c r="J95" s="82" t="s">
        <v>504</v>
      </c>
      <c r="K95" s="82" t="s">
        <v>496</v>
      </c>
      <c r="L95" s="82" t="s">
        <v>305</v>
      </c>
      <c r="M95" s="82" t="s">
        <v>304</v>
      </c>
      <c r="N95" s="82" t="s">
        <v>73</v>
      </c>
    </row>
    <row r="96" spans="1:14" ht="14" x14ac:dyDescent="0.25">
      <c r="A96" s="80" t="s">
        <v>721</v>
      </c>
      <c r="B96" s="83" t="s">
        <v>801</v>
      </c>
      <c r="C96" s="80" t="s">
        <v>831</v>
      </c>
      <c r="D96" s="83" t="s">
        <v>356</v>
      </c>
      <c r="E96" s="80" t="s">
        <v>849</v>
      </c>
      <c r="F96" s="80" t="s">
        <v>868</v>
      </c>
      <c r="G96" s="85" t="s">
        <v>893</v>
      </c>
      <c r="H96" s="80" t="s">
        <v>899</v>
      </c>
      <c r="I96" s="80"/>
      <c r="J96" s="80" t="s">
        <v>942</v>
      </c>
      <c r="K96" s="80" t="s">
        <v>938</v>
      </c>
      <c r="L96" s="80" t="s">
        <v>935</v>
      </c>
      <c r="M96" s="83" t="s">
        <v>918</v>
      </c>
      <c r="N96" s="80" t="s">
        <v>721</v>
      </c>
    </row>
    <row r="97" spans="1:14" ht="14" x14ac:dyDescent="0.25">
      <c r="A97" s="82" t="s">
        <v>261</v>
      </c>
      <c r="B97" s="81" t="s">
        <v>197</v>
      </c>
      <c r="C97" s="82" t="s">
        <v>491</v>
      </c>
      <c r="D97" s="81" t="s">
        <v>356</v>
      </c>
      <c r="E97" s="82"/>
      <c r="F97" s="82" t="s">
        <v>603</v>
      </c>
      <c r="G97" s="82" t="s">
        <v>301</v>
      </c>
      <c r="H97" s="82"/>
      <c r="I97" s="82" t="s">
        <v>498</v>
      </c>
      <c r="J97" s="82" t="s">
        <v>504</v>
      </c>
      <c r="K97" s="82" t="s">
        <v>496</v>
      </c>
      <c r="L97" s="82" t="s">
        <v>303</v>
      </c>
      <c r="M97" s="82" t="s">
        <v>405</v>
      </c>
      <c r="N97" s="82" t="s">
        <v>261</v>
      </c>
    </row>
    <row r="98" spans="1:14" ht="14" x14ac:dyDescent="0.25">
      <c r="A98" s="80" t="s">
        <v>765</v>
      </c>
      <c r="B98" s="83" t="s">
        <v>670</v>
      </c>
      <c r="C98" s="80" t="s">
        <v>830</v>
      </c>
      <c r="D98" s="83" t="s">
        <v>356</v>
      </c>
      <c r="E98" s="80"/>
      <c r="F98" s="80" t="s">
        <v>858</v>
      </c>
      <c r="G98" s="80" t="s">
        <v>891</v>
      </c>
      <c r="H98" s="80"/>
      <c r="I98" s="80"/>
      <c r="J98" s="80" t="s">
        <v>942</v>
      </c>
      <c r="K98" s="80" t="s">
        <v>937</v>
      </c>
      <c r="L98" s="80" t="s">
        <v>930</v>
      </c>
      <c r="M98" s="85" t="s">
        <v>921</v>
      </c>
      <c r="N98" s="80" t="s">
        <v>765</v>
      </c>
    </row>
    <row r="99" spans="1:14" ht="14" x14ac:dyDescent="0.25">
      <c r="A99" s="82" t="s">
        <v>131</v>
      </c>
      <c r="B99" s="81" t="s">
        <v>132</v>
      </c>
      <c r="C99" s="82" t="s">
        <v>491</v>
      </c>
      <c r="D99" s="81" t="s">
        <v>356</v>
      </c>
      <c r="E99" s="82"/>
      <c r="F99" s="82" t="s">
        <v>542</v>
      </c>
      <c r="G99" s="82" t="s">
        <v>301</v>
      </c>
      <c r="H99" s="82" t="s">
        <v>502</v>
      </c>
      <c r="I99" s="82" t="s">
        <v>518</v>
      </c>
      <c r="J99" s="82" t="s">
        <v>504</v>
      </c>
      <c r="K99" s="82" t="s">
        <v>496</v>
      </c>
      <c r="L99" s="82" t="s">
        <v>305</v>
      </c>
      <c r="M99" s="82" t="s">
        <v>304</v>
      </c>
      <c r="N99" s="82" t="s">
        <v>131</v>
      </c>
    </row>
    <row r="100" spans="1:14" ht="14" x14ac:dyDescent="0.25">
      <c r="A100" s="82" t="s">
        <v>289</v>
      </c>
      <c r="B100" s="81" t="s">
        <v>34</v>
      </c>
      <c r="C100" s="82" t="s">
        <v>491</v>
      </c>
      <c r="D100" s="81" t="s">
        <v>356</v>
      </c>
      <c r="E100" s="82"/>
      <c r="F100" s="82" t="s">
        <v>533</v>
      </c>
      <c r="G100" s="82" t="s">
        <v>301</v>
      </c>
      <c r="H100" s="82" t="s">
        <v>534</v>
      </c>
      <c r="I100" s="82" t="s">
        <v>526</v>
      </c>
      <c r="J100" s="82" t="s">
        <v>504</v>
      </c>
      <c r="K100" s="82" t="s">
        <v>496</v>
      </c>
      <c r="L100" s="82" t="s">
        <v>305</v>
      </c>
      <c r="M100" s="82" t="s">
        <v>406</v>
      </c>
      <c r="N100" s="82" t="s">
        <v>289</v>
      </c>
    </row>
    <row r="101" spans="1:14" ht="14" x14ac:dyDescent="0.25">
      <c r="A101" s="82" t="s">
        <v>107</v>
      </c>
      <c r="B101" s="81" t="s">
        <v>108</v>
      </c>
      <c r="C101" s="82" t="s">
        <v>492</v>
      </c>
      <c r="D101" s="81" t="s">
        <v>356</v>
      </c>
      <c r="E101" s="82"/>
      <c r="F101" s="82" t="s">
        <v>535</v>
      </c>
      <c r="G101" s="82" t="s">
        <v>301</v>
      </c>
      <c r="H101" s="82"/>
      <c r="I101" s="82" t="s">
        <v>567</v>
      </c>
      <c r="J101" s="82" t="s">
        <v>504</v>
      </c>
      <c r="K101" s="82" t="s">
        <v>496</v>
      </c>
      <c r="L101" s="82" t="s">
        <v>305</v>
      </c>
      <c r="M101" s="82" t="s">
        <v>304</v>
      </c>
      <c r="N101" s="82" t="s">
        <v>107</v>
      </c>
    </row>
    <row r="102" spans="1:14" ht="14" x14ac:dyDescent="0.25">
      <c r="A102" s="82" t="s">
        <v>218</v>
      </c>
      <c r="B102" s="81" t="s">
        <v>210</v>
      </c>
      <c r="C102" s="82" t="s">
        <v>492</v>
      </c>
      <c r="D102" s="81" t="s">
        <v>461</v>
      </c>
      <c r="E102" s="82"/>
      <c r="F102" s="82" t="s">
        <v>493</v>
      </c>
      <c r="G102" s="82" t="s">
        <v>494</v>
      </c>
      <c r="H102" s="82"/>
      <c r="I102" s="82" t="s">
        <v>495</v>
      </c>
      <c r="J102" s="82" t="s">
        <v>494</v>
      </c>
      <c r="K102" s="82" t="s">
        <v>496</v>
      </c>
      <c r="L102" s="82" t="s">
        <v>303</v>
      </c>
      <c r="M102" s="82" t="s">
        <v>405</v>
      </c>
      <c r="N102" s="82" t="s">
        <v>218</v>
      </c>
    </row>
    <row r="103" spans="1:14" ht="14" x14ac:dyDescent="0.25">
      <c r="A103" s="82" t="s">
        <v>219</v>
      </c>
      <c r="B103" s="81" t="s">
        <v>208</v>
      </c>
      <c r="C103" s="82" t="s">
        <v>492</v>
      </c>
      <c r="D103" s="81" t="s">
        <v>461</v>
      </c>
      <c r="E103" s="82"/>
      <c r="F103" s="82" t="s">
        <v>513</v>
      </c>
      <c r="G103" s="82" t="s">
        <v>494</v>
      </c>
      <c r="H103" s="82"/>
      <c r="I103" s="82" t="s">
        <v>495</v>
      </c>
      <c r="J103" s="82" t="s">
        <v>494</v>
      </c>
      <c r="K103" s="82" t="s">
        <v>496</v>
      </c>
      <c r="L103" s="82" t="s">
        <v>303</v>
      </c>
      <c r="M103" s="82" t="s">
        <v>405</v>
      </c>
      <c r="N103" s="82" t="s">
        <v>219</v>
      </c>
    </row>
    <row r="104" spans="1:14" ht="14" x14ac:dyDescent="0.25">
      <c r="A104" s="82" t="s">
        <v>221</v>
      </c>
      <c r="B104" s="81" t="s">
        <v>211</v>
      </c>
      <c r="C104" s="82" t="s">
        <v>492</v>
      </c>
      <c r="D104" s="81" t="s">
        <v>461</v>
      </c>
      <c r="E104" s="82"/>
      <c r="F104" s="82" t="s">
        <v>560</v>
      </c>
      <c r="G104" s="82" t="s">
        <v>494</v>
      </c>
      <c r="H104" s="82"/>
      <c r="I104" s="82" t="s">
        <v>495</v>
      </c>
      <c r="J104" s="82" t="s">
        <v>494</v>
      </c>
      <c r="K104" s="82" t="s">
        <v>496</v>
      </c>
      <c r="L104" s="82" t="s">
        <v>303</v>
      </c>
      <c r="M104" s="82" t="s">
        <v>553</v>
      </c>
      <c r="N104" s="82" t="s">
        <v>221</v>
      </c>
    </row>
    <row r="105" spans="1:14" ht="14" x14ac:dyDescent="0.25">
      <c r="A105" s="82" t="s">
        <v>294</v>
      </c>
      <c r="B105" s="81" t="s">
        <v>0</v>
      </c>
      <c r="C105" s="82" t="s">
        <v>492</v>
      </c>
      <c r="D105" s="81" t="s">
        <v>462</v>
      </c>
      <c r="E105" s="82"/>
      <c r="F105" s="82" t="s">
        <v>497</v>
      </c>
      <c r="G105" s="82" t="s">
        <v>307</v>
      </c>
      <c r="H105" s="82"/>
      <c r="I105" s="82" t="s">
        <v>498</v>
      </c>
      <c r="J105" s="82" t="s">
        <v>499</v>
      </c>
      <c r="K105" s="82" t="s">
        <v>496</v>
      </c>
      <c r="L105" s="82" t="s">
        <v>303</v>
      </c>
      <c r="M105" s="82" t="s">
        <v>405</v>
      </c>
      <c r="N105" s="82" t="s">
        <v>294</v>
      </c>
    </row>
    <row r="106" spans="1:14" ht="14" x14ac:dyDescent="0.25">
      <c r="A106" s="82" t="s">
        <v>281</v>
      </c>
      <c r="B106" s="81" t="s">
        <v>133</v>
      </c>
      <c r="C106" s="82" t="s">
        <v>491</v>
      </c>
      <c r="D106" s="81" t="s">
        <v>462</v>
      </c>
      <c r="E106" s="82"/>
      <c r="F106" s="82" t="s">
        <v>580</v>
      </c>
      <c r="G106" s="82" t="s">
        <v>307</v>
      </c>
      <c r="H106" s="82"/>
      <c r="I106" s="82" t="s">
        <v>904</v>
      </c>
      <c r="J106" s="82" t="s">
        <v>499</v>
      </c>
      <c r="K106" s="82" t="s">
        <v>496</v>
      </c>
      <c r="L106" s="82" t="s">
        <v>933</v>
      </c>
      <c r="M106" s="82" t="s">
        <v>922</v>
      </c>
      <c r="N106" s="82" t="s">
        <v>281</v>
      </c>
    </row>
    <row r="107" spans="1:14" ht="14" x14ac:dyDescent="0.25">
      <c r="A107" s="82" t="s">
        <v>395</v>
      </c>
      <c r="B107" s="81" t="s">
        <v>331</v>
      </c>
      <c r="C107" s="82" t="s">
        <v>491</v>
      </c>
      <c r="D107" s="81" t="s">
        <v>462</v>
      </c>
      <c r="E107" s="82"/>
      <c r="F107" s="82" t="s">
        <v>623</v>
      </c>
      <c r="G107" s="82" t="s">
        <v>307</v>
      </c>
      <c r="H107" s="82"/>
      <c r="I107" s="82" t="s">
        <v>517</v>
      </c>
      <c r="J107" s="82" t="s">
        <v>499</v>
      </c>
      <c r="K107" s="82" t="s">
        <v>938</v>
      </c>
      <c r="L107" s="82" t="s">
        <v>303</v>
      </c>
      <c r="M107" s="82" t="s">
        <v>597</v>
      </c>
      <c r="N107" s="82" t="s">
        <v>395</v>
      </c>
    </row>
    <row r="108" spans="1:14" ht="14" x14ac:dyDescent="0.25">
      <c r="A108" s="82" t="s">
        <v>270</v>
      </c>
      <c r="B108" s="81" t="s">
        <v>142</v>
      </c>
      <c r="C108" s="82" t="s">
        <v>491</v>
      </c>
      <c r="D108" s="81" t="s">
        <v>462</v>
      </c>
      <c r="E108" s="82"/>
      <c r="F108" s="82" t="s">
        <v>586</v>
      </c>
      <c r="G108" s="82" t="s">
        <v>307</v>
      </c>
      <c r="H108" s="82"/>
      <c r="I108" s="82" t="s">
        <v>546</v>
      </c>
      <c r="J108" s="82" t="s">
        <v>499</v>
      </c>
      <c r="K108" s="82" t="s">
        <v>496</v>
      </c>
      <c r="L108" s="82" t="s">
        <v>303</v>
      </c>
      <c r="M108" s="82" t="s">
        <v>310</v>
      </c>
      <c r="N108" s="82" t="s">
        <v>270</v>
      </c>
    </row>
    <row r="109" spans="1:14" ht="14" x14ac:dyDescent="0.25">
      <c r="A109" s="82" t="s">
        <v>50</v>
      </c>
      <c r="B109" s="81" t="s">
        <v>51</v>
      </c>
      <c r="C109" s="82" t="s">
        <v>492</v>
      </c>
      <c r="D109" s="81" t="s">
        <v>462</v>
      </c>
      <c r="E109" s="82"/>
      <c r="F109" s="82" t="s">
        <v>543</v>
      </c>
      <c r="G109" s="82" t="s">
        <v>307</v>
      </c>
      <c r="H109" s="82"/>
      <c r="I109" s="82" t="s">
        <v>498</v>
      </c>
      <c r="J109" s="82" t="s">
        <v>499</v>
      </c>
      <c r="K109" s="82" t="s">
        <v>496</v>
      </c>
      <c r="L109" s="82" t="s">
        <v>303</v>
      </c>
      <c r="M109" s="82" t="s">
        <v>310</v>
      </c>
      <c r="N109" s="82" t="s">
        <v>50</v>
      </c>
    </row>
    <row r="110" spans="1:14" ht="14" x14ac:dyDescent="0.25">
      <c r="A110" s="82" t="s">
        <v>296</v>
      </c>
      <c r="B110" s="81" t="s">
        <v>139</v>
      </c>
      <c r="C110" s="82" t="s">
        <v>491</v>
      </c>
      <c r="D110" s="81" t="s">
        <v>462</v>
      </c>
      <c r="E110" s="82"/>
      <c r="F110" s="82" t="s">
        <v>584</v>
      </c>
      <c r="G110" s="82" t="s">
        <v>307</v>
      </c>
      <c r="H110" s="82"/>
      <c r="I110" s="82" t="s">
        <v>546</v>
      </c>
      <c r="J110" s="82" t="s">
        <v>499</v>
      </c>
      <c r="K110" s="82" t="s">
        <v>496</v>
      </c>
      <c r="L110" s="82" t="s">
        <v>303</v>
      </c>
      <c r="M110" s="82" t="s">
        <v>310</v>
      </c>
      <c r="N110" s="82" t="s">
        <v>296</v>
      </c>
    </row>
    <row r="111" spans="1:14" ht="14" x14ac:dyDescent="0.25">
      <c r="A111" s="82" t="s">
        <v>398</v>
      </c>
      <c r="B111" s="81" t="s">
        <v>334</v>
      </c>
      <c r="C111" s="82" t="s">
        <v>492</v>
      </c>
      <c r="D111" s="81" t="s">
        <v>462</v>
      </c>
      <c r="E111" s="82"/>
      <c r="F111" s="82" t="s">
        <v>623</v>
      </c>
      <c r="G111" s="82" t="s">
        <v>307</v>
      </c>
      <c r="H111" s="82"/>
      <c r="I111" s="82" t="s">
        <v>905</v>
      </c>
      <c r="J111" s="82" t="s">
        <v>499</v>
      </c>
      <c r="K111" s="82" t="s">
        <v>496</v>
      </c>
      <c r="L111" s="82" t="s">
        <v>933</v>
      </c>
      <c r="M111" s="82" t="s">
        <v>923</v>
      </c>
      <c r="N111" s="82" t="s">
        <v>398</v>
      </c>
    </row>
    <row r="112" spans="1:14" ht="14" x14ac:dyDescent="0.25">
      <c r="A112" s="82" t="s">
        <v>1</v>
      </c>
      <c r="B112" s="81" t="s">
        <v>2</v>
      </c>
      <c r="C112" s="82" t="s">
        <v>491</v>
      </c>
      <c r="D112" s="81" t="s">
        <v>462</v>
      </c>
      <c r="E112" s="82"/>
      <c r="F112" s="82" t="s">
        <v>500</v>
      </c>
      <c r="G112" s="82" t="s">
        <v>307</v>
      </c>
      <c r="H112" s="82"/>
      <c r="I112" s="82" t="s">
        <v>498</v>
      </c>
      <c r="J112" s="82" t="s">
        <v>499</v>
      </c>
      <c r="K112" s="82" t="s">
        <v>496</v>
      </c>
      <c r="L112" s="82" t="s">
        <v>303</v>
      </c>
      <c r="M112" s="82" t="s">
        <v>405</v>
      </c>
      <c r="N112" s="82" t="s">
        <v>1</v>
      </c>
    </row>
    <row r="113" spans="1:14" ht="14" x14ac:dyDescent="0.25">
      <c r="A113" s="82" t="s">
        <v>269</v>
      </c>
      <c r="B113" s="81" t="s">
        <v>77</v>
      </c>
      <c r="C113" s="82" t="s">
        <v>492</v>
      </c>
      <c r="D113" s="81" t="s">
        <v>462</v>
      </c>
      <c r="E113" s="82"/>
      <c r="F113" s="82" t="s">
        <v>556</v>
      </c>
      <c r="G113" s="82" t="s">
        <v>307</v>
      </c>
      <c r="H113" s="82"/>
      <c r="I113" s="82" t="s">
        <v>546</v>
      </c>
      <c r="J113" s="82" t="s">
        <v>499</v>
      </c>
      <c r="K113" s="82" t="s">
        <v>496</v>
      </c>
      <c r="L113" s="82" t="s">
        <v>303</v>
      </c>
      <c r="M113" s="82" t="s">
        <v>310</v>
      </c>
      <c r="N113" s="82" t="s">
        <v>269</v>
      </c>
    </row>
    <row r="114" spans="1:14" ht="14" x14ac:dyDescent="0.25">
      <c r="A114" s="82" t="s">
        <v>397</v>
      </c>
      <c r="B114" s="81" t="s">
        <v>333</v>
      </c>
      <c r="C114" s="82" t="s">
        <v>492</v>
      </c>
      <c r="D114" s="81" t="s">
        <v>462</v>
      </c>
      <c r="E114" s="82"/>
      <c r="F114" s="82" t="s">
        <v>623</v>
      </c>
      <c r="G114" s="82" t="s">
        <v>307</v>
      </c>
      <c r="H114" s="82"/>
      <c r="I114" s="82" t="s">
        <v>517</v>
      </c>
      <c r="J114" s="82" t="s">
        <v>499</v>
      </c>
      <c r="K114" s="82" t="s">
        <v>937</v>
      </c>
      <c r="L114" s="82" t="s">
        <v>303</v>
      </c>
      <c r="M114" s="82" t="s">
        <v>597</v>
      </c>
      <c r="N114" s="82" t="s">
        <v>397</v>
      </c>
    </row>
    <row r="115" spans="1:14" ht="14" x14ac:dyDescent="0.25">
      <c r="A115" s="82" t="s">
        <v>7</v>
      </c>
      <c r="B115" s="81" t="s">
        <v>8</v>
      </c>
      <c r="C115" s="82" t="s">
        <v>491</v>
      </c>
      <c r="D115" s="81" t="s">
        <v>462</v>
      </c>
      <c r="E115" s="82"/>
      <c r="F115" s="82" t="s">
        <v>509</v>
      </c>
      <c r="G115" s="82" t="s">
        <v>307</v>
      </c>
      <c r="H115" s="82"/>
      <c r="I115" s="82" t="s">
        <v>510</v>
      </c>
      <c r="J115" s="82" t="s">
        <v>499</v>
      </c>
      <c r="K115" s="82" t="s">
        <v>496</v>
      </c>
      <c r="L115" s="82" t="s">
        <v>303</v>
      </c>
      <c r="M115" s="82" t="s">
        <v>405</v>
      </c>
      <c r="N115" s="82" t="s">
        <v>7</v>
      </c>
    </row>
    <row r="116" spans="1:14" ht="14" x14ac:dyDescent="0.25">
      <c r="A116" s="82" t="s">
        <v>62</v>
      </c>
      <c r="B116" s="81" t="s">
        <v>63</v>
      </c>
      <c r="C116" s="82" t="s">
        <v>491</v>
      </c>
      <c r="D116" s="81" t="s">
        <v>355</v>
      </c>
      <c r="E116" s="82"/>
      <c r="F116" s="82" t="s">
        <v>548</v>
      </c>
      <c r="G116" s="82" t="s">
        <v>301</v>
      </c>
      <c r="H116" s="82"/>
      <c r="I116" s="82" t="s">
        <v>546</v>
      </c>
      <c r="J116" s="82" t="s">
        <v>504</v>
      </c>
      <c r="K116" s="82" t="s">
        <v>496</v>
      </c>
      <c r="L116" s="82" t="s">
        <v>303</v>
      </c>
      <c r="M116" s="82" t="s">
        <v>405</v>
      </c>
      <c r="N116" s="82" t="s">
        <v>62</v>
      </c>
    </row>
    <row r="117" spans="1:14" ht="14" x14ac:dyDescent="0.25">
      <c r="A117" s="82" t="s">
        <v>10</v>
      </c>
      <c r="B117" s="81" t="s">
        <v>11</v>
      </c>
      <c r="C117" s="82" t="s">
        <v>491</v>
      </c>
      <c r="D117" s="81" t="s">
        <v>355</v>
      </c>
      <c r="E117" s="82"/>
      <c r="F117" s="82" t="s">
        <v>516</v>
      </c>
      <c r="G117" s="82" t="s">
        <v>301</v>
      </c>
      <c r="H117" s="82"/>
      <c r="I117" s="82" t="s">
        <v>517</v>
      </c>
      <c r="J117" s="82" t="s">
        <v>504</v>
      </c>
      <c r="K117" s="82" t="s">
        <v>496</v>
      </c>
      <c r="L117" s="82" t="s">
        <v>303</v>
      </c>
      <c r="M117" s="82" t="s">
        <v>405</v>
      </c>
      <c r="N117" s="82" t="s">
        <v>10</v>
      </c>
    </row>
    <row r="118" spans="1:14" ht="14" x14ac:dyDescent="0.25">
      <c r="A118" s="82" t="s">
        <v>20</v>
      </c>
      <c r="B118" s="81" t="s">
        <v>21</v>
      </c>
      <c r="C118" s="82" t="s">
        <v>491</v>
      </c>
      <c r="D118" s="81" t="s">
        <v>355</v>
      </c>
      <c r="E118" s="82"/>
      <c r="F118" s="82" t="s">
        <v>522</v>
      </c>
      <c r="G118" s="82" t="s">
        <v>301</v>
      </c>
      <c r="H118" s="82" t="s">
        <v>502</v>
      </c>
      <c r="I118" s="82" t="s">
        <v>523</v>
      </c>
      <c r="J118" s="82" t="s">
        <v>504</v>
      </c>
      <c r="K118" s="82" t="s">
        <v>496</v>
      </c>
      <c r="L118" s="82" t="s">
        <v>302</v>
      </c>
      <c r="M118" s="82" t="s">
        <v>300</v>
      </c>
      <c r="N118" s="82" t="s">
        <v>20</v>
      </c>
    </row>
    <row r="119" spans="1:14" ht="14" x14ac:dyDescent="0.25">
      <c r="A119" s="80" t="s">
        <v>766</v>
      </c>
      <c r="B119" s="83" t="s">
        <v>802</v>
      </c>
      <c r="C119" s="80" t="s">
        <v>831</v>
      </c>
      <c r="D119" s="83" t="s">
        <v>355</v>
      </c>
      <c r="E119" s="80" t="s">
        <v>852</v>
      </c>
      <c r="F119" s="80" t="s">
        <v>868</v>
      </c>
      <c r="G119" s="85" t="s">
        <v>891</v>
      </c>
      <c r="H119" s="80"/>
      <c r="I119" s="80"/>
      <c r="J119" s="80" t="s">
        <v>944</v>
      </c>
      <c r="K119" s="80" t="s">
        <v>940</v>
      </c>
      <c r="L119" s="80" t="s">
        <v>932</v>
      </c>
      <c r="M119" s="85" t="s">
        <v>920</v>
      </c>
      <c r="N119" s="80" t="s">
        <v>766</v>
      </c>
    </row>
    <row r="120" spans="1:14" ht="14" x14ac:dyDescent="0.25">
      <c r="A120" s="82" t="s">
        <v>109</v>
      </c>
      <c r="B120" s="81" t="s">
        <v>110</v>
      </c>
      <c r="C120" s="82" t="s">
        <v>491</v>
      </c>
      <c r="D120" s="81" t="s">
        <v>355</v>
      </c>
      <c r="E120" s="82"/>
      <c r="F120" s="82" t="s">
        <v>568</v>
      </c>
      <c r="G120" s="82" t="s">
        <v>301</v>
      </c>
      <c r="H120" s="82"/>
      <c r="I120" s="82" t="s">
        <v>498</v>
      </c>
      <c r="J120" s="82" t="s">
        <v>504</v>
      </c>
      <c r="K120" s="82" t="s">
        <v>496</v>
      </c>
      <c r="L120" s="82" t="s">
        <v>303</v>
      </c>
      <c r="M120" s="82" t="s">
        <v>405</v>
      </c>
      <c r="N120" s="82" t="s">
        <v>109</v>
      </c>
    </row>
    <row r="121" spans="1:14" ht="14" x14ac:dyDescent="0.25">
      <c r="A121" s="82" t="s">
        <v>98</v>
      </c>
      <c r="B121" s="81" t="s">
        <v>99</v>
      </c>
      <c r="C121" s="82" t="s">
        <v>491</v>
      </c>
      <c r="D121" s="81" t="s">
        <v>355</v>
      </c>
      <c r="E121" s="82"/>
      <c r="F121" s="82" t="s">
        <v>561</v>
      </c>
      <c r="G121" s="82" t="s">
        <v>301</v>
      </c>
      <c r="H121" s="82"/>
      <c r="I121" s="82" t="s">
        <v>546</v>
      </c>
      <c r="J121" s="82" t="s">
        <v>504</v>
      </c>
      <c r="K121" s="82" t="s">
        <v>496</v>
      </c>
      <c r="L121" s="82" t="s">
        <v>303</v>
      </c>
      <c r="M121" s="82" t="s">
        <v>405</v>
      </c>
      <c r="N121" s="82" t="s">
        <v>98</v>
      </c>
    </row>
    <row r="122" spans="1:14" ht="14" x14ac:dyDescent="0.25">
      <c r="A122" s="80" t="s">
        <v>767</v>
      </c>
      <c r="B122" s="83" t="s">
        <v>803</v>
      </c>
      <c r="C122" s="80" t="s">
        <v>829</v>
      </c>
      <c r="D122" s="83" t="s">
        <v>355</v>
      </c>
      <c r="E122" s="80"/>
      <c r="F122" s="80" t="s">
        <v>870</v>
      </c>
      <c r="G122" s="80" t="s">
        <v>888</v>
      </c>
      <c r="H122" s="80"/>
      <c r="I122" s="80"/>
      <c r="J122" s="80" t="s">
        <v>942</v>
      </c>
      <c r="K122" s="80" t="s">
        <v>938</v>
      </c>
      <c r="L122" s="80" t="s">
        <v>953</v>
      </c>
      <c r="M122" s="80"/>
      <c r="N122" s="80" t="s">
        <v>767</v>
      </c>
    </row>
    <row r="123" spans="1:14" ht="14" x14ac:dyDescent="0.25">
      <c r="A123" s="82" t="s">
        <v>66</v>
      </c>
      <c r="B123" s="81" t="s">
        <v>165</v>
      </c>
      <c r="C123" s="82" t="s">
        <v>492</v>
      </c>
      <c r="D123" s="81" t="s">
        <v>355</v>
      </c>
      <c r="E123" s="82"/>
      <c r="F123" s="82" t="s">
        <v>548</v>
      </c>
      <c r="G123" s="82" t="s">
        <v>301</v>
      </c>
      <c r="H123" s="82" t="s">
        <v>502</v>
      </c>
      <c r="I123" s="82" t="s">
        <v>518</v>
      </c>
      <c r="J123" s="82" t="s">
        <v>504</v>
      </c>
      <c r="K123" s="82" t="s">
        <v>496</v>
      </c>
      <c r="L123" s="82" t="s">
        <v>305</v>
      </c>
      <c r="M123" s="82" t="s">
        <v>304</v>
      </c>
      <c r="N123" s="82" t="s">
        <v>66</v>
      </c>
    </row>
    <row r="124" spans="1:14" ht="14" x14ac:dyDescent="0.25">
      <c r="A124" s="82" t="s">
        <v>67</v>
      </c>
      <c r="B124" s="81" t="s">
        <v>68</v>
      </c>
      <c r="C124" s="82" t="s">
        <v>491</v>
      </c>
      <c r="D124" s="81" t="s">
        <v>355</v>
      </c>
      <c r="E124" s="82"/>
      <c r="F124" s="82" t="s">
        <v>548</v>
      </c>
      <c r="G124" s="82" t="s">
        <v>301</v>
      </c>
      <c r="H124" s="82" t="s">
        <v>502</v>
      </c>
      <c r="I124" s="82" t="s">
        <v>526</v>
      </c>
      <c r="J124" s="82" t="s">
        <v>504</v>
      </c>
      <c r="K124" s="82" t="s">
        <v>496</v>
      </c>
      <c r="L124" s="82" t="s">
        <v>305</v>
      </c>
      <c r="M124" s="82" t="s">
        <v>304</v>
      </c>
      <c r="N124" s="82" t="s">
        <v>67</v>
      </c>
    </row>
    <row r="125" spans="1:14" ht="14" x14ac:dyDescent="0.25">
      <c r="A125" s="82" t="s">
        <v>388</v>
      </c>
      <c r="B125" s="81" t="s">
        <v>326</v>
      </c>
      <c r="C125" s="82" t="s">
        <v>491</v>
      </c>
      <c r="D125" s="81" t="s">
        <v>355</v>
      </c>
      <c r="E125" s="82"/>
      <c r="F125" s="82" t="s">
        <v>616</v>
      </c>
      <c r="G125" s="82" t="s">
        <v>301</v>
      </c>
      <c r="H125" s="82"/>
      <c r="I125" s="82" t="s">
        <v>902</v>
      </c>
      <c r="J125" s="82" t="s">
        <v>504</v>
      </c>
      <c r="K125" s="82" t="s">
        <v>938</v>
      </c>
      <c r="L125" s="82" t="s">
        <v>931</v>
      </c>
      <c r="M125" s="82" t="s">
        <v>913</v>
      </c>
      <c r="N125" s="82" t="s">
        <v>388</v>
      </c>
    </row>
    <row r="126" spans="1:14" ht="14" x14ac:dyDescent="0.25">
      <c r="A126" s="80" t="s">
        <v>768</v>
      </c>
      <c r="B126" s="83" t="s">
        <v>804</v>
      </c>
      <c r="C126" s="80" t="s">
        <v>831</v>
      </c>
      <c r="D126" s="83" t="s">
        <v>355</v>
      </c>
      <c r="E126" s="80" t="s">
        <v>853</v>
      </c>
      <c r="F126" s="80" t="s">
        <v>871</v>
      </c>
      <c r="G126" s="82" t="s">
        <v>301</v>
      </c>
      <c r="H126" s="82" t="s">
        <v>502</v>
      </c>
      <c r="I126" s="82" t="s">
        <v>503</v>
      </c>
      <c r="J126" s="80" t="s">
        <v>945</v>
      </c>
      <c r="K126" s="80" t="s">
        <v>938</v>
      </c>
      <c r="L126" s="80" t="s">
        <v>934</v>
      </c>
      <c r="M126" s="82" t="s">
        <v>634</v>
      </c>
      <c r="N126" s="80" t="s">
        <v>768</v>
      </c>
    </row>
    <row r="127" spans="1:14" ht="14" x14ac:dyDescent="0.25">
      <c r="A127" s="82" t="s">
        <v>258</v>
      </c>
      <c r="B127" s="81" t="s">
        <v>138</v>
      </c>
      <c r="C127" s="82" t="s">
        <v>491</v>
      </c>
      <c r="D127" s="81" t="s">
        <v>355</v>
      </c>
      <c r="E127" s="82"/>
      <c r="F127" s="82" t="s">
        <v>583</v>
      </c>
      <c r="G127" s="82" t="s">
        <v>301</v>
      </c>
      <c r="H127" s="82" t="s">
        <v>531</v>
      </c>
      <c r="I127" s="82" t="s">
        <v>526</v>
      </c>
      <c r="J127" s="82" t="s">
        <v>504</v>
      </c>
      <c r="K127" s="82" t="s">
        <v>496</v>
      </c>
      <c r="L127" s="82" t="s">
        <v>931</v>
      </c>
      <c r="M127" s="82" t="s">
        <v>917</v>
      </c>
      <c r="N127" s="82" t="s">
        <v>258</v>
      </c>
    </row>
    <row r="128" spans="1:14" ht="14" x14ac:dyDescent="0.25">
      <c r="A128" s="82" t="s">
        <v>264</v>
      </c>
      <c r="B128" s="81" t="s">
        <v>183</v>
      </c>
      <c r="C128" s="82" t="s">
        <v>491</v>
      </c>
      <c r="D128" s="81" t="s">
        <v>357</v>
      </c>
      <c r="E128" s="82"/>
      <c r="F128" s="82" t="s">
        <v>601</v>
      </c>
      <c r="G128" s="82" t="s">
        <v>301</v>
      </c>
      <c r="H128" s="82" t="s">
        <v>514</v>
      </c>
      <c r="I128" s="82" t="s">
        <v>906</v>
      </c>
      <c r="J128" s="82" t="s">
        <v>504</v>
      </c>
      <c r="K128" s="82" t="s">
        <v>496</v>
      </c>
      <c r="L128" s="82" t="s">
        <v>934</v>
      </c>
      <c r="M128" s="82" t="s">
        <v>918</v>
      </c>
      <c r="N128" s="82" t="s">
        <v>264</v>
      </c>
    </row>
    <row r="129" spans="1:14" ht="14" x14ac:dyDescent="0.25">
      <c r="A129" s="80" t="s">
        <v>726</v>
      </c>
      <c r="B129" s="83" t="s">
        <v>805</v>
      </c>
      <c r="C129" s="80" t="s">
        <v>830</v>
      </c>
      <c r="D129" s="83" t="s">
        <v>357</v>
      </c>
      <c r="E129" s="80" t="s">
        <v>839</v>
      </c>
      <c r="F129" s="80" t="s">
        <v>872</v>
      </c>
      <c r="G129" s="85" t="s">
        <v>891</v>
      </c>
      <c r="H129" s="85" t="s">
        <v>900</v>
      </c>
      <c r="I129" s="80"/>
      <c r="J129" s="80" t="s">
        <v>944</v>
      </c>
      <c r="K129" s="80" t="s">
        <v>940</v>
      </c>
      <c r="L129" s="80" t="s">
        <v>932</v>
      </c>
      <c r="M129" s="85" t="s">
        <v>843</v>
      </c>
      <c r="N129" s="80" t="s">
        <v>726</v>
      </c>
    </row>
    <row r="130" spans="1:14" ht="14" x14ac:dyDescent="0.25">
      <c r="A130" s="82" t="s">
        <v>262</v>
      </c>
      <c r="B130" s="81" t="s">
        <v>129</v>
      </c>
      <c r="C130" s="82" t="s">
        <v>491</v>
      </c>
      <c r="D130" s="81" t="s">
        <v>357</v>
      </c>
      <c r="E130" s="82"/>
      <c r="F130" s="82" t="s">
        <v>576</v>
      </c>
      <c r="G130" s="82" t="s">
        <v>301</v>
      </c>
      <c r="H130" s="82" t="s">
        <v>502</v>
      </c>
      <c r="I130" s="82" t="s">
        <v>907</v>
      </c>
      <c r="J130" s="82" t="s">
        <v>504</v>
      </c>
      <c r="K130" s="82" t="s">
        <v>496</v>
      </c>
      <c r="L130" s="82" t="s">
        <v>935</v>
      </c>
      <c r="M130" s="82" t="s">
        <v>924</v>
      </c>
      <c r="N130" s="82" t="s">
        <v>262</v>
      </c>
    </row>
    <row r="131" spans="1:14" ht="14" x14ac:dyDescent="0.25">
      <c r="A131" s="82" t="s">
        <v>56</v>
      </c>
      <c r="B131" s="81" t="s">
        <v>57</v>
      </c>
      <c r="C131" s="82" t="s">
        <v>491</v>
      </c>
      <c r="D131" s="81" t="s">
        <v>357</v>
      </c>
      <c r="E131" s="82"/>
      <c r="F131" s="82" t="s">
        <v>545</v>
      </c>
      <c r="G131" s="82" t="s">
        <v>301</v>
      </c>
      <c r="H131" s="82" t="s">
        <v>502</v>
      </c>
      <c r="I131" s="82" t="s">
        <v>523</v>
      </c>
      <c r="J131" s="82" t="s">
        <v>504</v>
      </c>
      <c r="K131" s="82" t="s">
        <v>496</v>
      </c>
      <c r="L131" s="82" t="s">
        <v>302</v>
      </c>
      <c r="M131" s="82" t="s">
        <v>300</v>
      </c>
      <c r="N131" s="82" t="s">
        <v>56</v>
      </c>
    </row>
    <row r="132" spans="1:14" ht="14" x14ac:dyDescent="0.25">
      <c r="A132" s="82" t="s">
        <v>273</v>
      </c>
      <c r="B132" s="81" t="s">
        <v>161</v>
      </c>
      <c r="C132" s="82" t="s">
        <v>491</v>
      </c>
      <c r="D132" s="81" t="s">
        <v>357</v>
      </c>
      <c r="E132" s="82"/>
      <c r="F132" s="82" t="s">
        <v>593</v>
      </c>
      <c r="G132" s="82" t="s">
        <v>301</v>
      </c>
      <c r="H132" s="82"/>
      <c r="I132" s="82" t="s">
        <v>498</v>
      </c>
      <c r="J132" s="82" t="s">
        <v>504</v>
      </c>
      <c r="K132" s="82" t="s">
        <v>496</v>
      </c>
      <c r="L132" s="82" t="s">
        <v>303</v>
      </c>
      <c r="M132" s="82" t="s">
        <v>405</v>
      </c>
      <c r="N132" s="82" t="s">
        <v>273</v>
      </c>
    </row>
    <row r="133" spans="1:14" ht="14" x14ac:dyDescent="0.25">
      <c r="A133" s="80" t="s">
        <v>727</v>
      </c>
      <c r="B133" s="83" t="s">
        <v>806</v>
      </c>
      <c r="C133" s="80" t="s">
        <v>829</v>
      </c>
      <c r="D133" s="83" t="s">
        <v>357</v>
      </c>
      <c r="E133" s="80" t="s">
        <v>844</v>
      </c>
      <c r="F133" s="80" t="s">
        <v>873</v>
      </c>
      <c r="G133" s="80" t="s">
        <v>888</v>
      </c>
      <c r="H133" s="86" t="s">
        <v>502</v>
      </c>
      <c r="I133" s="82" t="s">
        <v>908</v>
      </c>
      <c r="J133" s="80" t="s">
        <v>942</v>
      </c>
      <c r="K133" s="80" t="s">
        <v>938</v>
      </c>
      <c r="L133" s="80" t="s">
        <v>932</v>
      </c>
      <c r="M133" s="85" t="s">
        <v>913</v>
      </c>
      <c r="N133" s="80" t="s">
        <v>727</v>
      </c>
    </row>
    <row r="134" spans="1:14" ht="14" x14ac:dyDescent="0.25">
      <c r="A134" s="80" t="s">
        <v>728</v>
      </c>
      <c r="B134" s="81" t="s">
        <v>328</v>
      </c>
      <c r="C134" s="82" t="s">
        <v>492</v>
      </c>
      <c r="D134" s="81" t="s">
        <v>357</v>
      </c>
      <c r="E134" s="82" t="s">
        <v>842</v>
      </c>
      <c r="F134" s="82" t="s">
        <v>621</v>
      </c>
      <c r="G134" s="82" t="s">
        <v>301</v>
      </c>
      <c r="H134" s="82"/>
      <c r="I134" s="82" t="s">
        <v>902</v>
      </c>
      <c r="J134" s="82" t="s">
        <v>504</v>
      </c>
      <c r="K134" s="82" t="s">
        <v>938</v>
      </c>
      <c r="L134" s="82" t="s">
        <v>932</v>
      </c>
      <c r="M134" s="82" t="s">
        <v>913</v>
      </c>
      <c r="N134" s="80" t="s">
        <v>728</v>
      </c>
    </row>
    <row r="135" spans="1:14" ht="14" x14ac:dyDescent="0.25">
      <c r="A135" s="80" t="s">
        <v>729</v>
      </c>
      <c r="B135" s="83" t="s">
        <v>807</v>
      </c>
      <c r="C135" s="80" t="s">
        <v>830</v>
      </c>
      <c r="D135" s="83" t="s">
        <v>357</v>
      </c>
      <c r="E135" s="80"/>
      <c r="F135" s="80" t="s">
        <v>874</v>
      </c>
      <c r="G135" s="80" t="s">
        <v>888</v>
      </c>
      <c r="H135" s="80"/>
      <c r="I135" s="80"/>
      <c r="J135" s="80" t="s">
        <v>942</v>
      </c>
      <c r="K135" s="80" t="s">
        <v>940</v>
      </c>
      <c r="L135" s="80" t="s">
        <v>953</v>
      </c>
      <c r="M135" s="85"/>
      <c r="N135" s="80" t="s">
        <v>729</v>
      </c>
    </row>
    <row r="136" spans="1:14" ht="14" x14ac:dyDescent="0.25">
      <c r="A136" s="82" t="s">
        <v>391</v>
      </c>
      <c r="B136" s="81" t="s">
        <v>329</v>
      </c>
      <c r="C136" s="82" t="s">
        <v>491</v>
      </c>
      <c r="D136" s="81" t="s">
        <v>357</v>
      </c>
      <c r="E136" s="82"/>
      <c r="F136" s="82" t="s">
        <v>624</v>
      </c>
      <c r="G136" s="82" t="s">
        <v>301</v>
      </c>
      <c r="H136" s="82"/>
      <c r="I136" s="82" t="s">
        <v>901</v>
      </c>
      <c r="J136" s="82" t="s">
        <v>504</v>
      </c>
      <c r="K136" s="82" t="s">
        <v>938</v>
      </c>
      <c r="L136" s="82" t="s">
        <v>932</v>
      </c>
      <c r="M136" s="82" t="s">
        <v>917</v>
      </c>
      <c r="N136" s="82" t="s">
        <v>391</v>
      </c>
    </row>
    <row r="137" spans="1:14" s="32" customFormat="1" ht="14" x14ac:dyDescent="0.25">
      <c r="A137" s="80" t="s">
        <v>769</v>
      </c>
      <c r="B137" s="83" t="s">
        <v>808</v>
      </c>
      <c r="C137" s="80" t="s">
        <v>833</v>
      </c>
      <c r="D137" s="83" t="s">
        <v>357</v>
      </c>
      <c r="E137" s="80"/>
      <c r="F137" s="80" t="s">
        <v>875</v>
      </c>
      <c r="G137" s="80" t="s">
        <v>889</v>
      </c>
      <c r="H137" s="80"/>
      <c r="I137" s="82" t="s">
        <v>909</v>
      </c>
      <c r="J137" s="80" t="s">
        <v>942</v>
      </c>
      <c r="K137" s="80" t="s">
        <v>937</v>
      </c>
      <c r="L137" s="80" t="s">
        <v>930</v>
      </c>
      <c r="M137" s="80" t="s">
        <v>925</v>
      </c>
      <c r="N137" s="80" t="s">
        <v>769</v>
      </c>
    </row>
    <row r="138" spans="1:14" ht="14" x14ac:dyDescent="0.25">
      <c r="A138" s="82" t="s">
        <v>271</v>
      </c>
      <c r="B138" s="81" t="s">
        <v>199</v>
      </c>
      <c r="C138" s="82" t="s">
        <v>491</v>
      </c>
      <c r="D138" s="81" t="s">
        <v>357</v>
      </c>
      <c r="E138" s="82"/>
      <c r="F138" s="82" t="s">
        <v>592</v>
      </c>
      <c r="G138" s="82" t="s">
        <v>301</v>
      </c>
      <c r="H138" s="82" t="s">
        <v>514</v>
      </c>
      <c r="I138" s="82" t="s">
        <v>515</v>
      </c>
      <c r="J138" s="82" t="s">
        <v>504</v>
      </c>
      <c r="K138" s="82" t="s">
        <v>508</v>
      </c>
      <c r="L138" s="82" t="s">
        <v>302</v>
      </c>
      <c r="M138" s="82" t="s">
        <v>300</v>
      </c>
      <c r="N138" s="82" t="s">
        <v>271</v>
      </c>
    </row>
    <row r="139" spans="1:14" ht="14" x14ac:dyDescent="0.25">
      <c r="A139" s="82" t="s">
        <v>282</v>
      </c>
      <c r="B139" s="81" t="s">
        <v>193</v>
      </c>
      <c r="C139" s="82" t="s">
        <v>492</v>
      </c>
      <c r="D139" s="81" t="s">
        <v>357</v>
      </c>
      <c r="E139" s="82"/>
      <c r="F139" s="82" t="s">
        <v>599</v>
      </c>
      <c r="G139" s="82" t="s">
        <v>301</v>
      </c>
      <c r="H139" s="82" t="s">
        <v>600</v>
      </c>
      <c r="I139" s="82" t="s">
        <v>546</v>
      </c>
      <c r="J139" s="82" t="s">
        <v>504</v>
      </c>
      <c r="K139" s="82" t="s">
        <v>496</v>
      </c>
      <c r="L139" s="82" t="s">
        <v>303</v>
      </c>
      <c r="M139" s="82" t="s">
        <v>405</v>
      </c>
      <c r="N139" s="82" t="s">
        <v>282</v>
      </c>
    </row>
    <row r="140" spans="1:14" ht="14" x14ac:dyDescent="0.25">
      <c r="A140" s="80" t="s">
        <v>731</v>
      </c>
      <c r="B140" s="83" t="s">
        <v>809</v>
      </c>
      <c r="C140" s="80" t="s">
        <v>831</v>
      </c>
      <c r="D140" s="81" t="s">
        <v>357</v>
      </c>
      <c r="E140" s="80" t="s">
        <v>843</v>
      </c>
      <c r="F140" s="80" t="s">
        <v>860</v>
      </c>
      <c r="G140" s="82" t="s">
        <v>301</v>
      </c>
      <c r="H140" s="82" t="s">
        <v>514</v>
      </c>
      <c r="I140" s="82" t="s">
        <v>518</v>
      </c>
      <c r="J140" s="80" t="s">
        <v>942</v>
      </c>
      <c r="K140" s="80" t="s">
        <v>937</v>
      </c>
      <c r="L140" s="80" t="s">
        <v>932</v>
      </c>
      <c r="M140" s="82" t="s">
        <v>425</v>
      </c>
      <c r="N140" s="80" t="s">
        <v>731</v>
      </c>
    </row>
    <row r="141" spans="1:14" ht="14" x14ac:dyDescent="0.25">
      <c r="A141" s="82" t="s">
        <v>392</v>
      </c>
      <c r="B141" s="81" t="s">
        <v>317</v>
      </c>
      <c r="C141" s="82" t="s">
        <v>491</v>
      </c>
      <c r="D141" s="81" t="s">
        <v>357</v>
      </c>
      <c r="E141" s="82" t="s">
        <v>844</v>
      </c>
      <c r="F141" s="82" t="s">
        <v>626</v>
      </c>
      <c r="G141" s="82" t="s">
        <v>301</v>
      </c>
      <c r="H141" s="82" t="s">
        <v>514</v>
      </c>
      <c r="I141" s="82" t="s">
        <v>518</v>
      </c>
      <c r="J141" s="82" t="s">
        <v>504</v>
      </c>
      <c r="K141" s="82" t="s">
        <v>937</v>
      </c>
      <c r="L141" s="82" t="s">
        <v>305</v>
      </c>
      <c r="M141" s="82" t="s">
        <v>926</v>
      </c>
      <c r="N141" s="82" t="s">
        <v>392</v>
      </c>
    </row>
    <row r="142" spans="1:14" ht="14" x14ac:dyDescent="0.25">
      <c r="A142" s="82" t="s">
        <v>287</v>
      </c>
      <c r="B142" s="81" t="s">
        <v>232</v>
      </c>
      <c r="C142" s="82" t="s">
        <v>491</v>
      </c>
      <c r="D142" s="81" t="s">
        <v>357</v>
      </c>
      <c r="E142" s="82"/>
      <c r="F142" s="82" t="s">
        <v>607</v>
      </c>
      <c r="G142" s="82" t="s">
        <v>301</v>
      </c>
      <c r="H142" s="82"/>
      <c r="I142" s="82" t="s">
        <v>902</v>
      </c>
      <c r="J142" s="82" t="s">
        <v>504</v>
      </c>
      <c r="K142" s="82" t="s">
        <v>496</v>
      </c>
      <c r="L142" s="82" t="s">
        <v>931</v>
      </c>
      <c r="M142" s="82" t="s">
        <v>913</v>
      </c>
      <c r="N142" s="82" t="s">
        <v>287</v>
      </c>
    </row>
    <row r="143" spans="1:14" ht="14" x14ac:dyDescent="0.25">
      <c r="A143" s="82" t="s">
        <v>348</v>
      </c>
      <c r="B143" s="81" t="s">
        <v>213</v>
      </c>
      <c r="C143" s="82" t="s">
        <v>491</v>
      </c>
      <c r="D143" s="81" t="s">
        <v>357</v>
      </c>
      <c r="E143" s="82"/>
      <c r="F143" s="82" t="s">
        <v>605</v>
      </c>
      <c r="G143" s="82" t="s">
        <v>301</v>
      </c>
      <c r="H143" s="82" t="s">
        <v>514</v>
      </c>
      <c r="I143" s="82" t="s">
        <v>523</v>
      </c>
      <c r="J143" s="82" t="s">
        <v>504</v>
      </c>
      <c r="K143" s="82" t="s">
        <v>508</v>
      </c>
      <c r="L143" s="82" t="s">
        <v>302</v>
      </c>
      <c r="M143" s="82" t="s">
        <v>300</v>
      </c>
      <c r="N143" s="82" t="s">
        <v>348</v>
      </c>
    </row>
    <row r="144" spans="1:14" ht="14" x14ac:dyDescent="0.25">
      <c r="A144" s="82" t="s">
        <v>290</v>
      </c>
      <c r="B144" s="81" t="s">
        <v>233</v>
      </c>
      <c r="C144" s="82" t="s">
        <v>491</v>
      </c>
      <c r="D144" s="81" t="s">
        <v>357</v>
      </c>
      <c r="E144" s="82"/>
      <c r="F144" s="82" t="s">
        <v>609</v>
      </c>
      <c r="G144" s="82" t="s">
        <v>301</v>
      </c>
      <c r="H144" s="82" t="s">
        <v>514</v>
      </c>
      <c r="I144" s="82" t="s">
        <v>907</v>
      </c>
      <c r="J144" s="82" t="s">
        <v>504</v>
      </c>
      <c r="K144" s="82" t="s">
        <v>496</v>
      </c>
      <c r="L144" s="82" t="s">
        <v>935</v>
      </c>
      <c r="M144" s="82" t="s">
        <v>918</v>
      </c>
      <c r="N144" s="82" t="s">
        <v>290</v>
      </c>
    </row>
    <row r="145" spans="1:14" ht="14" x14ac:dyDescent="0.25">
      <c r="A145" s="80" t="s">
        <v>732</v>
      </c>
      <c r="B145" s="83" t="s">
        <v>810</v>
      </c>
      <c r="C145" s="80" t="s">
        <v>833</v>
      </c>
      <c r="D145" s="83" t="s">
        <v>357</v>
      </c>
      <c r="E145" s="80"/>
      <c r="F145" s="80" t="s">
        <v>869</v>
      </c>
      <c r="G145" s="80" t="s">
        <v>888</v>
      </c>
      <c r="H145" s="80"/>
      <c r="I145" s="80"/>
      <c r="J145" s="80" t="s">
        <v>944</v>
      </c>
      <c r="K145" s="80" t="s">
        <v>939</v>
      </c>
      <c r="L145" s="80" t="s">
        <v>953</v>
      </c>
      <c r="M145" s="85"/>
      <c r="N145" s="80" t="s">
        <v>732</v>
      </c>
    </row>
    <row r="146" spans="1:14" ht="14" x14ac:dyDescent="0.25">
      <c r="A146" s="82" t="s">
        <v>389</v>
      </c>
      <c r="B146" s="81" t="s">
        <v>327</v>
      </c>
      <c r="C146" s="82" t="s">
        <v>491</v>
      </c>
      <c r="D146" s="81" t="s">
        <v>357</v>
      </c>
      <c r="E146" s="82" t="s">
        <v>842</v>
      </c>
      <c r="F146" s="82" t="s">
        <v>620</v>
      </c>
      <c r="G146" s="82" t="s">
        <v>301</v>
      </c>
      <c r="H146" s="82" t="s">
        <v>514</v>
      </c>
      <c r="I146" s="82" t="s">
        <v>518</v>
      </c>
      <c r="J146" s="82" t="s">
        <v>504</v>
      </c>
      <c r="K146" s="82" t="s">
        <v>938</v>
      </c>
      <c r="L146" s="82" t="s">
        <v>305</v>
      </c>
      <c r="M146" s="82" t="s">
        <v>927</v>
      </c>
      <c r="N146" s="82" t="s">
        <v>389</v>
      </c>
    </row>
    <row r="147" spans="1:14" ht="14" x14ac:dyDescent="0.25">
      <c r="A147" s="82" t="s">
        <v>140</v>
      </c>
      <c r="B147" s="81" t="s">
        <v>141</v>
      </c>
      <c r="C147" s="82" t="s">
        <v>491</v>
      </c>
      <c r="D147" s="81" t="s">
        <v>357</v>
      </c>
      <c r="E147" s="82"/>
      <c r="F147" s="82" t="s">
        <v>585</v>
      </c>
      <c r="G147" s="82" t="s">
        <v>301</v>
      </c>
      <c r="H147" s="82"/>
      <c r="I147" s="82" t="s">
        <v>498</v>
      </c>
      <c r="J147" s="82" t="s">
        <v>504</v>
      </c>
      <c r="K147" s="82" t="s">
        <v>496</v>
      </c>
      <c r="L147" s="82" t="s">
        <v>303</v>
      </c>
      <c r="M147" s="82" t="s">
        <v>405</v>
      </c>
      <c r="N147" s="82" t="s">
        <v>140</v>
      </c>
    </row>
    <row r="148" spans="1:14" ht="14" x14ac:dyDescent="0.25">
      <c r="A148" s="80" t="s">
        <v>770</v>
      </c>
      <c r="B148" s="81" t="s">
        <v>680</v>
      </c>
      <c r="C148" s="82" t="s">
        <v>492</v>
      </c>
      <c r="D148" s="83" t="s">
        <v>357</v>
      </c>
      <c r="E148" s="82" t="s">
        <v>847</v>
      </c>
      <c r="F148" s="82" t="s">
        <v>863</v>
      </c>
      <c r="G148" s="80" t="s">
        <v>892</v>
      </c>
      <c r="H148" s="82"/>
      <c r="I148" s="82"/>
      <c r="J148" s="82"/>
      <c r="K148" s="82"/>
      <c r="L148" s="82"/>
      <c r="M148" s="82"/>
      <c r="N148" s="80" t="s">
        <v>770</v>
      </c>
    </row>
    <row r="149" spans="1:14" ht="14" x14ac:dyDescent="0.25">
      <c r="A149" s="82" t="s">
        <v>277</v>
      </c>
      <c r="B149" s="81" t="s">
        <v>234</v>
      </c>
      <c r="C149" s="82" t="s">
        <v>491</v>
      </c>
      <c r="D149" s="81" t="s">
        <v>357</v>
      </c>
      <c r="E149" s="82"/>
      <c r="F149" s="82" t="s">
        <v>604</v>
      </c>
      <c r="G149" s="82" t="s">
        <v>301</v>
      </c>
      <c r="H149" s="82" t="s">
        <v>502</v>
      </c>
      <c r="I149" s="82" t="s">
        <v>526</v>
      </c>
      <c r="J149" s="82" t="s">
        <v>504</v>
      </c>
      <c r="K149" s="82" t="s">
        <v>496</v>
      </c>
      <c r="L149" s="82" t="s">
        <v>932</v>
      </c>
      <c r="M149" s="82" t="s">
        <v>304</v>
      </c>
      <c r="N149" s="82" t="s">
        <v>277</v>
      </c>
    </row>
    <row r="150" spans="1:14" ht="14" x14ac:dyDescent="0.25">
      <c r="A150" s="82" t="s">
        <v>385</v>
      </c>
      <c r="B150" s="81" t="s">
        <v>324</v>
      </c>
      <c r="C150" s="82" t="s">
        <v>491</v>
      </c>
      <c r="D150" s="81" t="s">
        <v>419</v>
      </c>
      <c r="E150" s="82"/>
      <c r="F150" s="82" t="s">
        <v>624</v>
      </c>
      <c r="G150" s="82" t="s">
        <v>301</v>
      </c>
      <c r="H150" s="82"/>
      <c r="I150" s="82" t="s">
        <v>546</v>
      </c>
      <c r="J150" s="82" t="s">
        <v>504</v>
      </c>
      <c r="K150" s="82" t="s">
        <v>496</v>
      </c>
      <c r="L150" s="82" t="s">
        <v>930</v>
      </c>
      <c r="M150" s="82" t="s">
        <v>405</v>
      </c>
      <c r="N150" s="82" t="s">
        <v>385</v>
      </c>
    </row>
    <row r="151" spans="1:14" ht="14" x14ac:dyDescent="0.25">
      <c r="A151" s="82" t="s">
        <v>87</v>
      </c>
      <c r="B151" s="81" t="s">
        <v>88</v>
      </c>
      <c r="C151" s="82" t="s">
        <v>491</v>
      </c>
      <c r="D151" s="81" t="s">
        <v>419</v>
      </c>
      <c r="E151" s="82"/>
      <c r="F151" s="82" t="s">
        <v>559</v>
      </c>
      <c r="G151" s="82" t="s">
        <v>301</v>
      </c>
      <c r="H151" s="82" t="s">
        <v>506</v>
      </c>
      <c r="I151" s="82" t="s">
        <v>507</v>
      </c>
      <c r="J151" s="82" t="s">
        <v>504</v>
      </c>
      <c r="K151" s="82" t="s">
        <v>496</v>
      </c>
      <c r="L151" s="82" t="s">
        <v>305</v>
      </c>
      <c r="M151" s="82" t="s">
        <v>304</v>
      </c>
      <c r="N151" s="82" t="s">
        <v>87</v>
      </c>
    </row>
    <row r="152" spans="1:14" ht="14" x14ac:dyDescent="0.25">
      <c r="A152" s="82" t="s">
        <v>184</v>
      </c>
      <c r="B152" s="81" t="s">
        <v>185</v>
      </c>
      <c r="C152" s="82" t="s">
        <v>491</v>
      </c>
      <c r="D152" s="81" t="s">
        <v>419</v>
      </c>
      <c r="E152" s="82"/>
      <c r="F152" s="82" t="s">
        <v>549</v>
      </c>
      <c r="G152" s="82" t="s">
        <v>301</v>
      </c>
      <c r="H152" s="82"/>
      <c r="I152" s="82" t="s">
        <v>902</v>
      </c>
      <c r="J152" s="82" t="s">
        <v>504</v>
      </c>
      <c r="K152" s="82" t="s">
        <v>496</v>
      </c>
      <c r="L152" s="82" t="s">
        <v>932</v>
      </c>
      <c r="M152" s="82" t="s">
        <v>913</v>
      </c>
      <c r="N152" s="82" t="s">
        <v>184</v>
      </c>
    </row>
    <row r="153" spans="1:14" ht="14" x14ac:dyDescent="0.25">
      <c r="A153" s="82" t="s">
        <v>387</v>
      </c>
      <c r="B153" s="81" t="s">
        <v>811</v>
      </c>
      <c r="C153" s="82" t="s">
        <v>491</v>
      </c>
      <c r="D153" s="81" t="s">
        <v>419</v>
      </c>
      <c r="E153" s="82" t="s">
        <v>844</v>
      </c>
      <c r="F153" s="82" t="s">
        <v>632</v>
      </c>
      <c r="G153" s="82" t="s">
        <v>301</v>
      </c>
      <c r="H153" s="82" t="s">
        <v>502</v>
      </c>
      <c r="I153" s="82" t="s">
        <v>518</v>
      </c>
      <c r="J153" s="82" t="s">
        <v>504</v>
      </c>
      <c r="K153" s="82" t="s">
        <v>938</v>
      </c>
      <c r="L153" s="82" t="s">
        <v>931</v>
      </c>
      <c r="M153" s="82" t="s">
        <v>425</v>
      </c>
      <c r="N153" s="82" t="s">
        <v>387</v>
      </c>
    </row>
    <row r="154" spans="1:14" ht="14" x14ac:dyDescent="0.25">
      <c r="A154" s="82" t="s">
        <v>93</v>
      </c>
      <c r="B154" s="81" t="s">
        <v>94</v>
      </c>
      <c r="C154" s="82" t="s">
        <v>491</v>
      </c>
      <c r="D154" s="81" t="s">
        <v>419</v>
      </c>
      <c r="E154" s="82"/>
      <c r="F154" s="82" t="s">
        <v>560</v>
      </c>
      <c r="G154" s="82" t="s">
        <v>301</v>
      </c>
      <c r="H154" s="82" t="s">
        <v>531</v>
      </c>
      <c r="I154" s="82" t="s">
        <v>906</v>
      </c>
      <c r="J154" s="82" t="s">
        <v>504</v>
      </c>
      <c r="K154" s="82" t="s">
        <v>496</v>
      </c>
      <c r="L154" s="82" t="s">
        <v>935</v>
      </c>
      <c r="M154" s="82" t="s">
        <v>918</v>
      </c>
      <c r="N154" s="82" t="s">
        <v>93</v>
      </c>
    </row>
    <row r="155" spans="1:14" ht="14" x14ac:dyDescent="0.25">
      <c r="A155" s="82" t="s">
        <v>382</v>
      </c>
      <c r="B155" s="81" t="s">
        <v>321</v>
      </c>
      <c r="C155" s="82" t="s">
        <v>492</v>
      </c>
      <c r="D155" s="81" t="s">
        <v>419</v>
      </c>
      <c r="E155" s="82"/>
      <c r="F155" s="82" t="s">
        <v>620</v>
      </c>
      <c r="G155" s="82" t="s">
        <v>301</v>
      </c>
      <c r="H155" s="82"/>
      <c r="I155" s="82" t="s">
        <v>902</v>
      </c>
      <c r="J155" s="82" t="s">
        <v>504</v>
      </c>
      <c r="K155" s="82" t="s">
        <v>938</v>
      </c>
      <c r="L155" s="82" t="s">
        <v>932</v>
      </c>
      <c r="M155" s="82" t="s">
        <v>913</v>
      </c>
      <c r="N155" s="82" t="s">
        <v>382</v>
      </c>
    </row>
    <row r="156" spans="1:14" ht="14" x14ac:dyDescent="0.25">
      <c r="A156" s="80" t="s">
        <v>771</v>
      </c>
      <c r="B156" s="83" t="s">
        <v>812</v>
      </c>
      <c r="C156" s="80" t="s">
        <v>833</v>
      </c>
      <c r="D156" s="81" t="s">
        <v>419</v>
      </c>
      <c r="E156" s="80" t="s">
        <v>843</v>
      </c>
      <c r="F156" s="80" t="s">
        <v>876</v>
      </c>
      <c r="G156" s="80" t="s">
        <v>891</v>
      </c>
      <c r="H156" s="80"/>
      <c r="I156" s="80"/>
      <c r="J156" s="80" t="s">
        <v>944</v>
      </c>
      <c r="K156" s="80" t="s">
        <v>940</v>
      </c>
      <c r="L156" s="80" t="s">
        <v>932</v>
      </c>
      <c r="M156" s="85" t="s">
        <v>843</v>
      </c>
      <c r="N156" s="80" t="s">
        <v>771</v>
      </c>
    </row>
    <row r="157" spans="1:14" ht="14" x14ac:dyDescent="0.25">
      <c r="A157" s="82" t="s">
        <v>381</v>
      </c>
      <c r="B157" s="81" t="s">
        <v>320</v>
      </c>
      <c r="C157" s="82" t="s">
        <v>491</v>
      </c>
      <c r="D157" s="81" t="s">
        <v>419</v>
      </c>
      <c r="E157" s="82" t="s">
        <v>842</v>
      </c>
      <c r="F157" s="82" t="s">
        <v>619</v>
      </c>
      <c r="G157" s="82" t="s">
        <v>301</v>
      </c>
      <c r="H157" s="82"/>
      <c r="I157" s="82" t="s">
        <v>546</v>
      </c>
      <c r="J157" s="82" t="s">
        <v>504</v>
      </c>
      <c r="K157" s="82" t="s">
        <v>938</v>
      </c>
      <c r="L157" s="82" t="s">
        <v>930</v>
      </c>
      <c r="M157" s="82" t="s">
        <v>405</v>
      </c>
      <c r="N157" s="82" t="s">
        <v>381</v>
      </c>
    </row>
    <row r="158" spans="1:14" ht="14" x14ac:dyDescent="0.25">
      <c r="A158" s="82" t="s">
        <v>175</v>
      </c>
      <c r="B158" s="81" t="s">
        <v>84</v>
      </c>
      <c r="C158" s="82" t="s">
        <v>491</v>
      </c>
      <c r="D158" s="81" t="s">
        <v>419</v>
      </c>
      <c r="E158" s="82"/>
      <c r="F158" s="82" t="s">
        <v>558</v>
      </c>
      <c r="G158" s="82" t="s">
        <v>301</v>
      </c>
      <c r="H158" s="82" t="s">
        <v>514</v>
      </c>
      <c r="I158" s="82" t="s">
        <v>523</v>
      </c>
      <c r="J158" s="82" t="s">
        <v>943</v>
      </c>
      <c r="K158" s="82" t="s">
        <v>496</v>
      </c>
      <c r="L158" s="82" t="s">
        <v>302</v>
      </c>
      <c r="M158" s="82" t="s">
        <v>407</v>
      </c>
      <c r="N158" s="82" t="s">
        <v>175</v>
      </c>
    </row>
    <row r="159" spans="1:14" ht="14" x14ac:dyDescent="0.25">
      <c r="A159" s="82" t="s">
        <v>386</v>
      </c>
      <c r="B159" s="81" t="s">
        <v>325</v>
      </c>
      <c r="C159" s="82" t="s">
        <v>491</v>
      </c>
      <c r="D159" s="81" t="s">
        <v>419</v>
      </c>
      <c r="E159" s="82" t="s">
        <v>842</v>
      </c>
      <c r="F159" s="82" t="s">
        <v>627</v>
      </c>
      <c r="G159" s="82" t="s">
        <v>301</v>
      </c>
      <c r="H159" s="82" t="s">
        <v>502</v>
      </c>
      <c r="I159" s="82" t="s">
        <v>518</v>
      </c>
      <c r="J159" s="82" t="s">
        <v>504</v>
      </c>
      <c r="K159" s="82" t="s">
        <v>938</v>
      </c>
      <c r="L159" s="82" t="s">
        <v>931</v>
      </c>
      <c r="M159" s="82" t="s">
        <v>425</v>
      </c>
      <c r="N159" s="82" t="s">
        <v>386</v>
      </c>
    </row>
    <row r="160" spans="1:14" ht="14" x14ac:dyDescent="0.25">
      <c r="A160" s="82" t="s">
        <v>383</v>
      </c>
      <c r="B160" s="81" t="s">
        <v>322</v>
      </c>
      <c r="C160" s="82" t="s">
        <v>492</v>
      </c>
      <c r="D160" s="81" t="s">
        <v>419</v>
      </c>
      <c r="E160" s="82"/>
      <c r="F160" s="82" t="s">
        <v>622</v>
      </c>
      <c r="G160" s="82" t="s">
        <v>301</v>
      </c>
      <c r="H160" s="82"/>
      <c r="I160" s="82" t="s">
        <v>546</v>
      </c>
      <c r="J160" s="82" t="s">
        <v>504</v>
      </c>
      <c r="K160" s="82" t="s">
        <v>941</v>
      </c>
      <c r="L160" s="82" t="s">
        <v>933</v>
      </c>
      <c r="M160" s="82" t="s">
        <v>405</v>
      </c>
      <c r="N160" s="82" t="s">
        <v>383</v>
      </c>
    </row>
    <row r="161" spans="1:14" ht="14" x14ac:dyDescent="0.25">
      <c r="A161" s="82" t="s">
        <v>117</v>
      </c>
      <c r="B161" s="81" t="s">
        <v>118</v>
      </c>
      <c r="C161" s="82" t="s">
        <v>491</v>
      </c>
      <c r="D161" s="81" t="s">
        <v>419</v>
      </c>
      <c r="E161" s="82"/>
      <c r="F161" s="82" t="s">
        <v>570</v>
      </c>
      <c r="G161" s="82" t="s">
        <v>301</v>
      </c>
      <c r="H161" s="82" t="s">
        <v>502</v>
      </c>
      <c r="I161" s="82" t="s">
        <v>526</v>
      </c>
      <c r="J161" s="82" t="s">
        <v>504</v>
      </c>
      <c r="K161" s="82" t="s">
        <v>496</v>
      </c>
      <c r="L161" s="82" t="s">
        <v>305</v>
      </c>
      <c r="M161" s="82" t="s">
        <v>304</v>
      </c>
      <c r="N161" s="82" t="s">
        <v>117</v>
      </c>
    </row>
    <row r="162" spans="1:14" ht="14" x14ac:dyDescent="0.25">
      <c r="A162" s="80" t="s">
        <v>772</v>
      </c>
      <c r="B162" s="83" t="s">
        <v>813</v>
      </c>
      <c r="C162" s="80" t="s">
        <v>830</v>
      </c>
      <c r="D162" s="81" t="s">
        <v>419</v>
      </c>
      <c r="E162" s="80" t="s">
        <v>843</v>
      </c>
      <c r="F162" s="80" t="s">
        <v>866</v>
      </c>
      <c r="G162" s="85" t="s">
        <v>891</v>
      </c>
      <c r="H162" s="80"/>
      <c r="I162" s="80"/>
      <c r="J162" s="80" t="s">
        <v>942</v>
      </c>
      <c r="K162" s="80" t="s">
        <v>940</v>
      </c>
      <c r="L162" s="80" t="s">
        <v>932</v>
      </c>
      <c r="M162" s="85" t="s">
        <v>843</v>
      </c>
      <c r="N162" s="80" t="s">
        <v>772</v>
      </c>
    </row>
    <row r="163" spans="1:14" ht="14" x14ac:dyDescent="0.25">
      <c r="A163" s="82" t="s">
        <v>384</v>
      </c>
      <c r="B163" s="81" t="s">
        <v>323</v>
      </c>
      <c r="C163" s="82" t="s">
        <v>491</v>
      </c>
      <c r="D163" s="81" t="s">
        <v>419</v>
      </c>
      <c r="E163" s="82" t="s">
        <v>842</v>
      </c>
      <c r="F163" s="82" t="s">
        <v>623</v>
      </c>
      <c r="G163" s="82" t="s">
        <v>301</v>
      </c>
      <c r="H163" s="82" t="s">
        <v>502</v>
      </c>
      <c r="I163" s="82" t="s">
        <v>526</v>
      </c>
      <c r="J163" s="82" t="s">
        <v>504</v>
      </c>
      <c r="K163" s="82" t="s">
        <v>937</v>
      </c>
      <c r="L163" s="82" t="s">
        <v>305</v>
      </c>
      <c r="M163" s="82" t="s">
        <v>917</v>
      </c>
      <c r="N163" s="82" t="s">
        <v>384</v>
      </c>
    </row>
    <row r="164" spans="1:14" ht="14" x14ac:dyDescent="0.25">
      <c r="A164" s="82" t="s">
        <v>30</v>
      </c>
      <c r="B164" s="81" t="s">
        <v>31</v>
      </c>
      <c r="C164" s="82" t="s">
        <v>492</v>
      </c>
      <c r="D164" s="81" t="s">
        <v>419</v>
      </c>
      <c r="E164" s="82"/>
      <c r="F164" s="82" t="s">
        <v>521</v>
      </c>
      <c r="G164" s="82" t="s">
        <v>301</v>
      </c>
      <c r="H164" s="82"/>
      <c r="I164" s="82" t="s">
        <v>498</v>
      </c>
      <c r="J164" s="82" t="s">
        <v>504</v>
      </c>
      <c r="K164" s="82" t="s">
        <v>496</v>
      </c>
      <c r="L164" s="82" t="s">
        <v>303</v>
      </c>
      <c r="M164" s="82" t="s">
        <v>405</v>
      </c>
      <c r="N164" s="82" t="s">
        <v>30</v>
      </c>
    </row>
    <row r="165" spans="1:14" ht="14" x14ac:dyDescent="0.25">
      <c r="A165" s="80" t="s">
        <v>773</v>
      </c>
      <c r="B165" s="81" t="s">
        <v>684</v>
      </c>
      <c r="C165" s="80" t="s">
        <v>830</v>
      </c>
      <c r="D165" s="81" t="s">
        <v>419</v>
      </c>
      <c r="E165" s="82" t="s">
        <v>854</v>
      </c>
      <c r="F165" s="80" t="s">
        <v>861</v>
      </c>
      <c r="G165" s="82" t="s">
        <v>301</v>
      </c>
      <c r="H165" s="82" t="s">
        <v>514</v>
      </c>
      <c r="I165" s="82" t="s">
        <v>503</v>
      </c>
      <c r="J165" s="82" t="s">
        <v>504</v>
      </c>
      <c r="K165" s="82" t="s">
        <v>938</v>
      </c>
      <c r="L165" s="82" t="s">
        <v>935</v>
      </c>
      <c r="M165" s="82" t="s">
        <v>427</v>
      </c>
      <c r="N165" s="80" t="s">
        <v>773</v>
      </c>
    </row>
    <row r="166" spans="1:14" ht="14" x14ac:dyDescent="0.25">
      <c r="A166" s="82" t="s">
        <v>283</v>
      </c>
      <c r="B166" s="81" t="s">
        <v>155</v>
      </c>
      <c r="C166" s="82" t="s">
        <v>492</v>
      </c>
      <c r="D166" s="81" t="s">
        <v>359</v>
      </c>
      <c r="E166" s="82"/>
      <c r="F166" s="82" t="s">
        <v>598</v>
      </c>
      <c r="G166" s="82" t="s">
        <v>301</v>
      </c>
      <c r="H166" s="82"/>
      <c r="I166" s="82" t="s">
        <v>546</v>
      </c>
      <c r="J166" s="82" t="s">
        <v>504</v>
      </c>
      <c r="K166" s="82" t="s">
        <v>496</v>
      </c>
      <c r="L166" s="82" t="s">
        <v>303</v>
      </c>
      <c r="M166" s="82" t="s">
        <v>405</v>
      </c>
      <c r="N166" s="82" t="s">
        <v>283</v>
      </c>
    </row>
    <row r="167" spans="1:14" ht="14" x14ac:dyDescent="0.25">
      <c r="A167" s="82" t="s">
        <v>393</v>
      </c>
      <c r="B167" s="81" t="s">
        <v>410</v>
      </c>
      <c r="C167" s="82" t="s">
        <v>492</v>
      </c>
      <c r="D167" s="81" t="s">
        <v>359</v>
      </c>
      <c r="E167" s="82" t="s">
        <v>842</v>
      </c>
      <c r="F167" s="82" t="s">
        <v>628</v>
      </c>
      <c r="G167" s="82" t="s">
        <v>301</v>
      </c>
      <c r="H167" s="82" t="s">
        <v>502</v>
      </c>
      <c r="I167" s="82" t="s">
        <v>518</v>
      </c>
      <c r="J167" s="82" t="s">
        <v>504</v>
      </c>
      <c r="K167" s="82" t="s">
        <v>938</v>
      </c>
      <c r="L167" s="82" t="s">
        <v>931</v>
      </c>
      <c r="M167" s="82" t="s">
        <v>425</v>
      </c>
      <c r="N167" s="82" t="s">
        <v>393</v>
      </c>
    </row>
    <row r="168" spans="1:14" ht="14" x14ac:dyDescent="0.25">
      <c r="A168" s="82" t="s">
        <v>102</v>
      </c>
      <c r="B168" s="81" t="s">
        <v>103</v>
      </c>
      <c r="C168" s="82" t="s">
        <v>492</v>
      </c>
      <c r="D168" s="81" t="s">
        <v>359</v>
      </c>
      <c r="E168" s="82"/>
      <c r="F168" s="82" t="s">
        <v>563</v>
      </c>
      <c r="G168" s="82" t="s">
        <v>301</v>
      </c>
      <c r="H168" s="82" t="s">
        <v>502</v>
      </c>
      <c r="I168" s="82" t="s">
        <v>518</v>
      </c>
      <c r="J168" s="82" t="s">
        <v>504</v>
      </c>
      <c r="K168" s="82" t="s">
        <v>496</v>
      </c>
      <c r="L168" s="82" t="s">
        <v>305</v>
      </c>
      <c r="M168" s="82" t="s">
        <v>304</v>
      </c>
      <c r="N168" s="82" t="s">
        <v>102</v>
      </c>
    </row>
    <row r="169" spans="1:14" ht="14" x14ac:dyDescent="0.25">
      <c r="A169" s="82" t="s">
        <v>224</v>
      </c>
      <c r="B169" s="81" t="s">
        <v>207</v>
      </c>
      <c r="C169" s="82" t="s">
        <v>491</v>
      </c>
      <c r="D169" s="81" t="s">
        <v>359</v>
      </c>
      <c r="E169" s="82"/>
      <c r="F169" s="82" t="s">
        <v>569</v>
      </c>
      <c r="G169" s="82" t="s">
        <v>423</v>
      </c>
      <c r="H169" s="82" t="s">
        <v>531</v>
      </c>
      <c r="I169" s="82" t="s">
        <v>503</v>
      </c>
      <c r="J169" s="82" t="s">
        <v>504</v>
      </c>
      <c r="K169" s="82" t="s">
        <v>496</v>
      </c>
      <c r="L169" s="82" t="s">
        <v>302</v>
      </c>
      <c r="M169" s="82" t="s">
        <v>407</v>
      </c>
      <c r="N169" s="82" t="s">
        <v>224</v>
      </c>
    </row>
    <row r="170" spans="1:14" ht="14" x14ac:dyDescent="0.25">
      <c r="A170" s="82" t="s">
        <v>349</v>
      </c>
      <c r="B170" s="81" t="s">
        <v>249</v>
      </c>
      <c r="C170" s="82" t="s">
        <v>491</v>
      </c>
      <c r="D170" s="81" t="s">
        <v>359</v>
      </c>
      <c r="E170" s="82"/>
      <c r="F170" s="82" t="s">
        <v>615</v>
      </c>
      <c r="G170" s="82" t="s">
        <v>301</v>
      </c>
      <c r="H170" s="82"/>
      <c r="I170" s="82" t="s">
        <v>902</v>
      </c>
      <c r="J170" s="82" t="s">
        <v>504</v>
      </c>
      <c r="K170" s="82" t="s">
        <v>937</v>
      </c>
      <c r="L170" s="82" t="s">
        <v>931</v>
      </c>
      <c r="M170" s="82" t="s">
        <v>917</v>
      </c>
      <c r="N170" s="82" t="s">
        <v>349</v>
      </c>
    </row>
    <row r="171" spans="1:14" ht="14" x14ac:dyDescent="0.25">
      <c r="A171" s="82" t="s">
        <v>127</v>
      </c>
      <c r="B171" s="81" t="s">
        <v>128</v>
      </c>
      <c r="C171" s="82" t="s">
        <v>491</v>
      </c>
      <c r="D171" s="81" t="s">
        <v>359</v>
      </c>
      <c r="E171" s="82"/>
      <c r="F171" s="82" t="s">
        <v>575</v>
      </c>
      <c r="G171" s="82" t="s">
        <v>301</v>
      </c>
      <c r="H171" s="82" t="s">
        <v>502</v>
      </c>
      <c r="I171" s="82" t="s">
        <v>526</v>
      </c>
      <c r="J171" s="82" t="s">
        <v>504</v>
      </c>
      <c r="K171" s="82" t="s">
        <v>496</v>
      </c>
      <c r="L171" s="82" t="s">
        <v>305</v>
      </c>
      <c r="M171" s="82" t="s">
        <v>304</v>
      </c>
      <c r="N171" s="82" t="s">
        <v>127</v>
      </c>
    </row>
    <row r="172" spans="1:14" ht="14" x14ac:dyDescent="0.25">
      <c r="A172" s="82" t="s">
        <v>105</v>
      </c>
      <c r="B172" s="81" t="s">
        <v>106</v>
      </c>
      <c r="C172" s="82" t="s">
        <v>491</v>
      </c>
      <c r="D172" s="81" t="s">
        <v>359</v>
      </c>
      <c r="E172" s="82"/>
      <c r="F172" s="82" t="s">
        <v>565</v>
      </c>
      <c r="G172" s="82" t="s">
        <v>301</v>
      </c>
      <c r="H172" s="82"/>
      <c r="I172" s="82" t="s">
        <v>546</v>
      </c>
      <c r="J172" s="82" t="s">
        <v>504</v>
      </c>
      <c r="K172" s="82" t="s">
        <v>496</v>
      </c>
      <c r="L172" s="82" t="s">
        <v>303</v>
      </c>
      <c r="M172" s="82" t="s">
        <v>405</v>
      </c>
      <c r="N172" s="82" t="s">
        <v>105</v>
      </c>
    </row>
    <row r="173" spans="1:14" ht="14" x14ac:dyDescent="0.25">
      <c r="A173" s="80" t="s">
        <v>736</v>
      </c>
      <c r="B173" s="83" t="s">
        <v>685</v>
      </c>
      <c r="C173" s="80" t="s">
        <v>831</v>
      </c>
      <c r="D173" s="83" t="s">
        <v>353</v>
      </c>
      <c r="E173" s="80"/>
      <c r="F173" s="83" t="s">
        <v>877</v>
      </c>
      <c r="G173" s="82" t="s">
        <v>301</v>
      </c>
      <c r="H173" s="82" t="s">
        <v>502</v>
      </c>
      <c r="I173" s="82" t="s">
        <v>523</v>
      </c>
      <c r="J173" s="80" t="s">
        <v>943</v>
      </c>
      <c r="K173" s="80" t="s">
        <v>938</v>
      </c>
      <c r="L173" s="80" t="s">
        <v>934</v>
      </c>
      <c r="M173" s="82" t="s">
        <v>300</v>
      </c>
      <c r="N173" s="80" t="s">
        <v>736</v>
      </c>
    </row>
    <row r="174" spans="1:14" ht="14" x14ac:dyDescent="0.25">
      <c r="A174" s="82" t="s">
        <v>96</v>
      </c>
      <c r="B174" s="81" t="s">
        <v>97</v>
      </c>
      <c r="C174" s="82" t="s">
        <v>492</v>
      </c>
      <c r="D174" s="81" t="s">
        <v>353</v>
      </c>
      <c r="E174" s="82"/>
      <c r="F174" s="82" t="s">
        <v>560</v>
      </c>
      <c r="G174" s="82" t="s">
        <v>301</v>
      </c>
      <c r="H174" s="82" t="s">
        <v>512</v>
      </c>
      <c r="I174" s="82" t="s">
        <v>518</v>
      </c>
      <c r="J174" s="82" t="s">
        <v>504</v>
      </c>
      <c r="K174" s="82" t="s">
        <v>496</v>
      </c>
      <c r="L174" s="82" t="s">
        <v>305</v>
      </c>
      <c r="M174" s="82" t="s">
        <v>309</v>
      </c>
      <c r="N174" s="82" t="s">
        <v>96</v>
      </c>
    </row>
    <row r="175" spans="1:14" ht="14" x14ac:dyDescent="0.25">
      <c r="A175" s="82" t="s">
        <v>350</v>
      </c>
      <c r="B175" s="81" t="s">
        <v>330</v>
      </c>
      <c r="C175" s="82" t="s">
        <v>492</v>
      </c>
      <c r="D175" s="81" t="s">
        <v>353</v>
      </c>
      <c r="E175" s="82"/>
      <c r="F175" s="82" t="s">
        <v>621</v>
      </c>
      <c r="G175" s="82" t="s">
        <v>301</v>
      </c>
      <c r="H175" s="82"/>
      <c r="I175" s="82" t="s">
        <v>902</v>
      </c>
      <c r="J175" s="82" t="s">
        <v>504</v>
      </c>
      <c r="K175" s="82" t="s">
        <v>938</v>
      </c>
      <c r="L175" s="82" t="s">
        <v>931</v>
      </c>
      <c r="M175" s="82" t="s">
        <v>917</v>
      </c>
      <c r="N175" s="82" t="s">
        <v>350</v>
      </c>
    </row>
    <row r="176" spans="1:14" ht="14" x14ac:dyDescent="0.25">
      <c r="A176" s="82" t="s">
        <v>22</v>
      </c>
      <c r="B176" s="81" t="s">
        <v>23</v>
      </c>
      <c r="C176" s="82" t="s">
        <v>491</v>
      </c>
      <c r="D176" s="81" t="s">
        <v>353</v>
      </c>
      <c r="E176" s="82"/>
      <c r="F176" s="82" t="s">
        <v>525</v>
      </c>
      <c r="G176" s="82" t="s">
        <v>301</v>
      </c>
      <c r="H176" s="82" t="s">
        <v>502</v>
      </c>
      <c r="I176" s="82" t="s">
        <v>526</v>
      </c>
      <c r="J176" s="82" t="s">
        <v>504</v>
      </c>
      <c r="K176" s="82" t="s">
        <v>496</v>
      </c>
      <c r="L176" s="82" t="s">
        <v>305</v>
      </c>
      <c r="M176" s="82" t="s">
        <v>406</v>
      </c>
      <c r="N176" s="82" t="s">
        <v>22</v>
      </c>
    </row>
    <row r="177" spans="1:14" ht="14" x14ac:dyDescent="0.25">
      <c r="A177" s="82" t="s">
        <v>39</v>
      </c>
      <c r="B177" s="81" t="s">
        <v>40</v>
      </c>
      <c r="C177" s="82" t="s">
        <v>491</v>
      </c>
      <c r="D177" s="81" t="s">
        <v>353</v>
      </c>
      <c r="E177" s="82"/>
      <c r="F177" s="82" t="s">
        <v>541</v>
      </c>
      <c r="G177" s="82" t="s">
        <v>301</v>
      </c>
      <c r="H177" s="82" t="s">
        <v>502</v>
      </c>
      <c r="I177" s="82" t="s">
        <v>518</v>
      </c>
      <c r="J177" s="82" t="s">
        <v>504</v>
      </c>
      <c r="K177" s="82" t="s">
        <v>496</v>
      </c>
      <c r="L177" s="82" t="s">
        <v>305</v>
      </c>
      <c r="M177" s="82" t="s">
        <v>304</v>
      </c>
      <c r="N177" s="82" t="s">
        <v>39</v>
      </c>
    </row>
    <row r="178" spans="1:14" ht="14" x14ac:dyDescent="0.25">
      <c r="A178" s="82" t="s">
        <v>37</v>
      </c>
      <c r="B178" s="81" t="s">
        <v>38</v>
      </c>
      <c r="C178" s="82" t="s">
        <v>491</v>
      </c>
      <c r="D178" s="81" t="s">
        <v>353</v>
      </c>
      <c r="E178" s="82"/>
      <c r="F178" s="82" t="s">
        <v>537</v>
      </c>
      <c r="G178" s="82" t="s">
        <v>301</v>
      </c>
      <c r="H178" s="82" t="s">
        <v>514</v>
      </c>
      <c r="I178" s="82" t="s">
        <v>515</v>
      </c>
      <c r="J178" s="82" t="s">
        <v>504</v>
      </c>
      <c r="K178" s="82" t="s">
        <v>496</v>
      </c>
      <c r="L178" s="82" t="s">
        <v>302</v>
      </c>
      <c r="M178" s="82" t="s">
        <v>300</v>
      </c>
      <c r="N178" s="82" t="s">
        <v>37</v>
      </c>
    </row>
    <row r="179" spans="1:14" ht="14" x14ac:dyDescent="0.25">
      <c r="A179" s="82" t="s">
        <v>267</v>
      </c>
      <c r="B179" s="81" t="s">
        <v>130</v>
      </c>
      <c r="C179" s="82" t="s">
        <v>491</v>
      </c>
      <c r="D179" s="81" t="s">
        <v>353</v>
      </c>
      <c r="E179" s="82"/>
      <c r="F179" s="82" t="s">
        <v>579</v>
      </c>
      <c r="G179" s="82" t="s">
        <v>301</v>
      </c>
      <c r="H179" s="82"/>
      <c r="I179" s="82" t="s">
        <v>546</v>
      </c>
      <c r="J179" s="82" t="s">
        <v>504</v>
      </c>
      <c r="K179" s="82" t="s">
        <v>496</v>
      </c>
      <c r="L179" s="82" t="s">
        <v>303</v>
      </c>
      <c r="M179" s="82" t="s">
        <v>405</v>
      </c>
      <c r="N179" s="82" t="s">
        <v>267</v>
      </c>
    </row>
    <row r="180" spans="1:14" ht="14" x14ac:dyDescent="0.25">
      <c r="A180" s="82" t="s">
        <v>298</v>
      </c>
      <c r="B180" s="81" t="s">
        <v>143</v>
      </c>
      <c r="C180" s="82" t="s">
        <v>492</v>
      </c>
      <c r="D180" s="81" t="s">
        <v>353</v>
      </c>
      <c r="E180" s="82"/>
      <c r="F180" s="82" t="s">
        <v>587</v>
      </c>
      <c r="G180" s="82" t="s">
        <v>301</v>
      </c>
      <c r="H180" s="82" t="s">
        <v>502</v>
      </c>
      <c r="I180" s="82" t="s">
        <v>526</v>
      </c>
      <c r="J180" s="82" t="s">
        <v>504</v>
      </c>
      <c r="K180" s="82" t="s">
        <v>496</v>
      </c>
      <c r="L180" s="82" t="s">
        <v>305</v>
      </c>
      <c r="M180" s="82" t="s">
        <v>304</v>
      </c>
      <c r="N180" s="82" t="s">
        <v>298</v>
      </c>
    </row>
    <row r="181" spans="1:14" ht="14" x14ac:dyDescent="0.25">
      <c r="A181" s="82" t="s">
        <v>64</v>
      </c>
      <c r="B181" s="81" t="s">
        <v>65</v>
      </c>
      <c r="C181" s="82" t="s">
        <v>491</v>
      </c>
      <c r="D181" s="81" t="s">
        <v>353</v>
      </c>
      <c r="E181" s="82"/>
      <c r="F181" s="82" t="s">
        <v>548</v>
      </c>
      <c r="G181" s="82" t="s">
        <v>301</v>
      </c>
      <c r="H181" s="82"/>
      <c r="I181" s="82" t="s">
        <v>546</v>
      </c>
      <c r="J181" s="82" t="s">
        <v>504</v>
      </c>
      <c r="K181" s="82" t="s">
        <v>496</v>
      </c>
      <c r="L181" s="82" t="s">
        <v>303</v>
      </c>
      <c r="M181" s="82" t="s">
        <v>405</v>
      </c>
      <c r="N181" s="82" t="s">
        <v>64</v>
      </c>
    </row>
    <row r="182" spans="1:14" ht="14" x14ac:dyDescent="0.25">
      <c r="A182" s="82" t="s">
        <v>75</v>
      </c>
      <c r="B182" s="81" t="s">
        <v>76</v>
      </c>
      <c r="C182" s="82" t="s">
        <v>491</v>
      </c>
      <c r="D182" s="81" t="s">
        <v>418</v>
      </c>
      <c r="E182" s="82"/>
      <c r="F182" s="82" t="s">
        <v>554</v>
      </c>
      <c r="G182" s="82" t="s">
        <v>301</v>
      </c>
      <c r="H182" s="82" t="s">
        <v>514</v>
      </c>
      <c r="I182" s="82" t="s">
        <v>523</v>
      </c>
      <c r="J182" s="82" t="s">
        <v>555</v>
      </c>
      <c r="K182" s="82" t="s">
        <v>496</v>
      </c>
      <c r="L182" s="82" t="s">
        <v>302</v>
      </c>
      <c r="M182" s="82" t="s">
        <v>300</v>
      </c>
      <c r="N182" s="82" t="s">
        <v>75</v>
      </c>
    </row>
    <row r="183" spans="1:14" ht="14" x14ac:dyDescent="0.25">
      <c r="A183" s="80" t="s">
        <v>737</v>
      </c>
      <c r="B183" s="83" t="s">
        <v>814</v>
      </c>
      <c r="C183" s="80" t="s">
        <v>831</v>
      </c>
      <c r="D183" s="81" t="s">
        <v>418</v>
      </c>
      <c r="E183" s="80" t="s">
        <v>854</v>
      </c>
      <c r="F183" s="80" t="s">
        <v>878</v>
      </c>
      <c r="G183" s="82" t="s">
        <v>301</v>
      </c>
      <c r="H183" s="82" t="s">
        <v>514</v>
      </c>
      <c r="I183" s="82" t="s">
        <v>503</v>
      </c>
      <c r="J183" s="80" t="s">
        <v>944</v>
      </c>
      <c r="K183" s="80" t="s">
        <v>938</v>
      </c>
      <c r="L183" s="80" t="s">
        <v>935</v>
      </c>
      <c r="M183" s="82" t="s">
        <v>427</v>
      </c>
      <c r="N183" s="80" t="s">
        <v>737</v>
      </c>
    </row>
    <row r="184" spans="1:14" ht="14" x14ac:dyDescent="0.25">
      <c r="A184" s="82" t="s">
        <v>288</v>
      </c>
      <c r="B184" s="81" t="s">
        <v>182</v>
      </c>
      <c r="C184" s="82" t="s">
        <v>491</v>
      </c>
      <c r="D184" s="81" t="s">
        <v>418</v>
      </c>
      <c r="E184" s="82"/>
      <c r="F184" s="82" t="s">
        <v>599</v>
      </c>
      <c r="G184" s="82" t="s">
        <v>423</v>
      </c>
      <c r="H184" s="82" t="s">
        <v>540</v>
      </c>
      <c r="I184" s="82" t="s">
        <v>526</v>
      </c>
      <c r="J184" s="82" t="s">
        <v>504</v>
      </c>
      <c r="K184" s="82" t="s">
        <v>496</v>
      </c>
      <c r="L184" s="82" t="s">
        <v>305</v>
      </c>
      <c r="M184" s="82" t="s">
        <v>306</v>
      </c>
      <c r="N184" s="82" t="s">
        <v>288</v>
      </c>
    </row>
    <row r="185" spans="1:14" ht="14" x14ac:dyDescent="0.25">
      <c r="A185" s="80" t="s">
        <v>774</v>
      </c>
      <c r="B185" s="83" t="s">
        <v>815</v>
      </c>
      <c r="C185" s="80" t="s">
        <v>831</v>
      </c>
      <c r="D185" s="81" t="s">
        <v>418</v>
      </c>
      <c r="E185" s="80"/>
      <c r="F185" s="80" t="s">
        <v>951</v>
      </c>
      <c r="G185" s="85" t="s">
        <v>891</v>
      </c>
      <c r="H185" s="80"/>
      <c r="I185" s="80"/>
      <c r="J185" s="80" t="s">
        <v>944</v>
      </c>
      <c r="K185" s="80" t="s">
        <v>940</v>
      </c>
      <c r="L185" s="80" t="s">
        <v>953</v>
      </c>
      <c r="M185" s="85"/>
      <c r="N185" s="80" t="s">
        <v>774</v>
      </c>
    </row>
    <row r="186" spans="1:14" ht="14" x14ac:dyDescent="0.25">
      <c r="A186" s="80" t="s">
        <v>739</v>
      </c>
      <c r="B186" s="83" t="s">
        <v>816</v>
      </c>
      <c r="C186" s="80" t="s">
        <v>829</v>
      </c>
      <c r="D186" s="83" t="s">
        <v>418</v>
      </c>
      <c r="E186" s="80"/>
      <c r="F186" s="80" t="s">
        <v>879</v>
      </c>
      <c r="G186" s="80" t="s">
        <v>888</v>
      </c>
      <c r="H186" s="80"/>
      <c r="I186" s="80"/>
      <c r="J186" s="80" t="s">
        <v>944</v>
      </c>
      <c r="K186" s="80" t="s">
        <v>940</v>
      </c>
      <c r="L186" s="80" t="s">
        <v>953</v>
      </c>
      <c r="M186" s="85"/>
      <c r="N186" s="80" t="s">
        <v>739</v>
      </c>
    </row>
    <row r="187" spans="1:14" ht="14" x14ac:dyDescent="0.25">
      <c r="A187" s="80" t="s">
        <v>740</v>
      </c>
      <c r="B187" s="83" t="s">
        <v>638</v>
      </c>
      <c r="C187" s="80" t="s">
        <v>492</v>
      </c>
      <c r="D187" s="81" t="s">
        <v>835</v>
      </c>
      <c r="E187" s="80"/>
      <c r="F187" s="80" t="s">
        <v>862</v>
      </c>
      <c r="G187" s="80" t="s">
        <v>891</v>
      </c>
      <c r="H187" s="80"/>
      <c r="I187" s="80"/>
      <c r="J187" s="80" t="s">
        <v>942</v>
      </c>
      <c r="K187" s="80" t="s">
        <v>938</v>
      </c>
      <c r="L187" s="80" t="s">
        <v>953</v>
      </c>
      <c r="M187" s="80"/>
      <c r="N187" s="80" t="s">
        <v>740</v>
      </c>
    </row>
    <row r="188" spans="1:14" ht="14" x14ac:dyDescent="0.25">
      <c r="A188" s="82" t="s">
        <v>399</v>
      </c>
      <c r="B188" s="81" t="s">
        <v>335</v>
      </c>
      <c r="C188" s="82" t="s">
        <v>491</v>
      </c>
      <c r="D188" s="81" t="s">
        <v>418</v>
      </c>
      <c r="E188" s="82" t="s">
        <v>855</v>
      </c>
      <c r="F188" s="82" t="s">
        <v>625</v>
      </c>
      <c r="G188" s="82" t="s">
        <v>423</v>
      </c>
      <c r="H188" s="82" t="s">
        <v>540</v>
      </c>
      <c r="I188" s="82" t="s">
        <v>503</v>
      </c>
      <c r="J188" s="82" t="s">
        <v>504</v>
      </c>
      <c r="K188" s="82" t="s">
        <v>508</v>
      </c>
      <c r="L188" s="82" t="s">
        <v>302</v>
      </c>
      <c r="M188" s="82" t="s">
        <v>300</v>
      </c>
      <c r="N188" s="82" t="s">
        <v>399</v>
      </c>
    </row>
    <row r="189" spans="1:14" ht="14" x14ac:dyDescent="0.25">
      <c r="A189" s="80" t="s">
        <v>741</v>
      </c>
      <c r="B189" s="83" t="s">
        <v>817</v>
      </c>
      <c r="C189" s="80" t="s">
        <v>830</v>
      </c>
      <c r="D189" s="81" t="s">
        <v>418</v>
      </c>
      <c r="E189" s="80" t="s">
        <v>854</v>
      </c>
      <c r="F189" s="80" t="s">
        <v>880</v>
      </c>
      <c r="G189" s="82" t="s">
        <v>301</v>
      </c>
      <c r="H189" s="82"/>
      <c r="I189" s="82" t="s">
        <v>503</v>
      </c>
      <c r="J189" s="80" t="s">
        <v>944</v>
      </c>
      <c r="K189" s="80" t="s">
        <v>937</v>
      </c>
      <c r="L189" s="80" t="s">
        <v>935</v>
      </c>
      <c r="M189" s="82" t="s">
        <v>427</v>
      </c>
      <c r="N189" s="80" t="s">
        <v>741</v>
      </c>
    </row>
    <row r="190" spans="1:14" ht="14" x14ac:dyDescent="0.25">
      <c r="A190" s="82" t="s">
        <v>402</v>
      </c>
      <c r="B190" s="81" t="s">
        <v>338</v>
      </c>
      <c r="C190" s="82" t="s">
        <v>491</v>
      </c>
      <c r="D190" s="81" t="s">
        <v>418</v>
      </c>
      <c r="E190" s="82" t="s">
        <v>844</v>
      </c>
      <c r="F190" s="82" t="s">
        <v>627</v>
      </c>
      <c r="G190" s="82" t="s">
        <v>423</v>
      </c>
      <c r="H190" s="82" t="s">
        <v>540</v>
      </c>
      <c r="I190" s="82" t="s">
        <v>518</v>
      </c>
      <c r="J190" s="82" t="s">
        <v>504</v>
      </c>
      <c r="K190" s="82" t="s">
        <v>938</v>
      </c>
      <c r="L190" s="82" t="s">
        <v>305</v>
      </c>
      <c r="M190" s="82" t="s">
        <v>928</v>
      </c>
      <c r="N190" s="82" t="s">
        <v>402</v>
      </c>
    </row>
    <row r="191" spans="1:14" ht="14" x14ac:dyDescent="0.25">
      <c r="A191" s="82" t="s">
        <v>293</v>
      </c>
      <c r="B191" s="81" t="s">
        <v>43</v>
      </c>
      <c r="C191" s="82" t="s">
        <v>492</v>
      </c>
      <c r="D191" s="81" t="s">
        <v>418</v>
      </c>
      <c r="E191" s="82"/>
      <c r="F191" s="82" t="s">
        <v>541</v>
      </c>
      <c r="G191" s="82" t="s">
        <v>301</v>
      </c>
      <c r="H191" s="82" t="s">
        <v>502</v>
      </c>
      <c r="I191" s="82" t="s">
        <v>526</v>
      </c>
      <c r="J191" s="82" t="s">
        <v>504</v>
      </c>
      <c r="K191" s="82" t="s">
        <v>496</v>
      </c>
      <c r="L191" s="82" t="s">
        <v>305</v>
      </c>
      <c r="M191" s="82" t="s">
        <v>304</v>
      </c>
      <c r="N191" s="82" t="s">
        <v>293</v>
      </c>
    </row>
    <row r="192" spans="1:14" ht="14" x14ac:dyDescent="0.25">
      <c r="A192" s="80" t="s">
        <v>54</v>
      </c>
      <c r="B192" s="83" t="s">
        <v>55</v>
      </c>
      <c r="C192" s="80" t="s">
        <v>491</v>
      </c>
      <c r="D192" s="83" t="s">
        <v>418</v>
      </c>
      <c r="E192" s="80"/>
      <c r="F192" s="80" t="s">
        <v>545</v>
      </c>
      <c r="G192" s="80" t="s">
        <v>301</v>
      </c>
      <c r="H192" s="80" t="s">
        <v>502</v>
      </c>
      <c r="I192" s="80" t="s">
        <v>906</v>
      </c>
      <c r="J192" s="80" t="s">
        <v>504</v>
      </c>
      <c r="K192" s="80" t="s">
        <v>496</v>
      </c>
      <c r="L192" s="80" t="s">
        <v>935</v>
      </c>
      <c r="M192" s="80" t="s">
        <v>924</v>
      </c>
      <c r="N192" s="80" t="s">
        <v>54</v>
      </c>
    </row>
    <row r="193" spans="1:14" ht="14" x14ac:dyDescent="0.25">
      <c r="A193" s="82" t="s">
        <v>400</v>
      </c>
      <c r="B193" s="81" t="s">
        <v>336</v>
      </c>
      <c r="C193" s="82" t="s">
        <v>491</v>
      </c>
      <c r="D193" s="81" t="s">
        <v>418</v>
      </c>
      <c r="E193" s="82"/>
      <c r="F193" s="82" t="s">
        <v>621</v>
      </c>
      <c r="G193" s="82" t="s">
        <v>301</v>
      </c>
      <c r="H193" s="82"/>
      <c r="I193" s="82" t="s">
        <v>498</v>
      </c>
      <c r="J193" s="82" t="s">
        <v>504</v>
      </c>
      <c r="K193" s="82" t="s">
        <v>508</v>
      </c>
      <c r="L193" s="80" t="s">
        <v>953</v>
      </c>
      <c r="M193" s="82"/>
      <c r="N193" s="82" t="s">
        <v>400</v>
      </c>
    </row>
    <row r="194" spans="1:14" ht="14" x14ac:dyDescent="0.25">
      <c r="A194" s="82" t="s">
        <v>401</v>
      </c>
      <c r="B194" s="81" t="s">
        <v>337</v>
      </c>
      <c r="C194" s="82" t="s">
        <v>492</v>
      </c>
      <c r="D194" s="81" t="s">
        <v>418</v>
      </c>
      <c r="E194" s="82"/>
      <c r="F194" s="82" t="s">
        <v>626</v>
      </c>
      <c r="G194" s="82" t="s">
        <v>301</v>
      </c>
      <c r="H194" s="82"/>
      <c r="I194" s="82" t="s">
        <v>498</v>
      </c>
      <c r="J194" s="82" t="s">
        <v>504</v>
      </c>
      <c r="K194" s="82" t="s">
        <v>938</v>
      </c>
      <c r="L194" s="82" t="s">
        <v>930</v>
      </c>
      <c r="M194" s="82" t="s">
        <v>914</v>
      </c>
      <c r="N194" s="82" t="s">
        <v>401</v>
      </c>
    </row>
    <row r="195" spans="1:14" ht="14" x14ac:dyDescent="0.25">
      <c r="A195" s="80" t="s">
        <v>775</v>
      </c>
      <c r="B195" s="83" t="s">
        <v>818</v>
      </c>
      <c r="C195" s="80" t="s">
        <v>831</v>
      </c>
      <c r="D195" s="81" t="s">
        <v>418</v>
      </c>
      <c r="E195" s="80"/>
      <c r="F195" s="80" t="s">
        <v>881</v>
      </c>
      <c r="G195" s="80" t="s">
        <v>891</v>
      </c>
      <c r="H195" s="80"/>
      <c r="I195" s="80"/>
      <c r="J195" s="80" t="s">
        <v>942</v>
      </c>
      <c r="K195" s="80" t="s">
        <v>938</v>
      </c>
      <c r="L195" s="80" t="s">
        <v>953</v>
      </c>
      <c r="M195" s="80"/>
      <c r="N195" s="80" t="s">
        <v>775</v>
      </c>
    </row>
    <row r="196" spans="1:14" ht="14" x14ac:dyDescent="0.25">
      <c r="A196" s="82" t="s">
        <v>396</v>
      </c>
      <c r="B196" s="81" t="s">
        <v>332</v>
      </c>
      <c r="C196" s="82" t="s">
        <v>491</v>
      </c>
      <c r="D196" s="81" t="s">
        <v>418</v>
      </c>
      <c r="E196" s="82"/>
      <c r="F196" s="82" t="s">
        <v>618</v>
      </c>
      <c r="G196" s="82" t="s">
        <v>301</v>
      </c>
      <c r="H196" s="82"/>
      <c r="I196" s="82" t="s">
        <v>546</v>
      </c>
      <c r="J196" s="82" t="s">
        <v>504</v>
      </c>
      <c r="K196" s="82" t="s">
        <v>937</v>
      </c>
      <c r="L196" s="82" t="s">
        <v>930</v>
      </c>
      <c r="M196" s="82" t="s">
        <v>405</v>
      </c>
      <c r="N196" s="82" t="s">
        <v>396</v>
      </c>
    </row>
    <row r="197" spans="1:14" ht="14" x14ac:dyDescent="0.25">
      <c r="A197" s="80" t="s">
        <v>743</v>
      </c>
      <c r="B197" s="83" t="s">
        <v>819</v>
      </c>
      <c r="C197" s="80" t="s">
        <v>829</v>
      </c>
      <c r="D197" s="81" t="s">
        <v>418</v>
      </c>
      <c r="E197" s="80"/>
      <c r="F197" s="80" t="s">
        <v>882</v>
      </c>
      <c r="G197" s="82" t="s">
        <v>301</v>
      </c>
      <c r="H197" s="82"/>
      <c r="I197" s="82" t="s">
        <v>517</v>
      </c>
      <c r="J197" s="80" t="s">
        <v>944</v>
      </c>
      <c r="K197" s="80" t="s">
        <v>938</v>
      </c>
      <c r="L197" s="80" t="s">
        <v>930</v>
      </c>
      <c r="M197" s="82" t="s">
        <v>405</v>
      </c>
      <c r="N197" s="80" t="s">
        <v>743</v>
      </c>
    </row>
    <row r="198" spans="1:14" ht="14" x14ac:dyDescent="0.25">
      <c r="A198" s="82" t="s">
        <v>3</v>
      </c>
      <c r="B198" s="81" t="s">
        <v>4</v>
      </c>
      <c r="C198" s="82" t="s">
        <v>491</v>
      </c>
      <c r="D198" s="81" t="s">
        <v>418</v>
      </c>
      <c r="E198" s="82"/>
      <c r="F198" s="82" t="s">
        <v>501</v>
      </c>
      <c r="G198" s="82" t="s">
        <v>301</v>
      </c>
      <c r="H198" s="82" t="s">
        <v>502</v>
      </c>
      <c r="I198" s="82" t="s">
        <v>503</v>
      </c>
      <c r="J198" s="82" t="s">
        <v>504</v>
      </c>
      <c r="K198" s="82" t="s">
        <v>496</v>
      </c>
      <c r="L198" s="82" t="s">
        <v>302</v>
      </c>
      <c r="M198" s="82" t="s">
        <v>300</v>
      </c>
      <c r="N198" s="82" t="s">
        <v>3</v>
      </c>
    </row>
    <row r="199" spans="1:14" ht="14" x14ac:dyDescent="0.25">
      <c r="A199" s="82" t="s">
        <v>297</v>
      </c>
      <c r="B199" s="81" t="s">
        <v>159</v>
      </c>
      <c r="C199" s="82" t="s">
        <v>491</v>
      </c>
      <c r="D199" s="81" t="s">
        <v>418</v>
      </c>
      <c r="E199" s="82"/>
      <c r="F199" s="82" t="s">
        <v>544</v>
      </c>
      <c r="G199" s="82" t="s">
        <v>301</v>
      </c>
      <c r="H199" s="82"/>
      <c r="I199" s="82" t="s">
        <v>546</v>
      </c>
      <c r="J199" s="82" t="s">
        <v>504</v>
      </c>
      <c r="K199" s="82" t="s">
        <v>496</v>
      </c>
      <c r="L199" s="82" t="s">
        <v>303</v>
      </c>
      <c r="M199" s="82" t="s">
        <v>405</v>
      </c>
      <c r="N199" s="82" t="s">
        <v>297</v>
      </c>
    </row>
    <row r="200" spans="1:14" s="32" customFormat="1" ht="14" x14ac:dyDescent="0.25">
      <c r="A200" s="80" t="s">
        <v>776</v>
      </c>
      <c r="B200" s="83" t="s">
        <v>820</v>
      </c>
      <c r="C200" s="80" t="s">
        <v>831</v>
      </c>
      <c r="D200" s="83" t="s">
        <v>418</v>
      </c>
      <c r="E200" s="80" t="s">
        <v>854</v>
      </c>
      <c r="F200" s="80" t="s">
        <v>874</v>
      </c>
      <c r="G200" s="80" t="s">
        <v>891</v>
      </c>
      <c r="H200" s="80"/>
      <c r="I200" s="80"/>
      <c r="J200" s="80" t="s">
        <v>944</v>
      </c>
      <c r="K200" s="80" t="s">
        <v>940</v>
      </c>
      <c r="L200" s="80" t="s">
        <v>935</v>
      </c>
      <c r="M200" s="85" t="s">
        <v>924</v>
      </c>
      <c r="N200" s="80" t="s">
        <v>776</v>
      </c>
    </row>
    <row r="201" spans="1:14" ht="14" x14ac:dyDescent="0.25">
      <c r="A201" s="82" t="s">
        <v>265</v>
      </c>
      <c r="B201" s="81" t="s">
        <v>174</v>
      </c>
      <c r="C201" s="82" t="s">
        <v>492</v>
      </c>
      <c r="D201" s="81" t="s">
        <v>474</v>
      </c>
      <c r="E201" s="82"/>
      <c r="F201" s="82" t="s">
        <v>589</v>
      </c>
      <c r="G201" s="82" t="s">
        <v>519</v>
      </c>
      <c r="H201" s="82"/>
      <c r="I201" s="87" t="s">
        <v>910</v>
      </c>
      <c r="J201" s="82" t="s">
        <v>504</v>
      </c>
      <c r="K201" s="82" t="s">
        <v>496</v>
      </c>
      <c r="L201" s="82" t="s">
        <v>308</v>
      </c>
      <c r="M201" s="82" t="s">
        <v>590</v>
      </c>
      <c r="N201" s="82" t="s">
        <v>265</v>
      </c>
    </row>
    <row r="202" spans="1:14" s="32" customFormat="1" ht="14" x14ac:dyDescent="0.25">
      <c r="A202" s="82" t="s">
        <v>194</v>
      </c>
      <c r="B202" s="81" t="s">
        <v>195</v>
      </c>
      <c r="C202" s="82" t="s">
        <v>491</v>
      </c>
      <c r="D202" s="81" t="s">
        <v>474</v>
      </c>
      <c r="E202" s="82"/>
      <c r="F202" s="82" t="s">
        <v>522</v>
      </c>
      <c r="G202" s="82" t="s">
        <v>519</v>
      </c>
      <c r="H202" s="82"/>
      <c r="I202" s="82" t="s">
        <v>520</v>
      </c>
      <c r="J202" s="82" t="s">
        <v>504</v>
      </c>
      <c r="K202" s="82" t="s">
        <v>496</v>
      </c>
      <c r="L202" s="82" t="s">
        <v>303</v>
      </c>
      <c r="M202" s="82" t="s">
        <v>405</v>
      </c>
      <c r="N202" s="82" t="s">
        <v>194</v>
      </c>
    </row>
    <row r="203" spans="1:14" s="32" customFormat="1" ht="14" x14ac:dyDescent="0.25">
      <c r="A203" s="82" t="s">
        <v>278</v>
      </c>
      <c r="B203" s="81" t="s">
        <v>198</v>
      </c>
      <c r="C203" s="82" t="s">
        <v>492</v>
      </c>
      <c r="D203" s="81" t="s">
        <v>474</v>
      </c>
      <c r="E203" s="82"/>
      <c r="F203" s="82" t="s">
        <v>577</v>
      </c>
      <c r="G203" s="82" t="s">
        <v>519</v>
      </c>
      <c r="H203" s="82"/>
      <c r="I203" s="87" t="s">
        <v>578</v>
      </c>
      <c r="J203" s="82" t="s">
        <v>504</v>
      </c>
      <c r="K203" s="82" t="s">
        <v>496</v>
      </c>
      <c r="L203" s="82" t="s">
        <v>303</v>
      </c>
      <c r="M203" s="82" t="s">
        <v>405</v>
      </c>
      <c r="N203" s="82" t="s">
        <v>278</v>
      </c>
    </row>
    <row r="204" spans="1:14" s="32" customFormat="1" ht="14" x14ac:dyDescent="0.25">
      <c r="A204" s="80" t="s">
        <v>777</v>
      </c>
      <c r="B204" s="83" t="s">
        <v>821</v>
      </c>
      <c r="C204" s="80" t="s">
        <v>834</v>
      </c>
      <c r="D204" s="83" t="s">
        <v>649</v>
      </c>
      <c r="E204" s="80"/>
      <c r="F204" s="80" t="s">
        <v>883</v>
      </c>
      <c r="G204" s="80" t="s">
        <v>894</v>
      </c>
      <c r="H204" s="80"/>
      <c r="I204" s="80"/>
      <c r="J204" s="80" t="s">
        <v>946</v>
      </c>
      <c r="K204" s="80" t="s">
        <v>939</v>
      </c>
      <c r="L204" s="80" t="s">
        <v>952</v>
      </c>
      <c r="M204" s="85"/>
      <c r="N204" s="80" t="s">
        <v>777</v>
      </c>
    </row>
    <row r="205" spans="1:14" s="32" customFormat="1" ht="14" x14ac:dyDescent="0.25">
      <c r="A205" s="82" t="s">
        <v>404</v>
      </c>
      <c r="B205" s="81" t="s">
        <v>422</v>
      </c>
      <c r="C205" s="82" t="s">
        <v>491</v>
      </c>
      <c r="D205" s="81" t="s">
        <v>474</v>
      </c>
      <c r="E205" s="82"/>
      <c r="F205" s="82" t="s">
        <v>632</v>
      </c>
      <c r="G205" s="82" t="s">
        <v>519</v>
      </c>
      <c r="H205" s="82"/>
      <c r="I205" s="82" t="s">
        <v>617</v>
      </c>
      <c r="J205" s="82" t="s">
        <v>504</v>
      </c>
      <c r="K205" s="82" t="s">
        <v>937</v>
      </c>
      <c r="L205" s="82" t="s">
        <v>936</v>
      </c>
      <c r="M205" s="82" t="s">
        <v>929</v>
      </c>
      <c r="N205" s="82" t="s">
        <v>404</v>
      </c>
    </row>
    <row r="206" spans="1:14" s="32" customFormat="1" ht="14" x14ac:dyDescent="0.25">
      <c r="A206" s="80" t="s">
        <v>746</v>
      </c>
      <c r="B206" s="83" t="s">
        <v>822</v>
      </c>
      <c r="C206" s="80" t="s">
        <v>829</v>
      </c>
      <c r="D206" s="80" t="s">
        <v>836</v>
      </c>
      <c r="E206" s="80"/>
      <c r="F206" s="80" t="s">
        <v>884</v>
      </c>
      <c r="G206" s="80" t="s">
        <v>894</v>
      </c>
      <c r="H206" s="80"/>
      <c r="I206" s="80" t="s">
        <v>911</v>
      </c>
      <c r="J206" s="80" t="s">
        <v>947</v>
      </c>
      <c r="K206" s="80" t="s">
        <v>940</v>
      </c>
      <c r="L206" s="80" t="s">
        <v>953</v>
      </c>
      <c r="M206" s="80"/>
      <c r="N206" s="80" t="s">
        <v>746</v>
      </c>
    </row>
    <row r="207" spans="1:14" s="32" customFormat="1" ht="14" x14ac:dyDescent="0.25">
      <c r="A207" s="80" t="s">
        <v>778</v>
      </c>
      <c r="B207" s="83" t="s">
        <v>823</v>
      </c>
      <c r="C207" s="80" t="s">
        <v>831</v>
      </c>
      <c r="D207" s="83" t="s">
        <v>836</v>
      </c>
      <c r="E207" s="80"/>
      <c r="F207" s="80" t="s">
        <v>865</v>
      </c>
      <c r="G207" s="80" t="s">
        <v>895</v>
      </c>
      <c r="H207" s="80"/>
      <c r="I207" s="80" t="s">
        <v>912</v>
      </c>
      <c r="J207" s="80" t="s">
        <v>947</v>
      </c>
      <c r="K207" s="80" t="s">
        <v>940</v>
      </c>
      <c r="L207" s="80" t="s">
        <v>952</v>
      </c>
      <c r="M207" s="80"/>
      <c r="N207" s="80" t="s">
        <v>778</v>
      </c>
    </row>
    <row r="208" spans="1:14" s="32" customFormat="1" ht="14" x14ac:dyDescent="0.25">
      <c r="A208" s="80" t="s">
        <v>779</v>
      </c>
      <c r="B208" s="83" t="s">
        <v>824</v>
      </c>
      <c r="C208" s="80" t="s">
        <v>491</v>
      </c>
      <c r="D208" s="83" t="s">
        <v>474</v>
      </c>
      <c r="E208" s="80"/>
      <c r="F208" s="80" t="s">
        <v>885</v>
      </c>
      <c r="G208" s="80" t="s">
        <v>896</v>
      </c>
      <c r="H208" s="82"/>
      <c r="I208" s="82"/>
      <c r="J208" s="85" t="s">
        <v>948</v>
      </c>
      <c r="K208" s="80" t="s">
        <v>938</v>
      </c>
      <c r="L208" s="85" t="s">
        <v>930</v>
      </c>
      <c r="M208" s="82" t="s">
        <v>405</v>
      </c>
      <c r="N208" s="80" t="s">
        <v>779</v>
      </c>
    </row>
    <row r="209" spans="1:14" s="32" customFormat="1" ht="14" x14ac:dyDescent="0.25">
      <c r="A209" s="82" t="s">
        <v>16</v>
      </c>
      <c r="B209" s="81" t="s">
        <v>17</v>
      </c>
      <c r="C209" s="82" t="s">
        <v>492</v>
      </c>
      <c r="D209" s="81" t="s">
        <v>837</v>
      </c>
      <c r="E209" s="82"/>
      <c r="F209" s="82" t="s">
        <v>513</v>
      </c>
      <c r="G209" s="82" t="s">
        <v>897</v>
      </c>
      <c r="H209" s="82"/>
      <c r="I209" s="82" t="s">
        <v>520</v>
      </c>
      <c r="J209" s="82" t="s">
        <v>504</v>
      </c>
      <c r="K209" s="82" t="s">
        <v>496</v>
      </c>
      <c r="L209" s="82" t="s">
        <v>303</v>
      </c>
      <c r="M209" s="82" t="s">
        <v>405</v>
      </c>
      <c r="N209" s="82" t="s">
        <v>16</v>
      </c>
    </row>
    <row r="210" spans="1:14" s="32" customFormat="1" ht="14" x14ac:dyDescent="0.25">
      <c r="A210" s="82" t="s">
        <v>28</v>
      </c>
      <c r="B210" s="81" t="s">
        <v>29</v>
      </c>
      <c r="C210" s="82" t="s">
        <v>492</v>
      </c>
      <c r="D210" s="81" t="s">
        <v>475</v>
      </c>
      <c r="E210" s="82"/>
      <c r="F210" s="82" t="s">
        <v>530</v>
      </c>
      <c r="G210" s="82" t="s">
        <v>494</v>
      </c>
      <c r="H210" s="82"/>
      <c r="I210" s="82" t="s">
        <v>495</v>
      </c>
      <c r="J210" s="82" t="s">
        <v>494</v>
      </c>
      <c r="K210" s="82" t="s">
        <v>496</v>
      </c>
      <c r="L210" s="82" t="s">
        <v>305</v>
      </c>
      <c r="M210" s="82" t="s">
        <v>304</v>
      </c>
      <c r="N210" s="82" t="s">
        <v>28</v>
      </c>
    </row>
    <row r="211" spans="1:14" s="32" customFormat="1" ht="14" x14ac:dyDescent="0.25">
      <c r="A211" s="82" t="s">
        <v>220</v>
      </c>
      <c r="B211" s="81" t="s">
        <v>209</v>
      </c>
      <c r="C211" s="82" t="s">
        <v>492</v>
      </c>
      <c r="D211" s="81" t="s">
        <v>475</v>
      </c>
      <c r="E211" s="82"/>
      <c r="F211" s="82" t="s">
        <v>552</v>
      </c>
      <c r="G211" s="82" t="s">
        <v>494</v>
      </c>
      <c r="H211" s="82"/>
      <c r="I211" s="82" t="s">
        <v>495</v>
      </c>
      <c r="J211" s="82" t="s">
        <v>494</v>
      </c>
      <c r="K211" s="82" t="s">
        <v>496</v>
      </c>
      <c r="L211" s="82" t="s">
        <v>303</v>
      </c>
      <c r="M211" s="82" t="s">
        <v>553</v>
      </c>
      <c r="N211" s="82" t="s">
        <v>220</v>
      </c>
    </row>
    <row r="212" spans="1:14" s="32" customFormat="1" ht="14" x14ac:dyDescent="0.25">
      <c r="A212" s="82" t="s">
        <v>222</v>
      </c>
      <c r="B212" s="81" t="s">
        <v>212</v>
      </c>
      <c r="C212" s="82" t="s">
        <v>492</v>
      </c>
      <c r="D212" s="81" t="s">
        <v>475</v>
      </c>
      <c r="E212" s="82"/>
      <c r="F212" s="82" t="s">
        <v>513</v>
      </c>
      <c r="G212" s="82" t="s">
        <v>494</v>
      </c>
      <c r="H212" s="82"/>
      <c r="I212" s="82" t="s">
        <v>495</v>
      </c>
      <c r="J212" s="82" t="s">
        <v>494</v>
      </c>
      <c r="K212" s="82" t="s">
        <v>496</v>
      </c>
      <c r="L212" s="82" t="s">
        <v>303</v>
      </c>
      <c r="M212" s="82" t="s">
        <v>310</v>
      </c>
      <c r="N212" s="82" t="s">
        <v>222</v>
      </c>
    </row>
    <row r="213" spans="1:14" s="32" customFormat="1" ht="14" x14ac:dyDescent="0.25">
      <c r="A213" s="82" t="s">
        <v>5</v>
      </c>
      <c r="B213" s="81" t="s">
        <v>6</v>
      </c>
      <c r="C213" s="82" t="s">
        <v>491</v>
      </c>
      <c r="D213" s="81" t="s">
        <v>360</v>
      </c>
      <c r="E213" s="82"/>
      <c r="F213" s="82" t="s">
        <v>505</v>
      </c>
      <c r="G213" s="82" t="s">
        <v>301</v>
      </c>
      <c r="H213" s="82" t="s">
        <v>506</v>
      </c>
      <c r="I213" s="82" t="s">
        <v>507</v>
      </c>
      <c r="J213" s="82" t="s">
        <v>504</v>
      </c>
      <c r="K213" s="82" t="s">
        <v>496</v>
      </c>
      <c r="L213" s="82" t="s">
        <v>305</v>
      </c>
      <c r="M213" s="82" t="s">
        <v>304</v>
      </c>
      <c r="N213" s="82" t="s">
        <v>5</v>
      </c>
    </row>
    <row r="214" spans="1:14" s="32" customFormat="1" ht="14" x14ac:dyDescent="0.25">
      <c r="A214" s="82" t="s">
        <v>48</v>
      </c>
      <c r="B214" s="81" t="s">
        <v>49</v>
      </c>
      <c r="C214" s="82" t="s">
        <v>491</v>
      </c>
      <c r="D214" s="81" t="s">
        <v>360</v>
      </c>
      <c r="E214" s="82"/>
      <c r="F214" s="82" t="s">
        <v>543</v>
      </c>
      <c r="G214" s="82" t="s">
        <v>301</v>
      </c>
      <c r="H214" s="82"/>
      <c r="I214" s="82" t="s">
        <v>498</v>
      </c>
      <c r="J214" s="82" t="s">
        <v>504</v>
      </c>
      <c r="K214" s="82" t="s">
        <v>496</v>
      </c>
      <c r="L214" s="82" t="s">
        <v>303</v>
      </c>
      <c r="M214" s="82" t="s">
        <v>405</v>
      </c>
      <c r="N214" s="82" t="s">
        <v>48</v>
      </c>
    </row>
    <row r="215" spans="1:14" s="32" customFormat="1" ht="14" x14ac:dyDescent="0.25">
      <c r="A215" s="82" t="s">
        <v>85</v>
      </c>
      <c r="B215" s="81" t="s">
        <v>86</v>
      </c>
      <c r="C215" s="82" t="s">
        <v>492</v>
      </c>
      <c r="D215" s="81" t="s">
        <v>360</v>
      </c>
      <c r="E215" s="82"/>
      <c r="F215" s="82" t="s">
        <v>559</v>
      </c>
      <c r="G215" s="82" t="s">
        <v>301</v>
      </c>
      <c r="H215" s="82" t="s">
        <v>502</v>
      </c>
      <c r="I215" s="82" t="s">
        <v>518</v>
      </c>
      <c r="J215" s="82" t="s">
        <v>504</v>
      </c>
      <c r="K215" s="82" t="s">
        <v>496</v>
      </c>
      <c r="L215" s="82" t="s">
        <v>305</v>
      </c>
      <c r="M215" s="82" t="s">
        <v>304</v>
      </c>
      <c r="N215" s="82" t="s">
        <v>85</v>
      </c>
    </row>
    <row r="216" spans="1:14" s="32" customFormat="1" ht="14" x14ac:dyDescent="0.25">
      <c r="A216" s="82" t="s">
        <v>188</v>
      </c>
      <c r="B216" s="81" t="s">
        <v>189</v>
      </c>
      <c r="C216" s="82" t="s">
        <v>491</v>
      </c>
      <c r="D216" s="81" t="s">
        <v>360</v>
      </c>
      <c r="E216" s="82"/>
      <c r="F216" s="82" t="s">
        <v>538</v>
      </c>
      <c r="G216" s="82" t="s">
        <v>301</v>
      </c>
      <c r="H216" s="82"/>
      <c r="I216" s="82" t="s">
        <v>546</v>
      </c>
      <c r="J216" s="82" t="s">
        <v>504</v>
      </c>
      <c r="K216" s="82" t="s">
        <v>496</v>
      </c>
      <c r="L216" s="82" t="s">
        <v>303</v>
      </c>
      <c r="M216" s="82" t="s">
        <v>405</v>
      </c>
      <c r="N216" s="82" t="s">
        <v>188</v>
      </c>
    </row>
    <row r="217" spans="1:14" s="32" customFormat="1" ht="14" x14ac:dyDescent="0.25">
      <c r="A217" s="82" t="s">
        <v>24</v>
      </c>
      <c r="B217" s="81" t="s">
        <v>25</v>
      </c>
      <c r="C217" s="82" t="s">
        <v>491</v>
      </c>
      <c r="D217" s="81" t="s">
        <v>360</v>
      </c>
      <c r="E217" s="82"/>
      <c r="F217" s="82" t="s">
        <v>528</v>
      </c>
      <c r="G217" s="82" t="s">
        <v>301</v>
      </c>
      <c r="H217" s="82" t="s">
        <v>514</v>
      </c>
      <c r="I217" s="82" t="s">
        <v>515</v>
      </c>
      <c r="J217" s="82" t="s">
        <v>504</v>
      </c>
      <c r="K217" s="82" t="s">
        <v>496</v>
      </c>
      <c r="L217" s="82" t="s">
        <v>302</v>
      </c>
      <c r="M217" s="82" t="s">
        <v>300</v>
      </c>
      <c r="N217" s="82" t="s">
        <v>24</v>
      </c>
    </row>
    <row r="218" spans="1:14" s="32" customFormat="1" ht="14" x14ac:dyDescent="0.25">
      <c r="A218" s="82" t="s">
        <v>100</v>
      </c>
      <c r="B218" s="81" t="s">
        <v>101</v>
      </c>
      <c r="C218" s="82" t="s">
        <v>491</v>
      </c>
      <c r="D218" s="81" t="s">
        <v>360</v>
      </c>
      <c r="E218" s="82"/>
      <c r="F218" s="82" t="s">
        <v>562</v>
      </c>
      <c r="G218" s="82" t="s">
        <v>301</v>
      </c>
      <c r="H218" s="82" t="s">
        <v>502</v>
      </c>
      <c r="I218" s="82" t="s">
        <v>526</v>
      </c>
      <c r="J218" s="82" t="s">
        <v>504</v>
      </c>
      <c r="K218" s="82" t="s">
        <v>496</v>
      </c>
      <c r="L218" s="82" t="s">
        <v>931</v>
      </c>
      <c r="M218" s="82" t="s">
        <v>304</v>
      </c>
      <c r="N218" s="82" t="s">
        <v>100</v>
      </c>
    </row>
    <row r="219" spans="1:14" s="32" customFormat="1" ht="14" x14ac:dyDescent="0.25">
      <c r="A219" s="82" t="s">
        <v>403</v>
      </c>
      <c r="B219" s="81" t="s">
        <v>339</v>
      </c>
      <c r="C219" s="82" t="s">
        <v>491</v>
      </c>
      <c r="D219" s="81" t="s">
        <v>360</v>
      </c>
      <c r="E219" s="82"/>
      <c r="F219" s="82" t="s">
        <v>621</v>
      </c>
      <c r="G219" s="82" t="s">
        <v>301</v>
      </c>
      <c r="H219" s="82"/>
      <c r="I219" s="82" t="s">
        <v>546</v>
      </c>
      <c r="J219" s="82" t="s">
        <v>504</v>
      </c>
      <c r="K219" s="82" t="s">
        <v>937</v>
      </c>
      <c r="L219" s="82" t="s">
        <v>933</v>
      </c>
      <c r="M219" s="82" t="s">
        <v>405</v>
      </c>
      <c r="N219" s="82" t="s">
        <v>403</v>
      </c>
    </row>
    <row r="220" spans="1:14" s="32" customFormat="1" ht="14" x14ac:dyDescent="0.25">
      <c r="A220" s="82" t="s">
        <v>225</v>
      </c>
      <c r="B220" s="81" t="s">
        <v>206</v>
      </c>
      <c r="C220" s="82" t="s">
        <v>491</v>
      </c>
      <c r="D220" s="81" t="s">
        <v>360</v>
      </c>
      <c r="E220" s="82"/>
      <c r="F220" s="82" t="s">
        <v>539</v>
      </c>
      <c r="G220" s="82" t="s">
        <v>423</v>
      </c>
      <c r="H220" s="82" t="s">
        <v>540</v>
      </c>
      <c r="I220" s="82" t="s">
        <v>503</v>
      </c>
      <c r="J220" s="82" t="s">
        <v>504</v>
      </c>
      <c r="K220" s="82" t="s">
        <v>508</v>
      </c>
      <c r="L220" s="82" t="s">
        <v>302</v>
      </c>
      <c r="M220" s="82" t="s">
        <v>361</v>
      </c>
      <c r="N220" s="82" t="s">
        <v>225</v>
      </c>
    </row>
    <row r="221" spans="1:14" s="32" customFormat="1" ht="14" x14ac:dyDescent="0.25">
      <c r="A221" s="82" t="s">
        <v>14</v>
      </c>
      <c r="B221" s="81" t="s">
        <v>15</v>
      </c>
      <c r="C221" s="82" t="s">
        <v>491</v>
      </c>
      <c r="D221" s="81" t="s">
        <v>358</v>
      </c>
      <c r="E221" s="82"/>
      <c r="F221" s="82" t="s">
        <v>513</v>
      </c>
      <c r="G221" s="82" t="s">
        <v>301</v>
      </c>
      <c r="H221" s="82" t="s">
        <v>512</v>
      </c>
      <c r="I221" s="82" t="s">
        <v>518</v>
      </c>
      <c r="J221" s="82" t="s">
        <v>942</v>
      </c>
      <c r="K221" s="82" t="s">
        <v>496</v>
      </c>
      <c r="L221" s="82" t="s">
        <v>305</v>
      </c>
      <c r="M221" s="82" t="s">
        <v>309</v>
      </c>
      <c r="N221" s="82" t="s">
        <v>14</v>
      </c>
    </row>
    <row r="222" spans="1:14" s="32" customFormat="1" ht="14" x14ac:dyDescent="0.25">
      <c r="A222" s="80" t="s">
        <v>780</v>
      </c>
      <c r="B222" s="83" t="s">
        <v>825</v>
      </c>
      <c r="C222" s="80" t="s">
        <v>830</v>
      </c>
      <c r="D222" s="81" t="s">
        <v>358</v>
      </c>
      <c r="E222" s="80" t="s">
        <v>843</v>
      </c>
      <c r="F222" s="80" t="s">
        <v>886</v>
      </c>
      <c r="G222" s="82" t="s">
        <v>301</v>
      </c>
      <c r="H222" s="82"/>
      <c r="I222" s="82" t="s">
        <v>518</v>
      </c>
      <c r="J222" s="80" t="s">
        <v>944</v>
      </c>
      <c r="K222" s="80" t="s">
        <v>937</v>
      </c>
      <c r="L222" s="80" t="s">
        <v>931</v>
      </c>
      <c r="M222" s="82" t="s">
        <v>425</v>
      </c>
      <c r="N222" s="80" t="s">
        <v>780</v>
      </c>
    </row>
    <row r="223" spans="1:14" s="32" customFormat="1" ht="14" x14ac:dyDescent="0.25">
      <c r="A223" s="82" t="s">
        <v>9</v>
      </c>
      <c r="B223" s="81" t="s">
        <v>340</v>
      </c>
      <c r="C223" s="82" t="s">
        <v>491</v>
      </c>
      <c r="D223" s="81" t="s">
        <v>358</v>
      </c>
      <c r="E223" s="82"/>
      <c r="F223" s="82" t="s">
        <v>513</v>
      </c>
      <c r="G223" s="82" t="s">
        <v>301</v>
      </c>
      <c r="H223" s="82" t="s">
        <v>514</v>
      </c>
      <c r="I223" s="82" t="s">
        <v>515</v>
      </c>
      <c r="J223" s="82" t="s">
        <v>504</v>
      </c>
      <c r="K223" s="82" t="s">
        <v>496</v>
      </c>
      <c r="L223" s="82" t="s">
        <v>302</v>
      </c>
      <c r="M223" s="82" t="s">
        <v>300</v>
      </c>
      <c r="N223" s="82" t="s">
        <v>9</v>
      </c>
    </row>
    <row r="224" spans="1:14" s="32" customFormat="1" ht="14" x14ac:dyDescent="0.25">
      <c r="A224" s="82" t="s">
        <v>32</v>
      </c>
      <c r="B224" s="81" t="s">
        <v>33</v>
      </c>
      <c r="C224" s="82" t="s">
        <v>491</v>
      </c>
      <c r="D224" s="81" t="s">
        <v>358</v>
      </c>
      <c r="E224" s="82"/>
      <c r="F224" s="82" t="s">
        <v>532</v>
      </c>
      <c r="G224" s="82" t="s">
        <v>301</v>
      </c>
      <c r="H224" s="82" t="s">
        <v>502</v>
      </c>
      <c r="I224" s="82" t="s">
        <v>518</v>
      </c>
      <c r="J224" s="82" t="s">
        <v>504</v>
      </c>
      <c r="K224" s="82" t="s">
        <v>496</v>
      </c>
      <c r="L224" s="82" t="s">
        <v>305</v>
      </c>
      <c r="M224" s="82" t="s">
        <v>304</v>
      </c>
      <c r="N224" s="82" t="s">
        <v>32</v>
      </c>
    </row>
    <row r="225" spans="1:14" s="33" customFormat="1" ht="14" x14ac:dyDescent="0.25">
      <c r="A225" s="82" t="s">
        <v>12</v>
      </c>
      <c r="B225" s="81" t="s">
        <v>13</v>
      </c>
      <c r="C225" s="82" t="s">
        <v>491</v>
      </c>
      <c r="D225" s="81" t="s">
        <v>358</v>
      </c>
      <c r="E225" s="82"/>
      <c r="F225" s="82" t="s">
        <v>513</v>
      </c>
      <c r="G225" s="82" t="s">
        <v>301</v>
      </c>
      <c r="H225" s="82" t="s">
        <v>512</v>
      </c>
      <c r="I225" s="82" t="s">
        <v>507</v>
      </c>
      <c r="J225" s="82" t="s">
        <v>504</v>
      </c>
      <c r="K225" s="82" t="s">
        <v>496</v>
      </c>
      <c r="L225" s="82" t="s">
        <v>305</v>
      </c>
      <c r="M225" s="82" t="s">
        <v>304</v>
      </c>
      <c r="N225" s="82" t="s">
        <v>12</v>
      </c>
    </row>
    <row r="226" spans="1:14" s="33" customFormat="1" ht="14" x14ac:dyDescent="0.25">
      <c r="A226" s="82" t="s">
        <v>44</v>
      </c>
      <c r="B226" s="81" t="s">
        <v>45</v>
      </c>
      <c r="C226" s="82" t="s">
        <v>492</v>
      </c>
      <c r="D226" s="81" t="s">
        <v>358</v>
      </c>
      <c r="E226" s="82"/>
      <c r="F226" s="82" t="s">
        <v>541</v>
      </c>
      <c r="G226" s="82" t="s">
        <v>307</v>
      </c>
      <c r="H226" s="82"/>
      <c r="I226" s="82" t="s">
        <v>518</v>
      </c>
      <c r="J226" s="82" t="s">
        <v>499</v>
      </c>
      <c r="K226" s="82" t="s">
        <v>496</v>
      </c>
      <c r="L226" s="82" t="s">
        <v>305</v>
      </c>
      <c r="M226" s="82" t="s">
        <v>309</v>
      </c>
      <c r="N226" s="82" t="s">
        <v>44</v>
      </c>
    </row>
    <row r="227" spans="1:14" s="33" customFormat="1" ht="14" x14ac:dyDescent="0.25">
      <c r="A227" s="80" t="s">
        <v>781</v>
      </c>
      <c r="B227" s="83" t="s">
        <v>826</v>
      </c>
      <c r="C227" s="80" t="s">
        <v>831</v>
      </c>
      <c r="D227" s="81" t="s">
        <v>358</v>
      </c>
      <c r="E227" s="80"/>
      <c r="F227" s="80" t="s">
        <v>887</v>
      </c>
      <c r="G227" s="82" t="s">
        <v>301</v>
      </c>
      <c r="H227" s="80"/>
      <c r="I227" s="80"/>
      <c r="J227" s="80" t="s">
        <v>942</v>
      </c>
      <c r="K227" s="80" t="s">
        <v>938</v>
      </c>
      <c r="L227" s="80" t="s">
        <v>953</v>
      </c>
      <c r="M227" s="80"/>
      <c r="N227" s="80" t="s">
        <v>781</v>
      </c>
    </row>
    <row r="228" spans="1:14" s="33" customFormat="1" ht="14" x14ac:dyDescent="0.25">
      <c r="A228" s="82" t="s">
        <v>268</v>
      </c>
      <c r="B228" s="81" t="s">
        <v>154</v>
      </c>
      <c r="C228" s="82" t="s">
        <v>491</v>
      </c>
      <c r="D228" s="81" t="s">
        <v>358</v>
      </c>
      <c r="E228" s="82"/>
      <c r="F228" s="82" t="s">
        <v>588</v>
      </c>
      <c r="G228" s="82" t="s">
        <v>301</v>
      </c>
      <c r="H228" s="82" t="s">
        <v>502</v>
      </c>
      <c r="I228" s="82" t="s">
        <v>526</v>
      </c>
      <c r="J228" s="82" t="s">
        <v>504</v>
      </c>
      <c r="K228" s="82" t="s">
        <v>496</v>
      </c>
      <c r="L228" s="82" t="s">
        <v>305</v>
      </c>
      <c r="M228" s="82" t="s">
        <v>304</v>
      </c>
      <c r="N228" s="82" t="s">
        <v>268</v>
      </c>
    </row>
    <row r="229" spans="1:14" s="33" customFormat="1" ht="14" x14ac:dyDescent="0.25">
      <c r="A229" s="80" t="s">
        <v>751</v>
      </c>
      <c r="B229" s="83" t="s">
        <v>827</v>
      </c>
      <c r="C229" s="80" t="s">
        <v>831</v>
      </c>
      <c r="D229" s="81" t="s">
        <v>420</v>
      </c>
      <c r="E229" s="80"/>
      <c r="F229" s="80" t="s">
        <v>882</v>
      </c>
      <c r="G229" s="82" t="s">
        <v>301</v>
      </c>
      <c r="H229" s="82"/>
      <c r="I229" s="82" t="s">
        <v>517</v>
      </c>
      <c r="J229" s="80" t="s">
        <v>942</v>
      </c>
      <c r="K229" s="80" t="s">
        <v>938</v>
      </c>
      <c r="L229" s="80" t="s">
        <v>933</v>
      </c>
      <c r="M229" s="82" t="s">
        <v>405</v>
      </c>
      <c r="N229" s="80" t="s">
        <v>751</v>
      </c>
    </row>
    <row r="230" spans="1:14" ht="14" x14ac:dyDescent="0.25">
      <c r="A230" s="82" t="s">
        <v>347</v>
      </c>
      <c r="B230" s="81" t="s">
        <v>247</v>
      </c>
      <c r="C230" s="82" t="s">
        <v>491</v>
      </c>
      <c r="D230" s="81" t="s">
        <v>420</v>
      </c>
      <c r="E230" s="82"/>
      <c r="F230" s="82" t="s">
        <v>615</v>
      </c>
      <c r="G230" s="82" t="s">
        <v>301</v>
      </c>
      <c r="H230" s="82"/>
      <c r="I230" s="82" t="s">
        <v>901</v>
      </c>
      <c r="J230" s="82" t="s">
        <v>504</v>
      </c>
      <c r="K230" s="82" t="s">
        <v>938</v>
      </c>
      <c r="L230" s="82" t="s">
        <v>932</v>
      </c>
      <c r="M230" s="82" t="s">
        <v>917</v>
      </c>
      <c r="N230" s="82" t="s">
        <v>347</v>
      </c>
    </row>
    <row r="231" spans="1:14" ht="14" x14ac:dyDescent="0.25">
      <c r="A231" s="80" t="s">
        <v>752</v>
      </c>
      <c r="B231" s="83" t="s">
        <v>828</v>
      </c>
      <c r="C231" s="80" t="s">
        <v>831</v>
      </c>
      <c r="D231" s="83" t="s">
        <v>838</v>
      </c>
      <c r="E231" s="80" t="s">
        <v>843</v>
      </c>
      <c r="F231" s="80" t="s">
        <v>870</v>
      </c>
      <c r="G231" s="80" t="s">
        <v>891</v>
      </c>
      <c r="H231" s="80"/>
      <c r="I231" s="82" t="s">
        <v>518</v>
      </c>
      <c r="J231" s="80" t="s">
        <v>944</v>
      </c>
      <c r="K231" s="80" t="s">
        <v>938</v>
      </c>
      <c r="L231" s="80" t="s">
        <v>932</v>
      </c>
      <c r="M231" s="83" t="s">
        <v>919</v>
      </c>
      <c r="N231" s="80" t="s">
        <v>752</v>
      </c>
    </row>
    <row r="232" spans="1:14" s="33" customFormat="1" ht="14" x14ac:dyDescent="0.25">
      <c r="A232" s="82" t="s">
        <v>275</v>
      </c>
      <c r="B232" s="81" t="s">
        <v>160</v>
      </c>
      <c r="C232" s="82" t="s">
        <v>491</v>
      </c>
      <c r="D232" s="81" t="s">
        <v>838</v>
      </c>
      <c r="E232" s="82"/>
      <c r="F232" s="82" t="s">
        <v>591</v>
      </c>
      <c r="G232" s="82" t="s">
        <v>301</v>
      </c>
      <c r="H232" s="82" t="s">
        <v>514</v>
      </c>
      <c r="I232" s="82" t="s">
        <v>906</v>
      </c>
      <c r="J232" s="82" t="s">
        <v>504</v>
      </c>
      <c r="K232" s="82" t="s">
        <v>496</v>
      </c>
      <c r="L232" s="82" t="s">
        <v>935</v>
      </c>
      <c r="M232" s="82" t="s">
        <v>924</v>
      </c>
      <c r="N232" s="82" t="s">
        <v>275</v>
      </c>
    </row>
    <row r="233" spans="1:14" s="33" customFormat="1" x14ac:dyDescent="0.25">
      <c r="A233" s="34"/>
      <c r="B233" s="34"/>
      <c r="C233" s="34"/>
      <c r="D233" s="36"/>
      <c r="E233" s="34"/>
      <c r="F233" s="34"/>
      <c r="G233" s="34"/>
      <c r="H233" s="34"/>
      <c r="I233" s="34"/>
      <c r="J233" s="34"/>
      <c r="K233" s="34"/>
      <c r="L233" s="34"/>
      <c r="M233" s="34"/>
      <c r="N233" s="34"/>
    </row>
    <row r="234" spans="1:14" s="33" customFormat="1" x14ac:dyDescent="0.25">
      <c r="A234" s="34"/>
      <c r="B234" s="34"/>
      <c r="C234" s="34"/>
      <c r="D234" s="36"/>
      <c r="E234" s="34"/>
      <c r="F234" s="34"/>
      <c r="G234" s="34"/>
      <c r="H234" s="34"/>
      <c r="I234" s="34"/>
      <c r="J234" s="34"/>
      <c r="K234" s="34"/>
      <c r="L234" s="34"/>
      <c r="M234" s="34"/>
      <c r="N234" s="34"/>
    </row>
    <row r="235" spans="1:14" s="33" customFormat="1" x14ac:dyDescent="0.25">
      <c r="A235" s="34"/>
      <c r="B235" s="34"/>
      <c r="C235" s="34"/>
      <c r="D235" s="36"/>
      <c r="E235" s="34"/>
      <c r="F235" s="34"/>
      <c r="G235" s="34"/>
      <c r="H235" s="34"/>
      <c r="I235" s="34"/>
      <c r="J235" s="34"/>
      <c r="K235" s="34"/>
      <c r="L235" s="34"/>
      <c r="M235" s="34"/>
      <c r="N235" s="34"/>
    </row>
    <row r="236" spans="1:14" s="33" customFormat="1" x14ac:dyDescent="0.25">
      <c r="A236" s="34"/>
      <c r="B236" s="34"/>
      <c r="C236" s="34"/>
      <c r="D236" s="36"/>
      <c r="E236" s="34"/>
      <c r="F236" s="34"/>
      <c r="G236" s="34"/>
      <c r="H236" s="34"/>
      <c r="I236" s="34"/>
      <c r="J236" s="34"/>
      <c r="K236" s="34"/>
      <c r="L236" s="34"/>
      <c r="M236" s="34"/>
      <c r="N236" s="34"/>
    </row>
    <row r="237" spans="1:14" s="32" customFormat="1" x14ac:dyDescent="0.25">
      <c r="A237" s="34"/>
      <c r="B237" s="34"/>
      <c r="C237" s="34"/>
      <c r="D237" s="36"/>
      <c r="E237" s="34"/>
      <c r="F237" s="34"/>
      <c r="G237" s="34"/>
      <c r="H237" s="34"/>
      <c r="I237" s="34"/>
      <c r="J237" s="34"/>
      <c r="K237" s="34"/>
      <c r="L237" s="34"/>
      <c r="M237" s="34"/>
      <c r="N237" s="34"/>
    </row>
  </sheetData>
  <phoneticPr fontId="25" type="noConversion"/>
  <dataValidations count="1">
    <dataValidation type="custom" errorStyle="warning" allowBlank="1" showErrorMessage="1" promptTitle="提示" prompt="请输入11位手机号码" sqref="E103" xr:uid="{00000000-0002-0000-0100-000000000000}">
      <formula1>AND(LEN(E103)=11,ISNUMBER(E103),MOD(E103,1)=0)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5"/>
  <sheetViews>
    <sheetView workbookViewId="0"/>
  </sheetViews>
  <sheetFormatPr defaultColWidth="20.25" defaultRowHeight="13" x14ac:dyDescent="0.25"/>
  <cols>
    <col min="1" max="1" width="19.25" style="9" customWidth="1"/>
    <col min="2" max="2" width="11.58203125" style="9" bestFit="1" customWidth="1"/>
    <col min="3" max="3" width="25" style="9" bestFit="1" customWidth="1"/>
    <col min="4" max="4" width="25.5" style="9" bestFit="1" customWidth="1"/>
    <col min="5" max="5" width="7.75" style="9" customWidth="1"/>
    <col min="6" max="6" width="7.5" style="9" customWidth="1"/>
    <col min="7" max="7" width="7.75" style="45" customWidth="1"/>
    <col min="8" max="8" width="9.75" style="9" customWidth="1"/>
    <col min="9" max="10" width="7.75" style="9" customWidth="1"/>
    <col min="11" max="11" width="6.75" style="9" bestFit="1" customWidth="1"/>
    <col min="12" max="12" width="7.58203125" style="9" bestFit="1" customWidth="1"/>
    <col min="13" max="13" width="12.75" style="10" bestFit="1" customWidth="1"/>
    <col min="14" max="14" width="3.58203125" style="10" customWidth="1"/>
    <col min="15" max="15" width="11.58203125" style="10" bestFit="1" customWidth="1"/>
    <col min="16" max="16" width="7.5" style="10" bestFit="1" customWidth="1"/>
    <col min="17" max="16384" width="20.25" style="10"/>
  </cols>
  <sheetData>
    <row r="1" spans="1:17" x14ac:dyDescent="0.25">
      <c r="A1" s="9">
        <v>2020</v>
      </c>
    </row>
    <row r="2" spans="1:17" s="43" customFormat="1" ht="14" x14ac:dyDescent="0.25">
      <c r="A2" s="47" t="s">
        <v>163</v>
      </c>
      <c r="B2" s="48" t="s">
        <v>421</v>
      </c>
      <c r="C2" s="47" t="s">
        <v>144</v>
      </c>
      <c r="D2" s="47" t="s">
        <v>252</v>
      </c>
      <c r="E2" s="39" t="s">
        <v>959</v>
      </c>
      <c r="F2" s="39" t="s">
        <v>307</v>
      </c>
      <c r="G2" s="39" t="s">
        <v>960</v>
      </c>
      <c r="H2" s="39" t="s">
        <v>961</v>
      </c>
      <c r="I2" s="39" t="s">
        <v>962</v>
      </c>
      <c r="J2" s="39" t="s">
        <v>1004</v>
      </c>
      <c r="K2" s="42" t="s">
        <v>640</v>
      </c>
      <c r="L2" s="42" t="s">
        <v>641</v>
      </c>
    </row>
    <row r="3" spans="1:17" ht="15" x14ac:dyDescent="0.25">
      <c r="A3" s="25">
        <v>1</v>
      </c>
      <c r="B3" s="40" t="s">
        <v>440</v>
      </c>
      <c r="C3" s="40" t="s">
        <v>441</v>
      </c>
      <c r="D3" s="40" t="s">
        <v>435</v>
      </c>
      <c r="E3" s="41">
        <v>32</v>
      </c>
      <c r="F3" s="41">
        <v>32</v>
      </c>
      <c r="G3" s="41">
        <v>0</v>
      </c>
      <c r="H3" s="41">
        <v>0</v>
      </c>
      <c r="I3" s="18"/>
      <c r="J3" s="56">
        <f>SUM(E3:I3)</f>
        <v>64</v>
      </c>
      <c r="K3" s="19"/>
      <c r="L3" s="44">
        <f>J3+K3</f>
        <v>64</v>
      </c>
      <c r="M3" s="64" t="s">
        <v>1011</v>
      </c>
      <c r="N3"/>
      <c r="O3" s="57" t="s">
        <v>1005</v>
      </c>
      <c r="P3" s="65">
        <f>J175/172</f>
        <v>232.8248186046512</v>
      </c>
      <c r="Q3" s="70">
        <f>E3+F3</f>
        <v>64</v>
      </c>
    </row>
    <row r="4" spans="1:17" ht="15" x14ac:dyDescent="0.25">
      <c r="A4" s="25">
        <v>2</v>
      </c>
      <c r="B4" s="40" t="s">
        <v>438</v>
      </c>
      <c r="C4" s="40" t="s">
        <v>439</v>
      </c>
      <c r="D4" s="40" t="s">
        <v>435</v>
      </c>
      <c r="E4" s="41">
        <v>48</v>
      </c>
      <c r="F4" s="41">
        <v>32</v>
      </c>
      <c r="G4" s="41">
        <v>0</v>
      </c>
      <c r="H4" s="41">
        <v>0</v>
      </c>
      <c r="I4" s="18"/>
      <c r="J4" s="56">
        <f t="shared" ref="J4:J67" si="0">SUM(E4:I4)</f>
        <v>80</v>
      </c>
      <c r="K4" s="19"/>
      <c r="L4" s="44">
        <f t="shared" ref="L4:L67" si="1">J4+K4</f>
        <v>80</v>
      </c>
      <c r="Q4" s="70">
        <f t="shared" ref="Q4:Q67" si="2">E4+F4</f>
        <v>80</v>
      </c>
    </row>
    <row r="5" spans="1:17" ht="15" x14ac:dyDescent="0.25">
      <c r="A5" s="25">
        <v>3</v>
      </c>
      <c r="B5" s="40" t="s">
        <v>367</v>
      </c>
      <c r="C5" s="40" t="s">
        <v>416</v>
      </c>
      <c r="D5" s="40" t="s">
        <v>435</v>
      </c>
      <c r="E5" s="41">
        <v>0</v>
      </c>
      <c r="F5" s="41">
        <v>0</v>
      </c>
      <c r="G5" s="41">
        <v>0</v>
      </c>
      <c r="H5" s="41">
        <v>0</v>
      </c>
      <c r="I5" s="18"/>
      <c r="J5" s="56">
        <f t="shared" si="0"/>
        <v>0</v>
      </c>
      <c r="K5" s="19"/>
      <c r="L5" s="44">
        <f t="shared" si="1"/>
        <v>0</v>
      </c>
      <c r="Q5" s="70">
        <f t="shared" si="2"/>
        <v>0</v>
      </c>
    </row>
    <row r="6" spans="1:17" ht="15" x14ac:dyDescent="0.25">
      <c r="A6" s="25">
        <v>4</v>
      </c>
      <c r="B6" s="40" t="s">
        <v>442</v>
      </c>
      <c r="C6" s="40" t="s">
        <v>443</v>
      </c>
      <c r="D6" s="40" t="s">
        <v>435</v>
      </c>
      <c r="E6" s="41">
        <v>0</v>
      </c>
      <c r="F6" s="41">
        <v>61.44</v>
      </c>
      <c r="G6" s="41">
        <v>0</v>
      </c>
      <c r="H6" s="41">
        <v>0</v>
      </c>
      <c r="I6" s="18"/>
      <c r="J6" s="56">
        <f t="shared" si="0"/>
        <v>61.44</v>
      </c>
      <c r="K6" s="19"/>
      <c r="L6" s="44">
        <f t="shared" si="1"/>
        <v>61.44</v>
      </c>
      <c r="Q6" s="70">
        <f t="shared" si="2"/>
        <v>61.44</v>
      </c>
    </row>
    <row r="7" spans="1:17" ht="15" x14ac:dyDescent="0.25">
      <c r="A7" s="25">
        <v>5</v>
      </c>
      <c r="B7" s="40" t="s">
        <v>436</v>
      </c>
      <c r="C7" s="40" t="s">
        <v>437</v>
      </c>
      <c r="D7" s="40" t="s">
        <v>435</v>
      </c>
      <c r="E7" s="41">
        <v>0</v>
      </c>
      <c r="F7" s="41">
        <v>0</v>
      </c>
      <c r="G7" s="41">
        <v>0</v>
      </c>
      <c r="H7" s="41">
        <v>36</v>
      </c>
      <c r="I7" s="18"/>
      <c r="J7" s="56">
        <f t="shared" si="0"/>
        <v>36</v>
      </c>
      <c r="K7" s="19"/>
      <c r="L7" s="44">
        <f t="shared" si="1"/>
        <v>36</v>
      </c>
      <c r="Q7" s="70">
        <f t="shared" si="2"/>
        <v>0</v>
      </c>
    </row>
    <row r="8" spans="1:17" ht="15" x14ac:dyDescent="0.25">
      <c r="A8" s="25">
        <v>6</v>
      </c>
      <c r="B8" s="40" t="s">
        <v>444</v>
      </c>
      <c r="C8" s="40" t="s">
        <v>445</v>
      </c>
      <c r="D8" s="40" t="s">
        <v>435</v>
      </c>
      <c r="E8" s="41">
        <v>32</v>
      </c>
      <c r="F8" s="41">
        <v>64</v>
      </c>
      <c r="G8" s="41">
        <v>0</v>
      </c>
      <c r="H8" s="41">
        <v>0</v>
      </c>
      <c r="I8" s="18"/>
      <c r="J8" s="56">
        <f t="shared" si="0"/>
        <v>96</v>
      </c>
      <c r="K8" s="19"/>
      <c r="L8" s="44">
        <f t="shared" si="1"/>
        <v>96</v>
      </c>
      <c r="Q8" s="70">
        <f t="shared" si="2"/>
        <v>96</v>
      </c>
    </row>
    <row r="9" spans="1:17" ht="15" x14ac:dyDescent="0.25">
      <c r="A9" s="25">
        <v>7</v>
      </c>
      <c r="B9" s="40" t="s">
        <v>365</v>
      </c>
      <c r="C9" s="46" t="s">
        <v>963</v>
      </c>
      <c r="D9" s="40" t="s">
        <v>446</v>
      </c>
      <c r="E9" s="41">
        <v>0</v>
      </c>
      <c r="F9" s="41">
        <v>0</v>
      </c>
      <c r="G9" s="41">
        <v>0</v>
      </c>
      <c r="H9" s="41">
        <v>76</v>
      </c>
      <c r="I9" s="18"/>
      <c r="J9" s="56">
        <f t="shared" si="0"/>
        <v>76</v>
      </c>
      <c r="K9" s="19"/>
      <c r="L9" s="44">
        <f t="shared" si="1"/>
        <v>76</v>
      </c>
      <c r="Q9" s="70">
        <f t="shared" si="2"/>
        <v>0</v>
      </c>
    </row>
    <row r="10" spans="1:17" ht="15" x14ac:dyDescent="0.25">
      <c r="A10" s="25">
        <v>8</v>
      </c>
      <c r="B10" s="40" t="s">
        <v>228</v>
      </c>
      <c r="C10" s="40" t="s">
        <v>205</v>
      </c>
      <c r="D10" s="40" t="s">
        <v>446</v>
      </c>
      <c r="E10" s="41">
        <v>0</v>
      </c>
      <c r="F10" s="41">
        <v>64</v>
      </c>
      <c r="G10" s="41">
        <v>0</v>
      </c>
      <c r="H10" s="41">
        <v>0</v>
      </c>
      <c r="I10" s="19">
        <v>17.599999999999998</v>
      </c>
      <c r="J10" s="56">
        <f t="shared" si="0"/>
        <v>81.599999999999994</v>
      </c>
      <c r="K10" s="19"/>
      <c r="L10" s="44">
        <f t="shared" si="1"/>
        <v>81.599999999999994</v>
      </c>
      <c r="Q10" s="70">
        <f t="shared" si="2"/>
        <v>64</v>
      </c>
    </row>
    <row r="11" spans="1:17" ht="15" x14ac:dyDescent="0.25">
      <c r="A11" s="25">
        <v>9</v>
      </c>
      <c r="B11" s="40" t="s">
        <v>447</v>
      </c>
      <c r="C11" s="40" t="s">
        <v>448</v>
      </c>
      <c r="D11" s="40" t="s">
        <v>446</v>
      </c>
      <c r="E11" s="41">
        <v>0</v>
      </c>
      <c r="F11" s="41">
        <v>80</v>
      </c>
      <c r="G11" s="41">
        <v>0</v>
      </c>
      <c r="H11" s="41">
        <v>0</v>
      </c>
      <c r="I11" s="18"/>
      <c r="J11" s="56">
        <f t="shared" si="0"/>
        <v>80</v>
      </c>
      <c r="K11" s="19"/>
      <c r="L11" s="44">
        <f t="shared" si="1"/>
        <v>80</v>
      </c>
      <c r="Q11" s="70">
        <f t="shared" si="2"/>
        <v>80</v>
      </c>
    </row>
    <row r="12" spans="1:17" ht="15" x14ac:dyDescent="0.25">
      <c r="A12" s="25">
        <v>10</v>
      </c>
      <c r="B12" s="40" t="s">
        <v>364</v>
      </c>
      <c r="C12" s="40" t="s">
        <v>312</v>
      </c>
      <c r="D12" s="40" t="s">
        <v>446</v>
      </c>
      <c r="E12" s="41">
        <v>32</v>
      </c>
      <c r="F12" s="41">
        <v>128</v>
      </c>
      <c r="G12" s="41">
        <v>0</v>
      </c>
      <c r="H12" s="41">
        <v>76</v>
      </c>
      <c r="I12" s="19">
        <v>35.199999999999996</v>
      </c>
      <c r="J12" s="56">
        <f t="shared" si="0"/>
        <v>271.2</v>
      </c>
      <c r="K12" s="19"/>
      <c r="L12" s="44">
        <f t="shared" si="1"/>
        <v>271.2</v>
      </c>
      <c r="Q12" s="70">
        <f t="shared" si="2"/>
        <v>160</v>
      </c>
    </row>
    <row r="13" spans="1:17" ht="15" x14ac:dyDescent="0.25">
      <c r="A13" s="25">
        <v>11</v>
      </c>
      <c r="B13" s="40" t="s">
        <v>341</v>
      </c>
      <c r="C13" s="40" t="s">
        <v>231</v>
      </c>
      <c r="D13" s="40" t="s">
        <v>446</v>
      </c>
      <c r="E13" s="41">
        <v>195.36</v>
      </c>
      <c r="F13" s="41">
        <v>0</v>
      </c>
      <c r="G13" s="41">
        <v>0</v>
      </c>
      <c r="H13" s="41">
        <v>24</v>
      </c>
      <c r="I13" s="19">
        <v>35.199999999999996</v>
      </c>
      <c r="J13" s="56">
        <f t="shared" si="0"/>
        <v>254.56</v>
      </c>
      <c r="K13" s="19"/>
      <c r="L13" s="44">
        <f t="shared" si="1"/>
        <v>254.56</v>
      </c>
      <c r="Q13" s="70">
        <f t="shared" si="2"/>
        <v>195.36</v>
      </c>
    </row>
    <row r="14" spans="1:17" ht="15" x14ac:dyDescent="0.25">
      <c r="A14" s="25">
        <v>12</v>
      </c>
      <c r="B14" s="40" t="s">
        <v>200</v>
      </c>
      <c r="C14" s="52" t="s">
        <v>201</v>
      </c>
      <c r="D14" s="40" t="s">
        <v>446</v>
      </c>
      <c r="E14" s="41">
        <v>0</v>
      </c>
      <c r="F14" s="41">
        <v>0</v>
      </c>
      <c r="G14" s="41">
        <v>0</v>
      </c>
      <c r="H14" s="41">
        <v>0</v>
      </c>
      <c r="I14" s="19"/>
      <c r="J14" s="56">
        <f t="shared" si="0"/>
        <v>0</v>
      </c>
      <c r="K14" s="19"/>
      <c r="L14" s="44">
        <f t="shared" si="1"/>
        <v>0</v>
      </c>
      <c r="Q14" s="70">
        <f t="shared" si="2"/>
        <v>0</v>
      </c>
    </row>
    <row r="15" spans="1:17" ht="15" x14ac:dyDescent="0.25">
      <c r="A15" s="25">
        <v>13</v>
      </c>
      <c r="B15" s="40" t="s">
        <v>449</v>
      </c>
      <c r="C15" s="40" t="s">
        <v>450</v>
      </c>
      <c r="D15" s="40" t="s">
        <v>446</v>
      </c>
      <c r="E15" s="41">
        <v>0</v>
      </c>
      <c r="F15" s="41">
        <v>48</v>
      </c>
      <c r="G15" s="41">
        <v>0</v>
      </c>
      <c r="H15" s="41">
        <v>0</v>
      </c>
      <c r="I15" s="18"/>
      <c r="J15" s="56">
        <f t="shared" si="0"/>
        <v>48</v>
      </c>
      <c r="K15" s="19"/>
      <c r="L15" s="44">
        <f t="shared" si="1"/>
        <v>48</v>
      </c>
      <c r="Q15" s="70">
        <f t="shared" si="2"/>
        <v>48</v>
      </c>
    </row>
    <row r="16" spans="1:17" ht="15" x14ac:dyDescent="0.25">
      <c r="A16" s="25">
        <v>14</v>
      </c>
      <c r="B16" s="40" t="s">
        <v>366</v>
      </c>
      <c r="C16" s="40" t="s">
        <v>412</v>
      </c>
      <c r="D16" s="40" t="s">
        <v>446</v>
      </c>
      <c r="E16" s="41">
        <v>144</v>
      </c>
      <c r="F16" s="41">
        <v>64</v>
      </c>
      <c r="G16" s="41">
        <v>0</v>
      </c>
      <c r="H16" s="41">
        <v>0</v>
      </c>
      <c r="I16" s="18"/>
      <c r="J16" s="56">
        <f t="shared" si="0"/>
        <v>208</v>
      </c>
      <c r="K16" s="19"/>
      <c r="L16" s="44">
        <f t="shared" si="1"/>
        <v>208</v>
      </c>
      <c r="Q16" s="70">
        <f t="shared" si="2"/>
        <v>208</v>
      </c>
    </row>
    <row r="17" spans="1:17" ht="15" x14ac:dyDescent="0.25">
      <c r="A17" s="25">
        <v>15</v>
      </c>
      <c r="B17" s="40" t="s">
        <v>255</v>
      </c>
      <c r="C17" s="40" t="s">
        <v>242</v>
      </c>
      <c r="D17" s="40" t="s">
        <v>446</v>
      </c>
      <c r="E17" s="41">
        <v>192.72</v>
      </c>
      <c r="F17" s="41">
        <v>0</v>
      </c>
      <c r="G17" s="41">
        <v>0</v>
      </c>
      <c r="H17" s="41">
        <v>72</v>
      </c>
      <c r="I17" s="18"/>
      <c r="J17" s="56">
        <f t="shared" si="0"/>
        <v>264.72000000000003</v>
      </c>
      <c r="K17" s="19"/>
      <c r="L17" s="44">
        <f t="shared" si="1"/>
        <v>264.72000000000003</v>
      </c>
      <c r="Q17" s="70">
        <f t="shared" si="2"/>
        <v>192.72</v>
      </c>
    </row>
    <row r="18" spans="1:17" ht="15" x14ac:dyDescent="0.25">
      <c r="A18" s="25">
        <v>16</v>
      </c>
      <c r="B18" s="40" t="s">
        <v>368</v>
      </c>
      <c r="C18" s="40" t="s">
        <v>313</v>
      </c>
      <c r="D18" s="40" t="s">
        <v>511</v>
      </c>
      <c r="E18" s="41">
        <v>96</v>
      </c>
      <c r="F18" s="41">
        <v>32</v>
      </c>
      <c r="G18" s="41">
        <v>0</v>
      </c>
      <c r="H18" s="41">
        <v>56</v>
      </c>
      <c r="I18" s="18"/>
      <c r="J18" s="56">
        <f t="shared" si="0"/>
        <v>184</v>
      </c>
      <c r="K18" s="19"/>
      <c r="L18" s="44">
        <f t="shared" si="1"/>
        <v>184</v>
      </c>
      <c r="Q18" s="70">
        <f t="shared" si="2"/>
        <v>128</v>
      </c>
    </row>
    <row r="19" spans="1:17" ht="15" x14ac:dyDescent="0.25">
      <c r="A19" s="25">
        <v>17</v>
      </c>
      <c r="B19" s="40" t="s">
        <v>451</v>
      </c>
      <c r="C19" s="40" t="s">
        <v>452</v>
      </c>
      <c r="D19" s="40" t="s">
        <v>511</v>
      </c>
      <c r="E19" s="41">
        <v>62.400000000000006</v>
      </c>
      <c r="F19" s="41">
        <v>0</v>
      </c>
      <c r="G19" s="41">
        <v>0</v>
      </c>
      <c r="H19" s="41">
        <v>0</v>
      </c>
      <c r="I19" s="18"/>
      <c r="J19" s="56">
        <f t="shared" si="0"/>
        <v>62.400000000000006</v>
      </c>
      <c r="K19" s="19"/>
      <c r="L19" s="44">
        <f t="shared" si="1"/>
        <v>62.400000000000006</v>
      </c>
      <c r="Q19" s="70">
        <f t="shared" si="2"/>
        <v>62.400000000000006</v>
      </c>
    </row>
    <row r="20" spans="1:17" ht="15" x14ac:dyDescent="0.25">
      <c r="A20" s="25">
        <v>18</v>
      </c>
      <c r="B20" s="40" t="s">
        <v>274</v>
      </c>
      <c r="C20" s="40" t="s">
        <v>223</v>
      </c>
      <c r="D20" s="40" t="s">
        <v>511</v>
      </c>
      <c r="E20" s="41">
        <v>255.36</v>
      </c>
      <c r="F20" s="41">
        <v>185.6</v>
      </c>
      <c r="G20" s="41">
        <v>102.69</v>
      </c>
      <c r="H20" s="41">
        <v>40</v>
      </c>
      <c r="I20" s="18"/>
      <c r="J20" s="56">
        <f t="shared" si="0"/>
        <v>583.65000000000009</v>
      </c>
      <c r="K20" s="19"/>
      <c r="L20" s="44">
        <f t="shared" si="1"/>
        <v>583.65000000000009</v>
      </c>
      <c r="Q20" s="70">
        <f t="shared" si="2"/>
        <v>440.96000000000004</v>
      </c>
    </row>
    <row r="21" spans="1:17" ht="15" x14ac:dyDescent="0.25">
      <c r="A21" s="25">
        <v>19</v>
      </c>
      <c r="B21" s="40" t="s">
        <v>176</v>
      </c>
      <c r="C21" s="40" t="s">
        <v>95</v>
      </c>
      <c r="D21" s="40" t="s">
        <v>511</v>
      </c>
      <c r="E21" s="41">
        <v>48</v>
      </c>
      <c r="F21" s="41">
        <v>0</v>
      </c>
      <c r="G21" s="41">
        <v>0</v>
      </c>
      <c r="H21" s="41">
        <v>60</v>
      </c>
      <c r="I21" s="18"/>
      <c r="J21" s="56">
        <f t="shared" si="0"/>
        <v>108</v>
      </c>
      <c r="K21" s="19"/>
      <c r="L21" s="44">
        <f t="shared" si="1"/>
        <v>108</v>
      </c>
      <c r="Q21" s="70">
        <f t="shared" si="2"/>
        <v>48</v>
      </c>
    </row>
    <row r="22" spans="1:17" ht="15" x14ac:dyDescent="0.25">
      <c r="A22" s="25">
        <v>20</v>
      </c>
      <c r="B22" s="40" t="s">
        <v>173</v>
      </c>
      <c r="C22" s="40" t="s">
        <v>104</v>
      </c>
      <c r="D22" s="40" t="s">
        <v>511</v>
      </c>
      <c r="E22" s="41">
        <v>124.80000000000001</v>
      </c>
      <c r="F22" s="41">
        <v>92.16</v>
      </c>
      <c r="G22" s="41">
        <v>93.15</v>
      </c>
      <c r="H22" s="41">
        <v>24</v>
      </c>
      <c r="I22" s="18"/>
      <c r="J22" s="56">
        <f t="shared" si="0"/>
        <v>334.11</v>
      </c>
      <c r="K22" s="19"/>
      <c r="L22" s="44">
        <f t="shared" si="1"/>
        <v>334.11</v>
      </c>
      <c r="Q22" s="70">
        <f t="shared" si="2"/>
        <v>216.96</v>
      </c>
    </row>
    <row r="23" spans="1:17" ht="15" x14ac:dyDescent="0.25">
      <c r="A23" s="25">
        <v>21</v>
      </c>
      <c r="B23" s="40" t="s">
        <v>52</v>
      </c>
      <c r="C23" s="40" t="s">
        <v>53</v>
      </c>
      <c r="D23" s="40" t="s">
        <v>511</v>
      </c>
      <c r="E23" s="41">
        <v>48</v>
      </c>
      <c r="F23" s="41">
        <v>0</v>
      </c>
      <c r="G23" s="41">
        <v>0</v>
      </c>
      <c r="H23" s="41">
        <v>72</v>
      </c>
      <c r="I23" s="18"/>
      <c r="J23" s="56">
        <f t="shared" si="0"/>
        <v>120</v>
      </c>
      <c r="K23" s="19"/>
      <c r="L23" s="44">
        <f t="shared" si="1"/>
        <v>120</v>
      </c>
      <c r="Q23" s="70">
        <f t="shared" si="2"/>
        <v>48</v>
      </c>
    </row>
    <row r="24" spans="1:17" ht="15" x14ac:dyDescent="0.25">
      <c r="A24" s="25">
        <v>22</v>
      </c>
      <c r="B24" s="40" t="s">
        <v>256</v>
      </c>
      <c r="C24" s="40" t="s">
        <v>241</v>
      </c>
      <c r="D24" s="40" t="s">
        <v>453</v>
      </c>
      <c r="E24" s="41">
        <v>112</v>
      </c>
      <c r="F24" s="41">
        <v>128</v>
      </c>
      <c r="G24" s="41">
        <v>0</v>
      </c>
      <c r="H24" s="41">
        <v>48</v>
      </c>
      <c r="I24" s="18"/>
      <c r="J24" s="56">
        <f t="shared" si="0"/>
        <v>288</v>
      </c>
      <c r="K24" s="19"/>
      <c r="L24" s="44">
        <f t="shared" si="1"/>
        <v>288</v>
      </c>
      <c r="Q24" s="70">
        <f t="shared" si="2"/>
        <v>240</v>
      </c>
    </row>
    <row r="25" spans="1:17" ht="15" x14ac:dyDescent="0.25">
      <c r="A25" s="25">
        <v>23</v>
      </c>
      <c r="B25" s="40" t="s">
        <v>123</v>
      </c>
      <c r="C25" s="40" t="s">
        <v>124</v>
      </c>
      <c r="D25" s="40" t="s">
        <v>453</v>
      </c>
      <c r="E25" s="41">
        <v>0</v>
      </c>
      <c r="F25" s="41">
        <v>64</v>
      </c>
      <c r="G25" s="41">
        <v>0</v>
      </c>
      <c r="H25" s="41">
        <v>0</v>
      </c>
      <c r="I25" s="18"/>
      <c r="J25" s="56">
        <f t="shared" si="0"/>
        <v>64</v>
      </c>
      <c r="K25" s="19"/>
      <c r="L25" s="44">
        <f t="shared" si="1"/>
        <v>64</v>
      </c>
      <c r="Q25" s="70">
        <f t="shared" si="2"/>
        <v>64</v>
      </c>
    </row>
    <row r="26" spans="1:17" ht="15" x14ac:dyDescent="0.25">
      <c r="A26" s="25">
        <v>24</v>
      </c>
      <c r="B26" s="40" t="s">
        <v>78</v>
      </c>
      <c r="C26" s="40" t="s">
        <v>79</v>
      </c>
      <c r="D26" s="40" t="s">
        <v>453</v>
      </c>
      <c r="E26" s="41">
        <v>0</v>
      </c>
      <c r="F26" s="41">
        <v>160</v>
      </c>
      <c r="G26" s="41">
        <v>0</v>
      </c>
      <c r="H26" s="41">
        <v>0</v>
      </c>
      <c r="I26" s="18"/>
      <c r="J26" s="56">
        <f t="shared" si="0"/>
        <v>160</v>
      </c>
      <c r="K26" s="19"/>
      <c r="L26" s="44">
        <f t="shared" si="1"/>
        <v>160</v>
      </c>
      <c r="Q26" s="70">
        <f t="shared" si="2"/>
        <v>160</v>
      </c>
    </row>
    <row r="27" spans="1:17" ht="15" x14ac:dyDescent="0.25">
      <c r="A27" s="25">
        <v>25</v>
      </c>
      <c r="B27" s="40" t="s">
        <v>279</v>
      </c>
      <c r="C27" s="40" t="s">
        <v>227</v>
      </c>
      <c r="D27" s="40" t="s">
        <v>453</v>
      </c>
      <c r="E27" s="41">
        <v>96</v>
      </c>
      <c r="F27" s="41">
        <v>0</v>
      </c>
      <c r="G27" s="41">
        <v>0</v>
      </c>
      <c r="H27" s="41">
        <v>24</v>
      </c>
      <c r="I27" s="19">
        <v>35.199999999999996</v>
      </c>
      <c r="J27" s="56">
        <f t="shared" si="0"/>
        <v>155.19999999999999</v>
      </c>
      <c r="K27" s="19"/>
      <c r="L27" s="44">
        <f t="shared" si="1"/>
        <v>155.19999999999999</v>
      </c>
      <c r="Q27" s="70">
        <f t="shared" si="2"/>
        <v>96</v>
      </c>
    </row>
    <row r="28" spans="1:17" ht="15" x14ac:dyDescent="0.25">
      <c r="A28" s="25">
        <v>26</v>
      </c>
      <c r="B28" s="40" t="s">
        <v>394</v>
      </c>
      <c r="C28" s="40" t="s">
        <v>417</v>
      </c>
      <c r="D28" s="40" t="s">
        <v>453</v>
      </c>
      <c r="E28" s="41">
        <v>0</v>
      </c>
      <c r="F28" s="41">
        <v>224</v>
      </c>
      <c r="G28" s="41">
        <v>0</v>
      </c>
      <c r="H28" s="41">
        <v>24</v>
      </c>
      <c r="I28" s="18"/>
      <c r="J28" s="56">
        <f t="shared" si="0"/>
        <v>248</v>
      </c>
      <c r="K28" s="19"/>
      <c r="L28" s="44">
        <f t="shared" si="1"/>
        <v>248</v>
      </c>
      <c r="Q28" s="70">
        <f t="shared" si="2"/>
        <v>224</v>
      </c>
    </row>
    <row r="29" spans="1:17" ht="15" x14ac:dyDescent="0.25">
      <c r="A29" s="25">
        <v>27</v>
      </c>
      <c r="B29" s="40" t="s">
        <v>372</v>
      </c>
      <c r="C29" s="40" t="s">
        <v>316</v>
      </c>
      <c r="D29" s="40" t="s">
        <v>453</v>
      </c>
      <c r="E29" s="41">
        <v>48</v>
      </c>
      <c r="F29" s="41">
        <v>96</v>
      </c>
      <c r="G29" s="41">
        <v>0</v>
      </c>
      <c r="H29" s="41">
        <v>0</v>
      </c>
      <c r="I29" s="18"/>
      <c r="J29" s="56">
        <f t="shared" si="0"/>
        <v>144</v>
      </c>
      <c r="K29" s="19"/>
      <c r="L29" s="44">
        <f t="shared" si="1"/>
        <v>144</v>
      </c>
      <c r="Q29" s="70">
        <f t="shared" si="2"/>
        <v>144</v>
      </c>
    </row>
    <row r="30" spans="1:17" ht="15" x14ac:dyDescent="0.25">
      <c r="A30" s="25">
        <v>28</v>
      </c>
      <c r="B30" s="40" t="s">
        <v>172</v>
      </c>
      <c r="C30" s="40" t="s">
        <v>157</v>
      </c>
      <c r="D30" s="40" t="s">
        <v>453</v>
      </c>
      <c r="E30" s="41">
        <v>0</v>
      </c>
      <c r="F30" s="41">
        <v>176</v>
      </c>
      <c r="G30" s="41">
        <v>0</v>
      </c>
      <c r="H30" s="41">
        <v>24</v>
      </c>
      <c r="I30" s="18"/>
      <c r="J30" s="56">
        <f t="shared" si="0"/>
        <v>200</v>
      </c>
      <c r="K30" s="19"/>
      <c r="L30" s="44">
        <f t="shared" si="1"/>
        <v>200</v>
      </c>
      <c r="Q30" s="70">
        <f t="shared" si="2"/>
        <v>176</v>
      </c>
    </row>
    <row r="31" spans="1:17" ht="15" x14ac:dyDescent="0.25">
      <c r="A31" s="25">
        <v>29</v>
      </c>
      <c r="B31" s="40" t="s">
        <v>292</v>
      </c>
      <c r="C31" s="40" t="s">
        <v>137</v>
      </c>
      <c r="D31" s="40" t="s">
        <v>453</v>
      </c>
      <c r="E31" s="41">
        <v>320</v>
      </c>
      <c r="F31" s="41">
        <v>0</v>
      </c>
      <c r="G31" s="41">
        <v>0</v>
      </c>
      <c r="H31" s="41">
        <v>0</v>
      </c>
      <c r="I31" s="18"/>
      <c r="J31" s="56">
        <f t="shared" si="0"/>
        <v>320</v>
      </c>
      <c r="K31" s="19"/>
      <c r="L31" s="44">
        <f t="shared" si="1"/>
        <v>320</v>
      </c>
      <c r="Q31" s="70">
        <f t="shared" si="2"/>
        <v>320</v>
      </c>
    </row>
    <row r="32" spans="1:17" ht="15" x14ac:dyDescent="0.25">
      <c r="A32" s="25">
        <v>30</v>
      </c>
      <c r="B32" s="40" t="s">
        <v>374</v>
      </c>
      <c r="C32" s="40" t="s">
        <v>454</v>
      </c>
      <c r="D32" s="40" t="s">
        <v>453</v>
      </c>
      <c r="E32" s="41">
        <v>44.8</v>
      </c>
      <c r="F32" s="41">
        <v>80</v>
      </c>
      <c r="G32" s="41">
        <v>0</v>
      </c>
      <c r="H32" s="41">
        <v>24</v>
      </c>
      <c r="I32" s="18"/>
      <c r="J32" s="56">
        <f t="shared" si="0"/>
        <v>148.80000000000001</v>
      </c>
      <c r="K32" s="19"/>
      <c r="L32" s="44">
        <f t="shared" si="1"/>
        <v>148.80000000000001</v>
      </c>
      <c r="Q32" s="70">
        <f t="shared" si="2"/>
        <v>124.8</v>
      </c>
    </row>
    <row r="33" spans="1:17" ht="15" x14ac:dyDescent="0.25">
      <c r="A33" s="25">
        <v>31</v>
      </c>
      <c r="B33" s="40" t="s">
        <v>373</v>
      </c>
      <c r="C33" s="40" t="s">
        <v>409</v>
      </c>
      <c r="D33" s="40" t="s">
        <v>453</v>
      </c>
      <c r="E33" s="41">
        <v>72</v>
      </c>
      <c r="F33" s="41">
        <v>112</v>
      </c>
      <c r="G33" s="41">
        <v>0</v>
      </c>
      <c r="H33" s="41">
        <v>0</v>
      </c>
      <c r="I33" s="18"/>
      <c r="J33" s="56">
        <f t="shared" si="0"/>
        <v>184</v>
      </c>
      <c r="K33" s="19"/>
      <c r="L33" s="44">
        <f t="shared" si="1"/>
        <v>184</v>
      </c>
      <c r="Q33" s="70">
        <f t="shared" si="2"/>
        <v>184</v>
      </c>
    </row>
    <row r="34" spans="1:17" ht="15" x14ac:dyDescent="0.25">
      <c r="A34" s="25">
        <v>32</v>
      </c>
      <c r="B34" s="40" t="s">
        <v>115</v>
      </c>
      <c r="C34" s="40" t="s">
        <v>116</v>
      </c>
      <c r="D34" s="40" t="s">
        <v>453</v>
      </c>
      <c r="E34" s="41">
        <v>246.64000000000001</v>
      </c>
      <c r="F34" s="41">
        <v>32</v>
      </c>
      <c r="G34" s="41">
        <v>0</v>
      </c>
      <c r="H34" s="41">
        <v>24</v>
      </c>
      <c r="I34" s="18"/>
      <c r="J34" s="56">
        <f t="shared" si="0"/>
        <v>302.64</v>
      </c>
      <c r="K34" s="19"/>
      <c r="L34" s="44">
        <f t="shared" si="1"/>
        <v>302.64</v>
      </c>
      <c r="Q34" s="70">
        <f t="shared" si="2"/>
        <v>278.64</v>
      </c>
    </row>
    <row r="35" spans="1:17" ht="15" x14ac:dyDescent="0.25">
      <c r="A35" s="25">
        <v>33</v>
      </c>
      <c r="B35" s="40" t="s">
        <v>370</v>
      </c>
      <c r="C35" s="40" t="s">
        <v>314</v>
      </c>
      <c r="D35" s="40" t="s">
        <v>453</v>
      </c>
      <c r="E35" s="41">
        <v>83.2</v>
      </c>
      <c r="F35" s="41">
        <v>0</v>
      </c>
      <c r="G35" s="41">
        <v>0</v>
      </c>
      <c r="H35" s="41">
        <v>72</v>
      </c>
      <c r="I35" s="18"/>
      <c r="J35" s="56">
        <f t="shared" si="0"/>
        <v>155.19999999999999</v>
      </c>
      <c r="K35" s="19"/>
      <c r="L35" s="44">
        <f t="shared" si="1"/>
        <v>155.19999999999999</v>
      </c>
      <c r="Q35" s="70">
        <f t="shared" si="2"/>
        <v>83.2</v>
      </c>
    </row>
    <row r="36" spans="1:17" ht="15" x14ac:dyDescent="0.25">
      <c r="A36" s="25">
        <v>34</v>
      </c>
      <c r="B36" s="40" t="s">
        <v>295</v>
      </c>
      <c r="C36" s="40" t="s">
        <v>187</v>
      </c>
      <c r="D36" s="40" t="s">
        <v>453</v>
      </c>
      <c r="E36" s="41">
        <v>336</v>
      </c>
      <c r="F36" s="41">
        <v>0</v>
      </c>
      <c r="G36" s="41">
        <v>0</v>
      </c>
      <c r="H36" s="41">
        <v>0</v>
      </c>
      <c r="I36" s="18"/>
      <c r="J36" s="56">
        <f t="shared" si="0"/>
        <v>336</v>
      </c>
      <c r="K36" s="19"/>
      <c r="L36" s="44">
        <f t="shared" si="1"/>
        <v>336</v>
      </c>
      <c r="Q36" s="70">
        <f t="shared" si="2"/>
        <v>336</v>
      </c>
    </row>
    <row r="37" spans="1:17" ht="15" x14ac:dyDescent="0.25">
      <c r="A37" s="25">
        <v>35</v>
      </c>
      <c r="B37" s="40" t="s">
        <v>276</v>
      </c>
      <c r="C37" s="40" t="s">
        <v>158</v>
      </c>
      <c r="D37" s="40" t="s">
        <v>453</v>
      </c>
      <c r="E37" s="41">
        <v>0</v>
      </c>
      <c r="F37" s="41">
        <v>288.8</v>
      </c>
      <c r="G37" s="41">
        <v>0</v>
      </c>
      <c r="H37" s="41">
        <v>12</v>
      </c>
      <c r="I37" s="18"/>
      <c r="J37" s="56">
        <f t="shared" si="0"/>
        <v>300.8</v>
      </c>
      <c r="K37" s="19"/>
      <c r="L37" s="44">
        <f t="shared" si="1"/>
        <v>300.8</v>
      </c>
      <c r="Q37" s="70">
        <f t="shared" si="2"/>
        <v>288.8</v>
      </c>
    </row>
    <row r="38" spans="1:17" ht="15" x14ac:dyDescent="0.25">
      <c r="A38" s="25">
        <v>36</v>
      </c>
      <c r="B38" s="40" t="s">
        <v>111</v>
      </c>
      <c r="C38" s="40" t="s">
        <v>112</v>
      </c>
      <c r="D38" s="40" t="s">
        <v>453</v>
      </c>
      <c r="E38" s="41">
        <v>60</v>
      </c>
      <c r="F38" s="41">
        <v>32</v>
      </c>
      <c r="G38" s="41">
        <v>0</v>
      </c>
      <c r="H38" s="41">
        <v>0</v>
      </c>
      <c r="I38" s="18"/>
      <c r="J38" s="56">
        <f t="shared" si="0"/>
        <v>92</v>
      </c>
      <c r="K38" s="19"/>
      <c r="L38" s="44">
        <f t="shared" si="1"/>
        <v>92</v>
      </c>
      <c r="Q38" s="70">
        <f t="shared" si="2"/>
        <v>92</v>
      </c>
    </row>
    <row r="39" spans="1:17" ht="15" x14ac:dyDescent="0.25">
      <c r="A39" s="25">
        <v>37</v>
      </c>
      <c r="B39" s="40" t="s">
        <v>259</v>
      </c>
      <c r="C39" s="40" t="s">
        <v>156</v>
      </c>
      <c r="D39" s="40" t="s">
        <v>453</v>
      </c>
      <c r="E39" s="41">
        <v>120</v>
      </c>
      <c r="F39" s="41">
        <v>64</v>
      </c>
      <c r="G39" s="41">
        <v>0</v>
      </c>
      <c r="H39" s="41">
        <v>72</v>
      </c>
      <c r="I39" s="19">
        <v>103.84</v>
      </c>
      <c r="J39" s="56">
        <f t="shared" si="0"/>
        <v>359.84000000000003</v>
      </c>
      <c r="K39" s="19"/>
      <c r="L39" s="44">
        <f t="shared" si="1"/>
        <v>359.84000000000003</v>
      </c>
      <c r="Q39" s="70">
        <f t="shared" si="2"/>
        <v>184</v>
      </c>
    </row>
    <row r="40" spans="1:17" ht="15" x14ac:dyDescent="0.25">
      <c r="A40" s="25">
        <v>38</v>
      </c>
      <c r="B40" s="40" t="s">
        <v>371</v>
      </c>
      <c r="C40" s="40" t="s">
        <v>315</v>
      </c>
      <c r="D40" s="40" t="s">
        <v>453</v>
      </c>
      <c r="E40" s="41">
        <v>96</v>
      </c>
      <c r="F40" s="41">
        <v>16</v>
      </c>
      <c r="G40" s="41">
        <v>0</v>
      </c>
      <c r="H40" s="41">
        <v>36</v>
      </c>
      <c r="I40" s="18"/>
      <c r="J40" s="56">
        <f t="shared" si="0"/>
        <v>148</v>
      </c>
      <c r="K40" s="19"/>
      <c r="L40" s="44">
        <f t="shared" si="1"/>
        <v>148</v>
      </c>
      <c r="Q40" s="70">
        <f t="shared" si="2"/>
        <v>112</v>
      </c>
    </row>
    <row r="41" spans="1:17" ht="15" x14ac:dyDescent="0.25">
      <c r="A41" s="25">
        <v>39</v>
      </c>
      <c r="B41" s="40" t="s">
        <v>89</v>
      </c>
      <c r="C41" s="40" t="s">
        <v>90</v>
      </c>
      <c r="D41" s="40" t="s">
        <v>455</v>
      </c>
      <c r="E41" s="41">
        <v>96</v>
      </c>
      <c r="F41" s="41">
        <v>0</v>
      </c>
      <c r="G41" s="41">
        <v>0.68</v>
      </c>
      <c r="H41" s="41">
        <v>38.4</v>
      </c>
      <c r="I41" s="19">
        <v>46.64</v>
      </c>
      <c r="J41" s="56">
        <f t="shared" si="0"/>
        <v>181.72000000000003</v>
      </c>
      <c r="K41" s="19"/>
      <c r="L41" s="44">
        <f t="shared" si="1"/>
        <v>181.72000000000003</v>
      </c>
      <c r="Q41" s="70">
        <f t="shared" si="2"/>
        <v>96</v>
      </c>
    </row>
    <row r="42" spans="1:17" ht="15" x14ac:dyDescent="0.25">
      <c r="A42" s="25">
        <v>40</v>
      </c>
      <c r="B42" s="40" t="s">
        <v>18</v>
      </c>
      <c r="C42" s="40" t="s">
        <v>19</v>
      </c>
      <c r="D42" s="40" t="s">
        <v>455</v>
      </c>
      <c r="E42" s="41">
        <v>291.52</v>
      </c>
      <c r="F42" s="41">
        <v>32</v>
      </c>
      <c r="G42" s="41">
        <v>126</v>
      </c>
      <c r="H42" s="41">
        <v>0</v>
      </c>
      <c r="I42" s="18"/>
      <c r="J42" s="56">
        <f t="shared" si="0"/>
        <v>449.52</v>
      </c>
      <c r="K42" s="19"/>
      <c r="L42" s="44">
        <f t="shared" si="1"/>
        <v>449.52</v>
      </c>
      <c r="Q42" s="70">
        <f t="shared" si="2"/>
        <v>323.52</v>
      </c>
    </row>
    <row r="43" spans="1:17" ht="15" x14ac:dyDescent="0.25">
      <c r="A43" s="25">
        <v>41</v>
      </c>
      <c r="B43" s="40" t="s">
        <v>285</v>
      </c>
      <c r="C43" s="40" t="s">
        <v>215</v>
      </c>
      <c r="D43" s="40" t="s">
        <v>455</v>
      </c>
      <c r="E43" s="41">
        <v>160</v>
      </c>
      <c r="F43" s="41">
        <v>0</v>
      </c>
      <c r="G43" s="41">
        <v>0</v>
      </c>
      <c r="H43" s="41">
        <v>0</v>
      </c>
      <c r="I43" s="18"/>
      <c r="J43" s="56">
        <f t="shared" si="0"/>
        <v>160</v>
      </c>
      <c r="K43" s="19"/>
      <c r="L43" s="44">
        <f t="shared" si="1"/>
        <v>160</v>
      </c>
      <c r="Q43" s="70">
        <f t="shared" si="2"/>
        <v>160</v>
      </c>
    </row>
    <row r="44" spans="1:17" ht="15" x14ac:dyDescent="0.25">
      <c r="A44" s="25">
        <v>42</v>
      </c>
      <c r="B44" s="40" t="s">
        <v>80</v>
      </c>
      <c r="C44" s="40" t="s">
        <v>81</v>
      </c>
      <c r="D44" s="40" t="s">
        <v>455</v>
      </c>
      <c r="E44" s="41">
        <v>240.8</v>
      </c>
      <c r="F44" s="41">
        <v>0</v>
      </c>
      <c r="G44" s="41">
        <v>0</v>
      </c>
      <c r="H44" s="41">
        <v>0</v>
      </c>
      <c r="I44" s="18"/>
      <c r="J44" s="56">
        <f t="shared" si="0"/>
        <v>240.8</v>
      </c>
      <c r="K44" s="19"/>
      <c r="L44" s="44">
        <f t="shared" si="1"/>
        <v>240.8</v>
      </c>
      <c r="Q44" s="70">
        <f t="shared" si="2"/>
        <v>240.8</v>
      </c>
    </row>
    <row r="45" spans="1:17" ht="15" x14ac:dyDescent="0.25">
      <c r="A45" s="25">
        <v>43</v>
      </c>
      <c r="B45" s="40" t="s">
        <v>263</v>
      </c>
      <c r="C45" s="40" t="s">
        <v>136</v>
      </c>
      <c r="D45" s="40" t="s">
        <v>455</v>
      </c>
      <c r="E45" s="41">
        <v>86.4</v>
      </c>
      <c r="F45" s="41">
        <v>0</v>
      </c>
      <c r="G45" s="41">
        <v>0</v>
      </c>
      <c r="H45" s="41">
        <v>64</v>
      </c>
      <c r="I45" s="19">
        <v>8.7999999999999989</v>
      </c>
      <c r="J45" s="56">
        <f t="shared" si="0"/>
        <v>159.20000000000002</v>
      </c>
      <c r="K45" s="19"/>
      <c r="L45" s="44">
        <f t="shared" si="1"/>
        <v>159.20000000000002</v>
      </c>
      <c r="Q45" s="70">
        <f t="shared" si="2"/>
        <v>86.4</v>
      </c>
    </row>
    <row r="46" spans="1:17" ht="15" x14ac:dyDescent="0.25">
      <c r="A46" s="25">
        <v>44</v>
      </c>
      <c r="B46" s="40" t="s">
        <v>41</v>
      </c>
      <c r="C46" s="40" t="s">
        <v>42</v>
      </c>
      <c r="D46" s="40" t="s">
        <v>455</v>
      </c>
      <c r="E46" s="41">
        <v>361.6</v>
      </c>
      <c r="F46" s="41">
        <v>0</v>
      </c>
      <c r="G46" s="41">
        <v>0</v>
      </c>
      <c r="H46" s="41">
        <v>285.60000000000002</v>
      </c>
      <c r="I46" s="18"/>
      <c r="J46" s="56">
        <f t="shared" si="0"/>
        <v>647.20000000000005</v>
      </c>
      <c r="K46" s="19"/>
      <c r="L46" s="44">
        <f t="shared" si="1"/>
        <v>647.20000000000005</v>
      </c>
      <c r="Q46" s="70">
        <f t="shared" si="2"/>
        <v>361.6</v>
      </c>
    </row>
    <row r="47" spans="1:17" ht="15" x14ac:dyDescent="0.25">
      <c r="A47" s="25">
        <v>45</v>
      </c>
      <c r="B47" s="40" t="s">
        <v>343</v>
      </c>
      <c r="C47" s="40" t="s">
        <v>248</v>
      </c>
      <c r="D47" s="40" t="s">
        <v>455</v>
      </c>
      <c r="E47" s="41">
        <v>121.6</v>
      </c>
      <c r="F47" s="41">
        <v>0</v>
      </c>
      <c r="G47" s="41">
        <v>0</v>
      </c>
      <c r="H47" s="41">
        <v>60</v>
      </c>
      <c r="I47" s="19">
        <v>40.699999999999996</v>
      </c>
      <c r="J47" s="56">
        <f t="shared" si="0"/>
        <v>222.29999999999998</v>
      </c>
      <c r="K47" s="19"/>
      <c r="L47" s="44">
        <f t="shared" si="1"/>
        <v>222.29999999999998</v>
      </c>
      <c r="Q47" s="70">
        <f t="shared" si="2"/>
        <v>121.6</v>
      </c>
    </row>
    <row r="48" spans="1:17" ht="15" x14ac:dyDescent="0.25">
      <c r="A48" s="25">
        <v>46</v>
      </c>
      <c r="B48" s="40" t="s">
        <v>284</v>
      </c>
      <c r="C48" s="40" t="s">
        <v>186</v>
      </c>
      <c r="D48" s="40" t="s">
        <v>455</v>
      </c>
      <c r="E48" s="41">
        <v>192</v>
      </c>
      <c r="F48" s="41">
        <v>0</v>
      </c>
      <c r="G48" s="41">
        <v>0</v>
      </c>
      <c r="H48" s="41">
        <v>76</v>
      </c>
      <c r="I48" s="18"/>
      <c r="J48" s="56">
        <f t="shared" si="0"/>
        <v>268</v>
      </c>
      <c r="K48" s="19"/>
      <c r="L48" s="44">
        <f t="shared" si="1"/>
        <v>268</v>
      </c>
      <c r="Q48" s="70">
        <f t="shared" si="2"/>
        <v>192</v>
      </c>
    </row>
    <row r="49" spans="1:17" ht="15" x14ac:dyDescent="0.25">
      <c r="A49" s="25">
        <v>47</v>
      </c>
      <c r="B49" s="40" t="s">
        <v>257</v>
      </c>
      <c r="C49" s="40" t="s">
        <v>192</v>
      </c>
      <c r="D49" s="40" t="s">
        <v>455</v>
      </c>
      <c r="E49" s="41">
        <v>139.19999999999999</v>
      </c>
      <c r="F49" s="41">
        <v>0</v>
      </c>
      <c r="G49" s="41">
        <v>0</v>
      </c>
      <c r="H49" s="41">
        <v>79.599999999999994</v>
      </c>
      <c r="I49" s="19">
        <v>16.5</v>
      </c>
      <c r="J49" s="56">
        <f t="shared" si="0"/>
        <v>235.29999999999998</v>
      </c>
      <c r="K49" s="19"/>
      <c r="L49" s="44">
        <f t="shared" si="1"/>
        <v>235.29999999999998</v>
      </c>
      <c r="Q49" s="70">
        <f t="shared" si="2"/>
        <v>139.19999999999999</v>
      </c>
    </row>
    <row r="50" spans="1:17" ht="15" x14ac:dyDescent="0.25">
      <c r="A50" s="25">
        <v>48</v>
      </c>
      <c r="B50" s="40" t="s">
        <v>35</v>
      </c>
      <c r="C50" s="40" t="s">
        <v>36</v>
      </c>
      <c r="D50" s="40" t="s">
        <v>455</v>
      </c>
      <c r="E50" s="41">
        <v>157.28</v>
      </c>
      <c r="F50" s="41">
        <v>217.6</v>
      </c>
      <c r="G50" s="41">
        <v>71</v>
      </c>
      <c r="H50" s="41">
        <v>140</v>
      </c>
      <c r="I50" s="18"/>
      <c r="J50" s="56">
        <f t="shared" si="0"/>
        <v>585.88</v>
      </c>
      <c r="K50" s="19"/>
      <c r="L50" s="44">
        <f t="shared" si="1"/>
        <v>585.88</v>
      </c>
      <c r="Q50" s="70">
        <f t="shared" si="2"/>
        <v>374.88</v>
      </c>
    </row>
    <row r="51" spans="1:17" ht="15" x14ac:dyDescent="0.25">
      <c r="A51" s="25">
        <v>49</v>
      </c>
      <c r="B51" s="40" t="s">
        <v>260</v>
      </c>
      <c r="C51" s="40" t="s">
        <v>171</v>
      </c>
      <c r="D51" s="40" t="s">
        <v>455</v>
      </c>
      <c r="E51" s="41">
        <v>28</v>
      </c>
      <c r="F51" s="41">
        <v>0</v>
      </c>
      <c r="G51" s="41">
        <v>0</v>
      </c>
      <c r="H51" s="41">
        <v>0</v>
      </c>
      <c r="I51" s="19">
        <v>5.5</v>
      </c>
      <c r="J51" s="56">
        <f t="shared" si="0"/>
        <v>33.5</v>
      </c>
      <c r="K51" s="19"/>
      <c r="L51" s="44">
        <f t="shared" si="1"/>
        <v>33.5</v>
      </c>
      <c r="Q51" s="70">
        <f t="shared" si="2"/>
        <v>28</v>
      </c>
    </row>
    <row r="52" spans="1:17" ht="15" x14ac:dyDescent="0.25">
      <c r="A52" s="25">
        <v>50</v>
      </c>
      <c r="B52" s="40" t="s">
        <v>91</v>
      </c>
      <c r="C52" s="40" t="s">
        <v>92</v>
      </c>
      <c r="D52" s="40" t="s">
        <v>455</v>
      </c>
      <c r="E52" s="41">
        <v>160</v>
      </c>
      <c r="F52" s="41">
        <v>0</v>
      </c>
      <c r="G52" s="41">
        <v>0</v>
      </c>
      <c r="H52" s="41">
        <v>0</v>
      </c>
      <c r="I52" s="19">
        <v>20.9</v>
      </c>
      <c r="J52" s="56">
        <f t="shared" si="0"/>
        <v>180.9</v>
      </c>
      <c r="K52" s="19"/>
      <c r="L52" s="44">
        <f t="shared" si="1"/>
        <v>180.9</v>
      </c>
      <c r="Q52" s="70">
        <f t="shared" si="2"/>
        <v>160</v>
      </c>
    </row>
    <row r="53" spans="1:17" ht="15" x14ac:dyDescent="0.25">
      <c r="A53" s="25">
        <v>51</v>
      </c>
      <c r="B53" s="40" t="s">
        <v>377</v>
      </c>
      <c r="C53" s="52" t="s">
        <v>658</v>
      </c>
      <c r="D53" s="40" t="s">
        <v>455</v>
      </c>
      <c r="E53" s="41">
        <v>0</v>
      </c>
      <c r="F53" s="41">
        <v>0</v>
      </c>
      <c r="G53" s="41">
        <v>0</v>
      </c>
      <c r="H53" s="41">
        <v>0</v>
      </c>
      <c r="I53" s="10"/>
      <c r="J53" s="56">
        <f t="shared" si="0"/>
        <v>0</v>
      </c>
      <c r="K53" s="10"/>
      <c r="L53" s="44">
        <f t="shared" si="1"/>
        <v>0</v>
      </c>
      <c r="Q53" s="70">
        <f t="shared" si="2"/>
        <v>0</v>
      </c>
    </row>
    <row r="54" spans="1:17" ht="15" x14ac:dyDescent="0.25">
      <c r="A54" s="25">
        <v>52</v>
      </c>
      <c r="B54" s="40" t="s">
        <v>457</v>
      </c>
      <c r="C54" s="40" t="s">
        <v>458</v>
      </c>
      <c r="D54" s="40" t="s">
        <v>455</v>
      </c>
      <c r="E54" s="41">
        <v>0</v>
      </c>
      <c r="F54" s="41">
        <v>104</v>
      </c>
      <c r="G54" s="41">
        <v>0</v>
      </c>
      <c r="H54" s="41">
        <v>0</v>
      </c>
      <c r="I54" s="18"/>
      <c r="J54" s="56">
        <f t="shared" si="0"/>
        <v>104</v>
      </c>
      <c r="K54" s="19"/>
      <c r="L54" s="44">
        <f t="shared" si="1"/>
        <v>104</v>
      </c>
      <c r="Q54" s="70">
        <f t="shared" si="2"/>
        <v>104</v>
      </c>
    </row>
    <row r="55" spans="1:17" ht="15" x14ac:dyDescent="0.25">
      <c r="A55" s="25">
        <v>53</v>
      </c>
      <c r="B55" s="40" t="s">
        <v>375</v>
      </c>
      <c r="C55" s="40" t="s">
        <v>318</v>
      </c>
      <c r="D55" s="40" t="s">
        <v>455</v>
      </c>
      <c r="E55" s="41">
        <v>280</v>
      </c>
      <c r="F55" s="41">
        <v>0</v>
      </c>
      <c r="G55" s="41">
        <v>0</v>
      </c>
      <c r="H55" s="41">
        <v>86.4</v>
      </c>
      <c r="I55" s="18"/>
      <c r="J55" s="56">
        <f t="shared" si="0"/>
        <v>366.4</v>
      </c>
      <c r="K55" s="19"/>
      <c r="L55" s="44">
        <f t="shared" si="1"/>
        <v>366.4</v>
      </c>
      <c r="Q55" s="70">
        <f t="shared" si="2"/>
        <v>280</v>
      </c>
    </row>
    <row r="56" spans="1:17" ht="15" x14ac:dyDescent="0.25">
      <c r="A56" s="25">
        <v>54</v>
      </c>
      <c r="B56" s="40" t="s">
        <v>345</v>
      </c>
      <c r="C56" s="40" t="s">
        <v>245</v>
      </c>
      <c r="D56" s="40" t="s">
        <v>356</v>
      </c>
      <c r="E56" s="41">
        <v>96</v>
      </c>
      <c r="F56" s="41">
        <v>70.400000000000006</v>
      </c>
      <c r="G56" s="41">
        <v>0</v>
      </c>
      <c r="H56" s="41">
        <v>36</v>
      </c>
      <c r="I56" s="18"/>
      <c r="J56" s="56">
        <f t="shared" si="0"/>
        <v>202.4</v>
      </c>
      <c r="K56" s="19"/>
      <c r="L56" s="44">
        <f t="shared" si="1"/>
        <v>202.4</v>
      </c>
      <c r="Q56" s="70">
        <f t="shared" si="2"/>
        <v>166.4</v>
      </c>
    </row>
    <row r="57" spans="1:17" ht="15" x14ac:dyDescent="0.25">
      <c r="A57" s="25">
        <v>55</v>
      </c>
      <c r="B57" s="40" t="s">
        <v>379</v>
      </c>
      <c r="C57" s="40" t="s">
        <v>413</v>
      </c>
      <c r="D57" s="40" t="s">
        <v>356</v>
      </c>
      <c r="E57" s="41">
        <v>56</v>
      </c>
      <c r="F57" s="41">
        <v>156</v>
      </c>
      <c r="G57" s="41">
        <v>0</v>
      </c>
      <c r="H57" s="41">
        <v>12</v>
      </c>
      <c r="I57" s="18"/>
      <c r="J57" s="56">
        <f t="shared" si="0"/>
        <v>224</v>
      </c>
      <c r="K57" s="19"/>
      <c r="L57" s="44">
        <f t="shared" si="1"/>
        <v>224</v>
      </c>
      <c r="Q57" s="70">
        <f t="shared" si="2"/>
        <v>212</v>
      </c>
    </row>
    <row r="58" spans="1:17" ht="15" x14ac:dyDescent="0.25">
      <c r="A58" s="25">
        <v>56</v>
      </c>
      <c r="B58" s="40" t="s">
        <v>113</v>
      </c>
      <c r="C58" s="40" t="s">
        <v>114</v>
      </c>
      <c r="D58" s="40" t="s">
        <v>356</v>
      </c>
      <c r="E58" s="41">
        <v>48</v>
      </c>
      <c r="F58" s="41">
        <v>0</v>
      </c>
      <c r="G58" s="41">
        <v>12.629333333333333</v>
      </c>
      <c r="H58" s="41">
        <v>73.2</v>
      </c>
      <c r="I58" s="19">
        <v>12.870000000000001</v>
      </c>
      <c r="J58" s="56">
        <f t="shared" si="0"/>
        <v>146.69933333333336</v>
      </c>
      <c r="K58" s="19"/>
      <c r="L58" s="44">
        <f t="shared" si="1"/>
        <v>146.69933333333336</v>
      </c>
      <c r="Q58" s="70">
        <f t="shared" si="2"/>
        <v>48</v>
      </c>
    </row>
    <row r="59" spans="1:17" ht="15" x14ac:dyDescent="0.25">
      <c r="A59" s="25">
        <v>57</v>
      </c>
      <c r="B59" s="40" t="s">
        <v>459</v>
      </c>
      <c r="C59" s="40" t="s">
        <v>460</v>
      </c>
      <c r="D59" s="40" t="s">
        <v>356</v>
      </c>
      <c r="E59" s="41">
        <v>0</v>
      </c>
      <c r="F59" s="41">
        <v>32</v>
      </c>
      <c r="G59" s="41">
        <v>0</v>
      </c>
      <c r="H59" s="41">
        <v>0</v>
      </c>
      <c r="I59" s="18"/>
      <c r="J59" s="56">
        <f t="shared" si="0"/>
        <v>32</v>
      </c>
      <c r="K59" s="19"/>
      <c r="L59" s="44">
        <f t="shared" si="1"/>
        <v>32</v>
      </c>
      <c r="Q59" s="70">
        <f t="shared" si="2"/>
        <v>32</v>
      </c>
    </row>
    <row r="60" spans="1:17" ht="15" x14ac:dyDescent="0.25">
      <c r="A60" s="25">
        <v>58</v>
      </c>
      <c r="B60" s="40" t="s">
        <v>235</v>
      </c>
      <c r="C60" s="40" t="s">
        <v>236</v>
      </c>
      <c r="D60" s="40" t="s">
        <v>356</v>
      </c>
      <c r="E60" s="41">
        <v>129.6</v>
      </c>
      <c r="F60" s="41">
        <v>16</v>
      </c>
      <c r="G60" s="41">
        <v>0</v>
      </c>
      <c r="H60" s="41">
        <v>0</v>
      </c>
      <c r="I60" s="19">
        <v>26.400000000000002</v>
      </c>
      <c r="J60" s="56">
        <f t="shared" si="0"/>
        <v>172</v>
      </c>
      <c r="K60" s="19"/>
      <c r="L60" s="44">
        <f t="shared" si="1"/>
        <v>172</v>
      </c>
      <c r="Q60" s="70">
        <f t="shared" si="2"/>
        <v>145.6</v>
      </c>
    </row>
    <row r="61" spans="1:17" ht="15" x14ac:dyDescent="0.25">
      <c r="A61" s="25">
        <v>59</v>
      </c>
      <c r="B61" s="40" t="s">
        <v>266</v>
      </c>
      <c r="C61" s="40" t="s">
        <v>196</v>
      </c>
      <c r="D61" s="40" t="s">
        <v>356</v>
      </c>
      <c r="E61" s="41">
        <v>166.4</v>
      </c>
      <c r="F61" s="41">
        <v>53.84</v>
      </c>
      <c r="G61" s="41">
        <v>0</v>
      </c>
      <c r="H61" s="41">
        <v>0</v>
      </c>
      <c r="I61" s="18"/>
      <c r="J61" s="56">
        <f t="shared" si="0"/>
        <v>220.24</v>
      </c>
      <c r="K61" s="19"/>
      <c r="L61" s="44">
        <f t="shared" si="1"/>
        <v>220.24</v>
      </c>
      <c r="Q61" s="70">
        <f t="shared" si="2"/>
        <v>220.24</v>
      </c>
    </row>
    <row r="62" spans="1:17" ht="15" x14ac:dyDescent="0.25">
      <c r="A62" s="25">
        <v>60</v>
      </c>
      <c r="B62" s="40" t="s">
        <v>119</v>
      </c>
      <c r="C62" s="40" t="s">
        <v>120</v>
      </c>
      <c r="D62" s="40" t="s">
        <v>356</v>
      </c>
      <c r="E62" s="41">
        <v>320</v>
      </c>
      <c r="F62" s="41">
        <v>0</v>
      </c>
      <c r="G62" s="41">
        <v>0</v>
      </c>
      <c r="H62" s="41">
        <v>0</v>
      </c>
      <c r="I62" s="19">
        <v>52.800000000000004</v>
      </c>
      <c r="J62" s="56">
        <f t="shared" si="0"/>
        <v>372.8</v>
      </c>
      <c r="K62" s="19"/>
      <c r="L62" s="44">
        <f t="shared" si="1"/>
        <v>372.8</v>
      </c>
      <c r="Q62" s="70">
        <f t="shared" si="2"/>
        <v>320</v>
      </c>
    </row>
    <row r="63" spans="1:17" ht="15" x14ac:dyDescent="0.25">
      <c r="A63" s="25">
        <v>61</v>
      </c>
      <c r="B63" s="40" t="s">
        <v>58</v>
      </c>
      <c r="C63" s="40" t="s">
        <v>59</v>
      </c>
      <c r="D63" s="40" t="s">
        <v>356</v>
      </c>
      <c r="E63" s="41">
        <v>32</v>
      </c>
      <c r="F63" s="41">
        <v>0</v>
      </c>
      <c r="G63" s="41">
        <v>0.68</v>
      </c>
      <c r="H63" s="41">
        <v>44.8</v>
      </c>
      <c r="I63" s="18"/>
      <c r="J63" s="56">
        <f t="shared" si="0"/>
        <v>77.47999999999999</v>
      </c>
      <c r="K63" s="19">
        <v>116.5</v>
      </c>
      <c r="L63" s="44">
        <f t="shared" si="1"/>
        <v>193.98</v>
      </c>
      <c r="Q63" s="70">
        <f t="shared" si="2"/>
        <v>32</v>
      </c>
    </row>
    <row r="64" spans="1:17" ht="15" x14ac:dyDescent="0.25">
      <c r="A64" s="25">
        <v>62</v>
      </c>
      <c r="B64" s="40" t="s">
        <v>71</v>
      </c>
      <c r="C64" s="40" t="s">
        <v>72</v>
      </c>
      <c r="D64" s="40" t="s">
        <v>356</v>
      </c>
      <c r="E64" s="41">
        <v>128</v>
      </c>
      <c r="F64" s="41">
        <v>0</v>
      </c>
      <c r="G64" s="41">
        <v>0</v>
      </c>
      <c r="H64" s="41">
        <v>72</v>
      </c>
      <c r="I64" s="19">
        <v>35.199999999999996</v>
      </c>
      <c r="J64" s="56">
        <f t="shared" si="0"/>
        <v>235.2</v>
      </c>
      <c r="K64" s="19"/>
      <c r="L64" s="44">
        <f t="shared" si="1"/>
        <v>235.2</v>
      </c>
      <c r="Q64" s="70">
        <f t="shared" si="2"/>
        <v>128</v>
      </c>
    </row>
    <row r="65" spans="1:17" ht="15" x14ac:dyDescent="0.25">
      <c r="A65" s="25">
        <v>63</v>
      </c>
      <c r="B65" s="40" t="s">
        <v>26</v>
      </c>
      <c r="C65" s="40" t="s">
        <v>27</v>
      </c>
      <c r="D65" s="40" t="s">
        <v>356</v>
      </c>
      <c r="E65" s="41">
        <v>32</v>
      </c>
      <c r="F65" s="41">
        <v>0</v>
      </c>
      <c r="G65" s="41">
        <v>0</v>
      </c>
      <c r="H65" s="41">
        <v>24</v>
      </c>
      <c r="I65" s="19">
        <v>52.800000000000004</v>
      </c>
      <c r="J65" s="56">
        <f t="shared" si="0"/>
        <v>108.80000000000001</v>
      </c>
      <c r="K65" s="19"/>
      <c r="L65" s="44">
        <f t="shared" si="1"/>
        <v>108.80000000000001</v>
      </c>
      <c r="Q65" s="70">
        <f t="shared" si="2"/>
        <v>32</v>
      </c>
    </row>
    <row r="66" spans="1:17" ht="15" x14ac:dyDescent="0.25">
      <c r="A66" s="25">
        <v>64</v>
      </c>
      <c r="B66" s="40" t="s">
        <v>82</v>
      </c>
      <c r="C66" s="40" t="s">
        <v>83</v>
      </c>
      <c r="D66" s="40" t="s">
        <v>356</v>
      </c>
      <c r="E66" s="41">
        <v>114.96</v>
      </c>
      <c r="F66" s="41">
        <v>0</v>
      </c>
      <c r="G66" s="41">
        <v>0</v>
      </c>
      <c r="H66" s="41">
        <v>48</v>
      </c>
      <c r="I66" s="18"/>
      <c r="J66" s="56">
        <f t="shared" si="0"/>
        <v>162.95999999999998</v>
      </c>
      <c r="K66" s="19"/>
      <c r="L66" s="44">
        <f t="shared" si="1"/>
        <v>162.95999999999998</v>
      </c>
      <c r="Q66" s="70">
        <f t="shared" si="2"/>
        <v>114.96</v>
      </c>
    </row>
    <row r="67" spans="1:17" ht="15" x14ac:dyDescent="0.25">
      <c r="A67" s="25">
        <v>65</v>
      </c>
      <c r="B67" s="40" t="s">
        <v>378</v>
      </c>
      <c r="C67" s="40" t="s">
        <v>411</v>
      </c>
      <c r="D67" s="40" t="s">
        <v>356</v>
      </c>
      <c r="E67" s="41">
        <v>227</v>
      </c>
      <c r="F67" s="41">
        <v>83.2</v>
      </c>
      <c r="G67" s="41">
        <v>12.629333333333333</v>
      </c>
      <c r="H67" s="41">
        <v>48.8</v>
      </c>
      <c r="I67" s="19">
        <v>30.03</v>
      </c>
      <c r="J67" s="56">
        <f t="shared" si="0"/>
        <v>401.65933333333328</v>
      </c>
      <c r="K67" s="19"/>
      <c r="L67" s="44">
        <f t="shared" si="1"/>
        <v>401.65933333333328</v>
      </c>
      <c r="Q67" s="70">
        <f t="shared" si="2"/>
        <v>310.2</v>
      </c>
    </row>
    <row r="68" spans="1:17" ht="15" x14ac:dyDescent="0.25">
      <c r="A68" s="25">
        <v>66</v>
      </c>
      <c r="B68" s="40" t="s">
        <v>253</v>
      </c>
      <c r="C68" s="40" t="s">
        <v>244</v>
      </c>
      <c r="D68" s="40" t="s">
        <v>356</v>
      </c>
      <c r="E68" s="41">
        <v>163.19999999999999</v>
      </c>
      <c r="F68" s="41">
        <v>66.400000000000006</v>
      </c>
      <c r="G68" s="41">
        <v>0</v>
      </c>
      <c r="H68" s="41">
        <v>0</v>
      </c>
      <c r="I68" s="19">
        <v>12.870000000000001</v>
      </c>
      <c r="J68" s="56">
        <f t="shared" ref="J68:J131" si="3">SUM(E68:I68)</f>
        <v>242.47</v>
      </c>
      <c r="K68" s="19"/>
      <c r="L68" s="44">
        <f t="shared" ref="L68:L131" si="4">J68+K68</f>
        <v>242.47</v>
      </c>
      <c r="Q68" s="70">
        <f t="shared" ref="Q68:Q131" si="5">E68+F68</f>
        <v>229.6</v>
      </c>
    </row>
    <row r="69" spans="1:17" ht="15" x14ac:dyDescent="0.25">
      <c r="A69" s="25">
        <v>67</v>
      </c>
      <c r="B69" s="40" t="s">
        <v>286</v>
      </c>
      <c r="C69" s="40" t="s">
        <v>162</v>
      </c>
      <c r="D69" s="40" t="s">
        <v>356</v>
      </c>
      <c r="E69" s="41">
        <v>0</v>
      </c>
      <c r="F69" s="41">
        <v>336</v>
      </c>
      <c r="G69" s="41">
        <v>0</v>
      </c>
      <c r="H69" s="41">
        <v>0</v>
      </c>
      <c r="I69" s="18"/>
      <c r="J69" s="56">
        <f t="shared" si="3"/>
        <v>336</v>
      </c>
      <c r="K69" s="19"/>
      <c r="L69" s="44">
        <f t="shared" si="4"/>
        <v>336</v>
      </c>
      <c r="Q69" s="70">
        <f t="shared" si="5"/>
        <v>336</v>
      </c>
    </row>
    <row r="70" spans="1:17" ht="15" x14ac:dyDescent="0.25">
      <c r="A70" s="25">
        <v>68</v>
      </c>
      <c r="B70" s="40" t="s">
        <v>46</v>
      </c>
      <c r="C70" s="40" t="s">
        <v>47</v>
      </c>
      <c r="D70" s="40" t="s">
        <v>356</v>
      </c>
      <c r="E70" s="41">
        <v>128</v>
      </c>
      <c r="F70" s="41">
        <v>0</v>
      </c>
      <c r="G70" s="41">
        <v>0</v>
      </c>
      <c r="H70" s="41">
        <v>72</v>
      </c>
      <c r="I70" s="18"/>
      <c r="J70" s="56">
        <f t="shared" si="3"/>
        <v>200</v>
      </c>
      <c r="K70" s="19"/>
      <c r="L70" s="44">
        <f t="shared" si="4"/>
        <v>200</v>
      </c>
      <c r="Q70" s="70">
        <f t="shared" si="5"/>
        <v>128</v>
      </c>
    </row>
    <row r="71" spans="1:17" ht="15" x14ac:dyDescent="0.25">
      <c r="A71" s="25">
        <v>69</v>
      </c>
      <c r="B71" s="40" t="s">
        <v>380</v>
      </c>
      <c r="C71" s="40" t="s">
        <v>456</v>
      </c>
      <c r="D71" s="40" t="s">
        <v>356</v>
      </c>
      <c r="E71" s="41">
        <v>96</v>
      </c>
      <c r="F71" s="41">
        <v>0</v>
      </c>
      <c r="G71" s="41">
        <v>0</v>
      </c>
      <c r="H71" s="41">
        <v>0</v>
      </c>
      <c r="I71" s="18"/>
      <c r="J71" s="56">
        <f t="shared" si="3"/>
        <v>96</v>
      </c>
      <c r="K71" s="19"/>
      <c r="L71" s="44">
        <f t="shared" si="4"/>
        <v>96</v>
      </c>
      <c r="Q71" s="70">
        <f t="shared" si="5"/>
        <v>96</v>
      </c>
    </row>
    <row r="72" spans="1:17" ht="15" x14ac:dyDescent="0.25">
      <c r="A72" s="25">
        <v>70</v>
      </c>
      <c r="B72" s="40" t="s">
        <v>376</v>
      </c>
      <c r="C72" s="40" t="s">
        <v>414</v>
      </c>
      <c r="D72" s="40" t="s">
        <v>356</v>
      </c>
      <c r="E72" s="41">
        <v>64</v>
      </c>
      <c r="F72" s="41">
        <v>64</v>
      </c>
      <c r="G72" s="41">
        <v>0</v>
      </c>
      <c r="H72" s="41">
        <v>60.8</v>
      </c>
      <c r="I72" s="18"/>
      <c r="J72" s="56">
        <f t="shared" si="3"/>
        <v>188.8</v>
      </c>
      <c r="K72" s="19"/>
      <c r="L72" s="44">
        <f t="shared" si="4"/>
        <v>188.8</v>
      </c>
      <c r="Q72" s="70">
        <f t="shared" si="5"/>
        <v>128</v>
      </c>
    </row>
    <row r="73" spans="1:17" ht="15" x14ac:dyDescent="0.25">
      <c r="A73" s="25">
        <v>71</v>
      </c>
      <c r="B73" s="40" t="s">
        <v>344</v>
      </c>
      <c r="C73" s="40" t="s">
        <v>243</v>
      </c>
      <c r="D73" s="40" t="s">
        <v>356</v>
      </c>
      <c r="E73" s="41">
        <v>32</v>
      </c>
      <c r="F73" s="41">
        <v>0</v>
      </c>
      <c r="G73" s="41">
        <v>0</v>
      </c>
      <c r="H73" s="41">
        <v>126.4</v>
      </c>
      <c r="I73" s="18"/>
      <c r="J73" s="56">
        <f t="shared" si="3"/>
        <v>158.4</v>
      </c>
      <c r="K73" s="19"/>
      <c r="L73" s="44">
        <f t="shared" si="4"/>
        <v>158.4</v>
      </c>
      <c r="Q73" s="70">
        <f t="shared" si="5"/>
        <v>32</v>
      </c>
    </row>
    <row r="74" spans="1:17" ht="15" x14ac:dyDescent="0.25">
      <c r="A74" s="25">
        <v>72</v>
      </c>
      <c r="B74" s="40" t="s">
        <v>69</v>
      </c>
      <c r="C74" s="40" t="s">
        <v>70</v>
      </c>
      <c r="D74" s="40" t="s">
        <v>356</v>
      </c>
      <c r="E74" s="41">
        <v>86</v>
      </c>
      <c r="F74" s="41">
        <v>83.2</v>
      </c>
      <c r="G74" s="41">
        <v>12.629333333333333</v>
      </c>
      <c r="H74" s="41">
        <v>151.51999999999998</v>
      </c>
      <c r="I74" s="19">
        <v>12.870000000000001</v>
      </c>
      <c r="J74" s="56">
        <f t="shared" si="3"/>
        <v>346.21933333333334</v>
      </c>
      <c r="K74" s="19"/>
      <c r="L74" s="44">
        <f t="shared" si="4"/>
        <v>346.21933333333334</v>
      </c>
      <c r="Q74" s="70">
        <f t="shared" si="5"/>
        <v>169.2</v>
      </c>
    </row>
    <row r="75" spans="1:17" ht="15" x14ac:dyDescent="0.25">
      <c r="A75" s="25">
        <v>73</v>
      </c>
      <c r="B75" s="40" t="s">
        <v>346</v>
      </c>
      <c r="C75" s="40" t="s">
        <v>319</v>
      </c>
      <c r="D75" s="40" t="s">
        <v>356</v>
      </c>
      <c r="E75" s="41">
        <v>62.400000000000006</v>
      </c>
      <c r="F75" s="41">
        <v>72</v>
      </c>
      <c r="G75" s="41">
        <v>0</v>
      </c>
      <c r="H75" s="41">
        <v>36</v>
      </c>
      <c r="I75" s="18"/>
      <c r="J75" s="56">
        <f t="shared" si="3"/>
        <v>170.4</v>
      </c>
      <c r="K75" s="19"/>
      <c r="L75" s="44">
        <f t="shared" si="4"/>
        <v>170.4</v>
      </c>
      <c r="Q75" s="70">
        <f t="shared" si="5"/>
        <v>134.4</v>
      </c>
    </row>
    <row r="76" spans="1:17" ht="15" x14ac:dyDescent="0.25">
      <c r="A76" s="25">
        <v>74</v>
      </c>
      <c r="B76" s="40" t="s">
        <v>190</v>
      </c>
      <c r="C76" s="40" t="s">
        <v>191</v>
      </c>
      <c r="D76" s="40" t="s">
        <v>356</v>
      </c>
      <c r="E76" s="41">
        <v>96</v>
      </c>
      <c r="F76" s="41">
        <v>0</v>
      </c>
      <c r="G76" s="41">
        <v>0</v>
      </c>
      <c r="H76" s="41">
        <v>81.599999999999994</v>
      </c>
      <c r="I76" s="18"/>
      <c r="J76" s="56">
        <f t="shared" si="3"/>
        <v>177.6</v>
      </c>
      <c r="K76" s="19">
        <v>116.5</v>
      </c>
      <c r="L76" s="44">
        <f t="shared" si="4"/>
        <v>294.10000000000002</v>
      </c>
      <c r="Q76" s="70">
        <f t="shared" si="5"/>
        <v>96</v>
      </c>
    </row>
    <row r="77" spans="1:17" ht="15" x14ac:dyDescent="0.25">
      <c r="A77" s="25">
        <v>75</v>
      </c>
      <c r="B77" s="40" t="s">
        <v>254</v>
      </c>
      <c r="C77" s="40" t="s">
        <v>246</v>
      </c>
      <c r="D77" s="40" t="s">
        <v>356</v>
      </c>
      <c r="E77" s="41">
        <v>96</v>
      </c>
      <c r="F77" s="41">
        <v>0</v>
      </c>
      <c r="G77" s="41">
        <v>0</v>
      </c>
      <c r="H77" s="41">
        <v>60</v>
      </c>
      <c r="I77" s="18"/>
      <c r="J77" s="56">
        <f t="shared" si="3"/>
        <v>156</v>
      </c>
      <c r="K77" s="19"/>
      <c r="L77" s="44">
        <f t="shared" si="4"/>
        <v>156</v>
      </c>
      <c r="Q77" s="70">
        <f t="shared" si="5"/>
        <v>96</v>
      </c>
    </row>
    <row r="78" spans="1:17" ht="15" x14ac:dyDescent="0.25">
      <c r="A78" s="25">
        <v>76</v>
      </c>
      <c r="B78" s="40" t="s">
        <v>73</v>
      </c>
      <c r="C78" s="40" t="s">
        <v>74</v>
      </c>
      <c r="D78" s="40" t="s">
        <v>356</v>
      </c>
      <c r="E78" s="41">
        <v>72</v>
      </c>
      <c r="F78" s="41">
        <v>24</v>
      </c>
      <c r="G78" s="41">
        <v>0</v>
      </c>
      <c r="H78" s="41">
        <v>108</v>
      </c>
      <c r="I78" s="18"/>
      <c r="J78" s="56">
        <f t="shared" si="3"/>
        <v>204</v>
      </c>
      <c r="K78" s="19"/>
      <c r="L78" s="44">
        <f t="shared" si="4"/>
        <v>204</v>
      </c>
      <c r="Q78" s="70">
        <f t="shared" si="5"/>
        <v>96</v>
      </c>
    </row>
    <row r="79" spans="1:17" ht="15" x14ac:dyDescent="0.25">
      <c r="A79" s="25">
        <v>77</v>
      </c>
      <c r="B79" s="40" t="s">
        <v>261</v>
      </c>
      <c r="C79" s="40" t="s">
        <v>197</v>
      </c>
      <c r="D79" s="40" t="s">
        <v>356</v>
      </c>
      <c r="E79" s="41">
        <v>95.52000000000001</v>
      </c>
      <c r="F79" s="41">
        <v>118.4</v>
      </c>
      <c r="G79" s="41">
        <v>0</v>
      </c>
      <c r="H79" s="41">
        <v>76</v>
      </c>
      <c r="I79" s="18"/>
      <c r="J79" s="56">
        <f t="shared" si="3"/>
        <v>289.92</v>
      </c>
      <c r="K79" s="19"/>
      <c r="L79" s="44">
        <f t="shared" si="4"/>
        <v>289.92</v>
      </c>
      <c r="Q79" s="70">
        <f t="shared" si="5"/>
        <v>213.92000000000002</v>
      </c>
    </row>
    <row r="80" spans="1:17" ht="15" x14ac:dyDescent="0.25">
      <c r="A80" s="25">
        <v>78</v>
      </c>
      <c r="B80" s="40" t="s">
        <v>131</v>
      </c>
      <c r="C80" s="40" t="s">
        <v>132</v>
      </c>
      <c r="D80" s="40" t="s">
        <v>356</v>
      </c>
      <c r="E80" s="41">
        <v>198.71199999999999</v>
      </c>
      <c r="F80" s="41">
        <v>88</v>
      </c>
      <c r="G80" s="41">
        <v>0</v>
      </c>
      <c r="H80" s="41">
        <v>36</v>
      </c>
      <c r="I80" s="18"/>
      <c r="J80" s="56">
        <f t="shared" si="3"/>
        <v>322.71199999999999</v>
      </c>
      <c r="K80" s="19"/>
      <c r="L80" s="44">
        <f t="shared" si="4"/>
        <v>322.71199999999999</v>
      </c>
      <c r="Q80" s="70">
        <f t="shared" si="5"/>
        <v>286.71199999999999</v>
      </c>
    </row>
    <row r="81" spans="1:17" ht="15" x14ac:dyDescent="0.25">
      <c r="A81" s="25">
        <v>79</v>
      </c>
      <c r="B81" s="40" t="s">
        <v>289</v>
      </c>
      <c r="C81" s="40" t="s">
        <v>34</v>
      </c>
      <c r="D81" s="40" t="s">
        <v>356</v>
      </c>
      <c r="E81" s="41">
        <v>174.96</v>
      </c>
      <c r="F81" s="41">
        <v>0</v>
      </c>
      <c r="G81" s="41">
        <v>0</v>
      </c>
      <c r="H81" s="41">
        <v>0</v>
      </c>
      <c r="I81" s="18"/>
      <c r="J81" s="56">
        <f t="shared" si="3"/>
        <v>174.96</v>
      </c>
      <c r="K81" s="19"/>
      <c r="L81" s="44">
        <f t="shared" si="4"/>
        <v>174.96</v>
      </c>
      <c r="Q81" s="70">
        <f t="shared" si="5"/>
        <v>174.96</v>
      </c>
    </row>
    <row r="82" spans="1:17" ht="15" x14ac:dyDescent="0.25">
      <c r="A82" s="25">
        <v>80</v>
      </c>
      <c r="B82" s="40" t="s">
        <v>294</v>
      </c>
      <c r="C82" s="40" t="s">
        <v>0</v>
      </c>
      <c r="D82" s="40" t="s">
        <v>462</v>
      </c>
      <c r="E82" s="41">
        <v>67.199999999999989</v>
      </c>
      <c r="F82" s="41">
        <v>131.19999999999999</v>
      </c>
      <c r="G82" s="41">
        <v>0</v>
      </c>
      <c r="H82" s="41">
        <v>0</v>
      </c>
      <c r="I82" s="19">
        <v>34.4</v>
      </c>
      <c r="J82" s="56">
        <f t="shared" si="3"/>
        <v>232.79999999999998</v>
      </c>
      <c r="K82" s="19"/>
      <c r="L82" s="44">
        <f t="shared" si="4"/>
        <v>232.79999999999998</v>
      </c>
      <c r="Q82" s="70">
        <f t="shared" si="5"/>
        <v>198.39999999999998</v>
      </c>
    </row>
    <row r="83" spans="1:17" ht="15" x14ac:dyDescent="0.25">
      <c r="A83" s="25">
        <v>81</v>
      </c>
      <c r="B83" s="40" t="s">
        <v>281</v>
      </c>
      <c r="C83" s="40" t="s">
        <v>133</v>
      </c>
      <c r="D83" s="40" t="s">
        <v>462</v>
      </c>
      <c r="E83" s="41">
        <v>0</v>
      </c>
      <c r="F83" s="41">
        <v>148.80000000000001</v>
      </c>
      <c r="G83" s="41">
        <v>101.15537920000003</v>
      </c>
      <c r="H83" s="41">
        <v>0</v>
      </c>
      <c r="I83" s="18"/>
      <c r="J83" s="56">
        <f t="shared" si="3"/>
        <v>249.95537920000004</v>
      </c>
      <c r="K83" s="19"/>
      <c r="L83" s="44">
        <f t="shared" si="4"/>
        <v>249.95537920000004</v>
      </c>
      <c r="Q83" s="70">
        <f t="shared" si="5"/>
        <v>148.80000000000001</v>
      </c>
    </row>
    <row r="84" spans="1:17" ht="15" x14ac:dyDescent="0.25">
      <c r="A84" s="25">
        <v>82</v>
      </c>
      <c r="B84" s="40" t="s">
        <v>395</v>
      </c>
      <c r="C84" s="40" t="s">
        <v>331</v>
      </c>
      <c r="D84" s="40" t="s">
        <v>462</v>
      </c>
      <c r="E84" s="41">
        <v>0</v>
      </c>
      <c r="F84" s="41">
        <v>48</v>
      </c>
      <c r="G84" s="41">
        <v>135.22832320000001</v>
      </c>
      <c r="H84" s="41">
        <v>0</v>
      </c>
      <c r="I84" s="18"/>
      <c r="J84" s="56">
        <f t="shared" si="3"/>
        <v>183.22832320000001</v>
      </c>
      <c r="K84" s="19"/>
      <c r="L84" s="44">
        <f t="shared" si="4"/>
        <v>183.22832320000001</v>
      </c>
      <c r="Q84" s="70">
        <f t="shared" si="5"/>
        <v>48</v>
      </c>
    </row>
    <row r="85" spans="1:17" ht="15" x14ac:dyDescent="0.25">
      <c r="A85" s="25">
        <v>83</v>
      </c>
      <c r="B85" s="40" t="s">
        <v>270</v>
      </c>
      <c r="C85" s="40" t="s">
        <v>142</v>
      </c>
      <c r="D85" s="40" t="s">
        <v>462</v>
      </c>
      <c r="E85" s="41">
        <v>32</v>
      </c>
      <c r="F85" s="41">
        <v>474.56</v>
      </c>
      <c r="G85" s="41">
        <v>102</v>
      </c>
      <c r="H85" s="41">
        <v>76</v>
      </c>
      <c r="I85" s="18"/>
      <c r="J85" s="56">
        <f t="shared" si="3"/>
        <v>684.56</v>
      </c>
      <c r="K85" s="19"/>
      <c r="L85" s="44">
        <f t="shared" si="4"/>
        <v>684.56</v>
      </c>
      <c r="Q85" s="70">
        <f t="shared" si="5"/>
        <v>506.56</v>
      </c>
    </row>
    <row r="86" spans="1:17" ht="15" x14ac:dyDescent="0.25">
      <c r="A86" s="25">
        <v>84</v>
      </c>
      <c r="B86" s="40" t="s">
        <v>50</v>
      </c>
      <c r="C86" s="40" t="s">
        <v>51</v>
      </c>
      <c r="D86" s="40" t="s">
        <v>462</v>
      </c>
      <c r="E86" s="41">
        <v>152</v>
      </c>
      <c r="F86" s="41">
        <v>108.8</v>
      </c>
      <c r="G86" s="41">
        <v>96.12</v>
      </c>
      <c r="H86" s="41">
        <v>36</v>
      </c>
      <c r="I86" s="18"/>
      <c r="J86" s="56">
        <f t="shared" si="3"/>
        <v>392.92</v>
      </c>
      <c r="K86" s="19"/>
      <c r="L86" s="44">
        <f t="shared" si="4"/>
        <v>392.92</v>
      </c>
      <c r="Q86" s="70">
        <f t="shared" si="5"/>
        <v>260.8</v>
      </c>
    </row>
    <row r="87" spans="1:17" ht="15" x14ac:dyDescent="0.25">
      <c r="A87" s="25">
        <v>85</v>
      </c>
      <c r="B87" s="40" t="s">
        <v>296</v>
      </c>
      <c r="C87" s="40" t="s">
        <v>139</v>
      </c>
      <c r="D87" s="40" t="s">
        <v>462</v>
      </c>
      <c r="E87" s="41">
        <v>0</v>
      </c>
      <c r="F87" s="41">
        <v>192</v>
      </c>
      <c r="G87" s="41">
        <v>0</v>
      </c>
      <c r="H87" s="41">
        <v>0</v>
      </c>
      <c r="I87" s="18"/>
      <c r="J87" s="56">
        <f t="shared" si="3"/>
        <v>192</v>
      </c>
      <c r="K87" s="19"/>
      <c r="L87" s="44">
        <f t="shared" si="4"/>
        <v>192</v>
      </c>
      <c r="Q87" s="70">
        <f t="shared" si="5"/>
        <v>192</v>
      </c>
    </row>
    <row r="88" spans="1:17" ht="15" x14ac:dyDescent="0.25">
      <c r="A88" s="25">
        <v>86</v>
      </c>
      <c r="B88" s="40" t="s">
        <v>398</v>
      </c>
      <c r="C88" s="40" t="s">
        <v>334</v>
      </c>
      <c r="D88" s="40" t="s">
        <v>462</v>
      </c>
      <c r="E88" s="41">
        <v>80</v>
      </c>
      <c r="F88" s="41">
        <v>201.60000000000002</v>
      </c>
      <c r="G88" s="41">
        <v>115.64</v>
      </c>
      <c r="H88" s="41">
        <v>36</v>
      </c>
      <c r="I88" s="18"/>
      <c r="J88" s="56">
        <f t="shared" si="3"/>
        <v>433.24</v>
      </c>
      <c r="K88" s="19"/>
      <c r="L88" s="44">
        <f t="shared" si="4"/>
        <v>433.24</v>
      </c>
      <c r="Q88" s="70">
        <f t="shared" si="5"/>
        <v>281.60000000000002</v>
      </c>
    </row>
    <row r="89" spans="1:17" ht="15" x14ac:dyDescent="0.25">
      <c r="A89" s="25">
        <v>87</v>
      </c>
      <c r="B89" s="40" t="s">
        <v>1</v>
      </c>
      <c r="C89" s="40" t="s">
        <v>2</v>
      </c>
      <c r="D89" s="40" t="s">
        <v>462</v>
      </c>
      <c r="E89" s="41">
        <v>0</v>
      </c>
      <c r="F89" s="41">
        <v>160.63999999999999</v>
      </c>
      <c r="G89" s="41">
        <v>0</v>
      </c>
      <c r="H89" s="41">
        <v>0</v>
      </c>
      <c r="I89" s="18"/>
      <c r="J89" s="56">
        <f t="shared" si="3"/>
        <v>160.63999999999999</v>
      </c>
      <c r="K89" s="19"/>
      <c r="L89" s="44">
        <f t="shared" si="4"/>
        <v>160.63999999999999</v>
      </c>
      <c r="Q89" s="70">
        <f t="shared" si="5"/>
        <v>160.63999999999999</v>
      </c>
    </row>
    <row r="90" spans="1:17" ht="15" x14ac:dyDescent="0.25">
      <c r="A90" s="25">
        <v>88</v>
      </c>
      <c r="B90" s="40" t="s">
        <v>269</v>
      </c>
      <c r="C90" s="40" t="s">
        <v>77</v>
      </c>
      <c r="D90" s="40" t="s">
        <v>462</v>
      </c>
      <c r="E90" s="41">
        <v>96</v>
      </c>
      <c r="F90" s="41">
        <v>120.32</v>
      </c>
      <c r="G90" s="41">
        <v>56.055999999999997</v>
      </c>
      <c r="H90" s="41">
        <v>52</v>
      </c>
      <c r="I90" s="18"/>
      <c r="J90" s="56">
        <f t="shared" si="3"/>
        <v>324.37599999999998</v>
      </c>
      <c r="K90" s="19"/>
      <c r="L90" s="44">
        <f t="shared" si="4"/>
        <v>324.37599999999998</v>
      </c>
      <c r="Q90" s="70">
        <f t="shared" si="5"/>
        <v>216.32</v>
      </c>
    </row>
    <row r="91" spans="1:17" ht="15" x14ac:dyDescent="0.25">
      <c r="A91" s="25">
        <v>89</v>
      </c>
      <c r="B91" s="40" t="s">
        <v>397</v>
      </c>
      <c r="C91" s="40" t="s">
        <v>333</v>
      </c>
      <c r="D91" s="40" t="s">
        <v>462</v>
      </c>
      <c r="E91" s="41">
        <v>0</v>
      </c>
      <c r="F91" s="41">
        <v>122.88</v>
      </c>
      <c r="G91" s="41">
        <v>31.59</v>
      </c>
      <c r="H91" s="41">
        <v>0</v>
      </c>
      <c r="I91" s="18"/>
      <c r="J91" s="56">
        <f t="shared" si="3"/>
        <v>154.47</v>
      </c>
      <c r="K91" s="19"/>
      <c r="L91" s="44">
        <f t="shared" si="4"/>
        <v>154.47</v>
      </c>
      <c r="Q91" s="70">
        <f t="shared" si="5"/>
        <v>122.88</v>
      </c>
    </row>
    <row r="92" spans="1:17" ht="15" x14ac:dyDescent="0.25">
      <c r="A92" s="25">
        <v>90</v>
      </c>
      <c r="B92" s="40" t="s">
        <v>7</v>
      </c>
      <c r="C92" s="40" t="s">
        <v>8</v>
      </c>
      <c r="D92" s="40" t="s">
        <v>462</v>
      </c>
      <c r="E92" s="41">
        <v>134.39999999999998</v>
      </c>
      <c r="F92" s="41">
        <v>255.36</v>
      </c>
      <c r="G92" s="41">
        <v>562.5440000000001</v>
      </c>
      <c r="H92" s="41">
        <v>72</v>
      </c>
      <c r="I92" s="18"/>
      <c r="J92" s="56">
        <f t="shared" si="3"/>
        <v>1024.3040000000001</v>
      </c>
      <c r="K92" s="19"/>
      <c r="L92" s="44">
        <f t="shared" si="4"/>
        <v>1024.3040000000001</v>
      </c>
      <c r="Q92" s="70">
        <f t="shared" si="5"/>
        <v>389.76</v>
      </c>
    </row>
    <row r="93" spans="1:17" ht="15" x14ac:dyDescent="0.25">
      <c r="A93" s="25">
        <v>91</v>
      </c>
      <c r="B93" s="40" t="s">
        <v>62</v>
      </c>
      <c r="C93" s="40" t="s">
        <v>63</v>
      </c>
      <c r="D93" s="40" t="s">
        <v>355</v>
      </c>
      <c r="E93" s="41">
        <v>219.2</v>
      </c>
      <c r="F93" s="41">
        <v>0</v>
      </c>
      <c r="G93" s="41">
        <v>0</v>
      </c>
      <c r="H93" s="41">
        <v>72</v>
      </c>
      <c r="I93" s="18"/>
      <c r="J93" s="56">
        <f t="shared" si="3"/>
        <v>291.2</v>
      </c>
      <c r="K93" s="19"/>
      <c r="L93" s="44">
        <f t="shared" si="4"/>
        <v>291.2</v>
      </c>
      <c r="Q93" s="70">
        <f t="shared" si="5"/>
        <v>219.2</v>
      </c>
    </row>
    <row r="94" spans="1:17" ht="15" x14ac:dyDescent="0.25">
      <c r="A94" s="25">
        <v>92</v>
      </c>
      <c r="B94" s="40" t="s">
        <v>10</v>
      </c>
      <c r="C94" s="40" t="s">
        <v>11</v>
      </c>
      <c r="D94" s="40" t="s">
        <v>355</v>
      </c>
      <c r="E94" s="41">
        <v>96.24</v>
      </c>
      <c r="F94" s="41">
        <v>144</v>
      </c>
      <c r="G94" s="41">
        <v>0</v>
      </c>
      <c r="H94" s="41">
        <v>76</v>
      </c>
      <c r="I94" s="18"/>
      <c r="J94" s="56">
        <f t="shared" si="3"/>
        <v>316.24</v>
      </c>
      <c r="K94" s="19"/>
      <c r="L94" s="44">
        <f t="shared" si="4"/>
        <v>316.24</v>
      </c>
      <c r="Q94" s="70">
        <f t="shared" si="5"/>
        <v>240.24</v>
      </c>
    </row>
    <row r="95" spans="1:17" ht="15" x14ac:dyDescent="0.25">
      <c r="A95" s="25">
        <v>93</v>
      </c>
      <c r="B95" s="40" t="s">
        <v>20</v>
      </c>
      <c r="C95" s="40" t="s">
        <v>21</v>
      </c>
      <c r="D95" s="40" t="s">
        <v>355</v>
      </c>
      <c r="E95" s="41">
        <v>48</v>
      </c>
      <c r="F95" s="41">
        <v>0</v>
      </c>
      <c r="G95" s="41">
        <v>0</v>
      </c>
      <c r="H95" s="41">
        <v>121.6</v>
      </c>
      <c r="I95" s="19">
        <v>176</v>
      </c>
      <c r="J95" s="56">
        <f t="shared" si="3"/>
        <v>345.6</v>
      </c>
      <c r="K95" s="19"/>
      <c r="L95" s="44">
        <f t="shared" si="4"/>
        <v>345.6</v>
      </c>
      <c r="Q95" s="70">
        <f t="shared" si="5"/>
        <v>48</v>
      </c>
    </row>
    <row r="96" spans="1:17" ht="15" x14ac:dyDescent="0.25">
      <c r="A96" s="25">
        <v>94</v>
      </c>
      <c r="B96" s="40" t="s">
        <v>109</v>
      </c>
      <c r="C96" s="40" t="s">
        <v>110</v>
      </c>
      <c r="D96" s="40" t="s">
        <v>355</v>
      </c>
      <c r="E96" s="41">
        <v>192</v>
      </c>
      <c r="F96" s="41">
        <v>0</v>
      </c>
      <c r="G96" s="41">
        <v>19.2</v>
      </c>
      <c r="H96" s="41">
        <v>100.80000000000001</v>
      </c>
      <c r="I96" s="18"/>
      <c r="J96" s="56">
        <f t="shared" si="3"/>
        <v>312</v>
      </c>
      <c r="K96" s="19"/>
      <c r="L96" s="44">
        <f t="shared" si="4"/>
        <v>312</v>
      </c>
      <c r="Q96" s="70">
        <f t="shared" si="5"/>
        <v>192</v>
      </c>
    </row>
    <row r="97" spans="1:17" ht="15" x14ac:dyDescent="0.25">
      <c r="A97" s="25">
        <v>95</v>
      </c>
      <c r="B97" s="40" t="s">
        <v>98</v>
      </c>
      <c r="C97" s="40" t="s">
        <v>99</v>
      </c>
      <c r="D97" s="40" t="s">
        <v>355</v>
      </c>
      <c r="E97" s="41">
        <v>96</v>
      </c>
      <c r="F97" s="41">
        <v>124.80000000000001</v>
      </c>
      <c r="G97" s="41">
        <v>0</v>
      </c>
      <c r="H97" s="41">
        <v>0</v>
      </c>
      <c r="I97" s="19">
        <v>52.800000000000004</v>
      </c>
      <c r="J97" s="56">
        <f t="shared" si="3"/>
        <v>273.60000000000002</v>
      </c>
      <c r="K97" s="19"/>
      <c r="L97" s="44">
        <f t="shared" si="4"/>
        <v>273.60000000000002</v>
      </c>
      <c r="Q97" s="70">
        <f t="shared" si="5"/>
        <v>220.8</v>
      </c>
    </row>
    <row r="98" spans="1:17" ht="15" x14ac:dyDescent="0.25">
      <c r="A98" s="25">
        <v>96</v>
      </c>
      <c r="B98" s="40" t="s">
        <v>66</v>
      </c>
      <c r="C98" s="40" t="s">
        <v>165</v>
      </c>
      <c r="D98" s="40" t="s">
        <v>355</v>
      </c>
      <c r="E98" s="41">
        <v>96</v>
      </c>
      <c r="F98" s="41">
        <v>80</v>
      </c>
      <c r="G98" s="41">
        <v>0</v>
      </c>
      <c r="H98" s="41">
        <v>48</v>
      </c>
      <c r="I98" s="18"/>
      <c r="J98" s="56">
        <f t="shared" si="3"/>
        <v>224</v>
      </c>
      <c r="K98" s="19"/>
      <c r="L98" s="44">
        <f t="shared" si="4"/>
        <v>224</v>
      </c>
      <c r="Q98" s="70">
        <f t="shared" si="5"/>
        <v>176</v>
      </c>
    </row>
    <row r="99" spans="1:17" ht="15" x14ac:dyDescent="0.25">
      <c r="A99" s="25">
        <v>97</v>
      </c>
      <c r="B99" s="40" t="s">
        <v>67</v>
      </c>
      <c r="C99" s="40" t="s">
        <v>68</v>
      </c>
      <c r="D99" s="40" t="s">
        <v>355</v>
      </c>
      <c r="E99" s="41">
        <v>48</v>
      </c>
      <c r="F99" s="41">
        <v>0</v>
      </c>
      <c r="G99" s="41">
        <v>0</v>
      </c>
      <c r="H99" s="41">
        <v>96</v>
      </c>
      <c r="I99" s="19">
        <v>202.4</v>
      </c>
      <c r="J99" s="56">
        <f t="shared" si="3"/>
        <v>346.4</v>
      </c>
      <c r="K99" s="19"/>
      <c r="L99" s="44">
        <f t="shared" si="4"/>
        <v>346.4</v>
      </c>
      <c r="Q99" s="70">
        <f t="shared" si="5"/>
        <v>48</v>
      </c>
    </row>
    <row r="100" spans="1:17" ht="15" x14ac:dyDescent="0.25">
      <c r="A100" s="25">
        <v>98</v>
      </c>
      <c r="B100" s="40" t="s">
        <v>388</v>
      </c>
      <c r="C100" s="40" t="s">
        <v>326</v>
      </c>
      <c r="D100" s="40" t="s">
        <v>355</v>
      </c>
      <c r="E100" s="41">
        <v>0</v>
      </c>
      <c r="F100" s="41">
        <v>113.6</v>
      </c>
      <c r="G100" s="41">
        <v>0</v>
      </c>
      <c r="H100" s="41">
        <v>72</v>
      </c>
      <c r="I100" s="18"/>
      <c r="J100" s="56">
        <f t="shared" si="3"/>
        <v>185.6</v>
      </c>
      <c r="K100" s="19"/>
      <c r="L100" s="44">
        <f t="shared" si="4"/>
        <v>185.6</v>
      </c>
      <c r="Q100" s="70">
        <f t="shared" si="5"/>
        <v>113.6</v>
      </c>
    </row>
    <row r="101" spans="1:17" ht="15" x14ac:dyDescent="0.25">
      <c r="A101" s="25">
        <v>99</v>
      </c>
      <c r="B101" s="40" t="s">
        <v>463</v>
      </c>
      <c r="C101" s="40" t="s">
        <v>464</v>
      </c>
      <c r="D101" s="40" t="s">
        <v>355</v>
      </c>
      <c r="E101" s="41">
        <v>48.96</v>
      </c>
      <c r="F101" s="41">
        <v>16</v>
      </c>
      <c r="G101" s="41">
        <v>0</v>
      </c>
      <c r="H101" s="41">
        <v>0</v>
      </c>
      <c r="I101" s="19">
        <v>35.199999999999996</v>
      </c>
      <c r="J101" s="56">
        <f t="shared" si="3"/>
        <v>100.16</v>
      </c>
      <c r="K101" s="19"/>
      <c r="L101" s="44">
        <f t="shared" si="4"/>
        <v>100.16</v>
      </c>
      <c r="Q101" s="70">
        <f t="shared" si="5"/>
        <v>64.960000000000008</v>
      </c>
    </row>
    <row r="102" spans="1:17" ht="15" x14ac:dyDescent="0.25">
      <c r="A102" s="25">
        <v>100</v>
      </c>
      <c r="B102" s="40" t="s">
        <v>258</v>
      </c>
      <c r="C102" s="40" t="s">
        <v>138</v>
      </c>
      <c r="D102" s="40" t="s">
        <v>355</v>
      </c>
      <c r="E102" s="41">
        <v>147.67999999999998</v>
      </c>
      <c r="F102" s="41">
        <v>0</v>
      </c>
      <c r="G102" s="41">
        <v>58.900000000000006</v>
      </c>
      <c r="H102" s="41">
        <v>72</v>
      </c>
      <c r="I102" s="19">
        <v>52.800000000000004</v>
      </c>
      <c r="J102" s="56">
        <f t="shared" si="3"/>
        <v>331.38</v>
      </c>
      <c r="K102" s="19"/>
      <c r="L102" s="44">
        <f t="shared" si="4"/>
        <v>331.38</v>
      </c>
      <c r="Q102" s="70">
        <f t="shared" si="5"/>
        <v>147.67999999999998</v>
      </c>
    </row>
    <row r="103" spans="1:17" ht="15" x14ac:dyDescent="0.25">
      <c r="A103" s="25">
        <v>101</v>
      </c>
      <c r="B103" s="40" t="s">
        <v>264</v>
      </c>
      <c r="C103" s="40" t="s">
        <v>183</v>
      </c>
      <c r="D103" s="40" t="s">
        <v>357</v>
      </c>
      <c r="E103" s="41">
        <v>96</v>
      </c>
      <c r="F103" s="41">
        <v>0</v>
      </c>
      <c r="G103" s="41">
        <v>0</v>
      </c>
      <c r="H103" s="41">
        <v>36.799999999999997</v>
      </c>
      <c r="I103" s="18"/>
      <c r="J103" s="56">
        <f t="shared" si="3"/>
        <v>132.80000000000001</v>
      </c>
      <c r="K103" s="19"/>
      <c r="L103" s="44">
        <f t="shared" si="4"/>
        <v>132.80000000000001</v>
      </c>
      <c r="Q103" s="70">
        <f t="shared" si="5"/>
        <v>96</v>
      </c>
    </row>
    <row r="104" spans="1:17" ht="15" x14ac:dyDescent="0.25">
      <c r="A104" s="25">
        <v>102</v>
      </c>
      <c r="B104" s="40" t="s">
        <v>262</v>
      </c>
      <c r="C104" s="40" t="s">
        <v>129</v>
      </c>
      <c r="D104" s="40" t="s">
        <v>357</v>
      </c>
      <c r="E104" s="41">
        <v>0</v>
      </c>
      <c r="F104" s="41">
        <v>0</v>
      </c>
      <c r="G104" s="41">
        <v>0</v>
      </c>
      <c r="H104" s="41">
        <v>72</v>
      </c>
      <c r="I104" s="18"/>
      <c r="J104" s="56">
        <f t="shared" si="3"/>
        <v>72</v>
      </c>
      <c r="K104" s="19"/>
      <c r="L104" s="44">
        <f t="shared" si="4"/>
        <v>72</v>
      </c>
      <c r="Q104" s="70">
        <f t="shared" si="5"/>
        <v>0</v>
      </c>
    </row>
    <row r="105" spans="1:17" ht="15" x14ac:dyDescent="0.25">
      <c r="A105" s="25">
        <v>103</v>
      </c>
      <c r="B105" s="40" t="s">
        <v>56</v>
      </c>
      <c r="C105" s="40" t="s">
        <v>57</v>
      </c>
      <c r="D105" s="40" t="s">
        <v>357</v>
      </c>
      <c r="E105" s="41">
        <v>0</v>
      </c>
      <c r="F105" s="41">
        <v>0</v>
      </c>
      <c r="G105" s="41">
        <v>0</v>
      </c>
      <c r="H105" s="41">
        <v>0</v>
      </c>
      <c r="I105" s="18"/>
      <c r="J105" s="56">
        <f t="shared" si="3"/>
        <v>0</v>
      </c>
      <c r="K105" s="19"/>
      <c r="L105" s="44">
        <f t="shared" si="4"/>
        <v>0</v>
      </c>
      <c r="Q105" s="70">
        <f t="shared" si="5"/>
        <v>0</v>
      </c>
    </row>
    <row r="106" spans="1:17" ht="15" x14ac:dyDescent="0.25">
      <c r="A106" s="25">
        <v>104</v>
      </c>
      <c r="B106" s="40" t="s">
        <v>273</v>
      </c>
      <c r="C106" s="40" t="s">
        <v>161</v>
      </c>
      <c r="D106" s="40" t="s">
        <v>357</v>
      </c>
      <c r="E106" s="41">
        <v>161.28</v>
      </c>
      <c r="F106" s="41">
        <v>0</v>
      </c>
      <c r="G106" s="41">
        <v>0</v>
      </c>
      <c r="H106" s="41">
        <v>0</v>
      </c>
      <c r="I106" s="18"/>
      <c r="J106" s="56">
        <f t="shared" si="3"/>
        <v>161.28</v>
      </c>
      <c r="K106" s="19"/>
      <c r="L106" s="44">
        <f t="shared" si="4"/>
        <v>161.28</v>
      </c>
      <c r="Q106" s="70">
        <f t="shared" si="5"/>
        <v>161.28</v>
      </c>
    </row>
    <row r="107" spans="1:17" ht="15" x14ac:dyDescent="0.25">
      <c r="A107" s="25">
        <v>105</v>
      </c>
      <c r="B107" s="40" t="s">
        <v>390</v>
      </c>
      <c r="C107" s="40" t="s">
        <v>328</v>
      </c>
      <c r="D107" s="40" t="s">
        <v>357</v>
      </c>
      <c r="E107" s="41">
        <v>80</v>
      </c>
      <c r="F107" s="41">
        <v>16</v>
      </c>
      <c r="G107" s="41">
        <v>0</v>
      </c>
      <c r="H107" s="41">
        <v>64</v>
      </c>
      <c r="I107" s="18"/>
      <c r="J107" s="56">
        <f t="shared" si="3"/>
        <v>160</v>
      </c>
      <c r="K107" s="19"/>
      <c r="L107" s="44">
        <f t="shared" si="4"/>
        <v>160</v>
      </c>
      <c r="Q107" s="70">
        <f t="shared" si="5"/>
        <v>96</v>
      </c>
    </row>
    <row r="108" spans="1:17" ht="15" x14ac:dyDescent="0.25">
      <c r="A108" s="25">
        <v>106</v>
      </c>
      <c r="B108" s="40" t="s">
        <v>391</v>
      </c>
      <c r="C108" s="40" t="s">
        <v>329</v>
      </c>
      <c r="D108" s="40" t="s">
        <v>357</v>
      </c>
      <c r="E108" s="41">
        <v>64</v>
      </c>
      <c r="F108" s="41">
        <v>0</v>
      </c>
      <c r="G108" s="41">
        <v>0</v>
      </c>
      <c r="H108" s="41">
        <v>0</v>
      </c>
      <c r="I108" s="18"/>
      <c r="J108" s="56">
        <f t="shared" si="3"/>
        <v>64</v>
      </c>
      <c r="K108" s="19"/>
      <c r="L108" s="44">
        <f t="shared" si="4"/>
        <v>64</v>
      </c>
      <c r="Q108" s="70">
        <f t="shared" si="5"/>
        <v>64</v>
      </c>
    </row>
    <row r="109" spans="1:17" ht="15" x14ac:dyDescent="0.25">
      <c r="A109" s="25">
        <v>107</v>
      </c>
      <c r="B109" s="40" t="s">
        <v>271</v>
      </c>
      <c r="C109" s="40" t="s">
        <v>199</v>
      </c>
      <c r="D109" s="40" t="s">
        <v>357</v>
      </c>
      <c r="E109" s="41">
        <v>0</v>
      </c>
      <c r="F109" s="41">
        <v>0</v>
      </c>
      <c r="G109" s="41">
        <v>0</v>
      </c>
      <c r="H109" s="41">
        <v>23.04</v>
      </c>
      <c r="I109" s="18"/>
      <c r="J109" s="56">
        <f t="shared" si="3"/>
        <v>23.04</v>
      </c>
      <c r="K109" s="19"/>
      <c r="L109" s="44">
        <f t="shared" si="4"/>
        <v>23.04</v>
      </c>
      <c r="Q109" s="70">
        <f t="shared" si="5"/>
        <v>0</v>
      </c>
    </row>
    <row r="110" spans="1:17" ht="15" x14ac:dyDescent="0.25">
      <c r="A110" s="25">
        <v>108</v>
      </c>
      <c r="B110" s="40" t="s">
        <v>282</v>
      </c>
      <c r="C110" s="40" t="s">
        <v>193</v>
      </c>
      <c r="D110" s="40" t="s">
        <v>357</v>
      </c>
      <c r="E110" s="41">
        <v>64</v>
      </c>
      <c r="F110" s="41">
        <v>0</v>
      </c>
      <c r="G110" s="41">
        <v>0</v>
      </c>
      <c r="H110" s="41">
        <v>0</v>
      </c>
      <c r="I110" s="18"/>
      <c r="J110" s="56">
        <f t="shared" si="3"/>
        <v>64</v>
      </c>
      <c r="K110" s="19"/>
      <c r="L110" s="44">
        <f t="shared" si="4"/>
        <v>64</v>
      </c>
      <c r="Q110" s="70">
        <f t="shared" si="5"/>
        <v>64</v>
      </c>
    </row>
    <row r="111" spans="1:17" ht="15" x14ac:dyDescent="0.25">
      <c r="A111" s="25">
        <v>109</v>
      </c>
      <c r="B111" s="40" t="s">
        <v>465</v>
      </c>
      <c r="C111" s="40" t="s">
        <v>466</v>
      </c>
      <c r="D111" s="40" t="s">
        <v>357</v>
      </c>
      <c r="E111" s="41">
        <v>64</v>
      </c>
      <c r="F111" s="41">
        <v>0</v>
      </c>
      <c r="G111" s="41">
        <v>0</v>
      </c>
      <c r="H111" s="41">
        <v>0</v>
      </c>
      <c r="I111" s="18"/>
      <c r="J111" s="56">
        <f t="shared" si="3"/>
        <v>64</v>
      </c>
      <c r="K111" s="19"/>
      <c r="L111" s="44">
        <f t="shared" si="4"/>
        <v>64</v>
      </c>
      <c r="Q111" s="70">
        <f t="shared" si="5"/>
        <v>64</v>
      </c>
    </row>
    <row r="112" spans="1:17" ht="15" x14ac:dyDescent="0.25">
      <c r="A112" s="25">
        <v>110</v>
      </c>
      <c r="B112" s="40" t="s">
        <v>392</v>
      </c>
      <c r="C112" s="40" t="s">
        <v>317</v>
      </c>
      <c r="D112" s="40" t="s">
        <v>357</v>
      </c>
      <c r="E112" s="41">
        <v>144</v>
      </c>
      <c r="F112" s="41">
        <v>0</v>
      </c>
      <c r="G112" s="41">
        <v>0.68</v>
      </c>
      <c r="H112" s="41">
        <v>53.76</v>
      </c>
      <c r="I112" s="18"/>
      <c r="J112" s="56">
        <f t="shared" si="3"/>
        <v>198.44</v>
      </c>
      <c r="K112" s="19"/>
      <c r="L112" s="44">
        <f t="shared" si="4"/>
        <v>198.44</v>
      </c>
      <c r="Q112" s="70">
        <f t="shared" si="5"/>
        <v>144</v>
      </c>
    </row>
    <row r="113" spans="1:17" ht="15" x14ac:dyDescent="0.25">
      <c r="A113" s="25">
        <v>111</v>
      </c>
      <c r="B113" s="40" t="s">
        <v>287</v>
      </c>
      <c r="C113" s="40" t="s">
        <v>232</v>
      </c>
      <c r="D113" s="40" t="s">
        <v>357</v>
      </c>
      <c r="E113" s="41">
        <v>32</v>
      </c>
      <c r="F113" s="41">
        <v>48</v>
      </c>
      <c r="G113" s="41">
        <v>0</v>
      </c>
      <c r="H113" s="41">
        <v>75.2</v>
      </c>
      <c r="I113" s="18"/>
      <c r="J113" s="56">
        <f t="shared" si="3"/>
        <v>155.19999999999999</v>
      </c>
      <c r="K113" s="19"/>
      <c r="L113" s="44">
        <f t="shared" si="4"/>
        <v>155.19999999999999</v>
      </c>
      <c r="Q113" s="70">
        <f t="shared" si="5"/>
        <v>80</v>
      </c>
    </row>
    <row r="114" spans="1:17" ht="15" x14ac:dyDescent="0.25">
      <c r="A114" s="25">
        <v>112</v>
      </c>
      <c r="B114" s="40" t="s">
        <v>348</v>
      </c>
      <c r="C114" s="40" t="s">
        <v>213</v>
      </c>
      <c r="D114" s="40" t="s">
        <v>357</v>
      </c>
      <c r="E114" s="41">
        <v>32</v>
      </c>
      <c r="F114" s="41">
        <v>0</v>
      </c>
      <c r="G114" s="41">
        <v>0</v>
      </c>
      <c r="H114" s="41">
        <v>0</v>
      </c>
      <c r="I114" s="18"/>
      <c r="J114" s="56">
        <f t="shared" si="3"/>
        <v>32</v>
      </c>
      <c r="K114" s="19"/>
      <c r="L114" s="44">
        <f t="shared" si="4"/>
        <v>32</v>
      </c>
      <c r="Q114" s="70">
        <f t="shared" si="5"/>
        <v>32</v>
      </c>
    </row>
    <row r="115" spans="1:17" ht="15" x14ac:dyDescent="0.25">
      <c r="A115" s="25">
        <v>113</v>
      </c>
      <c r="B115" s="40" t="s">
        <v>290</v>
      </c>
      <c r="C115" s="40" t="s">
        <v>233</v>
      </c>
      <c r="D115" s="40" t="s">
        <v>357</v>
      </c>
      <c r="E115" s="41">
        <v>96.24</v>
      </c>
      <c r="F115" s="41">
        <v>0</v>
      </c>
      <c r="G115" s="41">
        <v>0</v>
      </c>
      <c r="H115" s="41">
        <v>68</v>
      </c>
      <c r="I115" s="18"/>
      <c r="J115" s="56">
        <f t="shared" si="3"/>
        <v>164.24</v>
      </c>
      <c r="K115" s="19"/>
      <c r="L115" s="44">
        <f t="shared" si="4"/>
        <v>164.24</v>
      </c>
      <c r="Q115" s="70">
        <f t="shared" si="5"/>
        <v>96.24</v>
      </c>
    </row>
    <row r="116" spans="1:17" ht="15" x14ac:dyDescent="0.25">
      <c r="A116" s="25">
        <v>114</v>
      </c>
      <c r="B116" s="40" t="s">
        <v>389</v>
      </c>
      <c r="C116" s="40" t="s">
        <v>327</v>
      </c>
      <c r="D116" s="40" t="s">
        <v>357</v>
      </c>
      <c r="E116" s="41">
        <v>144</v>
      </c>
      <c r="F116" s="41">
        <v>0</v>
      </c>
      <c r="G116" s="41">
        <v>0</v>
      </c>
      <c r="H116" s="41">
        <v>60</v>
      </c>
      <c r="I116" s="18"/>
      <c r="J116" s="56">
        <f t="shared" si="3"/>
        <v>204</v>
      </c>
      <c r="K116" s="19"/>
      <c r="L116" s="44">
        <f t="shared" si="4"/>
        <v>204</v>
      </c>
      <c r="Q116" s="70">
        <f t="shared" si="5"/>
        <v>144</v>
      </c>
    </row>
    <row r="117" spans="1:17" ht="15" x14ac:dyDescent="0.25">
      <c r="A117" s="25">
        <v>115</v>
      </c>
      <c r="B117" s="40" t="s">
        <v>140</v>
      </c>
      <c r="C117" s="40" t="s">
        <v>141</v>
      </c>
      <c r="D117" s="40" t="s">
        <v>357</v>
      </c>
      <c r="E117" s="41">
        <v>192</v>
      </c>
      <c r="F117" s="41">
        <v>0</v>
      </c>
      <c r="G117" s="41">
        <v>0</v>
      </c>
      <c r="H117" s="41">
        <v>0</v>
      </c>
      <c r="I117" s="19">
        <v>35.199999999999996</v>
      </c>
      <c r="J117" s="56">
        <f t="shared" si="3"/>
        <v>227.2</v>
      </c>
      <c r="K117" s="19"/>
      <c r="L117" s="44">
        <f t="shared" si="4"/>
        <v>227.2</v>
      </c>
      <c r="Q117" s="70">
        <f t="shared" si="5"/>
        <v>192</v>
      </c>
    </row>
    <row r="118" spans="1:17" ht="15" x14ac:dyDescent="0.25">
      <c r="A118" s="25">
        <v>116</v>
      </c>
      <c r="B118" s="40" t="s">
        <v>277</v>
      </c>
      <c r="C118" s="40" t="s">
        <v>234</v>
      </c>
      <c r="D118" s="40" t="s">
        <v>357</v>
      </c>
      <c r="E118" s="41">
        <v>138.32</v>
      </c>
      <c r="F118" s="41">
        <v>0</v>
      </c>
      <c r="G118" s="41">
        <v>0</v>
      </c>
      <c r="H118" s="41">
        <v>76</v>
      </c>
      <c r="I118" s="19">
        <v>17.599999999999998</v>
      </c>
      <c r="J118" s="56">
        <f t="shared" si="3"/>
        <v>231.92</v>
      </c>
      <c r="K118" s="19"/>
      <c r="L118" s="44">
        <f t="shared" si="4"/>
        <v>231.92</v>
      </c>
      <c r="Q118" s="70">
        <f t="shared" si="5"/>
        <v>138.32</v>
      </c>
    </row>
    <row r="119" spans="1:17" ht="15" x14ac:dyDescent="0.25">
      <c r="A119" s="25">
        <v>117</v>
      </c>
      <c r="B119" s="40" t="s">
        <v>275</v>
      </c>
      <c r="C119" s="40" t="s">
        <v>160</v>
      </c>
      <c r="D119" s="40" t="s">
        <v>357</v>
      </c>
      <c r="E119" s="41">
        <v>144</v>
      </c>
      <c r="F119" s="41">
        <v>58.572800000000008</v>
      </c>
      <c r="G119" s="41">
        <v>0</v>
      </c>
      <c r="H119" s="41">
        <v>54.4</v>
      </c>
      <c r="I119" s="19">
        <v>52.800000000000004</v>
      </c>
      <c r="J119" s="56">
        <f t="shared" si="3"/>
        <v>309.77280000000002</v>
      </c>
      <c r="K119" s="19"/>
      <c r="L119" s="44">
        <f t="shared" si="4"/>
        <v>309.77280000000002</v>
      </c>
      <c r="Q119" s="70">
        <f t="shared" si="5"/>
        <v>202.5728</v>
      </c>
    </row>
    <row r="120" spans="1:17" ht="15" x14ac:dyDescent="0.25">
      <c r="A120" s="25">
        <v>118</v>
      </c>
      <c r="B120" s="40" t="s">
        <v>385</v>
      </c>
      <c r="C120" s="40" t="s">
        <v>324</v>
      </c>
      <c r="D120" s="40" t="s">
        <v>419</v>
      </c>
      <c r="E120" s="41">
        <v>10</v>
      </c>
      <c r="F120" s="41">
        <v>0</v>
      </c>
      <c r="G120" s="41">
        <v>0</v>
      </c>
      <c r="H120" s="41">
        <v>0</v>
      </c>
      <c r="I120" s="18"/>
      <c r="J120" s="56">
        <f t="shared" si="3"/>
        <v>10</v>
      </c>
      <c r="K120" s="19"/>
      <c r="L120" s="44">
        <f t="shared" si="4"/>
        <v>10</v>
      </c>
      <c r="Q120" s="70">
        <f t="shared" si="5"/>
        <v>10</v>
      </c>
    </row>
    <row r="121" spans="1:17" ht="15" x14ac:dyDescent="0.25">
      <c r="A121" s="25">
        <v>119</v>
      </c>
      <c r="B121" s="40" t="s">
        <v>87</v>
      </c>
      <c r="C121" s="40" t="s">
        <v>88</v>
      </c>
      <c r="D121" s="40" t="s">
        <v>419</v>
      </c>
      <c r="E121" s="41">
        <v>97.12</v>
      </c>
      <c r="F121" s="41">
        <v>0</v>
      </c>
      <c r="G121" s="41">
        <v>10</v>
      </c>
      <c r="H121" s="41">
        <v>0</v>
      </c>
      <c r="I121" s="18"/>
      <c r="J121" s="56">
        <f t="shared" si="3"/>
        <v>107.12</v>
      </c>
      <c r="K121" s="19"/>
      <c r="L121" s="44">
        <f t="shared" si="4"/>
        <v>107.12</v>
      </c>
      <c r="Q121" s="70">
        <f t="shared" si="5"/>
        <v>97.12</v>
      </c>
    </row>
    <row r="122" spans="1:17" ht="15" x14ac:dyDescent="0.25">
      <c r="A122" s="25">
        <v>120</v>
      </c>
      <c r="B122" s="40" t="s">
        <v>184</v>
      </c>
      <c r="C122" s="40" t="s">
        <v>185</v>
      </c>
      <c r="D122" s="40" t="s">
        <v>419</v>
      </c>
      <c r="E122" s="41">
        <v>137.6</v>
      </c>
      <c r="F122" s="41">
        <v>96</v>
      </c>
      <c r="G122" s="41">
        <v>30.72</v>
      </c>
      <c r="H122" s="41">
        <v>91.199999999999989</v>
      </c>
      <c r="I122" s="18"/>
      <c r="J122" s="56">
        <f t="shared" si="3"/>
        <v>355.52</v>
      </c>
      <c r="K122" s="19"/>
      <c r="L122" s="44">
        <f t="shared" si="4"/>
        <v>355.52</v>
      </c>
      <c r="Q122" s="70">
        <f t="shared" si="5"/>
        <v>233.6</v>
      </c>
    </row>
    <row r="123" spans="1:17" ht="15" x14ac:dyDescent="0.25">
      <c r="A123" s="25">
        <v>121</v>
      </c>
      <c r="B123" s="40" t="s">
        <v>387</v>
      </c>
      <c r="C123" s="40" t="s">
        <v>467</v>
      </c>
      <c r="D123" s="40" t="s">
        <v>419</v>
      </c>
      <c r="E123" s="41">
        <v>0</v>
      </c>
      <c r="F123" s="41">
        <v>80</v>
      </c>
      <c r="G123" s="41">
        <v>0</v>
      </c>
      <c r="H123" s="41">
        <v>28</v>
      </c>
      <c r="I123" s="19">
        <v>40.699999999999996</v>
      </c>
      <c r="J123" s="56">
        <f t="shared" si="3"/>
        <v>148.69999999999999</v>
      </c>
      <c r="K123" s="19"/>
      <c r="L123" s="44">
        <f t="shared" si="4"/>
        <v>148.69999999999999</v>
      </c>
      <c r="Q123" s="70">
        <f t="shared" si="5"/>
        <v>80</v>
      </c>
    </row>
    <row r="124" spans="1:17" ht="15" x14ac:dyDescent="0.25">
      <c r="A124" s="25">
        <v>122</v>
      </c>
      <c r="B124" s="40" t="s">
        <v>93</v>
      </c>
      <c r="C124" s="40" t="s">
        <v>94</v>
      </c>
      <c r="D124" s="40" t="s">
        <v>419</v>
      </c>
      <c r="E124" s="41">
        <v>0</v>
      </c>
      <c r="F124" s="41">
        <v>0</v>
      </c>
      <c r="G124" s="41">
        <v>0</v>
      </c>
      <c r="H124" s="41">
        <v>0</v>
      </c>
      <c r="I124" s="18"/>
      <c r="J124" s="56">
        <f t="shared" si="3"/>
        <v>0</v>
      </c>
      <c r="K124" s="19"/>
      <c r="L124" s="44">
        <f t="shared" si="4"/>
        <v>0</v>
      </c>
      <c r="Q124" s="70">
        <f t="shared" si="5"/>
        <v>0</v>
      </c>
    </row>
    <row r="125" spans="1:17" ht="15" x14ac:dyDescent="0.25">
      <c r="A125" s="25">
        <v>123</v>
      </c>
      <c r="B125" s="40" t="s">
        <v>382</v>
      </c>
      <c r="C125" s="40" t="s">
        <v>321</v>
      </c>
      <c r="D125" s="40" t="s">
        <v>419</v>
      </c>
      <c r="E125" s="41">
        <v>41.6</v>
      </c>
      <c r="F125" s="41">
        <v>56</v>
      </c>
      <c r="G125" s="41">
        <v>0</v>
      </c>
      <c r="H125" s="41">
        <v>72</v>
      </c>
      <c r="I125" s="18"/>
      <c r="J125" s="56">
        <f t="shared" si="3"/>
        <v>169.6</v>
      </c>
      <c r="K125" s="19"/>
      <c r="L125" s="44">
        <f t="shared" si="4"/>
        <v>169.6</v>
      </c>
      <c r="Q125" s="70">
        <f t="shared" si="5"/>
        <v>97.6</v>
      </c>
    </row>
    <row r="126" spans="1:17" ht="15" x14ac:dyDescent="0.25">
      <c r="A126" s="25">
        <v>124</v>
      </c>
      <c r="B126" s="40" t="s">
        <v>381</v>
      </c>
      <c r="C126" s="40" t="s">
        <v>320</v>
      </c>
      <c r="D126" s="40" t="s">
        <v>419</v>
      </c>
      <c r="E126" s="41">
        <v>32</v>
      </c>
      <c r="F126" s="41">
        <v>176</v>
      </c>
      <c r="G126" s="41">
        <v>0</v>
      </c>
      <c r="H126" s="41">
        <v>0</v>
      </c>
      <c r="I126" s="18"/>
      <c r="J126" s="56">
        <f t="shared" si="3"/>
        <v>208</v>
      </c>
      <c r="K126" s="19"/>
      <c r="L126" s="44">
        <f t="shared" si="4"/>
        <v>208</v>
      </c>
      <c r="Q126" s="70">
        <f t="shared" si="5"/>
        <v>208</v>
      </c>
    </row>
    <row r="127" spans="1:17" ht="15" x14ac:dyDescent="0.25">
      <c r="A127" s="25">
        <v>125</v>
      </c>
      <c r="B127" s="40" t="s">
        <v>175</v>
      </c>
      <c r="C127" s="40" t="s">
        <v>84</v>
      </c>
      <c r="D127" s="40" t="s">
        <v>419</v>
      </c>
      <c r="E127" s="41">
        <v>0</v>
      </c>
      <c r="F127" s="41">
        <v>0</v>
      </c>
      <c r="G127" s="41">
        <v>0</v>
      </c>
      <c r="H127" s="41">
        <v>72</v>
      </c>
      <c r="I127" s="18"/>
      <c r="J127" s="56">
        <f t="shared" si="3"/>
        <v>72</v>
      </c>
      <c r="K127" s="19">
        <v>116.5</v>
      </c>
      <c r="L127" s="44">
        <f t="shared" si="4"/>
        <v>188.5</v>
      </c>
      <c r="Q127" s="70">
        <f t="shared" si="5"/>
        <v>0</v>
      </c>
    </row>
    <row r="128" spans="1:17" ht="15" x14ac:dyDescent="0.25">
      <c r="A128" s="25">
        <v>126</v>
      </c>
      <c r="B128" s="40" t="s">
        <v>386</v>
      </c>
      <c r="C128" s="40" t="s">
        <v>325</v>
      </c>
      <c r="D128" s="40" t="s">
        <v>419</v>
      </c>
      <c r="E128" s="41">
        <v>0</v>
      </c>
      <c r="F128" s="41">
        <v>260.79999999999995</v>
      </c>
      <c r="G128" s="41">
        <v>65</v>
      </c>
      <c r="H128" s="41">
        <v>72</v>
      </c>
      <c r="I128" s="18"/>
      <c r="J128" s="56">
        <f t="shared" si="3"/>
        <v>397.79999999999995</v>
      </c>
      <c r="K128" s="19"/>
      <c r="L128" s="44">
        <f t="shared" si="4"/>
        <v>397.79999999999995</v>
      </c>
      <c r="Q128" s="70">
        <f t="shared" si="5"/>
        <v>260.79999999999995</v>
      </c>
    </row>
    <row r="129" spans="1:17" ht="15" x14ac:dyDescent="0.25">
      <c r="A129" s="25">
        <v>127</v>
      </c>
      <c r="B129" s="40" t="s">
        <v>383</v>
      </c>
      <c r="C129" s="40" t="s">
        <v>322</v>
      </c>
      <c r="D129" s="40" t="s">
        <v>419</v>
      </c>
      <c r="E129" s="41">
        <v>64</v>
      </c>
      <c r="F129" s="41">
        <v>272</v>
      </c>
      <c r="G129" s="41">
        <v>0</v>
      </c>
      <c r="H129" s="41">
        <v>76</v>
      </c>
      <c r="I129" s="18"/>
      <c r="J129" s="56">
        <f t="shared" si="3"/>
        <v>412</v>
      </c>
      <c r="K129" s="19"/>
      <c r="L129" s="44">
        <f t="shared" si="4"/>
        <v>412</v>
      </c>
      <c r="Q129" s="70">
        <f t="shared" si="5"/>
        <v>336</v>
      </c>
    </row>
    <row r="130" spans="1:17" ht="15" x14ac:dyDescent="0.25">
      <c r="A130" s="25">
        <v>128</v>
      </c>
      <c r="B130" s="40" t="s">
        <v>117</v>
      </c>
      <c r="C130" s="40" t="s">
        <v>118</v>
      </c>
      <c r="D130" s="40" t="s">
        <v>419</v>
      </c>
      <c r="E130" s="41">
        <v>65.28</v>
      </c>
      <c r="F130" s="41">
        <v>48</v>
      </c>
      <c r="G130" s="41">
        <v>84.61</v>
      </c>
      <c r="H130" s="41">
        <v>39.6</v>
      </c>
      <c r="I130" s="19">
        <v>17.599999999999998</v>
      </c>
      <c r="J130" s="56">
        <f t="shared" si="3"/>
        <v>255.08999999999997</v>
      </c>
      <c r="K130" s="19"/>
      <c r="L130" s="44">
        <f t="shared" si="4"/>
        <v>255.08999999999997</v>
      </c>
      <c r="Q130" s="70">
        <f t="shared" si="5"/>
        <v>113.28</v>
      </c>
    </row>
    <row r="131" spans="1:17" ht="15" x14ac:dyDescent="0.25">
      <c r="A131" s="25">
        <v>129</v>
      </c>
      <c r="B131" s="40" t="s">
        <v>384</v>
      </c>
      <c r="C131" s="40" t="s">
        <v>323</v>
      </c>
      <c r="D131" s="40" t="s">
        <v>419</v>
      </c>
      <c r="E131" s="41">
        <v>94</v>
      </c>
      <c r="F131" s="41">
        <v>16</v>
      </c>
      <c r="G131" s="41">
        <v>0</v>
      </c>
      <c r="H131" s="41">
        <v>72</v>
      </c>
      <c r="I131" s="18"/>
      <c r="J131" s="56">
        <f t="shared" si="3"/>
        <v>182</v>
      </c>
      <c r="K131" s="19"/>
      <c r="L131" s="44">
        <f t="shared" si="4"/>
        <v>182</v>
      </c>
      <c r="Q131" s="70">
        <f t="shared" si="5"/>
        <v>110</v>
      </c>
    </row>
    <row r="132" spans="1:17" ht="15" x14ac:dyDescent="0.25">
      <c r="A132" s="25">
        <v>130</v>
      </c>
      <c r="B132" s="40" t="s">
        <v>30</v>
      </c>
      <c r="C132" s="40" t="s">
        <v>31</v>
      </c>
      <c r="D132" s="40" t="s">
        <v>419</v>
      </c>
      <c r="E132" s="41">
        <v>48</v>
      </c>
      <c r="F132" s="41">
        <v>104</v>
      </c>
      <c r="G132" s="41">
        <v>446.82</v>
      </c>
      <c r="H132" s="41">
        <v>104.39999999999999</v>
      </c>
      <c r="I132" s="18"/>
      <c r="J132" s="56">
        <f t="shared" ref="J132:J174" si="6">SUM(E132:I132)</f>
        <v>703.21999999999991</v>
      </c>
      <c r="K132" s="19"/>
      <c r="L132" s="44">
        <f t="shared" ref="L132:L175" si="7">J132+K132</f>
        <v>703.21999999999991</v>
      </c>
      <c r="Q132" s="70">
        <f t="shared" ref="Q132:Q174" si="8">E132+F132</f>
        <v>152</v>
      </c>
    </row>
    <row r="133" spans="1:17" ht="15" x14ac:dyDescent="0.25">
      <c r="A133" s="25">
        <v>131</v>
      </c>
      <c r="B133" s="40" t="s">
        <v>283</v>
      </c>
      <c r="C133" s="40" t="s">
        <v>155</v>
      </c>
      <c r="D133" s="40" t="s">
        <v>359</v>
      </c>
      <c r="E133" s="41">
        <v>142.4</v>
      </c>
      <c r="F133" s="41">
        <v>285.27999999999997</v>
      </c>
      <c r="G133" s="41">
        <v>63.91</v>
      </c>
      <c r="H133" s="41">
        <v>0</v>
      </c>
      <c r="I133" s="18"/>
      <c r="J133" s="56">
        <f t="shared" si="6"/>
        <v>491.58999999999992</v>
      </c>
      <c r="K133" s="19"/>
      <c r="L133" s="44">
        <f t="shared" si="7"/>
        <v>491.58999999999992</v>
      </c>
      <c r="Q133" s="70">
        <f t="shared" si="8"/>
        <v>427.67999999999995</v>
      </c>
    </row>
    <row r="134" spans="1:17" ht="15" x14ac:dyDescent="0.25">
      <c r="A134" s="25">
        <v>132</v>
      </c>
      <c r="B134" s="40" t="s">
        <v>393</v>
      </c>
      <c r="C134" s="40" t="s">
        <v>410</v>
      </c>
      <c r="D134" s="40" t="s">
        <v>359</v>
      </c>
      <c r="E134" s="41">
        <v>48</v>
      </c>
      <c r="F134" s="41">
        <v>162.88</v>
      </c>
      <c r="G134" s="41">
        <v>30.38</v>
      </c>
      <c r="H134" s="41">
        <v>0</v>
      </c>
      <c r="I134" s="19">
        <v>52.800000000000004</v>
      </c>
      <c r="J134" s="56">
        <f t="shared" si="6"/>
        <v>294.06</v>
      </c>
      <c r="K134" s="19"/>
      <c r="L134" s="44">
        <f t="shared" si="7"/>
        <v>294.06</v>
      </c>
      <c r="Q134" s="70">
        <f t="shared" si="8"/>
        <v>210.88</v>
      </c>
    </row>
    <row r="135" spans="1:17" ht="15" x14ac:dyDescent="0.25">
      <c r="A135" s="25">
        <v>133</v>
      </c>
      <c r="B135" s="40" t="s">
        <v>102</v>
      </c>
      <c r="C135" s="40" t="s">
        <v>103</v>
      </c>
      <c r="D135" s="40" t="s">
        <v>359</v>
      </c>
      <c r="E135" s="41">
        <v>112</v>
      </c>
      <c r="F135" s="41">
        <v>122.88</v>
      </c>
      <c r="G135" s="41">
        <v>0</v>
      </c>
      <c r="H135" s="41">
        <v>48</v>
      </c>
      <c r="I135" s="18"/>
      <c r="J135" s="56">
        <f t="shared" si="6"/>
        <v>282.88</v>
      </c>
      <c r="K135" s="19"/>
      <c r="L135" s="44">
        <f t="shared" si="7"/>
        <v>282.88</v>
      </c>
      <c r="Q135" s="70">
        <f t="shared" si="8"/>
        <v>234.88</v>
      </c>
    </row>
    <row r="136" spans="1:17" ht="15" x14ac:dyDescent="0.25">
      <c r="A136" s="25">
        <v>134</v>
      </c>
      <c r="B136" s="40" t="s">
        <v>349</v>
      </c>
      <c r="C136" s="40" t="s">
        <v>249</v>
      </c>
      <c r="D136" s="40" t="s">
        <v>359</v>
      </c>
      <c r="E136" s="41">
        <v>80</v>
      </c>
      <c r="F136" s="41">
        <v>298.88</v>
      </c>
      <c r="G136" s="41">
        <v>42.95</v>
      </c>
      <c r="H136" s="41">
        <v>76</v>
      </c>
      <c r="I136" s="18"/>
      <c r="J136" s="56">
        <f t="shared" si="6"/>
        <v>497.83</v>
      </c>
      <c r="K136" s="19"/>
      <c r="L136" s="44">
        <f t="shared" si="7"/>
        <v>497.83</v>
      </c>
      <c r="Q136" s="70">
        <f t="shared" si="8"/>
        <v>378.88</v>
      </c>
    </row>
    <row r="137" spans="1:17" ht="15" x14ac:dyDescent="0.25">
      <c r="A137" s="25">
        <v>135</v>
      </c>
      <c r="B137" s="40" t="s">
        <v>127</v>
      </c>
      <c r="C137" s="40" t="s">
        <v>128</v>
      </c>
      <c r="D137" s="40" t="s">
        <v>359</v>
      </c>
      <c r="E137" s="41">
        <v>73</v>
      </c>
      <c r="F137" s="41">
        <v>32</v>
      </c>
      <c r="G137" s="41">
        <v>0</v>
      </c>
      <c r="H137" s="41">
        <v>72</v>
      </c>
      <c r="I137" s="19">
        <v>35.199999999999996</v>
      </c>
      <c r="J137" s="56">
        <f t="shared" si="6"/>
        <v>212.2</v>
      </c>
      <c r="K137" s="19"/>
      <c r="L137" s="44">
        <f t="shared" si="7"/>
        <v>212.2</v>
      </c>
      <c r="Q137" s="70">
        <f t="shared" si="8"/>
        <v>105</v>
      </c>
    </row>
    <row r="138" spans="1:17" ht="15" x14ac:dyDescent="0.25">
      <c r="A138" s="25">
        <v>136</v>
      </c>
      <c r="B138" s="40" t="s">
        <v>105</v>
      </c>
      <c r="C138" s="40" t="s">
        <v>106</v>
      </c>
      <c r="D138" s="40" t="s">
        <v>359</v>
      </c>
      <c r="E138" s="41">
        <v>64</v>
      </c>
      <c r="F138" s="41">
        <v>122.88</v>
      </c>
      <c r="G138" s="41">
        <v>88.67</v>
      </c>
      <c r="H138" s="41">
        <v>60</v>
      </c>
      <c r="I138" s="18"/>
      <c r="J138" s="56">
        <f t="shared" si="6"/>
        <v>335.55</v>
      </c>
      <c r="K138" s="19"/>
      <c r="L138" s="44">
        <f t="shared" si="7"/>
        <v>335.55</v>
      </c>
      <c r="Q138" s="70">
        <f t="shared" si="8"/>
        <v>186.88</v>
      </c>
    </row>
    <row r="139" spans="1:17" ht="15" x14ac:dyDescent="0.25">
      <c r="A139" s="25">
        <v>137</v>
      </c>
      <c r="B139" s="40" t="s">
        <v>60</v>
      </c>
      <c r="C139" s="40" t="s">
        <v>61</v>
      </c>
      <c r="D139" s="40" t="s">
        <v>353</v>
      </c>
      <c r="E139" s="41">
        <v>121.19999999999999</v>
      </c>
      <c r="F139" s="41">
        <v>64</v>
      </c>
      <c r="G139" s="41">
        <v>31</v>
      </c>
      <c r="H139" s="41">
        <v>88.8</v>
      </c>
      <c r="I139" s="18"/>
      <c r="J139" s="56">
        <f t="shared" si="6"/>
        <v>305</v>
      </c>
      <c r="K139" s="19">
        <v>116.5</v>
      </c>
      <c r="L139" s="44">
        <f t="shared" si="7"/>
        <v>421.5</v>
      </c>
      <c r="Q139" s="70">
        <f t="shared" si="8"/>
        <v>185.2</v>
      </c>
    </row>
    <row r="140" spans="1:17" ht="15" x14ac:dyDescent="0.25">
      <c r="A140" s="25">
        <v>138</v>
      </c>
      <c r="B140" s="40" t="s">
        <v>96</v>
      </c>
      <c r="C140" s="40" t="s">
        <v>97</v>
      </c>
      <c r="D140" s="40" t="s">
        <v>353</v>
      </c>
      <c r="E140" s="41">
        <v>240</v>
      </c>
      <c r="F140" s="41">
        <v>64</v>
      </c>
      <c r="G140" s="41">
        <v>58.156134400000006</v>
      </c>
      <c r="H140" s="41">
        <v>100.8</v>
      </c>
      <c r="I140" s="18"/>
      <c r="J140" s="56">
        <f t="shared" si="6"/>
        <v>462.9561344</v>
      </c>
      <c r="K140" s="19"/>
      <c r="L140" s="44">
        <f t="shared" si="7"/>
        <v>462.9561344</v>
      </c>
      <c r="Q140" s="70">
        <f t="shared" si="8"/>
        <v>304</v>
      </c>
    </row>
    <row r="141" spans="1:17" ht="15" x14ac:dyDescent="0.25">
      <c r="A141" s="25">
        <v>139</v>
      </c>
      <c r="B141" s="40" t="s">
        <v>350</v>
      </c>
      <c r="C141" s="40" t="s">
        <v>330</v>
      </c>
      <c r="D141" s="40" t="s">
        <v>353</v>
      </c>
      <c r="E141" s="41">
        <v>80</v>
      </c>
      <c r="F141" s="41">
        <v>292.8</v>
      </c>
      <c r="G141" s="41">
        <v>63.592345600000002</v>
      </c>
      <c r="H141" s="41">
        <v>0</v>
      </c>
      <c r="I141" s="19">
        <v>20</v>
      </c>
      <c r="J141" s="56">
        <f t="shared" si="6"/>
        <v>456.3923456</v>
      </c>
      <c r="K141" s="19"/>
      <c r="L141" s="44">
        <f t="shared" si="7"/>
        <v>456.3923456</v>
      </c>
      <c r="Q141" s="70">
        <f t="shared" si="8"/>
        <v>372.8</v>
      </c>
    </row>
    <row r="142" spans="1:17" ht="15" x14ac:dyDescent="0.25">
      <c r="A142" s="25">
        <v>140</v>
      </c>
      <c r="B142" s="40" t="s">
        <v>22</v>
      </c>
      <c r="C142" s="40" t="s">
        <v>23</v>
      </c>
      <c r="D142" s="40" t="s">
        <v>353</v>
      </c>
      <c r="E142" s="41">
        <v>0</v>
      </c>
      <c r="F142" s="41">
        <v>438.4</v>
      </c>
      <c r="G142" s="41">
        <v>0</v>
      </c>
      <c r="H142" s="41">
        <v>76</v>
      </c>
      <c r="I142" s="18"/>
      <c r="J142" s="56">
        <f t="shared" si="6"/>
        <v>514.4</v>
      </c>
      <c r="K142" s="19"/>
      <c r="L142" s="44">
        <f t="shared" si="7"/>
        <v>514.4</v>
      </c>
      <c r="Q142" s="70">
        <f t="shared" si="8"/>
        <v>438.4</v>
      </c>
    </row>
    <row r="143" spans="1:17" ht="15" x14ac:dyDescent="0.25">
      <c r="A143" s="25">
        <v>141</v>
      </c>
      <c r="B143" s="40" t="s">
        <v>39</v>
      </c>
      <c r="C143" s="40" t="s">
        <v>40</v>
      </c>
      <c r="D143" s="40" t="s">
        <v>353</v>
      </c>
      <c r="E143" s="41">
        <v>139.19999999999999</v>
      </c>
      <c r="F143" s="41">
        <v>0</v>
      </c>
      <c r="G143" s="41">
        <v>0.68</v>
      </c>
      <c r="H143" s="41">
        <v>164.8</v>
      </c>
      <c r="I143" s="19">
        <v>7.1999999999999993</v>
      </c>
      <c r="J143" s="56">
        <f t="shared" si="6"/>
        <v>311.88</v>
      </c>
      <c r="K143" s="19"/>
      <c r="L143" s="44">
        <f t="shared" si="7"/>
        <v>311.88</v>
      </c>
      <c r="Q143" s="70">
        <f t="shared" si="8"/>
        <v>139.19999999999999</v>
      </c>
    </row>
    <row r="144" spans="1:17" ht="15" x14ac:dyDescent="0.25">
      <c r="A144" s="25">
        <v>142</v>
      </c>
      <c r="B144" s="40" t="s">
        <v>37</v>
      </c>
      <c r="C144" s="40" t="s">
        <v>38</v>
      </c>
      <c r="D144" s="40" t="s">
        <v>353</v>
      </c>
      <c r="E144" s="41">
        <v>0</v>
      </c>
      <c r="F144" s="41">
        <v>0</v>
      </c>
      <c r="G144" s="41">
        <v>36</v>
      </c>
      <c r="H144" s="41">
        <v>0</v>
      </c>
      <c r="I144" s="18"/>
      <c r="J144" s="56">
        <f t="shared" si="6"/>
        <v>36</v>
      </c>
      <c r="K144" s="19"/>
      <c r="L144" s="44">
        <f t="shared" si="7"/>
        <v>36</v>
      </c>
      <c r="Q144" s="70">
        <f t="shared" si="8"/>
        <v>0</v>
      </c>
    </row>
    <row r="145" spans="1:17" ht="15" x14ac:dyDescent="0.25">
      <c r="A145" s="25">
        <v>143</v>
      </c>
      <c r="B145" s="40" t="s">
        <v>267</v>
      </c>
      <c r="C145" s="40" t="s">
        <v>130</v>
      </c>
      <c r="D145" s="40" t="s">
        <v>353</v>
      </c>
      <c r="E145" s="41">
        <v>96</v>
      </c>
      <c r="F145" s="41">
        <v>329.6</v>
      </c>
      <c r="G145" s="41">
        <v>0</v>
      </c>
      <c r="H145" s="41">
        <v>72</v>
      </c>
      <c r="I145" s="18"/>
      <c r="J145" s="56">
        <f t="shared" si="6"/>
        <v>497.6</v>
      </c>
      <c r="K145" s="19"/>
      <c r="L145" s="44">
        <f t="shared" si="7"/>
        <v>497.6</v>
      </c>
      <c r="Q145" s="70">
        <f t="shared" si="8"/>
        <v>425.6</v>
      </c>
    </row>
    <row r="146" spans="1:17" ht="15" x14ac:dyDescent="0.25">
      <c r="A146" s="25">
        <v>144</v>
      </c>
      <c r="B146" s="40" t="s">
        <v>298</v>
      </c>
      <c r="C146" s="40" t="s">
        <v>143</v>
      </c>
      <c r="D146" s="40" t="s">
        <v>353</v>
      </c>
      <c r="E146" s="41">
        <v>104</v>
      </c>
      <c r="F146" s="41">
        <v>48</v>
      </c>
      <c r="G146" s="41">
        <v>0</v>
      </c>
      <c r="H146" s="41">
        <v>29.28</v>
      </c>
      <c r="I146" s="19">
        <v>8</v>
      </c>
      <c r="J146" s="56">
        <f t="shared" si="6"/>
        <v>189.28</v>
      </c>
      <c r="K146" s="19">
        <v>116.5</v>
      </c>
      <c r="L146" s="44">
        <f t="shared" si="7"/>
        <v>305.77999999999997</v>
      </c>
      <c r="Q146" s="70">
        <f t="shared" si="8"/>
        <v>152</v>
      </c>
    </row>
    <row r="147" spans="1:17" ht="15" x14ac:dyDescent="0.25">
      <c r="A147" s="25">
        <v>145</v>
      </c>
      <c r="B147" s="40" t="s">
        <v>64</v>
      </c>
      <c r="C147" s="40" t="s">
        <v>65</v>
      </c>
      <c r="D147" s="40" t="s">
        <v>353</v>
      </c>
      <c r="E147" s="41">
        <v>96</v>
      </c>
      <c r="F147" s="41">
        <v>144</v>
      </c>
      <c r="G147" s="41">
        <v>36.67</v>
      </c>
      <c r="H147" s="41">
        <v>64</v>
      </c>
      <c r="I147" s="18"/>
      <c r="J147" s="56">
        <f t="shared" si="6"/>
        <v>340.67</v>
      </c>
      <c r="K147" s="19"/>
      <c r="L147" s="44">
        <f t="shared" si="7"/>
        <v>340.67</v>
      </c>
      <c r="Q147" s="70">
        <f t="shared" si="8"/>
        <v>240</v>
      </c>
    </row>
    <row r="148" spans="1:17" ht="15" x14ac:dyDescent="0.25">
      <c r="A148" s="25">
        <v>146</v>
      </c>
      <c r="B148" s="40" t="s">
        <v>75</v>
      </c>
      <c r="C148" s="40" t="s">
        <v>76</v>
      </c>
      <c r="D148" s="40" t="s">
        <v>418</v>
      </c>
      <c r="E148" s="41">
        <v>108.19999999999999</v>
      </c>
      <c r="F148" s="41">
        <v>0</v>
      </c>
      <c r="G148" s="41">
        <v>0</v>
      </c>
      <c r="H148" s="41">
        <v>92.8</v>
      </c>
      <c r="I148" s="19">
        <v>70.399999999999991</v>
      </c>
      <c r="J148" s="56">
        <f t="shared" si="6"/>
        <v>271.39999999999998</v>
      </c>
      <c r="K148" s="19">
        <v>116.5</v>
      </c>
      <c r="L148" s="44">
        <f t="shared" si="7"/>
        <v>387.9</v>
      </c>
      <c r="Q148" s="70">
        <f t="shared" si="8"/>
        <v>108.19999999999999</v>
      </c>
    </row>
    <row r="149" spans="1:17" ht="15" x14ac:dyDescent="0.25">
      <c r="A149" s="25">
        <v>147</v>
      </c>
      <c r="B149" s="40" t="s">
        <v>468</v>
      </c>
      <c r="C149" s="40" t="s">
        <v>469</v>
      </c>
      <c r="D149" s="40" t="s">
        <v>418</v>
      </c>
      <c r="E149" s="41">
        <v>25</v>
      </c>
      <c r="F149" s="41">
        <v>61.44</v>
      </c>
      <c r="G149" s="41">
        <v>0</v>
      </c>
      <c r="H149" s="41">
        <v>0</v>
      </c>
      <c r="I149" s="18"/>
      <c r="J149" s="56">
        <f t="shared" si="6"/>
        <v>86.44</v>
      </c>
      <c r="K149" s="19"/>
      <c r="L149" s="44">
        <f t="shared" si="7"/>
        <v>86.44</v>
      </c>
      <c r="Q149" s="70">
        <f t="shared" si="8"/>
        <v>86.44</v>
      </c>
    </row>
    <row r="150" spans="1:17" ht="15" x14ac:dyDescent="0.25">
      <c r="A150" s="25">
        <v>148</v>
      </c>
      <c r="B150" s="40" t="s">
        <v>293</v>
      </c>
      <c r="C150" s="40" t="s">
        <v>43</v>
      </c>
      <c r="D150" s="40" t="s">
        <v>418</v>
      </c>
      <c r="E150" s="41">
        <v>150.73999999999998</v>
      </c>
      <c r="F150" s="41">
        <v>33.6</v>
      </c>
      <c r="G150" s="41">
        <v>225.36181760000002</v>
      </c>
      <c r="H150" s="41">
        <v>0</v>
      </c>
      <c r="I150" s="18"/>
      <c r="J150" s="56">
        <f t="shared" si="6"/>
        <v>409.70181760000003</v>
      </c>
      <c r="K150" s="19"/>
      <c r="L150" s="44">
        <f t="shared" si="7"/>
        <v>409.70181760000003</v>
      </c>
      <c r="Q150" s="70">
        <f t="shared" si="8"/>
        <v>184.33999999999997</v>
      </c>
    </row>
    <row r="151" spans="1:17" ht="15" x14ac:dyDescent="0.25">
      <c r="A151" s="25">
        <v>149</v>
      </c>
      <c r="B151" s="40" t="s">
        <v>54</v>
      </c>
      <c r="C151" s="40" t="s">
        <v>55</v>
      </c>
      <c r="D151" s="40" t="s">
        <v>418</v>
      </c>
      <c r="E151" s="41">
        <v>83.2</v>
      </c>
      <c r="F151" s="41">
        <v>43.680000000000007</v>
      </c>
      <c r="G151" s="41">
        <v>106.34</v>
      </c>
      <c r="H151" s="41">
        <v>246.4</v>
      </c>
      <c r="I151" s="19">
        <v>36</v>
      </c>
      <c r="J151" s="56">
        <f t="shared" si="6"/>
        <v>515.62</v>
      </c>
      <c r="K151" s="19"/>
      <c r="L151" s="44">
        <f t="shared" si="7"/>
        <v>515.62</v>
      </c>
      <c r="Q151" s="70">
        <f t="shared" si="8"/>
        <v>126.88000000000001</v>
      </c>
    </row>
    <row r="152" spans="1:17" ht="15" x14ac:dyDescent="0.25">
      <c r="A152" s="25">
        <v>150</v>
      </c>
      <c r="B152" s="40" t="s">
        <v>400</v>
      </c>
      <c r="C152" s="40" t="s">
        <v>336</v>
      </c>
      <c r="D152" s="40" t="s">
        <v>418</v>
      </c>
      <c r="E152" s="41">
        <v>62.400000000000006</v>
      </c>
      <c r="F152" s="41">
        <v>120</v>
      </c>
      <c r="G152" s="41">
        <v>55.28</v>
      </c>
      <c r="H152" s="41">
        <v>48</v>
      </c>
      <c r="I152" s="18"/>
      <c r="J152" s="56">
        <f t="shared" si="6"/>
        <v>285.68</v>
      </c>
      <c r="K152" s="19"/>
      <c r="L152" s="44">
        <f t="shared" si="7"/>
        <v>285.68</v>
      </c>
      <c r="Q152" s="70">
        <f t="shared" si="8"/>
        <v>182.4</v>
      </c>
    </row>
    <row r="153" spans="1:17" ht="15" x14ac:dyDescent="0.25">
      <c r="A153" s="25">
        <v>151</v>
      </c>
      <c r="B153" s="40" t="s">
        <v>401</v>
      </c>
      <c r="C153" s="40" t="s">
        <v>337</v>
      </c>
      <c r="D153" s="40" t="s">
        <v>418</v>
      </c>
      <c r="E153" s="41">
        <v>162.35199999999998</v>
      </c>
      <c r="F153" s="41">
        <v>64.8</v>
      </c>
      <c r="G153" s="41">
        <v>0</v>
      </c>
      <c r="H153" s="41">
        <v>24</v>
      </c>
      <c r="I153" s="18"/>
      <c r="J153" s="56">
        <f t="shared" si="6"/>
        <v>251.15199999999999</v>
      </c>
      <c r="K153" s="19"/>
      <c r="L153" s="44">
        <f t="shared" si="7"/>
        <v>251.15199999999999</v>
      </c>
      <c r="Q153" s="70">
        <f t="shared" si="8"/>
        <v>227.15199999999999</v>
      </c>
    </row>
    <row r="154" spans="1:17" ht="15" x14ac:dyDescent="0.25">
      <c r="A154" s="25">
        <v>152</v>
      </c>
      <c r="B154" s="40" t="s">
        <v>396</v>
      </c>
      <c r="C154" s="40" t="s">
        <v>332</v>
      </c>
      <c r="D154" s="40" t="s">
        <v>418</v>
      </c>
      <c r="E154" s="41">
        <v>62.400000000000006</v>
      </c>
      <c r="F154" s="41">
        <v>0</v>
      </c>
      <c r="G154" s="41">
        <v>83.18</v>
      </c>
      <c r="H154" s="41">
        <v>0</v>
      </c>
      <c r="I154" s="18"/>
      <c r="J154" s="56">
        <f t="shared" si="6"/>
        <v>145.58000000000001</v>
      </c>
      <c r="K154" s="19"/>
      <c r="L154" s="44">
        <f t="shared" si="7"/>
        <v>145.58000000000001</v>
      </c>
      <c r="Q154" s="70">
        <f t="shared" si="8"/>
        <v>62.400000000000006</v>
      </c>
    </row>
    <row r="155" spans="1:17" ht="15" x14ac:dyDescent="0.25">
      <c r="A155" s="25">
        <v>153</v>
      </c>
      <c r="B155" s="40" t="s">
        <v>470</v>
      </c>
      <c r="C155" s="40" t="s">
        <v>471</v>
      </c>
      <c r="D155" s="40" t="s">
        <v>418</v>
      </c>
      <c r="E155" s="41">
        <v>0</v>
      </c>
      <c r="F155" s="41">
        <v>0</v>
      </c>
      <c r="G155" s="41">
        <v>63.18</v>
      </c>
      <c r="H155" s="41">
        <v>0</v>
      </c>
      <c r="I155" s="18"/>
      <c r="J155" s="56">
        <f t="shared" si="6"/>
        <v>63.18</v>
      </c>
      <c r="K155" s="19"/>
      <c r="L155" s="44">
        <f t="shared" si="7"/>
        <v>63.18</v>
      </c>
      <c r="Q155" s="70">
        <f t="shared" si="8"/>
        <v>0</v>
      </c>
    </row>
    <row r="156" spans="1:17" ht="15" x14ac:dyDescent="0.25">
      <c r="A156" s="25">
        <v>154</v>
      </c>
      <c r="B156" s="40" t="s">
        <v>3</v>
      </c>
      <c r="C156" s="40" t="s">
        <v>4</v>
      </c>
      <c r="D156" s="40" t="s">
        <v>418</v>
      </c>
      <c r="E156" s="41">
        <v>145.07999999999998</v>
      </c>
      <c r="F156" s="41">
        <v>0</v>
      </c>
      <c r="G156" s="41">
        <v>0</v>
      </c>
      <c r="H156" s="41">
        <v>72</v>
      </c>
      <c r="I156" s="18"/>
      <c r="J156" s="56">
        <f t="shared" si="6"/>
        <v>217.07999999999998</v>
      </c>
      <c r="K156" s="19"/>
      <c r="L156" s="44">
        <f t="shared" si="7"/>
        <v>217.07999999999998</v>
      </c>
      <c r="Q156" s="70">
        <f t="shared" si="8"/>
        <v>145.07999999999998</v>
      </c>
    </row>
    <row r="157" spans="1:17" ht="15" x14ac:dyDescent="0.25">
      <c r="A157" s="25">
        <v>155</v>
      </c>
      <c r="B157" s="40" t="s">
        <v>297</v>
      </c>
      <c r="C157" s="40" t="s">
        <v>159</v>
      </c>
      <c r="D157" s="40" t="s">
        <v>418</v>
      </c>
      <c r="E157" s="41">
        <v>126.4</v>
      </c>
      <c r="F157" s="41">
        <v>0</v>
      </c>
      <c r="G157" s="41">
        <v>0</v>
      </c>
      <c r="H157" s="41">
        <v>72</v>
      </c>
      <c r="I157" s="19">
        <v>45.76</v>
      </c>
      <c r="J157" s="56">
        <f t="shared" si="6"/>
        <v>244.16</v>
      </c>
      <c r="K157" s="19"/>
      <c r="L157" s="44">
        <f t="shared" si="7"/>
        <v>244.16</v>
      </c>
      <c r="Q157" s="70">
        <f t="shared" si="8"/>
        <v>126.4</v>
      </c>
    </row>
    <row r="158" spans="1:17" ht="15" x14ac:dyDescent="0.25">
      <c r="A158" s="25">
        <v>156</v>
      </c>
      <c r="B158" s="40" t="s">
        <v>5</v>
      </c>
      <c r="C158" s="40" t="s">
        <v>6</v>
      </c>
      <c r="D158" s="40" t="s">
        <v>360</v>
      </c>
      <c r="E158" s="41">
        <v>32</v>
      </c>
      <c r="F158" s="41">
        <v>0</v>
      </c>
      <c r="G158" s="41">
        <v>61.44</v>
      </c>
      <c r="H158" s="41">
        <v>160.80000000000001</v>
      </c>
      <c r="I158" s="19">
        <v>88</v>
      </c>
      <c r="J158" s="56">
        <f t="shared" si="6"/>
        <v>342.24</v>
      </c>
      <c r="K158" s="19"/>
      <c r="L158" s="44">
        <f t="shared" si="7"/>
        <v>342.24</v>
      </c>
      <c r="Q158" s="70">
        <f t="shared" si="8"/>
        <v>32</v>
      </c>
    </row>
    <row r="159" spans="1:17" ht="15" x14ac:dyDescent="0.25">
      <c r="A159" s="25">
        <v>157</v>
      </c>
      <c r="B159" s="40" t="s">
        <v>48</v>
      </c>
      <c r="C159" s="40" t="s">
        <v>49</v>
      </c>
      <c r="D159" s="40" t="s">
        <v>360</v>
      </c>
      <c r="E159" s="41">
        <v>96</v>
      </c>
      <c r="F159" s="41">
        <v>153.6</v>
      </c>
      <c r="G159" s="41">
        <v>236.35599999999999</v>
      </c>
      <c r="H159" s="41">
        <v>48</v>
      </c>
      <c r="I159" s="18"/>
      <c r="J159" s="56">
        <f t="shared" si="6"/>
        <v>533.95600000000002</v>
      </c>
      <c r="K159" s="19"/>
      <c r="L159" s="44">
        <f t="shared" si="7"/>
        <v>533.95600000000002</v>
      </c>
      <c r="Q159" s="70">
        <f t="shared" si="8"/>
        <v>249.6</v>
      </c>
    </row>
    <row r="160" spans="1:17" ht="15" x14ac:dyDescent="0.25">
      <c r="A160" s="25">
        <v>158</v>
      </c>
      <c r="B160" s="40" t="s">
        <v>85</v>
      </c>
      <c r="C160" s="40" t="s">
        <v>86</v>
      </c>
      <c r="D160" s="40" t="s">
        <v>360</v>
      </c>
      <c r="E160" s="41">
        <v>288</v>
      </c>
      <c r="F160" s="41">
        <v>127.36</v>
      </c>
      <c r="G160" s="41">
        <v>88.44</v>
      </c>
      <c r="H160" s="41">
        <v>60</v>
      </c>
      <c r="I160" s="18"/>
      <c r="J160" s="56">
        <f t="shared" si="6"/>
        <v>563.79999999999995</v>
      </c>
      <c r="K160" s="19"/>
      <c r="L160" s="44">
        <f t="shared" si="7"/>
        <v>563.79999999999995</v>
      </c>
      <c r="Q160" s="70">
        <f t="shared" si="8"/>
        <v>415.36</v>
      </c>
    </row>
    <row r="161" spans="1:17" ht="15" x14ac:dyDescent="0.25">
      <c r="A161" s="25">
        <v>159</v>
      </c>
      <c r="B161" s="40" t="s">
        <v>188</v>
      </c>
      <c r="C161" s="40" t="s">
        <v>189</v>
      </c>
      <c r="D161" s="40" t="s">
        <v>360</v>
      </c>
      <c r="E161" s="41">
        <v>0</v>
      </c>
      <c r="F161" s="41">
        <v>32</v>
      </c>
      <c r="G161" s="41">
        <v>181.57</v>
      </c>
      <c r="H161" s="41">
        <v>0</v>
      </c>
      <c r="I161" s="18"/>
      <c r="J161" s="56">
        <f t="shared" si="6"/>
        <v>213.57</v>
      </c>
      <c r="K161" s="19"/>
      <c r="L161" s="44">
        <f t="shared" si="7"/>
        <v>213.57</v>
      </c>
      <c r="Q161" s="70">
        <f t="shared" si="8"/>
        <v>32</v>
      </c>
    </row>
    <row r="162" spans="1:17" ht="15" x14ac:dyDescent="0.25">
      <c r="A162" s="25">
        <v>160</v>
      </c>
      <c r="B162" s="40" t="s">
        <v>24</v>
      </c>
      <c r="C162" s="40" t="s">
        <v>25</v>
      </c>
      <c r="D162" s="40" t="s">
        <v>360</v>
      </c>
      <c r="E162" s="41">
        <v>0</v>
      </c>
      <c r="F162" s="41">
        <v>0</v>
      </c>
      <c r="G162" s="41">
        <v>0</v>
      </c>
      <c r="H162" s="41">
        <v>12.8</v>
      </c>
      <c r="I162" s="19">
        <v>123.2</v>
      </c>
      <c r="J162" s="56">
        <f t="shared" si="6"/>
        <v>136</v>
      </c>
      <c r="K162" s="19"/>
      <c r="L162" s="44">
        <f t="shared" si="7"/>
        <v>136</v>
      </c>
      <c r="Q162" s="70">
        <f t="shared" si="8"/>
        <v>0</v>
      </c>
    </row>
    <row r="163" spans="1:17" ht="15" x14ac:dyDescent="0.25">
      <c r="A163" s="25">
        <v>161</v>
      </c>
      <c r="B163" s="40" t="s">
        <v>100</v>
      </c>
      <c r="C163" s="40" t="s">
        <v>101</v>
      </c>
      <c r="D163" s="40" t="s">
        <v>360</v>
      </c>
      <c r="E163" s="41">
        <v>48</v>
      </c>
      <c r="F163" s="41">
        <v>123.904</v>
      </c>
      <c r="G163" s="41">
        <v>27.27</v>
      </c>
      <c r="H163" s="41">
        <v>48</v>
      </c>
      <c r="I163" s="18"/>
      <c r="J163" s="56">
        <f t="shared" si="6"/>
        <v>247.17400000000001</v>
      </c>
      <c r="K163" s="19"/>
      <c r="L163" s="44">
        <f t="shared" si="7"/>
        <v>247.17400000000001</v>
      </c>
      <c r="Q163" s="70">
        <f t="shared" si="8"/>
        <v>171.904</v>
      </c>
    </row>
    <row r="164" spans="1:17" ht="15" x14ac:dyDescent="0.25">
      <c r="A164" s="25">
        <v>162</v>
      </c>
      <c r="B164" s="40" t="s">
        <v>403</v>
      </c>
      <c r="C164" s="40" t="s">
        <v>339</v>
      </c>
      <c r="D164" s="40" t="s">
        <v>360</v>
      </c>
      <c r="E164" s="41">
        <v>144</v>
      </c>
      <c r="F164" s="41">
        <v>122.88</v>
      </c>
      <c r="G164" s="41">
        <v>0</v>
      </c>
      <c r="H164" s="41">
        <v>67.2</v>
      </c>
      <c r="I164" s="18"/>
      <c r="J164" s="56">
        <f t="shared" si="6"/>
        <v>334.08</v>
      </c>
      <c r="K164" s="19"/>
      <c r="L164" s="44">
        <f t="shared" si="7"/>
        <v>334.08</v>
      </c>
      <c r="Q164" s="70">
        <f t="shared" si="8"/>
        <v>266.88</v>
      </c>
    </row>
    <row r="165" spans="1:17" ht="15" x14ac:dyDescent="0.25">
      <c r="A165" s="25">
        <v>163</v>
      </c>
      <c r="B165" s="40" t="s">
        <v>14</v>
      </c>
      <c r="C165" s="40" t="s">
        <v>15</v>
      </c>
      <c r="D165" s="40" t="s">
        <v>358</v>
      </c>
      <c r="E165" s="41">
        <v>0</v>
      </c>
      <c r="F165" s="41">
        <v>128</v>
      </c>
      <c r="G165" s="41">
        <v>202.11</v>
      </c>
      <c r="H165" s="41">
        <v>0</v>
      </c>
      <c r="I165" s="19">
        <v>24.64</v>
      </c>
      <c r="J165" s="56">
        <f t="shared" si="6"/>
        <v>354.75</v>
      </c>
      <c r="K165" s="19"/>
      <c r="L165" s="44">
        <f t="shared" si="7"/>
        <v>354.75</v>
      </c>
      <c r="Q165" s="70">
        <f t="shared" si="8"/>
        <v>128</v>
      </c>
    </row>
    <row r="166" spans="1:17" ht="15" x14ac:dyDescent="0.25">
      <c r="A166" s="25">
        <v>164</v>
      </c>
      <c r="B166" s="40" t="s">
        <v>476</v>
      </c>
      <c r="C166" s="40" t="s">
        <v>477</v>
      </c>
      <c r="D166" s="40" t="s">
        <v>358</v>
      </c>
      <c r="E166" s="41">
        <v>96.24</v>
      </c>
      <c r="F166" s="41">
        <v>0</v>
      </c>
      <c r="G166" s="41">
        <v>47</v>
      </c>
      <c r="H166" s="41">
        <v>0</v>
      </c>
      <c r="I166" s="19">
        <v>121.44</v>
      </c>
      <c r="J166" s="56">
        <f t="shared" si="6"/>
        <v>264.68</v>
      </c>
      <c r="K166" s="19"/>
      <c r="L166" s="44">
        <f t="shared" si="7"/>
        <v>264.68</v>
      </c>
      <c r="Q166" s="70">
        <f t="shared" si="8"/>
        <v>96.24</v>
      </c>
    </row>
    <row r="167" spans="1:17" ht="15" x14ac:dyDescent="0.25">
      <c r="A167" s="25">
        <v>165</v>
      </c>
      <c r="B167" s="40" t="s">
        <v>9</v>
      </c>
      <c r="C167" s="40" t="s">
        <v>340</v>
      </c>
      <c r="D167" s="40" t="s">
        <v>358</v>
      </c>
      <c r="E167" s="41">
        <v>0</v>
      </c>
      <c r="F167" s="41">
        <v>0</v>
      </c>
      <c r="G167" s="41">
        <v>0</v>
      </c>
      <c r="H167" s="41">
        <v>0</v>
      </c>
      <c r="I167" s="18"/>
      <c r="J167" s="56">
        <f t="shared" si="6"/>
        <v>0</v>
      </c>
      <c r="K167" s="19"/>
      <c r="L167" s="44">
        <f t="shared" si="7"/>
        <v>0</v>
      </c>
      <c r="Q167" s="70">
        <f t="shared" si="8"/>
        <v>0</v>
      </c>
    </row>
    <row r="168" spans="1:17" ht="15" x14ac:dyDescent="0.25">
      <c r="A168" s="25">
        <v>166</v>
      </c>
      <c r="B168" s="40" t="s">
        <v>32</v>
      </c>
      <c r="C168" s="40" t="s">
        <v>33</v>
      </c>
      <c r="D168" s="40" t="s">
        <v>358</v>
      </c>
      <c r="E168" s="41">
        <v>128</v>
      </c>
      <c r="F168" s="41">
        <v>0</v>
      </c>
      <c r="G168" s="41">
        <v>0</v>
      </c>
      <c r="H168" s="41">
        <v>60</v>
      </c>
      <c r="I168" s="18"/>
      <c r="J168" s="56">
        <f t="shared" si="6"/>
        <v>188</v>
      </c>
      <c r="K168" s="19"/>
      <c r="L168" s="44">
        <f t="shared" si="7"/>
        <v>188</v>
      </c>
      <c r="Q168" s="70">
        <f t="shared" si="8"/>
        <v>128</v>
      </c>
    </row>
    <row r="169" spans="1:17" ht="15" x14ac:dyDescent="0.25">
      <c r="A169" s="25">
        <v>167</v>
      </c>
      <c r="B169" s="40" t="s">
        <v>12</v>
      </c>
      <c r="C169" s="40" t="s">
        <v>13</v>
      </c>
      <c r="D169" s="40" t="s">
        <v>358</v>
      </c>
      <c r="E169" s="41">
        <v>171.2</v>
      </c>
      <c r="F169" s="41">
        <v>104.56</v>
      </c>
      <c r="G169" s="41">
        <v>95.36</v>
      </c>
      <c r="H169" s="41">
        <v>220</v>
      </c>
      <c r="I169" s="19">
        <v>52.800000000000004</v>
      </c>
      <c r="J169" s="56">
        <f t="shared" si="6"/>
        <v>643.91999999999996</v>
      </c>
      <c r="K169" s="19"/>
      <c r="L169" s="44">
        <f t="shared" si="7"/>
        <v>643.91999999999996</v>
      </c>
      <c r="Q169" s="70">
        <f t="shared" si="8"/>
        <v>275.76</v>
      </c>
    </row>
    <row r="170" spans="1:17" ht="15" x14ac:dyDescent="0.25">
      <c r="A170" s="25">
        <v>168</v>
      </c>
      <c r="B170" s="40" t="s">
        <v>44</v>
      </c>
      <c r="C170" s="40" t="s">
        <v>45</v>
      </c>
      <c r="D170" s="40" t="s">
        <v>358</v>
      </c>
      <c r="E170" s="41">
        <v>94.4</v>
      </c>
      <c r="F170" s="41">
        <v>64</v>
      </c>
      <c r="G170" s="41">
        <v>0</v>
      </c>
      <c r="H170" s="41">
        <v>72</v>
      </c>
      <c r="I170" s="18"/>
      <c r="J170" s="56">
        <f t="shared" si="6"/>
        <v>230.4</v>
      </c>
      <c r="K170" s="19"/>
      <c r="L170" s="44">
        <f t="shared" si="7"/>
        <v>230.4</v>
      </c>
      <c r="Q170" s="70">
        <f t="shared" si="8"/>
        <v>158.4</v>
      </c>
    </row>
    <row r="171" spans="1:17" ht="15" x14ac:dyDescent="0.25">
      <c r="A171" s="25">
        <v>169</v>
      </c>
      <c r="B171" s="40" t="s">
        <v>478</v>
      </c>
      <c r="C171" s="40" t="s">
        <v>479</v>
      </c>
      <c r="D171" s="40" t="s">
        <v>358</v>
      </c>
      <c r="E171" s="41">
        <v>32</v>
      </c>
      <c r="F171" s="41">
        <v>0</v>
      </c>
      <c r="G171" s="41">
        <v>42.3</v>
      </c>
      <c r="H171" s="41">
        <v>0</v>
      </c>
      <c r="I171" s="19">
        <v>17.599999999999998</v>
      </c>
      <c r="J171" s="56">
        <f t="shared" si="6"/>
        <v>91.899999999999991</v>
      </c>
      <c r="K171" s="19"/>
      <c r="L171" s="44">
        <f t="shared" si="7"/>
        <v>91.899999999999991</v>
      </c>
      <c r="Q171" s="70">
        <f t="shared" si="8"/>
        <v>32</v>
      </c>
    </row>
    <row r="172" spans="1:17" ht="15" x14ac:dyDescent="0.25">
      <c r="A172" s="25">
        <v>170</v>
      </c>
      <c r="B172" s="40" t="s">
        <v>472</v>
      </c>
      <c r="C172" s="40" t="s">
        <v>473</v>
      </c>
      <c r="D172" s="40" t="s">
        <v>420</v>
      </c>
      <c r="E172" s="41">
        <v>72</v>
      </c>
      <c r="F172" s="41">
        <v>0</v>
      </c>
      <c r="G172" s="41">
        <v>0</v>
      </c>
      <c r="H172" s="41">
        <v>0</v>
      </c>
      <c r="I172" s="18"/>
      <c r="J172" s="56">
        <f t="shared" si="6"/>
        <v>72</v>
      </c>
      <c r="K172" s="19"/>
      <c r="L172" s="44">
        <f t="shared" si="7"/>
        <v>72</v>
      </c>
      <c r="Q172" s="70">
        <f t="shared" si="8"/>
        <v>72</v>
      </c>
    </row>
    <row r="173" spans="1:17" ht="15" x14ac:dyDescent="0.25">
      <c r="A173" s="59">
        <v>171</v>
      </c>
      <c r="B173" s="40" t="s">
        <v>347</v>
      </c>
      <c r="C173" s="40" t="s">
        <v>247</v>
      </c>
      <c r="D173" s="40" t="s">
        <v>420</v>
      </c>
      <c r="E173" s="41">
        <v>80</v>
      </c>
      <c r="F173" s="41">
        <v>0</v>
      </c>
      <c r="G173" s="41">
        <v>0</v>
      </c>
      <c r="H173" s="41">
        <v>0</v>
      </c>
      <c r="I173" s="19">
        <v>29.7</v>
      </c>
      <c r="J173" s="56">
        <f t="shared" si="6"/>
        <v>109.7</v>
      </c>
      <c r="K173" s="19"/>
      <c r="L173" s="44">
        <f t="shared" si="7"/>
        <v>109.7</v>
      </c>
      <c r="Q173" s="70">
        <f t="shared" si="8"/>
        <v>80</v>
      </c>
    </row>
    <row r="174" spans="1:17" ht="15" x14ac:dyDescent="0.25">
      <c r="A174" s="19">
        <v>172</v>
      </c>
      <c r="B174" s="63" t="s">
        <v>1009</v>
      </c>
      <c r="C174" s="63" t="s">
        <v>1010</v>
      </c>
      <c r="D174" s="61" t="s">
        <v>359</v>
      </c>
      <c r="E174" s="62">
        <v>48</v>
      </c>
      <c r="F174" s="62">
        <v>0</v>
      </c>
      <c r="G174" s="62">
        <v>0</v>
      </c>
      <c r="H174" s="62">
        <v>0</v>
      </c>
      <c r="I174" s="18">
        <v>35.200000000000003</v>
      </c>
      <c r="J174" s="56">
        <f t="shared" si="6"/>
        <v>83.2</v>
      </c>
      <c r="K174" s="19"/>
      <c r="L174" s="44">
        <f t="shared" si="7"/>
        <v>83.2</v>
      </c>
      <c r="Q174" s="70">
        <f t="shared" si="8"/>
        <v>48</v>
      </c>
    </row>
    <row r="175" spans="1:17" x14ac:dyDescent="0.25">
      <c r="J175" s="45">
        <f>SUM(J3:J174)</f>
        <v>40045.868800000004</v>
      </c>
      <c r="L175" s="9">
        <f t="shared" si="7"/>
        <v>40045.868800000004</v>
      </c>
    </row>
  </sheetData>
  <phoneticPr fontId="3" type="noConversion"/>
  <conditionalFormatting sqref="C3:C13 C15:C52 C54:C173">
    <cfRule type="duplicateValues" dxfId="1" priority="24"/>
  </conditionalFormatting>
  <conditionalFormatting sqref="C174">
    <cfRule type="duplicateValues" dxfId="0" priority="1"/>
  </conditionalFormatting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  <pageSetUpPr fitToPage="1"/>
  </sheetPr>
  <dimension ref="A1:I181"/>
  <sheetViews>
    <sheetView zoomScaleNormal="100" workbookViewId="0">
      <selection activeCell="C5" sqref="C5"/>
    </sheetView>
  </sheetViews>
  <sheetFormatPr defaultColWidth="9" defaultRowHeight="15.5" x14ac:dyDescent="0.25"/>
  <cols>
    <col min="1" max="1" width="5.5" style="13" bestFit="1" customWidth="1"/>
    <col min="2" max="2" width="6.5" style="8" bestFit="1" customWidth="1"/>
    <col min="3" max="3" width="25.33203125" style="8" bestFit="1" customWidth="1"/>
    <col min="4" max="4" width="5.5" style="8" bestFit="1" customWidth="1"/>
    <col min="5" max="5" width="14.08203125" style="8" bestFit="1" customWidth="1"/>
    <col min="6" max="6" width="7.75" style="16" bestFit="1" customWidth="1"/>
    <col min="7" max="8" width="9.5" style="8" bestFit="1" customWidth="1"/>
    <col min="9" max="9" width="25.58203125" style="13" bestFit="1" customWidth="1"/>
    <col min="10" max="16384" width="9" style="13"/>
  </cols>
  <sheetData>
    <row r="1" spans="1:9" ht="27" customHeight="1" x14ac:dyDescent="0.25">
      <c r="A1" s="104" t="s">
        <v>1043</v>
      </c>
      <c r="B1" s="105"/>
      <c r="C1" s="105"/>
      <c r="D1" s="105"/>
      <c r="E1" s="105"/>
      <c r="F1" s="105"/>
      <c r="G1" s="105"/>
      <c r="H1" s="105"/>
      <c r="I1" s="105"/>
    </row>
    <row r="2" spans="1:9" s="16" customFormat="1" ht="43" x14ac:dyDescent="0.25">
      <c r="A2" s="14" t="s">
        <v>362</v>
      </c>
      <c r="B2" s="15" t="s">
        <v>429</v>
      </c>
      <c r="C2" s="15" t="s">
        <v>428</v>
      </c>
      <c r="D2" s="14" t="s">
        <v>431</v>
      </c>
      <c r="E2" s="17" t="s">
        <v>432</v>
      </c>
      <c r="F2" s="17" t="s">
        <v>430</v>
      </c>
      <c r="G2" s="14" t="s">
        <v>433</v>
      </c>
      <c r="H2" s="14" t="s">
        <v>434</v>
      </c>
      <c r="I2" s="14" t="s">
        <v>363</v>
      </c>
    </row>
    <row r="3" spans="1:9" x14ac:dyDescent="0.25">
      <c r="A3" s="3">
        <v>1</v>
      </c>
      <c r="B3" s="22" t="s">
        <v>54</v>
      </c>
      <c r="C3" s="53" t="s">
        <v>55</v>
      </c>
      <c r="D3" s="68" t="s">
        <v>302</v>
      </c>
      <c r="E3" s="23">
        <v>515.62</v>
      </c>
      <c r="F3" s="23"/>
      <c r="G3" s="12">
        <v>316.12341772151899</v>
      </c>
      <c r="H3" s="1" t="s">
        <v>644</v>
      </c>
      <c r="I3" s="66" t="s">
        <v>1016</v>
      </c>
    </row>
    <row r="4" spans="1:9" x14ac:dyDescent="0.25">
      <c r="A4" s="3">
        <v>2</v>
      </c>
      <c r="B4" s="22" t="s">
        <v>60</v>
      </c>
      <c r="C4" s="53" t="s">
        <v>685</v>
      </c>
      <c r="D4" s="68" t="s">
        <v>302</v>
      </c>
      <c r="E4" s="23">
        <v>421.5</v>
      </c>
      <c r="F4" s="23"/>
      <c r="G4" s="12">
        <v>298.21202531645571</v>
      </c>
      <c r="H4" s="1" t="s">
        <v>644</v>
      </c>
      <c r="I4" s="66" t="s">
        <v>1016</v>
      </c>
    </row>
    <row r="5" spans="1:9" x14ac:dyDescent="0.25">
      <c r="A5" s="3">
        <v>3</v>
      </c>
      <c r="B5" s="1" t="s">
        <v>75</v>
      </c>
      <c r="C5" s="52" t="s">
        <v>76</v>
      </c>
      <c r="D5" s="68" t="s">
        <v>302</v>
      </c>
      <c r="E5" s="23">
        <v>387.9</v>
      </c>
      <c r="F5" s="23"/>
      <c r="G5" s="12">
        <v>192.65107024501549</v>
      </c>
      <c r="H5" s="1" t="s">
        <v>644</v>
      </c>
      <c r="I5" s="20"/>
    </row>
    <row r="6" spans="1:9" x14ac:dyDescent="0.25">
      <c r="A6" s="3">
        <v>4</v>
      </c>
      <c r="B6" s="1" t="s">
        <v>9</v>
      </c>
      <c r="C6" s="52" t="s">
        <v>340</v>
      </c>
      <c r="D6" s="68" t="s">
        <v>302</v>
      </c>
      <c r="E6" s="23">
        <v>284.2</v>
      </c>
      <c r="F6" s="23"/>
      <c r="G6" s="12">
        <v>182.58328353343836</v>
      </c>
      <c r="H6" s="1" t="s">
        <v>644</v>
      </c>
      <c r="I6" s="20"/>
    </row>
    <row r="7" spans="1:9" x14ac:dyDescent="0.25">
      <c r="A7" s="3">
        <v>5</v>
      </c>
      <c r="B7" s="1" t="s">
        <v>190</v>
      </c>
      <c r="C7" s="52" t="s">
        <v>191</v>
      </c>
      <c r="D7" s="68" t="s">
        <v>302</v>
      </c>
      <c r="E7" s="23">
        <v>294.10000000000002</v>
      </c>
      <c r="F7" s="23"/>
      <c r="G7" s="12">
        <v>162.62947519965229</v>
      </c>
      <c r="H7" s="1" t="s">
        <v>644</v>
      </c>
      <c r="I7" s="7"/>
    </row>
    <row r="8" spans="1:9" x14ac:dyDescent="0.25">
      <c r="A8" s="3">
        <v>6</v>
      </c>
      <c r="B8" s="22" t="s">
        <v>58</v>
      </c>
      <c r="C8" s="53" t="s">
        <v>662</v>
      </c>
      <c r="D8" s="68" t="s">
        <v>302</v>
      </c>
      <c r="E8" s="23">
        <v>193.98</v>
      </c>
      <c r="F8" s="23"/>
      <c r="G8" s="12">
        <v>157.00889335578859</v>
      </c>
      <c r="H8" s="1" t="s">
        <v>644</v>
      </c>
      <c r="I8" s="11"/>
    </row>
    <row r="9" spans="1:9" x14ac:dyDescent="0.25">
      <c r="A9" s="3">
        <v>7</v>
      </c>
      <c r="B9" s="1" t="s">
        <v>20</v>
      </c>
      <c r="C9" s="52" t="s">
        <v>21</v>
      </c>
      <c r="D9" s="68" t="s">
        <v>302</v>
      </c>
      <c r="E9" s="23">
        <v>345.6</v>
      </c>
      <c r="F9" s="23"/>
      <c r="G9" s="12">
        <v>135.98937904058241</v>
      </c>
      <c r="H9" s="1" t="s">
        <v>644</v>
      </c>
      <c r="I9" s="11"/>
    </row>
    <row r="10" spans="1:9" x14ac:dyDescent="0.25">
      <c r="A10" s="3">
        <v>8</v>
      </c>
      <c r="B10" s="1" t="s">
        <v>3</v>
      </c>
      <c r="C10" s="52" t="s">
        <v>4</v>
      </c>
      <c r="D10" s="68" t="s">
        <v>302</v>
      </c>
      <c r="E10" s="23">
        <v>217.07999999999998</v>
      </c>
      <c r="F10" s="23"/>
      <c r="G10" s="12">
        <v>134.53966969087847</v>
      </c>
      <c r="H10" s="1" t="s">
        <v>645</v>
      </c>
      <c r="I10" s="20"/>
    </row>
    <row r="11" spans="1:9" x14ac:dyDescent="0.25">
      <c r="A11" s="3">
        <v>9</v>
      </c>
      <c r="B11" s="1" t="s">
        <v>91</v>
      </c>
      <c r="C11" s="52" t="s">
        <v>92</v>
      </c>
      <c r="D11" s="68" t="s">
        <v>302</v>
      </c>
      <c r="E11" s="23">
        <v>180.9</v>
      </c>
      <c r="F11" s="23"/>
      <c r="G11" s="12">
        <v>134.15647579725106</v>
      </c>
      <c r="H11" s="1" t="s">
        <v>645</v>
      </c>
      <c r="I11" s="7"/>
    </row>
    <row r="12" spans="1:9" x14ac:dyDescent="0.25">
      <c r="A12" s="3">
        <v>10</v>
      </c>
      <c r="B12" s="1" t="s">
        <v>175</v>
      </c>
      <c r="C12" s="52" t="s">
        <v>84</v>
      </c>
      <c r="D12" s="68" t="s">
        <v>302</v>
      </c>
      <c r="E12" s="23">
        <v>188.5</v>
      </c>
      <c r="F12" s="23"/>
      <c r="G12" s="12">
        <v>133.50912696256859</v>
      </c>
      <c r="H12" s="1" t="s">
        <v>645</v>
      </c>
      <c r="I12" s="11"/>
    </row>
    <row r="13" spans="1:9" x14ac:dyDescent="0.25">
      <c r="A13" s="3">
        <v>11</v>
      </c>
      <c r="B13" s="1" t="s">
        <v>52</v>
      </c>
      <c r="C13" s="52" t="s">
        <v>53</v>
      </c>
      <c r="D13" s="68" t="s">
        <v>302</v>
      </c>
      <c r="E13" s="23">
        <v>120</v>
      </c>
      <c r="F13" s="23"/>
      <c r="G13" s="12">
        <v>126.94559135111643</v>
      </c>
      <c r="H13" s="1" t="s">
        <v>645</v>
      </c>
      <c r="I13" s="11"/>
    </row>
    <row r="14" spans="1:9" x14ac:dyDescent="0.25">
      <c r="A14" s="3">
        <v>12</v>
      </c>
      <c r="B14" s="1" t="s">
        <v>93</v>
      </c>
      <c r="C14" s="52" t="s">
        <v>94</v>
      </c>
      <c r="D14" s="68" t="s">
        <v>302</v>
      </c>
      <c r="E14" s="23">
        <v>188</v>
      </c>
      <c r="F14" s="23"/>
      <c r="G14" s="12">
        <v>124.11771336991362</v>
      </c>
      <c r="H14" s="1" t="s">
        <v>645</v>
      </c>
      <c r="I14" s="7"/>
    </row>
    <row r="15" spans="1:9" x14ac:dyDescent="0.25">
      <c r="A15" s="3">
        <v>13</v>
      </c>
      <c r="B15" s="1" t="s">
        <v>290</v>
      </c>
      <c r="C15" s="52" t="s">
        <v>233</v>
      </c>
      <c r="D15" s="68" t="s">
        <v>302</v>
      </c>
      <c r="E15" s="23">
        <v>164.24</v>
      </c>
      <c r="F15" s="23"/>
      <c r="G15" s="12">
        <v>119.17647362416473</v>
      </c>
      <c r="H15" s="1" t="s">
        <v>645</v>
      </c>
      <c r="I15" s="7"/>
    </row>
    <row r="16" spans="1:9" x14ac:dyDescent="0.25">
      <c r="A16" s="3">
        <v>14</v>
      </c>
      <c r="B16" s="1" t="s">
        <v>344</v>
      </c>
      <c r="C16" s="52" t="s">
        <v>243</v>
      </c>
      <c r="D16" s="68" t="s">
        <v>302</v>
      </c>
      <c r="E16" s="23">
        <v>158.4</v>
      </c>
      <c r="F16" s="23"/>
      <c r="G16" s="12">
        <v>118.63780083663823</v>
      </c>
      <c r="H16" s="1" t="s">
        <v>645</v>
      </c>
      <c r="I16" s="7"/>
    </row>
    <row r="17" spans="1:9" x14ac:dyDescent="0.25">
      <c r="A17" s="3">
        <v>15</v>
      </c>
      <c r="B17" s="1" t="s">
        <v>275</v>
      </c>
      <c r="C17" s="52" t="s">
        <v>160</v>
      </c>
      <c r="D17" s="68" t="s">
        <v>302</v>
      </c>
      <c r="E17" s="23">
        <v>309.77280000000002</v>
      </c>
      <c r="F17" s="23"/>
      <c r="G17" s="12">
        <v>116.87425012223611</v>
      </c>
      <c r="H17" s="1" t="s">
        <v>645</v>
      </c>
      <c r="I17" s="20"/>
    </row>
    <row r="18" spans="1:9" x14ac:dyDescent="0.25">
      <c r="A18" s="3">
        <v>16</v>
      </c>
      <c r="B18" s="1" t="s">
        <v>24</v>
      </c>
      <c r="C18" s="52" t="s">
        <v>25</v>
      </c>
      <c r="D18" s="68" t="s">
        <v>302</v>
      </c>
      <c r="E18" s="23">
        <v>136</v>
      </c>
      <c r="F18" s="23"/>
      <c r="G18" s="12">
        <v>105.35373770848049</v>
      </c>
      <c r="H18" s="1" t="s">
        <v>645</v>
      </c>
      <c r="I18" s="20"/>
    </row>
    <row r="19" spans="1:9" x14ac:dyDescent="0.25">
      <c r="A19" s="3">
        <v>17</v>
      </c>
      <c r="B19" s="1" t="s">
        <v>26</v>
      </c>
      <c r="C19" s="52" t="s">
        <v>27</v>
      </c>
      <c r="D19" s="68" t="s">
        <v>302</v>
      </c>
      <c r="E19" s="23">
        <v>108.80000000000001</v>
      </c>
      <c r="F19" s="23"/>
      <c r="G19" s="12">
        <v>102.70071168577172</v>
      </c>
      <c r="H19" s="1" t="s">
        <v>645</v>
      </c>
      <c r="I19" s="7"/>
    </row>
    <row r="20" spans="1:9" x14ac:dyDescent="0.25">
      <c r="A20" s="3">
        <v>18</v>
      </c>
      <c r="B20" s="1" t="s">
        <v>89</v>
      </c>
      <c r="C20" s="52" t="s">
        <v>90</v>
      </c>
      <c r="D20" s="68" t="s">
        <v>302</v>
      </c>
      <c r="E20" s="23">
        <v>181.72000000000003</v>
      </c>
      <c r="F20" s="23"/>
      <c r="G20" s="12">
        <v>102.46890041831912</v>
      </c>
      <c r="H20" s="1" t="s">
        <v>645</v>
      </c>
      <c r="I20" s="7"/>
    </row>
    <row r="21" spans="1:9" x14ac:dyDescent="0.25">
      <c r="A21" s="3">
        <v>19</v>
      </c>
      <c r="B21" s="1" t="s">
        <v>37</v>
      </c>
      <c r="C21" s="52" t="s">
        <v>38</v>
      </c>
      <c r="D21" s="68" t="s">
        <v>302</v>
      </c>
      <c r="E21" s="23">
        <v>36</v>
      </c>
      <c r="F21" s="23"/>
      <c r="G21" s="12">
        <v>101.35899386103114</v>
      </c>
      <c r="H21" s="1" t="s">
        <v>646</v>
      </c>
      <c r="I21" s="67" t="s">
        <v>1018</v>
      </c>
    </row>
    <row r="22" spans="1:9" x14ac:dyDescent="0.25">
      <c r="A22" s="3">
        <v>20</v>
      </c>
      <c r="B22" s="1" t="s">
        <v>111</v>
      </c>
      <c r="C22" s="52" t="s">
        <v>112</v>
      </c>
      <c r="D22" s="68" t="s">
        <v>302</v>
      </c>
      <c r="E22" s="23">
        <v>92</v>
      </c>
      <c r="F22" s="23"/>
      <c r="G22" s="12">
        <v>98.352379529526814</v>
      </c>
      <c r="H22" s="1" t="s">
        <v>645</v>
      </c>
      <c r="I22" s="11"/>
    </row>
    <row r="23" spans="1:9" x14ac:dyDescent="0.25">
      <c r="A23" s="3">
        <v>21</v>
      </c>
      <c r="B23" s="1" t="s">
        <v>56</v>
      </c>
      <c r="C23" s="52" t="s">
        <v>57</v>
      </c>
      <c r="D23" s="68" t="s">
        <v>302</v>
      </c>
      <c r="E23" s="23">
        <v>139.19999999999999</v>
      </c>
      <c r="F23" s="23"/>
      <c r="G23" s="12">
        <v>97.079670777421626</v>
      </c>
      <c r="H23" s="1" t="s">
        <v>645</v>
      </c>
      <c r="I23" s="11"/>
    </row>
    <row r="24" spans="1:9" x14ac:dyDescent="0.25">
      <c r="A24" s="3">
        <v>22</v>
      </c>
      <c r="B24" s="1" t="s">
        <v>264</v>
      </c>
      <c r="C24" s="52" t="s">
        <v>183</v>
      </c>
      <c r="D24" s="68" t="s">
        <v>302</v>
      </c>
      <c r="E24" s="23">
        <v>132.80000000000001</v>
      </c>
      <c r="F24" s="23"/>
      <c r="G24" s="12">
        <v>97.013880588906403</v>
      </c>
      <c r="H24" s="1" t="s">
        <v>646</v>
      </c>
      <c r="I24" s="7"/>
    </row>
    <row r="25" spans="1:9" x14ac:dyDescent="0.25">
      <c r="A25" s="3">
        <v>23</v>
      </c>
      <c r="B25" s="1" t="s">
        <v>262</v>
      </c>
      <c r="C25" s="52" t="s">
        <v>129</v>
      </c>
      <c r="D25" s="68" t="s">
        <v>302</v>
      </c>
      <c r="E25" s="23">
        <v>72</v>
      </c>
      <c r="F25" s="23"/>
      <c r="G25" s="12">
        <v>87.290772532188839</v>
      </c>
      <c r="H25" s="1" t="s">
        <v>646</v>
      </c>
      <c r="I25" s="11"/>
    </row>
    <row r="26" spans="1:9" x14ac:dyDescent="0.25">
      <c r="A26" s="3">
        <v>24</v>
      </c>
      <c r="B26" s="22" t="s">
        <v>463</v>
      </c>
      <c r="C26" s="53" t="s">
        <v>673</v>
      </c>
      <c r="D26" s="68" t="s">
        <v>302</v>
      </c>
      <c r="E26" s="23">
        <v>100.16</v>
      </c>
      <c r="F26" s="23"/>
      <c r="G26" s="12">
        <v>81.884046830010334</v>
      </c>
      <c r="H26" s="1" t="s">
        <v>646</v>
      </c>
      <c r="I26" s="7"/>
    </row>
    <row r="27" spans="1:9" x14ac:dyDescent="0.25">
      <c r="A27" s="3">
        <v>25</v>
      </c>
      <c r="B27" s="1" t="s">
        <v>235</v>
      </c>
      <c r="C27" s="52" t="s">
        <v>236</v>
      </c>
      <c r="D27" s="68" t="s">
        <v>302</v>
      </c>
      <c r="E27" s="23">
        <v>172</v>
      </c>
      <c r="F27" s="23"/>
      <c r="G27" s="12">
        <v>81.791845493562249</v>
      </c>
      <c r="H27" s="1" t="s">
        <v>646</v>
      </c>
      <c r="I27" s="11"/>
    </row>
    <row r="28" spans="1:9" x14ac:dyDescent="0.25">
      <c r="A28" s="3">
        <v>26</v>
      </c>
      <c r="B28" s="1" t="s">
        <v>113</v>
      </c>
      <c r="C28" s="52" t="s">
        <v>114</v>
      </c>
      <c r="D28" s="68" t="s">
        <v>302</v>
      </c>
      <c r="E28" s="23">
        <v>146.69933333333336</v>
      </c>
      <c r="F28" s="71" t="s">
        <v>1032</v>
      </c>
      <c r="G28" s="12">
        <v>81.352601727603641</v>
      </c>
      <c r="H28" s="1" t="s">
        <v>646</v>
      </c>
      <c r="I28" s="69" t="s">
        <v>1022</v>
      </c>
    </row>
    <row r="29" spans="1:9" x14ac:dyDescent="0.25">
      <c r="A29" s="3">
        <v>27</v>
      </c>
      <c r="B29" s="1" t="s">
        <v>365</v>
      </c>
      <c r="C29" s="52" t="s">
        <v>994</v>
      </c>
      <c r="D29" s="52" t="s">
        <v>302</v>
      </c>
      <c r="E29" s="23">
        <v>76</v>
      </c>
      <c r="F29" s="23"/>
      <c r="G29" s="12">
        <v>76.058157222795671</v>
      </c>
      <c r="H29" s="1" t="s">
        <v>646</v>
      </c>
      <c r="I29" s="20"/>
    </row>
    <row r="30" spans="1:9" x14ac:dyDescent="0.25">
      <c r="A30" s="3">
        <v>28</v>
      </c>
      <c r="B30" s="22" t="s">
        <v>468</v>
      </c>
      <c r="C30" s="53" t="s">
        <v>686</v>
      </c>
      <c r="D30" s="68" t="s">
        <v>302</v>
      </c>
      <c r="E30" s="23">
        <v>86.44</v>
      </c>
      <c r="F30" s="23"/>
      <c r="G30" s="12">
        <v>74.79087303743141</v>
      </c>
      <c r="H30" s="1" t="s">
        <v>646</v>
      </c>
      <c r="I30" s="20"/>
    </row>
    <row r="31" spans="1:9" x14ac:dyDescent="0.25">
      <c r="A31" s="3">
        <v>29</v>
      </c>
      <c r="B31" s="1" t="s">
        <v>271</v>
      </c>
      <c r="C31" s="52" t="s">
        <v>199</v>
      </c>
      <c r="D31" s="68" t="s">
        <v>302</v>
      </c>
      <c r="E31" s="23">
        <v>55</v>
      </c>
      <c r="F31" s="23"/>
      <c r="G31" s="12">
        <v>74.60612810343892</v>
      </c>
      <c r="H31" s="1" t="s">
        <v>646</v>
      </c>
      <c r="I31" s="7"/>
    </row>
    <row r="32" spans="1:9" x14ac:dyDescent="0.25">
      <c r="A32" s="3">
        <v>30</v>
      </c>
      <c r="B32" s="1" t="s">
        <v>176</v>
      </c>
      <c r="C32" s="52" t="s">
        <v>95</v>
      </c>
      <c r="D32" s="68" t="s">
        <v>302</v>
      </c>
      <c r="E32" s="23">
        <v>108</v>
      </c>
      <c r="F32" s="23"/>
      <c r="G32" s="12">
        <v>71.640272722333904</v>
      </c>
      <c r="H32" s="1" t="s">
        <v>646</v>
      </c>
      <c r="I32" s="20"/>
    </row>
    <row r="33" spans="1:9" x14ac:dyDescent="0.25">
      <c r="A33" s="3">
        <v>31</v>
      </c>
      <c r="B33" s="1" t="s">
        <v>348</v>
      </c>
      <c r="C33" s="52" t="s">
        <v>213</v>
      </c>
      <c r="D33" s="68" t="s">
        <v>302</v>
      </c>
      <c r="E33" s="23">
        <v>32</v>
      </c>
      <c r="F33" s="23"/>
      <c r="G33" s="12">
        <v>68.287811702069874</v>
      </c>
      <c r="H33" s="1" t="s">
        <v>646</v>
      </c>
      <c r="I33" s="11"/>
    </row>
    <row r="34" spans="1:9" x14ac:dyDescent="0.25">
      <c r="A34" s="3">
        <v>32</v>
      </c>
      <c r="B34" s="1" t="s">
        <v>367</v>
      </c>
      <c r="C34" s="52" t="s">
        <v>958</v>
      </c>
      <c r="D34" s="52" t="s">
        <v>999</v>
      </c>
      <c r="E34" s="23">
        <v>0</v>
      </c>
      <c r="F34" s="23"/>
      <c r="G34" s="12">
        <v>33.544303797468366</v>
      </c>
      <c r="H34" s="1" t="s">
        <v>647</v>
      </c>
      <c r="I34" s="66" t="s">
        <v>1017</v>
      </c>
    </row>
    <row r="35" spans="1:9" x14ac:dyDescent="0.25">
      <c r="A35" s="3">
        <v>33</v>
      </c>
      <c r="B35" s="1" t="s">
        <v>200</v>
      </c>
      <c r="C35" s="52" t="s">
        <v>201</v>
      </c>
      <c r="D35" s="52" t="s">
        <v>302</v>
      </c>
      <c r="E35" s="23">
        <v>0</v>
      </c>
      <c r="F35" s="23"/>
      <c r="G35" s="12">
        <v>32.753164556962034</v>
      </c>
      <c r="H35" s="1" t="s">
        <v>647</v>
      </c>
      <c r="I35" s="66" t="s">
        <v>1017</v>
      </c>
    </row>
    <row r="36" spans="1:9" x14ac:dyDescent="0.25">
      <c r="A36" s="3">
        <v>34</v>
      </c>
      <c r="B36" s="1" t="s">
        <v>377</v>
      </c>
      <c r="C36" s="52" t="s">
        <v>658</v>
      </c>
      <c r="D36" s="68" t="s">
        <v>302</v>
      </c>
      <c r="E36" s="23">
        <v>0</v>
      </c>
      <c r="F36" s="23"/>
      <c r="G36" s="12">
        <v>32.357594936708864</v>
      </c>
      <c r="H36" s="1" t="s">
        <v>647</v>
      </c>
      <c r="I36" s="66" t="s">
        <v>1017</v>
      </c>
    </row>
    <row r="37" spans="1:9" x14ac:dyDescent="0.25">
      <c r="A37" s="3">
        <v>35</v>
      </c>
      <c r="B37" s="1" t="s">
        <v>35</v>
      </c>
      <c r="C37" s="52" t="s">
        <v>36</v>
      </c>
      <c r="D37" s="72" t="s">
        <v>305</v>
      </c>
      <c r="E37" s="23">
        <v>585.88</v>
      </c>
      <c r="F37" s="23"/>
      <c r="G37" s="2">
        <v>326.43987341772151</v>
      </c>
      <c r="H37" s="1" t="s">
        <v>644</v>
      </c>
      <c r="I37" s="3" t="s">
        <v>1019</v>
      </c>
    </row>
    <row r="38" spans="1:9" x14ac:dyDescent="0.25">
      <c r="A38" s="3">
        <v>36</v>
      </c>
      <c r="B38" s="1" t="s">
        <v>12</v>
      </c>
      <c r="C38" s="52" t="s">
        <v>13</v>
      </c>
      <c r="D38" s="72" t="s">
        <v>305</v>
      </c>
      <c r="E38" s="23">
        <v>643.91999999999996</v>
      </c>
      <c r="F38" s="23"/>
      <c r="G38" s="2">
        <v>301.45569620253161</v>
      </c>
      <c r="H38" s="1" t="s">
        <v>644</v>
      </c>
      <c r="I38" s="3" t="s">
        <v>1019</v>
      </c>
    </row>
    <row r="39" spans="1:9" x14ac:dyDescent="0.25">
      <c r="A39" s="3">
        <v>37</v>
      </c>
      <c r="B39" s="1" t="s">
        <v>349</v>
      </c>
      <c r="C39" s="52" t="s">
        <v>249</v>
      </c>
      <c r="D39" s="72" t="s">
        <v>305</v>
      </c>
      <c r="E39" s="23">
        <v>497.83</v>
      </c>
      <c r="F39" s="23"/>
      <c r="G39" s="2">
        <v>297.99050632911394</v>
      </c>
      <c r="H39" s="1" t="s">
        <v>644</v>
      </c>
      <c r="I39" s="3" t="s">
        <v>1019</v>
      </c>
    </row>
    <row r="40" spans="1:9" x14ac:dyDescent="0.25">
      <c r="A40" s="3">
        <v>38</v>
      </c>
      <c r="B40" s="1" t="s">
        <v>41</v>
      </c>
      <c r="C40" s="52" t="s">
        <v>42</v>
      </c>
      <c r="D40" s="72" t="s">
        <v>305</v>
      </c>
      <c r="E40" s="23">
        <v>647.20000000000005</v>
      </c>
      <c r="F40" s="23"/>
      <c r="G40" s="2">
        <v>287.92405063291142</v>
      </c>
      <c r="H40" s="1" t="s">
        <v>644</v>
      </c>
      <c r="I40" s="3" t="s">
        <v>1020</v>
      </c>
    </row>
    <row r="41" spans="1:9" x14ac:dyDescent="0.25">
      <c r="A41" s="3">
        <v>39</v>
      </c>
      <c r="B41" s="1" t="s">
        <v>22</v>
      </c>
      <c r="C41" s="52" t="s">
        <v>23</v>
      </c>
      <c r="D41" s="72" t="s">
        <v>305</v>
      </c>
      <c r="E41" s="23">
        <v>514.4</v>
      </c>
      <c r="F41" s="23"/>
      <c r="G41" s="2">
        <v>276.2658227848101</v>
      </c>
      <c r="H41" s="1" t="s">
        <v>644</v>
      </c>
      <c r="I41" s="3" t="s">
        <v>1019</v>
      </c>
    </row>
    <row r="42" spans="1:9" x14ac:dyDescent="0.25">
      <c r="A42" s="3">
        <v>40</v>
      </c>
      <c r="B42" s="1" t="s">
        <v>127</v>
      </c>
      <c r="C42" s="52" t="s">
        <v>128</v>
      </c>
      <c r="D42" s="72" t="s">
        <v>305</v>
      </c>
      <c r="E42" s="23">
        <v>212.2</v>
      </c>
      <c r="F42" s="23"/>
      <c r="G42" s="2">
        <v>264.07415657086977</v>
      </c>
      <c r="H42" s="1" t="s">
        <v>644</v>
      </c>
      <c r="I42" s="3"/>
    </row>
    <row r="43" spans="1:9" x14ac:dyDescent="0.25">
      <c r="A43" s="3">
        <v>41</v>
      </c>
      <c r="B43" s="1" t="s">
        <v>293</v>
      </c>
      <c r="C43" s="52" t="s">
        <v>43</v>
      </c>
      <c r="D43" s="72" t="s">
        <v>305</v>
      </c>
      <c r="E43" s="23">
        <v>409.70181760000003</v>
      </c>
      <c r="F43" s="23"/>
      <c r="G43" s="2">
        <v>260.80696202531647</v>
      </c>
      <c r="H43" s="1" t="s">
        <v>644</v>
      </c>
      <c r="I43" s="3" t="s">
        <v>1020</v>
      </c>
    </row>
    <row r="44" spans="1:9" x14ac:dyDescent="0.25">
      <c r="A44" s="3">
        <v>42</v>
      </c>
      <c r="B44" s="1" t="s">
        <v>69</v>
      </c>
      <c r="C44" s="52" t="s">
        <v>70</v>
      </c>
      <c r="D44" s="72" t="s">
        <v>305</v>
      </c>
      <c r="E44" s="23">
        <v>346.21933333333334</v>
      </c>
      <c r="F44" s="23"/>
      <c r="G44" s="2">
        <v>258.99063617102189</v>
      </c>
      <c r="H44" s="1" t="s">
        <v>644</v>
      </c>
      <c r="I44" s="3"/>
    </row>
    <row r="45" spans="1:9" x14ac:dyDescent="0.25">
      <c r="A45" s="3">
        <v>43</v>
      </c>
      <c r="B45" s="1" t="s">
        <v>256</v>
      </c>
      <c r="C45" s="52" t="s">
        <v>241</v>
      </c>
      <c r="D45" s="72" t="s">
        <v>305</v>
      </c>
      <c r="E45" s="23">
        <v>288</v>
      </c>
      <c r="F45" s="23"/>
      <c r="G45" s="2">
        <v>248.78017873635031</v>
      </c>
      <c r="H45" s="1" t="s">
        <v>1041</v>
      </c>
      <c r="I45" s="3"/>
    </row>
    <row r="46" spans="1:9" x14ac:dyDescent="0.25">
      <c r="A46" s="3">
        <v>44</v>
      </c>
      <c r="B46" s="1" t="s">
        <v>263</v>
      </c>
      <c r="C46" s="52" t="s">
        <v>136</v>
      </c>
      <c r="D46" s="72" t="s">
        <v>305</v>
      </c>
      <c r="E46" s="23">
        <v>159.20000000000002</v>
      </c>
      <c r="F46" s="23"/>
      <c r="G46" s="2">
        <v>236.24887271146849</v>
      </c>
      <c r="H46" s="1" t="s">
        <v>644</v>
      </c>
      <c r="I46" s="3"/>
    </row>
    <row r="47" spans="1:9" x14ac:dyDescent="0.25">
      <c r="A47" s="3">
        <v>45</v>
      </c>
      <c r="B47" s="1" t="s">
        <v>350</v>
      </c>
      <c r="C47" s="52" t="s">
        <v>330</v>
      </c>
      <c r="D47" s="72" t="s">
        <v>305</v>
      </c>
      <c r="E47" s="23">
        <v>456.3923456</v>
      </c>
      <c r="F47" s="23"/>
      <c r="G47" s="2">
        <v>231.12974683544303</v>
      </c>
      <c r="H47" s="1" t="s">
        <v>644</v>
      </c>
      <c r="I47" s="3" t="s">
        <v>1020</v>
      </c>
    </row>
    <row r="48" spans="1:9" x14ac:dyDescent="0.25">
      <c r="A48" s="3">
        <v>46</v>
      </c>
      <c r="B48" s="1" t="s">
        <v>258</v>
      </c>
      <c r="C48" s="52" t="s">
        <v>138</v>
      </c>
      <c r="D48" s="72" t="s">
        <v>305</v>
      </c>
      <c r="E48" s="23">
        <v>331.38</v>
      </c>
      <c r="F48" s="23"/>
      <c r="G48" s="2">
        <v>230.24213342750039</v>
      </c>
      <c r="H48" s="1" t="s">
        <v>1041</v>
      </c>
      <c r="I48" s="3"/>
    </row>
    <row r="49" spans="1:9" x14ac:dyDescent="0.25">
      <c r="A49" s="3">
        <v>47</v>
      </c>
      <c r="B49" s="1" t="s">
        <v>259</v>
      </c>
      <c r="C49" s="52" t="s">
        <v>156</v>
      </c>
      <c r="D49" s="72" t="s">
        <v>305</v>
      </c>
      <c r="E49" s="23">
        <v>359.84000000000003</v>
      </c>
      <c r="F49" s="23"/>
      <c r="G49" s="2">
        <v>224.53291410876301</v>
      </c>
      <c r="H49" s="1" t="s">
        <v>644</v>
      </c>
      <c r="I49" s="3"/>
    </row>
    <row r="50" spans="1:9" x14ac:dyDescent="0.25">
      <c r="A50" s="3">
        <v>48</v>
      </c>
      <c r="B50" s="1" t="s">
        <v>14</v>
      </c>
      <c r="C50" s="52" t="s">
        <v>15</v>
      </c>
      <c r="D50" s="72" t="s">
        <v>305</v>
      </c>
      <c r="E50" s="23">
        <v>354.75</v>
      </c>
      <c r="F50" s="23"/>
      <c r="G50" s="2">
        <v>223.55129841907973</v>
      </c>
      <c r="H50" s="1" t="s">
        <v>644</v>
      </c>
      <c r="I50" s="3"/>
    </row>
    <row r="51" spans="1:9" x14ac:dyDescent="0.25">
      <c r="A51" s="3">
        <v>49</v>
      </c>
      <c r="B51" s="1" t="s">
        <v>392</v>
      </c>
      <c r="C51" s="52" t="s">
        <v>317</v>
      </c>
      <c r="D51" s="72" t="s">
        <v>305</v>
      </c>
      <c r="E51" s="23">
        <v>198.44</v>
      </c>
      <c r="F51" s="23"/>
      <c r="G51" s="2">
        <v>220.24599880480253</v>
      </c>
      <c r="H51" s="1" t="s">
        <v>644</v>
      </c>
      <c r="I51" s="4"/>
    </row>
    <row r="52" spans="1:9" x14ac:dyDescent="0.25">
      <c r="A52" s="3">
        <v>50</v>
      </c>
      <c r="B52" s="1" t="s">
        <v>96</v>
      </c>
      <c r="C52" s="52" t="s">
        <v>97</v>
      </c>
      <c r="D52" s="72" t="s">
        <v>305</v>
      </c>
      <c r="E52" s="23">
        <v>462.9561344</v>
      </c>
      <c r="F52" s="23"/>
      <c r="G52" s="2">
        <v>206.01265822784811</v>
      </c>
      <c r="H52" s="1" t="s">
        <v>1042</v>
      </c>
      <c r="I52" s="3" t="s">
        <v>1020</v>
      </c>
    </row>
    <row r="53" spans="1:9" x14ac:dyDescent="0.25">
      <c r="A53" s="3">
        <v>51</v>
      </c>
      <c r="B53" s="1" t="s">
        <v>386</v>
      </c>
      <c r="C53" s="52" t="s">
        <v>325</v>
      </c>
      <c r="D53" s="72" t="s">
        <v>305</v>
      </c>
      <c r="E53" s="23">
        <v>397.79999999999995</v>
      </c>
      <c r="F53" s="23"/>
      <c r="G53" s="2">
        <v>199.9367088607595</v>
      </c>
      <c r="H53" s="1" t="s">
        <v>1041</v>
      </c>
      <c r="I53" s="3" t="s">
        <v>1020</v>
      </c>
    </row>
    <row r="54" spans="1:9" x14ac:dyDescent="0.25">
      <c r="A54" s="3">
        <v>52</v>
      </c>
      <c r="B54" s="1" t="s">
        <v>5</v>
      </c>
      <c r="C54" s="52" t="s">
        <v>6</v>
      </c>
      <c r="D54" s="72" t="s">
        <v>305</v>
      </c>
      <c r="E54" s="23">
        <v>342.24</v>
      </c>
      <c r="F54" s="23"/>
      <c r="G54" s="2">
        <v>195.15578855870049</v>
      </c>
      <c r="H54" s="1" t="s">
        <v>645</v>
      </c>
      <c r="I54" s="3"/>
    </row>
    <row r="55" spans="1:9" x14ac:dyDescent="0.25">
      <c r="A55" s="3">
        <v>53</v>
      </c>
      <c r="B55" s="1" t="s">
        <v>274</v>
      </c>
      <c r="C55" s="52" t="s">
        <v>223</v>
      </c>
      <c r="D55" s="72" t="s">
        <v>305</v>
      </c>
      <c r="E55" s="23">
        <v>583.65000000000009</v>
      </c>
      <c r="F55" s="23"/>
      <c r="G55" s="2">
        <v>194.08227848101268</v>
      </c>
      <c r="H55" s="1" t="s">
        <v>645</v>
      </c>
      <c r="I55" s="3" t="s">
        <v>1020</v>
      </c>
    </row>
    <row r="56" spans="1:9" x14ac:dyDescent="0.25">
      <c r="A56" s="3">
        <v>54</v>
      </c>
      <c r="B56" s="1" t="s">
        <v>376</v>
      </c>
      <c r="C56" s="52" t="s">
        <v>414</v>
      </c>
      <c r="D56" s="72" t="s">
        <v>305</v>
      </c>
      <c r="E56" s="23">
        <v>188.8</v>
      </c>
      <c r="F56" s="23"/>
      <c r="G56" s="2">
        <v>191.71929157385779</v>
      </c>
      <c r="H56" s="1" t="s">
        <v>645</v>
      </c>
      <c r="I56" s="3"/>
    </row>
    <row r="57" spans="1:9" x14ac:dyDescent="0.25">
      <c r="A57" s="3">
        <v>55</v>
      </c>
      <c r="B57" s="1" t="s">
        <v>295</v>
      </c>
      <c r="C57" s="52" t="s">
        <v>187</v>
      </c>
      <c r="D57" s="72" t="s">
        <v>305</v>
      </c>
      <c r="E57" s="23">
        <v>336</v>
      </c>
      <c r="F57" s="23"/>
      <c r="G57" s="2">
        <v>187.28309882110068</v>
      </c>
      <c r="H57" s="1" t="s">
        <v>645</v>
      </c>
      <c r="I57" s="3"/>
    </row>
    <row r="58" spans="1:9" x14ac:dyDescent="0.25">
      <c r="A58" s="3">
        <v>56</v>
      </c>
      <c r="B58" s="1" t="s">
        <v>67</v>
      </c>
      <c r="C58" s="52" t="s">
        <v>68</v>
      </c>
      <c r="D58" s="72" t="s">
        <v>305</v>
      </c>
      <c r="E58" s="23">
        <v>346.4</v>
      </c>
      <c r="F58" s="23"/>
      <c r="G58" s="2">
        <v>182.87260281414677</v>
      </c>
      <c r="H58" s="1" t="s">
        <v>645</v>
      </c>
      <c r="I58" s="3"/>
    </row>
    <row r="59" spans="1:9" x14ac:dyDescent="0.25">
      <c r="A59" s="3">
        <v>57</v>
      </c>
      <c r="B59" s="1" t="s">
        <v>131</v>
      </c>
      <c r="C59" s="52" t="s">
        <v>132</v>
      </c>
      <c r="D59" s="72" t="s">
        <v>305</v>
      </c>
      <c r="E59" s="23">
        <v>322.71199999999999</v>
      </c>
      <c r="F59" s="23"/>
      <c r="G59" s="2">
        <v>176.45623295485416</v>
      </c>
      <c r="H59" s="1" t="s">
        <v>645</v>
      </c>
      <c r="I59" s="3"/>
    </row>
    <row r="60" spans="1:9" x14ac:dyDescent="0.25">
      <c r="A60" s="3">
        <v>58</v>
      </c>
      <c r="B60" s="22" t="s">
        <v>476</v>
      </c>
      <c r="C60" s="53" t="s">
        <v>697</v>
      </c>
      <c r="D60" s="72" t="s">
        <v>305</v>
      </c>
      <c r="E60" s="23">
        <v>264.68</v>
      </c>
      <c r="F60" s="23"/>
      <c r="G60" s="2">
        <v>176.29085130656816</v>
      </c>
      <c r="H60" s="1" t="s">
        <v>645</v>
      </c>
      <c r="I60" s="3"/>
    </row>
    <row r="61" spans="1:9" x14ac:dyDescent="0.25">
      <c r="A61" s="3">
        <v>59</v>
      </c>
      <c r="B61" s="1" t="s">
        <v>173</v>
      </c>
      <c r="C61" s="52" t="s">
        <v>104</v>
      </c>
      <c r="D61" s="72" t="s">
        <v>305</v>
      </c>
      <c r="E61" s="23">
        <v>334.11</v>
      </c>
      <c r="F61" s="23"/>
      <c r="G61" s="2">
        <v>176.14766936491554</v>
      </c>
      <c r="H61" s="1" t="s">
        <v>645</v>
      </c>
      <c r="I61" s="3"/>
    </row>
    <row r="62" spans="1:9" x14ac:dyDescent="0.25">
      <c r="A62" s="3">
        <v>60</v>
      </c>
      <c r="B62" s="1" t="s">
        <v>266</v>
      </c>
      <c r="C62" s="52" t="s">
        <v>196</v>
      </c>
      <c r="D62" s="72" t="s">
        <v>305</v>
      </c>
      <c r="E62" s="23">
        <v>220.24</v>
      </c>
      <c r="F62" s="23"/>
      <c r="G62" s="2">
        <v>174.37872005215408</v>
      </c>
      <c r="H62" s="1" t="s">
        <v>645</v>
      </c>
      <c r="I62" s="3"/>
    </row>
    <row r="63" spans="1:9" x14ac:dyDescent="0.25">
      <c r="A63" s="3">
        <v>61</v>
      </c>
      <c r="B63" s="1" t="s">
        <v>184</v>
      </c>
      <c r="C63" s="52" t="s">
        <v>185</v>
      </c>
      <c r="D63" s="72" t="s">
        <v>305</v>
      </c>
      <c r="E63" s="23">
        <v>355.52</v>
      </c>
      <c r="F63" s="23"/>
      <c r="G63" s="2">
        <v>169.7938854783506</v>
      </c>
      <c r="H63" s="1" t="s">
        <v>645</v>
      </c>
      <c r="I63" s="3"/>
    </row>
    <row r="64" spans="1:9" x14ac:dyDescent="0.25">
      <c r="A64" s="3">
        <v>62</v>
      </c>
      <c r="B64" s="1" t="s">
        <v>393</v>
      </c>
      <c r="C64" s="52" t="s">
        <v>410</v>
      </c>
      <c r="D64" s="72" t="s">
        <v>305</v>
      </c>
      <c r="E64" s="23">
        <v>294.06</v>
      </c>
      <c r="F64" s="23"/>
      <c r="G64" s="2">
        <v>167.24259249198676</v>
      </c>
      <c r="H64" s="1" t="s">
        <v>645</v>
      </c>
      <c r="I64" s="3"/>
    </row>
    <row r="65" spans="1:9" x14ac:dyDescent="0.25">
      <c r="A65" s="3">
        <v>63</v>
      </c>
      <c r="B65" s="1" t="s">
        <v>115</v>
      </c>
      <c r="C65" s="52" t="s">
        <v>116</v>
      </c>
      <c r="D65" s="72" t="s">
        <v>305</v>
      </c>
      <c r="E65" s="23">
        <v>302.64</v>
      </c>
      <c r="F65" s="23"/>
      <c r="G65" s="2">
        <v>164.73684467865485</v>
      </c>
      <c r="H65" s="1" t="s">
        <v>645</v>
      </c>
      <c r="I65" s="3"/>
    </row>
    <row r="66" spans="1:9" x14ac:dyDescent="0.25">
      <c r="A66" s="3">
        <v>64</v>
      </c>
      <c r="B66" s="1" t="s">
        <v>100</v>
      </c>
      <c r="C66" s="52" t="s">
        <v>101</v>
      </c>
      <c r="D66" s="72" t="s">
        <v>305</v>
      </c>
      <c r="E66" s="23">
        <v>247.17400000000001</v>
      </c>
      <c r="F66" s="23"/>
      <c r="G66" s="2">
        <v>163.71957733470961</v>
      </c>
      <c r="H66" s="1" t="s">
        <v>645</v>
      </c>
      <c r="I66" s="3"/>
    </row>
    <row r="67" spans="1:9" x14ac:dyDescent="0.25">
      <c r="A67" s="3">
        <v>65</v>
      </c>
      <c r="B67" s="1" t="s">
        <v>1033</v>
      </c>
      <c r="C67" s="52" t="s">
        <v>1014</v>
      </c>
      <c r="D67" s="72" t="s">
        <v>305</v>
      </c>
      <c r="E67" s="23">
        <v>83.2</v>
      </c>
      <c r="F67" s="23"/>
      <c r="G67" s="2">
        <v>159.9533737165209</v>
      </c>
      <c r="H67" s="1" t="s">
        <v>645</v>
      </c>
      <c r="I67" s="3"/>
    </row>
    <row r="68" spans="1:9" x14ac:dyDescent="0.25">
      <c r="A68" s="3">
        <v>66</v>
      </c>
      <c r="B68" s="1" t="s">
        <v>44</v>
      </c>
      <c r="C68" s="52" t="s">
        <v>45</v>
      </c>
      <c r="D68" s="72" t="s">
        <v>305</v>
      </c>
      <c r="E68" s="23">
        <v>230.4</v>
      </c>
      <c r="F68" s="23"/>
      <c r="G68" s="2">
        <v>159.83680121692836</v>
      </c>
      <c r="H68" s="1" t="s">
        <v>645</v>
      </c>
      <c r="I68" s="3"/>
    </row>
    <row r="69" spans="1:9" x14ac:dyDescent="0.25">
      <c r="A69" s="3">
        <v>67</v>
      </c>
      <c r="B69" s="1" t="s">
        <v>368</v>
      </c>
      <c r="C69" s="52" t="s">
        <v>313</v>
      </c>
      <c r="D69" s="72" t="s">
        <v>305</v>
      </c>
      <c r="E69" s="23">
        <v>184</v>
      </c>
      <c r="F69" s="23"/>
      <c r="G69" s="2">
        <v>159.55918943880044</v>
      </c>
      <c r="H69" s="1" t="s">
        <v>645</v>
      </c>
      <c r="I69" s="3"/>
    </row>
    <row r="70" spans="1:9" x14ac:dyDescent="0.25">
      <c r="A70" s="3">
        <v>68</v>
      </c>
      <c r="B70" s="1" t="s">
        <v>277</v>
      </c>
      <c r="C70" s="52" t="s">
        <v>234</v>
      </c>
      <c r="D70" s="72" t="s">
        <v>305</v>
      </c>
      <c r="E70" s="23">
        <v>231.92</v>
      </c>
      <c r="F70" s="23"/>
      <c r="G70" s="2">
        <v>158.10796436138423</v>
      </c>
      <c r="H70" s="1" t="s">
        <v>645</v>
      </c>
      <c r="I70" s="3"/>
    </row>
    <row r="71" spans="1:9" x14ac:dyDescent="0.25">
      <c r="A71" s="3">
        <v>69</v>
      </c>
      <c r="B71" s="1" t="s">
        <v>66</v>
      </c>
      <c r="C71" s="52" t="s">
        <v>165</v>
      </c>
      <c r="D71" s="72" t="s">
        <v>305</v>
      </c>
      <c r="E71" s="23">
        <v>224</v>
      </c>
      <c r="F71" s="23"/>
      <c r="G71" s="2">
        <v>156.10012495246374</v>
      </c>
      <c r="H71" s="1" t="s">
        <v>645</v>
      </c>
      <c r="I71" s="3"/>
    </row>
    <row r="72" spans="1:9" x14ac:dyDescent="0.25">
      <c r="A72" s="3">
        <v>70</v>
      </c>
      <c r="B72" s="1" t="s">
        <v>85</v>
      </c>
      <c r="C72" s="52" t="s">
        <v>86</v>
      </c>
      <c r="D72" s="72" t="s">
        <v>305</v>
      </c>
      <c r="E72" s="23">
        <v>563.79999999999995</v>
      </c>
      <c r="F72" s="23"/>
      <c r="G72" s="2">
        <v>152.1360759493671</v>
      </c>
      <c r="H72" s="1" t="s">
        <v>645</v>
      </c>
      <c r="I72" s="3" t="s">
        <v>1020</v>
      </c>
    </row>
    <row r="73" spans="1:9" x14ac:dyDescent="0.25">
      <c r="A73" s="3">
        <v>71</v>
      </c>
      <c r="B73" s="1" t="s">
        <v>117</v>
      </c>
      <c r="C73" s="52" t="s">
        <v>118</v>
      </c>
      <c r="D73" s="72" t="s">
        <v>305</v>
      </c>
      <c r="E73" s="23">
        <v>255.08999999999997</v>
      </c>
      <c r="F73" s="23"/>
      <c r="G73" s="2">
        <v>150.28334872602812</v>
      </c>
      <c r="H73" s="1" t="s">
        <v>645</v>
      </c>
      <c r="I73" s="3"/>
    </row>
    <row r="74" spans="1:9" x14ac:dyDescent="0.25">
      <c r="A74" s="3">
        <v>72</v>
      </c>
      <c r="B74" s="1" t="s">
        <v>255</v>
      </c>
      <c r="C74" s="52" t="s">
        <v>242</v>
      </c>
      <c r="D74" s="72" t="s">
        <v>305</v>
      </c>
      <c r="E74" s="23">
        <v>264.72000000000003</v>
      </c>
      <c r="F74" s="23"/>
      <c r="G74" s="2">
        <v>147.20305046992993</v>
      </c>
      <c r="H74" s="1" t="s">
        <v>645</v>
      </c>
      <c r="I74" s="3"/>
    </row>
    <row r="75" spans="1:9" x14ac:dyDescent="0.25">
      <c r="A75" s="3">
        <v>73</v>
      </c>
      <c r="B75" s="1" t="s">
        <v>341</v>
      </c>
      <c r="C75" s="52" t="s">
        <v>231</v>
      </c>
      <c r="D75" s="72" t="s">
        <v>305</v>
      </c>
      <c r="E75" s="23">
        <v>254.56</v>
      </c>
      <c r="F75" s="23"/>
      <c r="G75" s="2">
        <v>145.34623512794047</v>
      </c>
      <c r="H75" s="1" t="s">
        <v>645</v>
      </c>
      <c r="I75" s="3"/>
    </row>
    <row r="76" spans="1:9" x14ac:dyDescent="0.25">
      <c r="A76" s="3">
        <v>74</v>
      </c>
      <c r="B76" s="1" t="s">
        <v>253</v>
      </c>
      <c r="C76" s="52" t="s">
        <v>244</v>
      </c>
      <c r="D76" s="72" t="s">
        <v>305</v>
      </c>
      <c r="E76" s="23">
        <v>242.47</v>
      </c>
      <c r="F76" s="23"/>
      <c r="G76" s="2">
        <v>142.78356331830284</v>
      </c>
      <c r="H76" s="1" t="s">
        <v>645</v>
      </c>
      <c r="I76" s="3"/>
    </row>
    <row r="77" spans="1:9" x14ac:dyDescent="0.25">
      <c r="A77" s="3">
        <v>75</v>
      </c>
      <c r="B77" s="1" t="s">
        <v>284</v>
      </c>
      <c r="C77" s="52" t="s">
        <v>186</v>
      </c>
      <c r="D77" s="72" t="s">
        <v>305</v>
      </c>
      <c r="E77" s="23">
        <v>268</v>
      </c>
      <c r="F77" s="23"/>
      <c r="G77" s="2">
        <v>141.32300211875918</v>
      </c>
      <c r="H77" s="1" t="s">
        <v>645</v>
      </c>
      <c r="I77" s="3"/>
    </row>
    <row r="78" spans="1:9" x14ac:dyDescent="0.25">
      <c r="A78" s="3">
        <v>76</v>
      </c>
      <c r="B78" s="1" t="s">
        <v>298</v>
      </c>
      <c r="C78" s="52" t="s">
        <v>143</v>
      </c>
      <c r="D78" s="72" t="s">
        <v>305</v>
      </c>
      <c r="E78" s="23">
        <v>305.77999999999997</v>
      </c>
      <c r="F78" s="23"/>
      <c r="G78" s="2">
        <v>141.16251697723692</v>
      </c>
      <c r="H78" s="1" t="s">
        <v>645</v>
      </c>
      <c r="I78" s="3"/>
    </row>
    <row r="79" spans="1:9" x14ac:dyDescent="0.25">
      <c r="A79" s="3">
        <v>77</v>
      </c>
      <c r="B79" s="1" t="s">
        <v>384</v>
      </c>
      <c r="C79" s="52" t="s">
        <v>323</v>
      </c>
      <c r="D79" s="72" t="s">
        <v>305</v>
      </c>
      <c r="E79" s="23">
        <v>182</v>
      </c>
      <c r="F79" s="23"/>
      <c r="G79" s="2">
        <v>140.93340848590211</v>
      </c>
      <c r="H79" s="1" t="s">
        <v>645</v>
      </c>
      <c r="I79" s="3"/>
    </row>
    <row r="80" spans="1:9" x14ac:dyDescent="0.25">
      <c r="A80" s="3">
        <v>78</v>
      </c>
      <c r="B80" s="1" t="s">
        <v>32</v>
      </c>
      <c r="C80" s="52" t="s">
        <v>33</v>
      </c>
      <c r="D80" s="72" t="s">
        <v>305</v>
      </c>
      <c r="E80" s="23">
        <v>188</v>
      </c>
      <c r="F80" s="23"/>
      <c r="G80" s="2">
        <v>139.3139159015592</v>
      </c>
      <c r="H80" s="1" t="s">
        <v>645</v>
      </c>
      <c r="I80" s="3"/>
    </row>
    <row r="81" spans="1:9" x14ac:dyDescent="0.25">
      <c r="A81" s="3">
        <v>79</v>
      </c>
      <c r="B81" s="1" t="s">
        <v>382</v>
      </c>
      <c r="C81" s="52" t="s">
        <v>321</v>
      </c>
      <c r="D81" s="72" t="s">
        <v>305</v>
      </c>
      <c r="E81" s="23">
        <v>169.6</v>
      </c>
      <c r="F81" s="23"/>
      <c r="G81" s="2">
        <v>138.89533872983105</v>
      </c>
      <c r="H81" s="1" t="s">
        <v>646</v>
      </c>
      <c r="I81" s="3"/>
    </row>
    <row r="82" spans="1:9" x14ac:dyDescent="0.25">
      <c r="A82" s="3">
        <v>80</v>
      </c>
      <c r="B82" s="1" t="s">
        <v>102</v>
      </c>
      <c r="C82" s="52" t="s">
        <v>103</v>
      </c>
      <c r="D82" s="72" t="s">
        <v>305</v>
      </c>
      <c r="E82" s="23">
        <v>282.88</v>
      </c>
      <c r="F82" s="23"/>
      <c r="G82" s="2">
        <v>137.7496984842723</v>
      </c>
      <c r="H82" s="1" t="s">
        <v>646</v>
      </c>
      <c r="I82" s="3"/>
    </row>
    <row r="83" spans="1:9" x14ac:dyDescent="0.25">
      <c r="A83" s="3">
        <v>81</v>
      </c>
      <c r="B83" s="1" t="s">
        <v>292</v>
      </c>
      <c r="C83" s="52" t="s">
        <v>137</v>
      </c>
      <c r="D83" s="72" t="s">
        <v>305</v>
      </c>
      <c r="E83" s="23">
        <v>320</v>
      </c>
      <c r="F83" s="23"/>
      <c r="G83" s="2">
        <v>136.26419297006575</v>
      </c>
      <c r="H83" s="1" t="s">
        <v>646</v>
      </c>
      <c r="I83" s="3"/>
    </row>
    <row r="84" spans="1:9" x14ac:dyDescent="0.25">
      <c r="A84" s="3">
        <v>82</v>
      </c>
      <c r="B84" s="1" t="s">
        <v>375</v>
      </c>
      <c r="C84" s="52" t="s">
        <v>318</v>
      </c>
      <c r="D84" s="72" t="s">
        <v>305</v>
      </c>
      <c r="E84" s="23">
        <v>366.4</v>
      </c>
      <c r="F84" s="23"/>
      <c r="G84" s="2">
        <v>134.22534905199109</v>
      </c>
      <c r="H84" s="1" t="s">
        <v>646</v>
      </c>
      <c r="I84" s="3"/>
    </row>
    <row r="85" spans="1:9" x14ac:dyDescent="0.25">
      <c r="A85" s="3">
        <v>83</v>
      </c>
      <c r="B85" s="1" t="s">
        <v>39</v>
      </c>
      <c r="C85" s="52" t="s">
        <v>40</v>
      </c>
      <c r="D85" s="72" t="s">
        <v>305</v>
      </c>
      <c r="E85" s="23">
        <v>311.88</v>
      </c>
      <c r="F85" s="23"/>
      <c r="G85" s="2">
        <v>132.70168685826044</v>
      </c>
      <c r="H85" s="1" t="s">
        <v>646</v>
      </c>
      <c r="I85" s="3"/>
    </row>
    <row r="86" spans="1:9" x14ac:dyDescent="0.25">
      <c r="A86" s="3">
        <v>84</v>
      </c>
      <c r="B86" s="1" t="s">
        <v>119</v>
      </c>
      <c r="C86" s="52" t="s">
        <v>120</v>
      </c>
      <c r="D86" s="72" t="s">
        <v>305</v>
      </c>
      <c r="E86" s="23">
        <v>372.8</v>
      </c>
      <c r="F86" s="23"/>
      <c r="G86" s="2">
        <v>131.91772151898735</v>
      </c>
      <c r="H86" s="1" t="s">
        <v>646</v>
      </c>
      <c r="I86" s="3"/>
    </row>
    <row r="87" spans="1:9" x14ac:dyDescent="0.25">
      <c r="A87" s="3">
        <v>85</v>
      </c>
      <c r="B87" s="1" t="s">
        <v>71</v>
      </c>
      <c r="C87" s="52" t="s">
        <v>72</v>
      </c>
      <c r="D87" s="72" t="s">
        <v>305</v>
      </c>
      <c r="E87" s="23">
        <v>235.2</v>
      </c>
      <c r="F87" s="23"/>
      <c r="G87" s="2">
        <v>126.54753626337808</v>
      </c>
      <c r="H87" s="1" t="s">
        <v>646</v>
      </c>
      <c r="I87" s="3"/>
    </row>
    <row r="88" spans="1:9" x14ac:dyDescent="0.25">
      <c r="A88" s="3">
        <v>86</v>
      </c>
      <c r="B88" s="1" t="s">
        <v>388</v>
      </c>
      <c r="C88" s="52" t="s">
        <v>326</v>
      </c>
      <c r="D88" s="72" t="s">
        <v>305</v>
      </c>
      <c r="E88" s="23">
        <v>185.6</v>
      </c>
      <c r="F88" s="23"/>
      <c r="G88" s="2">
        <v>125.24652306187865</v>
      </c>
      <c r="H88" s="1" t="s">
        <v>646</v>
      </c>
      <c r="I88" s="3"/>
    </row>
    <row r="89" spans="1:9" x14ac:dyDescent="0.25">
      <c r="A89" s="3">
        <v>87</v>
      </c>
      <c r="B89" s="1" t="s">
        <v>276</v>
      </c>
      <c r="C89" s="52" t="s">
        <v>158</v>
      </c>
      <c r="D89" s="72" t="s">
        <v>305</v>
      </c>
      <c r="E89" s="23">
        <v>300.8</v>
      </c>
      <c r="F89" s="23"/>
      <c r="G89" s="2">
        <v>122.07948063236813</v>
      </c>
      <c r="H89" s="1" t="s">
        <v>646</v>
      </c>
      <c r="I89" s="3"/>
    </row>
    <row r="90" spans="1:9" x14ac:dyDescent="0.25">
      <c r="A90" s="3">
        <v>88</v>
      </c>
      <c r="B90" s="1" t="s">
        <v>373</v>
      </c>
      <c r="C90" s="52" t="s">
        <v>409</v>
      </c>
      <c r="D90" s="72" t="s">
        <v>305</v>
      </c>
      <c r="E90" s="23">
        <v>184</v>
      </c>
      <c r="F90" s="23"/>
      <c r="G90" s="2">
        <v>120.87880969196502</v>
      </c>
      <c r="H90" s="1" t="s">
        <v>646</v>
      </c>
      <c r="I90" s="3"/>
    </row>
    <row r="91" spans="1:9" x14ac:dyDescent="0.25">
      <c r="A91" s="3">
        <v>89</v>
      </c>
      <c r="B91" s="1" t="s">
        <v>387</v>
      </c>
      <c r="C91" s="52" t="s">
        <v>681</v>
      </c>
      <c r="D91" s="72" t="s">
        <v>305</v>
      </c>
      <c r="E91" s="23">
        <v>148.69999999999999</v>
      </c>
      <c r="F91" s="23"/>
      <c r="G91" s="2">
        <v>118.11779486065083</v>
      </c>
      <c r="H91" s="1" t="s">
        <v>646</v>
      </c>
      <c r="I91" s="3"/>
    </row>
    <row r="92" spans="1:9" x14ac:dyDescent="0.25">
      <c r="A92" s="3">
        <v>90</v>
      </c>
      <c r="B92" s="1" t="s">
        <v>347</v>
      </c>
      <c r="C92" s="52" t="s">
        <v>247</v>
      </c>
      <c r="D92" s="72" t="s">
        <v>305</v>
      </c>
      <c r="E92" s="23">
        <v>109.7</v>
      </c>
      <c r="F92" s="23"/>
      <c r="G92" s="2">
        <v>113.72361058293043</v>
      </c>
      <c r="H92" s="1" t="s">
        <v>646</v>
      </c>
      <c r="I92" s="3"/>
    </row>
    <row r="93" spans="1:9" x14ac:dyDescent="0.25">
      <c r="A93" s="3">
        <v>91</v>
      </c>
      <c r="B93" s="1" t="s">
        <v>73</v>
      </c>
      <c r="C93" s="52" t="s">
        <v>74</v>
      </c>
      <c r="D93" s="72" t="s">
        <v>305</v>
      </c>
      <c r="E93" s="23">
        <v>204</v>
      </c>
      <c r="F93" s="23"/>
      <c r="G93" s="2">
        <v>113.37079643613842</v>
      </c>
      <c r="H93" s="1" t="s">
        <v>646</v>
      </c>
      <c r="I93" s="3"/>
    </row>
    <row r="94" spans="1:9" x14ac:dyDescent="0.25">
      <c r="A94" s="3">
        <v>92</v>
      </c>
      <c r="B94" s="22" t="s">
        <v>451</v>
      </c>
      <c r="C94" s="53" t="s">
        <v>655</v>
      </c>
      <c r="D94" s="72" t="s">
        <v>305</v>
      </c>
      <c r="E94" s="23">
        <v>62.400000000000006</v>
      </c>
      <c r="F94" s="23"/>
      <c r="G94" s="2">
        <v>113.29968218612485</v>
      </c>
      <c r="H94" s="1" t="s">
        <v>646</v>
      </c>
      <c r="I94" s="3"/>
    </row>
    <row r="95" spans="1:9" x14ac:dyDescent="0.25">
      <c r="A95" s="3">
        <v>93</v>
      </c>
      <c r="B95" s="22" t="s">
        <v>459</v>
      </c>
      <c r="C95" s="53" t="s">
        <v>460</v>
      </c>
      <c r="D95" s="72" t="s">
        <v>305</v>
      </c>
      <c r="E95" s="23">
        <v>32</v>
      </c>
      <c r="F95" s="23"/>
      <c r="G95" s="2">
        <v>102.70236866409518</v>
      </c>
      <c r="H95" s="1" t="s">
        <v>646</v>
      </c>
      <c r="I95" s="3"/>
    </row>
    <row r="96" spans="1:9" x14ac:dyDescent="0.25">
      <c r="A96" s="3">
        <v>94</v>
      </c>
      <c r="B96" s="1" t="s">
        <v>379</v>
      </c>
      <c r="C96" s="52" t="s">
        <v>413</v>
      </c>
      <c r="D96" s="72" t="s">
        <v>305</v>
      </c>
      <c r="E96" s="23">
        <v>224</v>
      </c>
      <c r="F96" s="23"/>
      <c r="G96" s="2">
        <v>98.74253001575488</v>
      </c>
      <c r="H96" s="1" t="s">
        <v>646</v>
      </c>
      <c r="I96" s="3"/>
    </row>
    <row r="97" spans="1:9" x14ac:dyDescent="0.25">
      <c r="A97" s="3">
        <v>95</v>
      </c>
      <c r="B97" s="1" t="s">
        <v>346</v>
      </c>
      <c r="C97" s="52" t="s">
        <v>319</v>
      </c>
      <c r="D97" s="72" t="s">
        <v>305</v>
      </c>
      <c r="E97" s="23">
        <v>170.4</v>
      </c>
      <c r="F97" s="23"/>
      <c r="G97" s="2">
        <v>93.246916933775196</v>
      </c>
      <c r="H97" s="1" t="s">
        <v>646</v>
      </c>
      <c r="I97" s="3"/>
    </row>
    <row r="98" spans="1:9" x14ac:dyDescent="0.25">
      <c r="A98" s="3">
        <v>96</v>
      </c>
      <c r="B98" s="1" t="s">
        <v>87</v>
      </c>
      <c r="C98" s="52" t="s">
        <v>88</v>
      </c>
      <c r="D98" s="72" t="s">
        <v>305</v>
      </c>
      <c r="E98" s="23">
        <v>107.12</v>
      </c>
      <c r="F98" s="23"/>
      <c r="G98" s="2">
        <v>93.169992394197862</v>
      </c>
      <c r="H98" s="1" t="s">
        <v>646</v>
      </c>
      <c r="I98" s="3"/>
    </row>
    <row r="99" spans="1:9" x14ac:dyDescent="0.25">
      <c r="A99" s="3">
        <v>97</v>
      </c>
      <c r="B99" s="1" t="s">
        <v>285</v>
      </c>
      <c r="C99" s="52" t="s">
        <v>215</v>
      </c>
      <c r="D99" s="72" t="s">
        <v>305</v>
      </c>
      <c r="E99" s="23">
        <v>160</v>
      </c>
      <c r="F99" s="23"/>
      <c r="G99" s="2">
        <v>92.942223067311346</v>
      </c>
      <c r="H99" s="1" t="s">
        <v>646</v>
      </c>
      <c r="I99" s="3"/>
    </row>
    <row r="100" spans="1:9" x14ac:dyDescent="0.25">
      <c r="A100" s="3">
        <v>98</v>
      </c>
      <c r="B100" s="1" t="s">
        <v>389</v>
      </c>
      <c r="C100" s="52" t="s">
        <v>327</v>
      </c>
      <c r="D100" s="72" t="s">
        <v>305</v>
      </c>
      <c r="E100" s="23">
        <v>204</v>
      </c>
      <c r="F100" s="23"/>
      <c r="G100" s="2">
        <v>86.8676318791764</v>
      </c>
      <c r="H100" s="1" t="s">
        <v>1030</v>
      </c>
      <c r="I100" s="3"/>
    </row>
    <row r="101" spans="1:9" x14ac:dyDescent="0.25">
      <c r="A101" s="3">
        <v>99</v>
      </c>
      <c r="B101" s="22" t="s">
        <v>390</v>
      </c>
      <c r="C101" s="52" t="s">
        <v>328</v>
      </c>
      <c r="D101" s="72" t="s">
        <v>305</v>
      </c>
      <c r="E101" s="23">
        <v>160</v>
      </c>
      <c r="F101" s="23"/>
      <c r="G101" s="2">
        <v>83.052982560982244</v>
      </c>
      <c r="H101" s="1" t="s">
        <v>646</v>
      </c>
      <c r="I101" s="3"/>
    </row>
    <row r="102" spans="1:9" x14ac:dyDescent="0.25">
      <c r="A102" s="3">
        <v>100</v>
      </c>
      <c r="B102" s="1" t="s">
        <v>279</v>
      </c>
      <c r="C102" s="52" t="s">
        <v>227</v>
      </c>
      <c r="D102" s="72" t="s">
        <v>305</v>
      </c>
      <c r="E102" s="23">
        <v>155.19999999999999</v>
      </c>
      <c r="F102" s="23"/>
      <c r="G102" s="2">
        <v>79.443513337317327</v>
      </c>
      <c r="H102" s="1" t="s">
        <v>646</v>
      </c>
      <c r="I102" s="3"/>
    </row>
    <row r="103" spans="1:9" x14ac:dyDescent="0.25">
      <c r="A103" s="3">
        <v>101</v>
      </c>
      <c r="B103" s="1" t="s">
        <v>289</v>
      </c>
      <c r="C103" s="52" t="s">
        <v>34</v>
      </c>
      <c r="D103" s="72" t="s">
        <v>305</v>
      </c>
      <c r="E103" s="23">
        <v>174.96</v>
      </c>
      <c r="F103" s="23"/>
      <c r="G103" s="2">
        <v>78.993950670940421</v>
      </c>
      <c r="H103" s="1" t="s">
        <v>646</v>
      </c>
      <c r="I103" s="3"/>
    </row>
    <row r="104" spans="1:9" x14ac:dyDescent="0.25">
      <c r="A104" s="3">
        <v>102</v>
      </c>
      <c r="B104" s="1" t="s">
        <v>287</v>
      </c>
      <c r="C104" s="52" t="s">
        <v>232</v>
      </c>
      <c r="D104" s="72" t="s">
        <v>305</v>
      </c>
      <c r="E104" s="23">
        <v>155.19999999999999</v>
      </c>
      <c r="F104" s="23"/>
      <c r="G104" s="2">
        <v>76.674525995545167</v>
      </c>
      <c r="H104" s="1" t="s">
        <v>646</v>
      </c>
      <c r="I104" s="3"/>
    </row>
    <row r="105" spans="1:9" x14ac:dyDescent="0.25">
      <c r="A105" s="3">
        <v>103</v>
      </c>
      <c r="B105" s="1" t="s">
        <v>82</v>
      </c>
      <c r="C105" s="52" t="s">
        <v>83</v>
      </c>
      <c r="D105" s="72" t="s">
        <v>305</v>
      </c>
      <c r="E105" s="23">
        <v>162.95999999999998</v>
      </c>
      <c r="F105" s="23"/>
      <c r="G105" s="2">
        <v>71.277239637094581</v>
      </c>
      <c r="H105" s="1" t="s">
        <v>646</v>
      </c>
      <c r="I105" s="3"/>
    </row>
    <row r="106" spans="1:9" x14ac:dyDescent="0.25">
      <c r="A106" s="3">
        <v>104</v>
      </c>
      <c r="B106" s="1" t="s">
        <v>391</v>
      </c>
      <c r="C106" s="52" t="s">
        <v>329</v>
      </c>
      <c r="D106" s="72" t="s">
        <v>305</v>
      </c>
      <c r="E106" s="23">
        <v>64</v>
      </c>
      <c r="F106" s="23"/>
      <c r="G106" s="2">
        <v>69.638914543380238</v>
      </c>
      <c r="H106" s="1" t="s">
        <v>646</v>
      </c>
      <c r="I106" s="1"/>
    </row>
    <row r="107" spans="1:9" x14ac:dyDescent="0.25">
      <c r="A107" s="3">
        <v>105</v>
      </c>
      <c r="B107" s="22" t="s">
        <v>465</v>
      </c>
      <c r="C107" s="53" t="s">
        <v>678</v>
      </c>
      <c r="D107" s="72" t="s">
        <v>305</v>
      </c>
      <c r="E107" s="23">
        <v>64</v>
      </c>
      <c r="F107" s="23"/>
      <c r="G107" s="2">
        <v>69.407901885152398</v>
      </c>
      <c r="H107" s="1" t="s">
        <v>646</v>
      </c>
      <c r="I107" s="3"/>
    </row>
    <row r="108" spans="1:9" x14ac:dyDescent="0.25">
      <c r="A108" s="3">
        <v>106</v>
      </c>
      <c r="B108" s="1" t="s">
        <v>228</v>
      </c>
      <c r="C108" s="52" t="s">
        <v>995</v>
      </c>
      <c r="D108" s="72" t="s">
        <v>305</v>
      </c>
      <c r="E108" s="23">
        <v>81.599999999999994</v>
      </c>
      <c r="F108" s="23"/>
      <c r="G108" s="2">
        <v>55.743888194708539</v>
      </c>
      <c r="H108" s="1" t="s">
        <v>646</v>
      </c>
      <c r="I108" s="3"/>
    </row>
    <row r="109" spans="1:9" x14ac:dyDescent="0.25">
      <c r="A109" s="3">
        <v>107</v>
      </c>
      <c r="B109" s="1" t="s">
        <v>436</v>
      </c>
      <c r="C109" s="52" t="s">
        <v>783</v>
      </c>
      <c r="D109" s="72" t="s">
        <v>305</v>
      </c>
      <c r="E109" s="23">
        <v>36</v>
      </c>
      <c r="F109" s="23"/>
      <c r="G109" s="2">
        <v>42.419120443309623</v>
      </c>
      <c r="H109" s="1" t="s">
        <v>1030</v>
      </c>
      <c r="I109" s="66"/>
    </row>
    <row r="110" spans="1:9" x14ac:dyDescent="0.25">
      <c r="A110" s="3">
        <v>108</v>
      </c>
      <c r="B110" s="73" t="s">
        <v>270</v>
      </c>
      <c r="C110" s="52" t="s">
        <v>142</v>
      </c>
      <c r="D110" s="72" t="s">
        <v>303</v>
      </c>
      <c r="E110" s="23">
        <v>684.56</v>
      </c>
      <c r="F110" s="23"/>
      <c r="G110" s="2">
        <v>315.55379746835445</v>
      </c>
      <c r="H110" s="1" t="s">
        <v>644</v>
      </c>
      <c r="I110" s="3" t="s">
        <v>1019</v>
      </c>
    </row>
    <row r="111" spans="1:9" x14ac:dyDescent="0.25">
      <c r="A111" s="3">
        <v>109</v>
      </c>
      <c r="B111" s="73" t="s">
        <v>48</v>
      </c>
      <c r="C111" s="52" t="s">
        <v>49</v>
      </c>
      <c r="D111" s="72" t="s">
        <v>303</v>
      </c>
      <c r="E111" s="23">
        <v>533.95600000000002</v>
      </c>
      <c r="F111" s="23"/>
      <c r="G111" s="2">
        <v>280.34177215189874</v>
      </c>
      <c r="H111" s="1" t="s">
        <v>644</v>
      </c>
      <c r="I111" s="3" t="s">
        <v>1020</v>
      </c>
    </row>
    <row r="112" spans="1:9" x14ac:dyDescent="0.25">
      <c r="A112" s="3">
        <v>110</v>
      </c>
      <c r="B112" s="73" t="s">
        <v>403</v>
      </c>
      <c r="C112" s="52" t="s">
        <v>339</v>
      </c>
      <c r="D112" s="72" t="s">
        <v>303</v>
      </c>
      <c r="E112" s="23">
        <v>334.08</v>
      </c>
      <c r="F112" s="23"/>
      <c r="G112" s="2">
        <v>269.84247568859672</v>
      </c>
      <c r="H112" s="1" t="s">
        <v>644</v>
      </c>
      <c r="I112" s="20"/>
    </row>
    <row r="113" spans="1:9" x14ac:dyDescent="0.25">
      <c r="A113" s="3">
        <v>111</v>
      </c>
      <c r="B113" s="73" t="s">
        <v>7</v>
      </c>
      <c r="C113" s="52" t="s">
        <v>8</v>
      </c>
      <c r="D113" s="72" t="s">
        <v>303</v>
      </c>
      <c r="E113" s="23">
        <v>1024.3040000000001</v>
      </c>
      <c r="F113" s="23"/>
      <c r="G113" s="2">
        <v>262.24683544303798</v>
      </c>
      <c r="H113" s="1" t="s">
        <v>644</v>
      </c>
      <c r="I113" s="3" t="s">
        <v>1019</v>
      </c>
    </row>
    <row r="114" spans="1:9" x14ac:dyDescent="0.25">
      <c r="A114" s="3">
        <v>112</v>
      </c>
      <c r="B114" s="73" t="s">
        <v>18</v>
      </c>
      <c r="C114" s="52" t="s">
        <v>19</v>
      </c>
      <c r="D114" s="72" t="s">
        <v>303</v>
      </c>
      <c r="E114" s="23">
        <v>449.52</v>
      </c>
      <c r="F114" s="23"/>
      <c r="G114" s="2">
        <v>250.78164556962025</v>
      </c>
      <c r="H114" s="1" t="s">
        <v>644</v>
      </c>
      <c r="I114" s="3" t="s">
        <v>1020</v>
      </c>
    </row>
    <row r="115" spans="1:9" x14ac:dyDescent="0.25">
      <c r="A115" s="3">
        <v>113</v>
      </c>
      <c r="B115" s="73" t="s">
        <v>397</v>
      </c>
      <c r="C115" s="52" t="s">
        <v>333</v>
      </c>
      <c r="D115" s="72" t="s">
        <v>303</v>
      </c>
      <c r="E115" s="23">
        <v>154.47</v>
      </c>
      <c r="F115" s="23"/>
      <c r="G115" s="2">
        <v>250.32831531482589</v>
      </c>
      <c r="H115" s="1" t="s">
        <v>644</v>
      </c>
      <c r="I115" s="5"/>
    </row>
    <row r="116" spans="1:9" x14ac:dyDescent="0.25">
      <c r="A116" s="3">
        <v>114</v>
      </c>
      <c r="B116" s="73" t="s">
        <v>398</v>
      </c>
      <c r="C116" s="52" t="s">
        <v>334</v>
      </c>
      <c r="D116" s="72" t="s">
        <v>303</v>
      </c>
      <c r="E116" s="23">
        <v>433.24</v>
      </c>
      <c r="F116" s="23"/>
      <c r="G116" s="2">
        <v>246.69620253164558</v>
      </c>
      <c r="H116" s="1" t="s">
        <v>644</v>
      </c>
      <c r="I116" s="3" t="s">
        <v>1020</v>
      </c>
    </row>
    <row r="117" spans="1:9" x14ac:dyDescent="0.25">
      <c r="A117" s="3">
        <v>115</v>
      </c>
      <c r="B117" s="73" t="s">
        <v>261</v>
      </c>
      <c r="C117" s="52" t="s">
        <v>197</v>
      </c>
      <c r="D117" s="72" t="s">
        <v>303</v>
      </c>
      <c r="E117" s="23">
        <v>289.92</v>
      </c>
      <c r="F117" s="23"/>
      <c r="G117" s="2">
        <v>238.2651056663226</v>
      </c>
      <c r="H117" s="1" t="s">
        <v>1041</v>
      </c>
      <c r="I117" s="5"/>
    </row>
    <row r="118" spans="1:9" x14ac:dyDescent="0.25">
      <c r="A118" s="3">
        <v>116</v>
      </c>
      <c r="B118" s="73" t="s">
        <v>257</v>
      </c>
      <c r="C118" s="52" t="s">
        <v>192</v>
      </c>
      <c r="D118" s="72" t="s">
        <v>303</v>
      </c>
      <c r="E118" s="23">
        <v>235.29999999999998</v>
      </c>
      <c r="F118" s="23"/>
      <c r="G118" s="2">
        <v>236.19670505785842</v>
      </c>
      <c r="H118" s="1" t="s">
        <v>644</v>
      </c>
      <c r="I118" s="5"/>
    </row>
    <row r="119" spans="1:9" x14ac:dyDescent="0.25">
      <c r="A119" s="3">
        <v>117</v>
      </c>
      <c r="B119" s="73" t="s">
        <v>50</v>
      </c>
      <c r="C119" s="52" t="s">
        <v>51</v>
      </c>
      <c r="D119" s="72" t="s">
        <v>303</v>
      </c>
      <c r="E119" s="23">
        <v>392.92</v>
      </c>
      <c r="F119" s="23"/>
      <c r="G119" s="2">
        <v>219.18987341772151</v>
      </c>
      <c r="H119" s="1" t="s">
        <v>644</v>
      </c>
      <c r="I119" s="3" t="s">
        <v>1020</v>
      </c>
    </row>
    <row r="120" spans="1:9" x14ac:dyDescent="0.25">
      <c r="A120" s="3">
        <v>118</v>
      </c>
      <c r="B120" s="73" t="s">
        <v>378</v>
      </c>
      <c r="C120" s="52" t="s">
        <v>411</v>
      </c>
      <c r="D120" s="72" t="s">
        <v>303</v>
      </c>
      <c r="E120" s="23">
        <v>401.65933333333328</v>
      </c>
      <c r="F120" s="23"/>
      <c r="G120" s="2">
        <v>208.95886075949369</v>
      </c>
      <c r="H120" s="1" t="s">
        <v>644</v>
      </c>
      <c r="I120" s="3" t="s">
        <v>1020</v>
      </c>
    </row>
    <row r="121" spans="1:9" x14ac:dyDescent="0.25">
      <c r="A121" s="3">
        <v>119</v>
      </c>
      <c r="B121" s="73" t="s">
        <v>80</v>
      </c>
      <c r="C121" s="52" t="s">
        <v>81</v>
      </c>
      <c r="D121" s="72" t="s">
        <v>303</v>
      </c>
      <c r="E121" s="23">
        <v>240.8</v>
      </c>
      <c r="F121" s="23"/>
      <c r="G121" s="2">
        <v>205.28390014668332</v>
      </c>
      <c r="H121" s="1" t="s">
        <v>644</v>
      </c>
      <c r="I121" s="6"/>
    </row>
    <row r="122" spans="1:9" x14ac:dyDescent="0.25">
      <c r="A122" s="3">
        <v>120</v>
      </c>
      <c r="B122" s="73" t="s">
        <v>283</v>
      </c>
      <c r="C122" s="52" t="s">
        <v>155</v>
      </c>
      <c r="D122" s="72" t="s">
        <v>303</v>
      </c>
      <c r="E122" s="23">
        <v>491.58999999999992</v>
      </c>
      <c r="F122" s="23"/>
      <c r="G122" s="2">
        <v>203.07911392405066</v>
      </c>
      <c r="H122" s="1" t="s">
        <v>644</v>
      </c>
      <c r="I122" s="3" t="s">
        <v>1020</v>
      </c>
    </row>
    <row r="123" spans="1:9" x14ac:dyDescent="0.25">
      <c r="A123" s="3">
        <v>121</v>
      </c>
      <c r="B123" s="73" t="s">
        <v>62</v>
      </c>
      <c r="C123" s="52" t="s">
        <v>63</v>
      </c>
      <c r="D123" s="72" t="s">
        <v>303</v>
      </c>
      <c r="E123" s="23">
        <v>291.2</v>
      </c>
      <c r="F123" s="23"/>
      <c r="G123" s="2">
        <v>203.0092763622535</v>
      </c>
      <c r="H123" s="1" t="s">
        <v>1042</v>
      </c>
      <c r="I123" s="5"/>
    </row>
    <row r="124" spans="1:9" x14ac:dyDescent="0.25">
      <c r="A124" s="3">
        <v>122</v>
      </c>
      <c r="B124" s="73" t="s">
        <v>269</v>
      </c>
      <c r="C124" s="52" t="s">
        <v>77</v>
      </c>
      <c r="D124" s="72" t="s">
        <v>303</v>
      </c>
      <c r="E124" s="23">
        <v>324.37599999999998</v>
      </c>
      <c r="F124" s="23"/>
      <c r="G124" s="2">
        <v>198.83093334057696</v>
      </c>
      <c r="H124" s="1" t="s">
        <v>645</v>
      </c>
      <c r="I124" s="5"/>
    </row>
    <row r="125" spans="1:9" x14ac:dyDescent="0.25">
      <c r="A125" s="3">
        <v>123</v>
      </c>
      <c r="B125" s="73" t="s">
        <v>267</v>
      </c>
      <c r="C125" s="52" t="s">
        <v>130</v>
      </c>
      <c r="D125" s="72" t="s">
        <v>303</v>
      </c>
      <c r="E125" s="23">
        <v>497.6</v>
      </c>
      <c r="F125" s="23"/>
      <c r="G125" s="2">
        <v>189.36392405063293</v>
      </c>
      <c r="H125" s="1" t="s">
        <v>645</v>
      </c>
      <c r="I125" s="3" t="s">
        <v>1020</v>
      </c>
    </row>
    <row r="126" spans="1:9" x14ac:dyDescent="0.25">
      <c r="A126" s="3">
        <v>124</v>
      </c>
      <c r="B126" s="73" t="s">
        <v>64</v>
      </c>
      <c r="C126" s="52" t="s">
        <v>65</v>
      </c>
      <c r="D126" s="72" t="s">
        <v>303</v>
      </c>
      <c r="E126" s="23">
        <v>340.67</v>
      </c>
      <c r="F126" s="23"/>
      <c r="G126" s="2">
        <v>179.44137013092848</v>
      </c>
      <c r="H126" s="1" t="s">
        <v>645</v>
      </c>
      <c r="I126" s="5"/>
    </row>
    <row r="127" spans="1:9" x14ac:dyDescent="0.25">
      <c r="A127" s="3">
        <v>125</v>
      </c>
      <c r="B127" s="73" t="s">
        <v>294</v>
      </c>
      <c r="C127" s="52" t="s">
        <v>0</v>
      </c>
      <c r="D127" s="72" t="s">
        <v>303</v>
      </c>
      <c r="E127" s="23">
        <v>232.79999999999998</v>
      </c>
      <c r="F127" s="23"/>
      <c r="G127" s="2">
        <v>175.67634595534307</v>
      </c>
      <c r="H127" s="1" t="s">
        <v>645</v>
      </c>
      <c r="I127" s="5"/>
    </row>
    <row r="128" spans="1:9" x14ac:dyDescent="0.25">
      <c r="A128" s="3">
        <v>126</v>
      </c>
      <c r="B128" s="73" t="s">
        <v>343</v>
      </c>
      <c r="C128" s="52" t="s">
        <v>248</v>
      </c>
      <c r="D128" s="72" t="s">
        <v>303</v>
      </c>
      <c r="E128" s="23">
        <v>222.29999999999998</v>
      </c>
      <c r="F128" s="23"/>
      <c r="G128" s="2">
        <v>173.12121747161407</v>
      </c>
      <c r="H128" s="1" t="s">
        <v>645</v>
      </c>
      <c r="I128" s="5"/>
    </row>
    <row r="129" spans="1:9" x14ac:dyDescent="0.25">
      <c r="A129" s="3">
        <v>127</v>
      </c>
      <c r="B129" s="73" t="s">
        <v>345</v>
      </c>
      <c r="C129" s="52" t="s">
        <v>245</v>
      </c>
      <c r="D129" s="72" t="s">
        <v>303</v>
      </c>
      <c r="E129" s="23">
        <v>202.4</v>
      </c>
      <c r="F129" s="23"/>
      <c r="G129" s="2">
        <v>168.6043488890096</v>
      </c>
      <c r="H129" s="1" t="s">
        <v>645</v>
      </c>
      <c r="I129" s="5"/>
    </row>
    <row r="130" spans="1:9" x14ac:dyDescent="0.25">
      <c r="A130" s="3">
        <v>128</v>
      </c>
      <c r="B130" s="73" t="s">
        <v>364</v>
      </c>
      <c r="C130" s="52" t="s">
        <v>312</v>
      </c>
      <c r="D130" s="72" t="s">
        <v>303</v>
      </c>
      <c r="E130" s="23">
        <v>271.2</v>
      </c>
      <c r="F130" s="23"/>
      <c r="G130" s="2">
        <v>157.57425164339656</v>
      </c>
      <c r="H130" s="1" t="s">
        <v>645</v>
      </c>
      <c r="I130" s="3"/>
    </row>
    <row r="131" spans="1:9" x14ac:dyDescent="0.25">
      <c r="A131" s="3">
        <v>129</v>
      </c>
      <c r="B131" s="73" t="s">
        <v>105</v>
      </c>
      <c r="C131" s="52" t="s">
        <v>106</v>
      </c>
      <c r="D131" s="72" t="s">
        <v>303</v>
      </c>
      <c r="E131" s="23">
        <v>335.55</v>
      </c>
      <c r="F131" s="23"/>
      <c r="G131" s="2">
        <v>153.57544684087577</v>
      </c>
      <c r="H131" s="1" t="s">
        <v>645</v>
      </c>
      <c r="I131" s="5"/>
    </row>
    <row r="132" spans="1:9" x14ac:dyDescent="0.25">
      <c r="A132" s="3">
        <v>130</v>
      </c>
      <c r="B132" s="73" t="s">
        <v>140</v>
      </c>
      <c r="C132" s="52" t="s">
        <v>141</v>
      </c>
      <c r="D132" s="72" t="s">
        <v>303</v>
      </c>
      <c r="E132" s="23">
        <v>227.2</v>
      </c>
      <c r="F132" s="23"/>
      <c r="G132" s="2">
        <v>151.38618460368338</v>
      </c>
      <c r="H132" s="1" t="s">
        <v>645</v>
      </c>
      <c r="I132" s="5"/>
    </row>
    <row r="133" spans="1:9" x14ac:dyDescent="0.25">
      <c r="A133" s="3">
        <v>131</v>
      </c>
      <c r="B133" s="73" t="s">
        <v>395</v>
      </c>
      <c r="C133" s="52" t="s">
        <v>331</v>
      </c>
      <c r="D133" s="72" t="s">
        <v>303</v>
      </c>
      <c r="E133" s="23">
        <v>183.22832320000001</v>
      </c>
      <c r="F133" s="23"/>
      <c r="G133" s="2">
        <v>148.97123387667736</v>
      </c>
      <c r="H133" s="1" t="s">
        <v>645</v>
      </c>
      <c r="I133" s="6"/>
    </row>
    <row r="134" spans="1:9" x14ac:dyDescent="0.25">
      <c r="A134" s="3">
        <v>132</v>
      </c>
      <c r="B134" s="73" t="s">
        <v>98</v>
      </c>
      <c r="C134" s="52" t="s">
        <v>99</v>
      </c>
      <c r="D134" s="72" t="s">
        <v>303</v>
      </c>
      <c r="E134" s="23">
        <v>273.60000000000002</v>
      </c>
      <c r="F134" s="23"/>
      <c r="G134" s="2">
        <v>147.22708752105177</v>
      </c>
      <c r="H134" s="1" t="s">
        <v>645</v>
      </c>
      <c r="I134" s="5"/>
    </row>
    <row r="135" spans="1:9" x14ac:dyDescent="0.25">
      <c r="A135" s="3">
        <v>133</v>
      </c>
      <c r="B135" s="73" t="s">
        <v>383</v>
      </c>
      <c r="C135" s="52" t="s">
        <v>322</v>
      </c>
      <c r="D135" s="72" t="s">
        <v>303</v>
      </c>
      <c r="E135" s="23">
        <v>412</v>
      </c>
      <c r="F135" s="23"/>
      <c r="G135" s="2">
        <v>146.59810126582278</v>
      </c>
      <c r="H135" s="1" t="s">
        <v>645</v>
      </c>
      <c r="I135" s="3" t="s">
        <v>1020</v>
      </c>
    </row>
    <row r="136" spans="1:9" x14ac:dyDescent="0.25">
      <c r="A136" s="3">
        <v>134</v>
      </c>
      <c r="B136" s="73" t="s">
        <v>172</v>
      </c>
      <c r="C136" s="52" t="s">
        <v>157</v>
      </c>
      <c r="D136" s="72" t="s">
        <v>303</v>
      </c>
      <c r="E136" s="23">
        <v>200</v>
      </c>
      <c r="F136" s="23"/>
      <c r="G136" s="2">
        <v>146.35974085945566</v>
      </c>
      <c r="H136" s="1" t="s">
        <v>645</v>
      </c>
      <c r="I136" s="5"/>
    </row>
    <row r="137" spans="1:9" x14ac:dyDescent="0.25">
      <c r="A137" s="3">
        <v>135</v>
      </c>
      <c r="B137" s="73" t="s">
        <v>109</v>
      </c>
      <c r="C137" s="52" t="s">
        <v>110</v>
      </c>
      <c r="D137" s="72" t="s">
        <v>303</v>
      </c>
      <c r="E137" s="23">
        <v>312</v>
      </c>
      <c r="F137" s="23"/>
      <c r="G137" s="2">
        <v>144.34651219644701</v>
      </c>
      <c r="H137" s="1" t="s">
        <v>645</v>
      </c>
      <c r="I137" s="5"/>
    </row>
    <row r="138" spans="1:9" x14ac:dyDescent="0.25">
      <c r="A138" s="3">
        <v>136</v>
      </c>
      <c r="B138" s="73" t="s">
        <v>30</v>
      </c>
      <c r="C138" s="52" t="s">
        <v>31</v>
      </c>
      <c r="D138" s="72" t="s">
        <v>303</v>
      </c>
      <c r="E138" s="23">
        <v>703.21999999999991</v>
      </c>
      <c r="F138" s="23"/>
      <c r="G138" s="2">
        <v>144.22468354430379</v>
      </c>
      <c r="H138" s="1" t="s">
        <v>645</v>
      </c>
      <c r="I138" s="3" t="s">
        <v>1020</v>
      </c>
    </row>
    <row r="139" spans="1:9" x14ac:dyDescent="0.25">
      <c r="A139" s="3">
        <v>137</v>
      </c>
      <c r="B139" s="73" t="s">
        <v>46</v>
      </c>
      <c r="C139" s="52" t="s">
        <v>47</v>
      </c>
      <c r="D139" s="72" t="s">
        <v>303</v>
      </c>
      <c r="E139" s="23">
        <v>200</v>
      </c>
      <c r="F139" s="23"/>
      <c r="G139" s="2">
        <v>140.82176617591134</v>
      </c>
      <c r="H139" s="1" t="s">
        <v>645</v>
      </c>
      <c r="I139" s="5"/>
    </row>
    <row r="140" spans="1:9" x14ac:dyDescent="0.25">
      <c r="A140" s="3">
        <v>138</v>
      </c>
      <c r="B140" s="73" t="s">
        <v>10</v>
      </c>
      <c r="C140" s="52" t="s">
        <v>11</v>
      </c>
      <c r="D140" s="72" t="s">
        <v>303</v>
      </c>
      <c r="E140" s="23">
        <v>316.24</v>
      </c>
      <c r="F140" s="23"/>
      <c r="G140" s="2">
        <v>139.90038300646495</v>
      </c>
      <c r="H140" s="1" t="s">
        <v>645</v>
      </c>
      <c r="I140" s="5"/>
    </row>
    <row r="141" spans="1:9" x14ac:dyDescent="0.25">
      <c r="A141" s="3">
        <v>139</v>
      </c>
      <c r="B141" s="73" t="s">
        <v>254</v>
      </c>
      <c r="C141" s="52" t="s">
        <v>246</v>
      </c>
      <c r="D141" s="72" t="s">
        <v>303</v>
      </c>
      <c r="E141" s="23">
        <v>156</v>
      </c>
      <c r="F141" s="23"/>
      <c r="G141" s="2">
        <v>139.38053457923615</v>
      </c>
      <c r="H141" s="1" t="s">
        <v>645</v>
      </c>
      <c r="I141" s="5"/>
    </row>
    <row r="142" spans="1:9" x14ac:dyDescent="0.25">
      <c r="A142" s="3">
        <v>140</v>
      </c>
      <c r="B142" s="73" t="s">
        <v>273</v>
      </c>
      <c r="C142" s="52" t="s">
        <v>161</v>
      </c>
      <c r="D142" s="72" t="s">
        <v>303</v>
      </c>
      <c r="E142" s="23">
        <v>161.28</v>
      </c>
      <c r="F142" s="23"/>
      <c r="G142" s="2">
        <v>139.15791275058405</v>
      </c>
      <c r="H142" s="1" t="s">
        <v>645</v>
      </c>
      <c r="I142" s="5"/>
    </row>
    <row r="143" spans="1:9" x14ac:dyDescent="0.25">
      <c r="A143" s="3">
        <v>141</v>
      </c>
      <c r="B143" s="73" t="s">
        <v>440</v>
      </c>
      <c r="C143" s="52" t="s">
        <v>990</v>
      </c>
      <c r="D143" s="72" t="s">
        <v>303</v>
      </c>
      <c r="E143" s="23">
        <v>64</v>
      </c>
      <c r="F143" s="23"/>
      <c r="G143" s="2">
        <v>138.17372466996252</v>
      </c>
      <c r="H143" s="1" t="s">
        <v>645</v>
      </c>
      <c r="I143" s="3"/>
    </row>
    <row r="144" spans="1:9" x14ac:dyDescent="0.25">
      <c r="A144" s="3">
        <v>142</v>
      </c>
      <c r="B144" s="73" t="s">
        <v>286</v>
      </c>
      <c r="C144" s="52" t="s">
        <v>162</v>
      </c>
      <c r="D144" s="72" t="s">
        <v>303</v>
      </c>
      <c r="E144" s="23">
        <v>336</v>
      </c>
      <c r="F144" s="23"/>
      <c r="G144" s="2">
        <v>137.47297223882219</v>
      </c>
      <c r="H144" s="1" t="s">
        <v>645</v>
      </c>
      <c r="I144" s="5"/>
    </row>
    <row r="145" spans="1:9" x14ac:dyDescent="0.25">
      <c r="A145" s="3">
        <v>143</v>
      </c>
      <c r="B145" s="73" t="s">
        <v>438</v>
      </c>
      <c r="C145" s="52" t="s">
        <v>653</v>
      </c>
      <c r="D145" s="72" t="s">
        <v>303</v>
      </c>
      <c r="E145" s="23">
        <v>80</v>
      </c>
      <c r="F145" s="23"/>
      <c r="G145" s="2">
        <v>136.75592166023796</v>
      </c>
      <c r="H145" s="1" t="s">
        <v>645</v>
      </c>
      <c r="I145" s="3"/>
    </row>
    <row r="146" spans="1:9" x14ac:dyDescent="0.25">
      <c r="A146" s="3">
        <v>144</v>
      </c>
      <c r="B146" s="73" t="s">
        <v>396</v>
      </c>
      <c r="C146" s="52" t="s">
        <v>332</v>
      </c>
      <c r="D146" s="72" t="s">
        <v>303</v>
      </c>
      <c r="E146" s="23">
        <v>145.58000000000001</v>
      </c>
      <c r="F146" s="23"/>
      <c r="G146" s="2">
        <v>133.78588037159776</v>
      </c>
      <c r="H146" s="1" t="s">
        <v>645</v>
      </c>
      <c r="I146" s="5"/>
    </row>
    <row r="147" spans="1:9" x14ac:dyDescent="0.25">
      <c r="A147" s="3">
        <v>145</v>
      </c>
      <c r="B147" s="73" t="s">
        <v>297</v>
      </c>
      <c r="C147" s="52" t="s">
        <v>159</v>
      </c>
      <c r="D147" s="72" t="s">
        <v>303</v>
      </c>
      <c r="E147" s="23">
        <v>244.16</v>
      </c>
      <c r="F147" s="23"/>
      <c r="G147" s="2">
        <v>127.8896425272994</v>
      </c>
      <c r="H147" s="1" t="s">
        <v>645</v>
      </c>
      <c r="I147" s="5"/>
    </row>
    <row r="148" spans="1:9" x14ac:dyDescent="0.25">
      <c r="A148" s="3">
        <v>146</v>
      </c>
      <c r="B148" s="73" t="s">
        <v>400</v>
      </c>
      <c r="C148" s="52" t="s">
        <v>336</v>
      </c>
      <c r="D148" s="72" t="s">
        <v>303</v>
      </c>
      <c r="E148" s="23">
        <v>285.68</v>
      </c>
      <c r="F148" s="23"/>
      <c r="G148" s="2">
        <v>127.28401966643125</v>
      </c>
      <c r="H148" s="1" t="s">
        <v>645</v>
      </c>
      <c r="I148" s="5"/>
    </row>
    <row r="149" spans="1:9" x14ac:dyDescent="0.25">
      <c r="A149" s="3">
        <v>147</v>
      </c>
      <c r="B149" s="73" t="s">
        <v>381</v>
      </c>
      <c r="C149" s="52" t="s">
        <v>320</v>
      </c>
      <c r="D149" s="72" t="s">
        <v>303</v>
      </c>
      <c r="E149" s="23">
        <v>208</v>
      </c>
      <c r="F149" s="23"/>
      <c r="G149" s="2">
        <v>123.83121910142881</v>
      </c>
      <c r="H149" s="1" t="s">
        <v>646</v>
      </c>
      <c r="I149" s="5"/>
    </row>
    <row r="150" spans="1:9" x14ac:dyDescent="0.25">
      <c r="A150" s="3">
        <v>148</v>
      </c>
      <c r="B150" s="73" t="s">
        <v>401</v>
      </c>
      <c r="C150" s="52" t="s">
        <v>337</v>
      </c>
      <c r="D150" s="72" t="s">
        <v>303</v>
      </c>
      <c r="E150" s="23">
        <v>251.15199999999999</v>
      </c>
      <c r="F150" s="23"/>
      <c r="G150" s="2">
        <v>117.7123094474928</v>
      </c>
      <c r="H150" s="1" t="s">
        <v>646</v>
      </c>
      <c r="I150" s="5"/>
    </row>
    <row r="151" spans="1:9" x14ac:dyDescent="0.25">
      <c r="A151" s="3">
        <v>149</v>
      </c>
      <c r="B151" s="73" t="s">
        <v>281</v>
      </c>
      <c r="C151" s="52" t="s">
        <v>133</v>
      </c>
      <c r="D151" s="72" t="s">
        <v>303</v>
      </c>
      <c r="E151" s="23">
        <v>249.95537920000004</v>
      </c>
      <c r="F151" s="23"/>
      <c r="G151" s="2">
        <v>113.3377110560113</v>
      </c>
      <c r="H151" s="1" t="s">
        <v>646</v>
      </c>
      <c r="I151" s="5"/>
    </row>
    <row r="152" spans="1:9" x14ac:dyDescent="0.25">
      <c r="A152" s="3">
        <v>150</v>
      </c>
      <c r="B152" s="73" t="s">
        <v>444</v>
      </c>
      <c r="C152" s="52" t="s">
        <v>992</v>
      </c>
      <c r="D152" s="72" t="s">
        <v>303</v>
      </c>
      <c r="E152" s="23">
        <v>96</v>
      </c>
      <c r="F152" s="23"/>
      <c r="G152" s="2">
        <v>111.66723257456403</v>
      </c>
      <c r="H152" s="1" t="s">
        <v>646</v>
      </c>
      <c r="I152" s="3"/>
    </row>
    <row r="153" spans="1:9" x14ac:dyDescent="0.25">
      <c r="A153" s="3">
        <v>151</v>
      </c>
      <c r="B153" s="73" t="s">
        <v>394</v>
      </c>
      <c r="C153" s="52" t="s">
        <v>417</v>
      </c>
      <c r="D153" s="72" t="s">
        <v>303</v>
      </c>
      <c r="E153" s="23">
        <v>248</v>
      </c>
      <c r="F153" s="23"/>
      <c r="G153" s="2">
        <v>111.6474710707883</v>
      </c>
      <c r="H153" s="1" t="s">
        <v>646</v>
      </c>
      <c r="I153" s="6"/>
    </row>
    <row r="154" spans="1:9" x14ac:dyDescent="0.25">
      <c r="A154" s="3">
        <v>152</v>
      </c>
      <c r="B154" s="73" t="s">
        <v>442</v>
      </c>
      <c r="C154" s="52" t="s">
        <v>991</v>
      </c>
      <c r="D154" s="72" t="s">
        <v>303</v>
      </c>
      <c r="E154" s="23">
        <v>61.44</v>
      </c>
      <c r="F154" s="23"/>
      <c r="G154" s="2">
        <v>111.47019340468302</v>
      </c>
      <c r="H154" s="1" t="s">
        <v>646</v>
      </c>
      <c r="I154" s="5"/>
    </row>
    <row r="155" spans="1:9" x14ac:dyDescent="0.25">
      <c r="A155" s="3">
        <v>153</v>
      </c>
      <c r="B155" s="73" t="s">
        <v>366</v>
      </c>
      <c r="C155" s="52" t="s">
        <v>412</v>
      </c>
      <c r="D155" s="72" t="s">
        <v>303</v>
      </c>
      <c r="E155" s="23">
        <v>208</v>
      </c>
      <c r="F155" s="23"/>
      <c r="G155" s="2">
        <v>110.84071277231489</v>
      </c>
      <c r="H155" s="1" t="s">
        <v>646</v>
      </c>
      <c r="I155" s="6"/>
    </row>
    <row r="156" spans="1:9" x14ac:dyDescent="0.25">
      <c r="A156" s="3">
        <v>154</v>
      </c>
      <c r="B156" s="73" t="s">
        <v>372</v>
      </c>
      <c r="C156" s="52" t="s">
        <v>316</v>
      </c>
      <c r="D156" s="72" t="s">
        <v>303</v>
      </c>
      <c r="E156" s="23">
        <v>144</v>
      </c>
      <c r="F156" s="23"/>
      <c r="G156" s="2">
        <v>108.99610202640301</v>
      </c>
      <c r="H156" s="1" t="s">
        <v>646</v>
      </c>
      <c r="I156" s="3"/>
    </row>
    <row r="157" spans="1:9" x14ac:dyDescent="0.25">
      <c r="A157" s="3">
        <v>155</v>
      </c>
      <c r="B157" s="73" t="s">
        <v>188</v>
      </c>
      <c r="C157" s="52" t="s">
        <v>189</v>
      </c>
      <c r="D157" s="72" t="s">
        <v>303</v>
      </c>
      <c r="E157" s="23">
        <v>213.57</v>
      </c>
      <c r="F157" s="23"/>
      <c r="G157" s="2">
        <v>101.19909816917476</v>
      </c>
      <c r="H157" s="1" t="s">
        <v>646</v>
      </c>
      <c r="I157" s="5"/>
    </row>
    <row r="158" spans="1:9" x14ac:dyDescent="0.25">
      <c r="A158" s="3">
        <v>156</v>
      </c>
      <c r="B158" s="73" t="s">
        <v>457</v>
      </c>
      <c r="C158" s="52" t="s">
        <v>659</v>
      </c>
      <c r="D158" s="72" t="s">
        <v>303</v>
      </c>
      <c r="E158" s="23">
        <v>104</v>
      </c>
      <c r="F158" s="23"/>
      <c r="G158" s="2">
        <v>100.67352094311948</v>
      </c>
      <c r="H158" s="1" t="s">
        <v>646</v>
      </c>
      <c r="I158" s="5"/>
    </row>
    <row r="159" spans="1:9" x14ac:dyDescent="0.25">
      <c r="A159" s="3">
        <v>157</v>
      </c>
      <c r="B159" s="73" t="s">
        <v>374</v>
      </c>
      <c r="C159" s="52" t="s">
        <v>656</v>
      </c>
      <c r="D159" s="72" t="s">
        <v>303</v>
      </c>
      <c r="E159" s="23">
        <v>148.80000000000001</v>
      </c>
      <c r="F159" s="23"/>
      <c r="G159" s="2">
        <v>97.431520617156536</v>
      </c>
      <c r="H159" s="1" t="s">
        <v>646</v>
      </c>
      <c r="I159" s="5"/>
    </row>
    <row r="160" spans="1:9" x14ac:dyDescent="0.25">
      <c r="A160" s="3">
        <v>158</v>
      </c>
      <c r="B160" s="73" t="s">
        <v>478</v>
      </c>
      <c r="C160" s="53" t="s">
        <v>698</v>
      </c>
      <c r="D160" s="72" t="s">
        <v>303</v>
      </c>
      <c r="E160" s="23">
        <v>91.899999999999991</v>
      </c>
      <c r="F160" s="23"/>
      <c r="G160" s="2">
        <v>93.317134785679372</v>
      </c>
      <c r="H160" s="1" t="s">
        <v>646</v>
      </c>
      <c r="I160" s="20"/>
    </row>
    <row r="161" spans="1:9" x14ac:dyDescent="0.25">
      <c r="A161" s="3">
        <v>159</v>
      </c>
      <c r="B161" s="73" t="s">
        <v>371</v>
      </c>
      <c r="C161" s="52" t="s">
        <v>315</v>
      </c>
      <c r="D161" s="72" t="s">
        <v>303</v>
      </c>
      <c r="E161" s="23">
        <v>148</v>
      </c>
      <c r="F161" s="23"/>
      <c r="G161" s="2">
        <v>92.621081653718704</v>
      </c>
      <c r="H161" s="1" t="s">
        <v>646</v>
      </c>
      <c r="I161" s="6"/>
    </row>
    <row r="162" spans="1:9" x14ac:dyDescent="0.25">
      <c r="A162" s="3">
        <v>160</v>
      </c>
      <c r="B162" s="73" t="s">
        <v>380</v>
      </c>
      <c r="C162" s="52" t="s">
        <v>667</v>
      </c>
      <c r="D162" s="72" t="s">
        <v>303</v>
      </c>
      <c r="E162" s="23">
        <v>96</v>
      </c>
      <c r="F162" s="23"/>
      <c r="G162" s="2">
        <v>92.284321182158962</v>
      </c>
      <c r="H162" s="1" t="s">
        <v>646</v>
      </c>
      <c r="I162" s="5"/>
    </row>
    <row r="163" spans="1:9" x14ac:dyDescent="0.25">
      <c r="A163" s="3">
        <v>161</v>
      </c>
      <c r="B163" s="73" t="s">
        <v>296</v>
      </c>
      <c r="C163" s="52" t="s">
        <v>139</v>
      </c>
      <c r="D163" s="72" t="s">
        <v>303</v>
      </c>
      <c r="E163" s="23">
        <v>192</v>
      </c>
      <c r="F163" s="23"/>
      <c r="G163" s="2">
        <v>84.568642364317924</v>
      </c>
      <c r="H163" s="1" t="s">
        <v>646</v>
      </c>
      <c r="I163" s="5"/>
    </row>
    <row r="164" spans="1:9" x14ac:dyDescent="0.25">
      <c r="A164" s="3">
        <v>162</v>
      </c>
      <c r="B164" s="73" t="s">
        <v>1</v>
      </c>
      <c r="C164" s="52" t="s">
        <v>2</v>
      </c>
      <c r="D164" s="72" t="s">
        <v>303</v>
      </c>
      <c r="E164" s="23">
        <v>160.63999999999999</v>
      </c>
      <c r="F164" s="23"/>
      <c r="G164" s="2">
        <v>84.008928668441357</v>
      </c>
      <c r="H164" s="1" t="s">
        <v>646</v>
      </c>
      <c r="I164" s="5"/>
    </row>
    <row r="165" spans="1:9" x14ac:dyDescent="0.25">
      <c r="A165" s="3">
        <v>163</v>
      </c>
      <c r="B165" s="73" t="s">
        <v>449</v>
      </c>
      <c r="C165" s="53" t="s">
        <v>654</v>
      </c>
      <c r="D165" s="72" t="s">
        <v>303</v>
      </c>
      <c r="E165" s="23">
        <v>48</v>
      </c>
      <c r="F165" s="23"/>
      <c r="G165" s="2">
        <v>81.901654261965561</v>
      </c>
      <c r="H165" s="1" t="s">
        <v>646</v>
      </c>
      <c r="I165" s="5"/>
    </row>
    <row r="166" spans="1:9" x14ac:dyDescent="0.25">
      <c r="A166" s="3">
        <v>164</v>
      </c>
      <c r="B166" s="73" t="s">
        <v>370</v>
      </c>
      <c r="C166" s="52" t="s">
        <v>314</v>
      </c>
      <c r="D166" s="72" t="s">
        <v>303</v>
      </c>
      <c r="E166" s="23">
        <v>155.19999999999999</v>
      </c>
      <c r="F166" s="23"/>
      <c r="G166" s="2">
        <v>80.487817134785686</v>
      </c>
      <c r="H166" s="1" t="s">
        <v>646</v>
      </c>
      <c r="I166" s="5"/>
    </row>
    <row r="167" spans="1:9" x14ac:dyDescent="0.25">
      <c r="A167" s="3">
        <v>165</v>
      </c>
      <c r="B167" s="73" t="s">
        <v>78</v>
      </c>
      <c r="C167" s="52" t="s">
        <v>79</v>
      </c>
      <c r="D167" s="72" t="s">
        <v>303</v>
      </c>
      <c r="E167" s="23">
        <v>160</v>
      </c>
      <c r="F167" s="23"/>
      <c r="G167" s="2">
        <v>79.888425598956928</v>
      </c>
      <c r="H167" s="1" t="s">
        <v>646</v>
      </c>
      <c r="I167" s="5"/>
    </row>
    <row r="168" spans="1:9" x14ac:dyDescent="0.25">
      <c r="A168" s="3">
        <v>166</v>
      </c>
      <c r="B168" s="73" t="s">
        <v>472</v>
      </c>
      <c r="C168" s="53" t="s">
        <v>699</v>
      </c>
      <c r="D168" s="72" t="s">
        <v>303</v>
      </c>
      <c r="E168" s="23">
        <v>72</v>
      </c>
      <c r="F168" s="23"/>
      <c r="G168" s="2">
        <v>77.797101646112893</v>
      </c>
      <c r="H168" s="1" t="s">
        <v>646</v>
      </c>
      <c r="I168" s="5"/>
    </row>
    <row r="169" spans="1:9" x14ac:dyDescent="0.25">
      <c r="A169" s="3">
        <v>167</v>
      </c>
      <c r="B169" s="73" t="s">
        <v>282</v>
      </c>
      <c r="C169" s="52" t="s">
        <v>193</v>
      </c>
      <c r="D169" s="72" t="s">
        <v>303</v>
      </c>
      <c r="E169" s="23">
        <v>64</v>
      </c>
      <c r="F169" s="23"/>
      <c r="G169" s="2">
        <v>76.892079100342272</v>
      </c>
      <c r="H169" s="1" t="s">
        <v>646</v>
      </c>
      <c r="I169" s="6"/>
    </row>
    <row r="170" spans="1:9" x14ac:dyDescent="0.25">
      <c r="A170" s="3">
        <v>168</v>
      </c>
      <c r="B170" s="73" t="s">
        <v>260</v>
      </c>
      <c r="C170" s="52" t="s">
        <v>171</v>
      </c>
      <c r="D170" s="72" t="s">
        <v>303</v>
      </c>
      <c r="E170" s="23">
        <v>33.5</v>
      </c>
      <c r="F170" s="23"/>
      <c r="G170" s="2">
        <v>68.949394252186679</v>
      </c>
      <c r="H170" s="1" t="s">
        <v>646</v>
      </c>
      <c r="I170" s="5"/>
    </row>
    <row r="171" spans="1:9" x14ac:dyDescent="0.25">
      <c r="A171" s="3">
        <v>169</v>
      </c>
      <c r="B171" s="73" t="s">
        <v>123</v>
      </c>
      <c r="C171" s="52" t="s">
        <v>124</v>
      </c>
      <c r="D171" s="72" t="s">
        <v>303</v>
      </c>
      <c r="E171" s="23">
        <v>64</v>
      </c>
      <c r="F171" s="23"/>
      <c r="G171" s="2">
        <v>64.661066442114418</v>
      </c>
      <c r="H171" s="1" t="s">
        <v>646</v>
      </c>
      <c r="I171" s="6"/>
    </row>
    <row r="172" spans="1:9" x14ac:dyDescent="0.25">
      <c r="A172" s="3">
        <v>170</v>
      </c>
      <c r="B172" s="73" t="s">
        <v>447</v>
      </c>
      <c r="C172" s="52" t="s">
        <v>784</v>
      </c>
      <c r="D172" s="72" t="s">
        <v>303</v>
      </c>
      <c r="E172" s="23">
        <v>80</v>
      </c>
      <c r="F172" s="23"/>
      <c r="G172" s="2">
        <v>58.891997609605042</v>
      </c>
      <c r="H172" s="1" t="s">
        <v>646</v>
      </c>
      <c r="I172" s="5"/>
    </row>
    <row r="173" spans="1:9" x14ac:dyDescent="0.25">
      <c r="A173" s="3">
        <v>171</v>
      </c>
      <c r="B173" s="73" t="s">
        <v>470</v>
      </c>
      <c r="C173" s="53" t="s">
        <v>691</v>
      </c>
      <c r="D173" s="72" t="s">
        <v>303</v>
      </c>
      <c r="E173" s="23">
        <v>63.18</v>
      </c>
      <c r="F173" s="23"/>
      <c r="G173" s="2">
        <v>48.231553213451406</v>
      </c>
      <c r="H173" s="1" t="s">
        <v>1031</v>
      </c>
      <c r="I173" s="67"/>
    </row>
    <row r="174" spans="1:9" x14ac:dyDescent="0.25">
      <c r="A174" s="3">
        <v>172</v>
      </c>
      <c r="B174" s="73" t="s">
        <v>385</v>
      </c>
      <c r="C174" s="52" t="s">
        <v>324</v>
      </c>
      <c r="D174" s="72" t="s">
        <v>303</v>
      </c>
      <c r="E174" s="23">
        <v>10</v>
      </c>
      <c r="F174" s="23"/>
      <c r="G174" s="2">
        <v>46.008651599934808</v>
      </c>
      <c r="H174" s="1" t="s">
        <v>647</v>
      </c>
      <c r="I174" s="66" t="s">
        <v>1021</v>
      </c>
    </row>
    <row r="175" spans="1:9" x14ac:dyDescent="0.25">
      <c r="A175" s="3">
        <v>173</v>
      </c>
      <c r="B175" s="22" t="s">
        <v>1034</v>
      </c>
      <c r="C175" s="1" t="s">
        <v>1024</v>
      </c>
      <c r="D175" s="1" t="s">
        <v>305</v>
      </c>
      <c r="E175" s="23"/>
      <c r="F175" s="21"/>
      <c r="G175" s="3"/>
      <c r="H175" s="1" t="s">
        <v>645</v>
      </c>
      <c r="I175" s="2" t="s">
        <v>1023</v>
      </c>
    </row>
    <row r="176" spans="1:9" x14ac:dyDescent="0.25">
      <c r="A176" s="3">
        <v>174</v>
      </c>
      <c r="B176" s="3" t="s">
        <v>1035</v>
      </c>
      <c r="C176" s="3" t="s">
        <v>1025</v>
      </c>
      <c r="D176" s="3" t="s">
        <v>303</v>
      </c>
      <c r="E176" s="3"/>
      <c r="F176" s="21"/>
      <c r="G176" s="3"/>
      <c r="H176" s="3" t="s">
        <v>645</v>
      </c>
      <c r="I176" s="3" t="s">
        <v>1023</v>
      </c>
    </row>
    <row r="177" spans="1:9" x14ac:dyDescent="0.25">
      <c r="A177" s="3">
        <v>175</v>
      </c>
      <c r="B177" s="3" t="s">
        <v>1036</v>
      </c>
      <c r="C177" s="3" t="s">
        <v>1026</v>
      </c>
      <c r="D177" s="3" t="s">
        <v>303</v>
      </c>
      <c r="E177" s="3"/>
      <c r="F177" s="21"/>
      <c r="G177" s="3"/>
      <c r="H177" s="3" t="s">
        <v>645</v>
      </c>
      <c r="I177" s="3" t="s">
        <v>1023</v>
      </c>
    </row>
    <row r="178" spans="1:9" x14ac:dyDescent="0.25">
      <c r="A178" s="3">
        <v>176</v>
      </c>
      <c r="B178" s="3" t="s">
        <v>1037</v>
      </c>
      <c r="C178" s="3" t="s">
        <v>1027</v>
      </c>
      <c r="D178" s="3" t="s">
        <v>303</v>
      </c>
      <c r="E178" s="3"/>
      <c r="F178" s="21"/>
      <c r="G178" s="3"/>
      <c r="H178" s="3" t="s">
        <v>645</v>
      </c>
      <c r="I178" s="3" t="s">
        <v>1023</v>
      </c>
    </row>
    <row r="179" spans="1:9" x14ac:dyDescent="0.25">
      <c r="A179" s="3">
        <v>177</v>
      </c>
      <c r="B179" s="3" t="s">
        <v>1038</v>
      </c>
      <c r="C179" s="3" t="s">
        <v>1028</v>
      </c>
      <c r="D179" s="3" t="s">
        <v>305</v>
      </c>
      <c r="E179" s="3"/>
      <c r="F179" s="21"/>
      <c r="G179" s="3"/>
      <c r="H179" s="3" t="s">
        <v>645</v>
      </c>
      <c r="I179" s="3" t="s">
        <v>1023</v>
      </c>
    </row>
    <row r="180" spans="1:9" x14ac:dyDescent="0.25">
      <c r="A180" s="3">
        <v>178</v>
      </c>
      <c r="B180" s="3" t="s">
        <v>1039</v>
      </c>
      <c r="C180" s="3" t="s">
        <v>1029</v>
      </c>
      <c r="D180" s="3" t="s">
        <v>303</v>
      </c>
      <c r="E180" s="3"/>
      <c r="F180" s="21"/>
      <c r="G180" s="3"/>
      <c r="H180" s="3" t="s">
        <v>645</v>
      </c>
      <c r="I180" s="3" t="s">
        <v>1023</v>
      </c>
    </row>
    <row r="181" spans="1:9" x14ac:dyDescent="0.25">
      <c r="A181" s="3">
        <v>179</v>
      </c>
      <c r="B181" s="3" t="s">
        <v>1040</v>
      </c>
      <c r="C181" s="3" t="s">
        <v>638</v>
      </c>
      <c r="D181" s="3" t="s">
        <v>303</v>
      </c>
      <c r="E181" s="3"/>
      <c r="F181" s="21"/>
      <c r="G181" s="3"/>
      <c r="H181" s="3" t="s">
        <v>645</v>
      </c>
      <c r="I181" s="3" t="s">
        <v>1023</v>
      </c>
    </row>
  </sheetData>
  <mergeCells count="1">
    <mergeCell ref="A1:I1"/>
  </mergeCells>
  <phoneticPr fontId="23" type="noConversion"/>
  <pageMargins left="0.59055118110236227" right="0.59055118110236227" top="0.59055118110236227" bottom="0.59055118110236227" header="0.31496062992125984" footer="0.31496062992125984"/>
  <pageSetup paperSize="9" scale="60" fitToHeight="0" orientation="portrait" verticalDpi="0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成绩明细表</vt:lpstr>
      <vt:lpstr>职称信息表</vt:lpstr>
      <vt:lpstr>工作量</vt:lpstr>
      <vt:lpstr>成绩汇总表（交教务处）</vt:lpstr>
      <vt:lpstr>'成绩汇总表（交教务处）'!Print_Titles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</dc:creator>
  <cp:lastModifiedBy>ryan</cp:lastModifiedBy>
  <cp:lastPrinted>2022-04-29T05:58:59Z</cp:lastPrinted>
  <dcterms:created xsi:type="dcterms:W3CDTF">2013-06-18T02:18:01Z</dcterms:created>
  <dcterms:modified xsi:type="dcterms:W3CDTF">2022-05-10T17:06:36Z</dcterms:modified>
</cp:coreProperties>
</file>