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diagonal/>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K63"/>
  <sheetViews>
    <sheetView workbookViewId="0">
      <selection activeCell="A1" sqref="A1"/>
    </sheetView>
  </sheetViews>
  <sheetFormatPr baseColWidth="8" defaultRowHeight="15"/>
  <sheetData>
    <row r="1">
      <c r="A1" s="1" t="inlineStr">
        <is>
          <t>S.No</t>
        </is>
      </c>
      <c r="B1" s="1" t="inlineStr">
        <is>
          <t>ID</t>
        </is>
      </c>
      <c r="C1" s="1" t="inlineStr">
        <is>
          <t>Title</t>
        </is>
      </c>
      <c r="D1" s="1" t="inlineStr">
        <is>
          <t>Repro Steps</t>
        </is>
      </c>
      <c r="E1" s="1" t="inlineStr">
        <is>
          <t>Attachment</t>
        </is>
      </c>
      <c r="F1" s="1" t="inlineStr">
        <is>
          <t>MAS / WCAG References</t>
        </is>
      </c>
      <c r="G1" s="1" t="inlineStr">
        <is>
          <t>MAS Reference</t>
        </is>
      </c>
      <c r="H1" s="1" t="inlineStr">
        <is>
          <t>WCAG Reference</t>
        </is>
      </c>
      <c r="I1" s="1" t="inlineStr">
        <is>
          <t>Severity</t>
        </is>
      </c>
      <c r="J1" s="1" t="inlineStr">
        <is>
          <t>State</t>
        </is>
      </c>
      <c r="K1" s="1" t="inlineStr">
        <is>
          <t>Tags</t>
        </is>
      </c>
    </row>
    <row r="2">
      <c r="A2" t="n">
        <v>1</v>
      </c>
      <c r="B2">
        <f>HYPERLINK("https://microsoftit.visualstudio.com/OneITVSO/_workitems/edit/6197090", "6197090")</f>
        <v/>
      </c>
      <c r="C2" t="inlineStr">
        <is>
          <t>[Visual Requirements-Benefit Enrollment-Home]: Controls and content of the Home Page are not visible in 400% Zoom Mode.</t>
        </is>
      </c>
      <c r="D2" t="inlineStr">
        <is>
          <t>Note: Same issue repro's throughout the application.
PWDImpact:
Users who rely on the large text for navigation through thepage are getting impacted if the content present in the page is not visiblewhen the content is reflowed to 400%, with enlarged text if users areunable to see the content then the he/she may get confused.
Test Environment:
OS : Windows 10 2004 (OS Build19041.329)
Browsers: New Edge (version83.0.478.61 (Official build) (64-bit)
URL: https://demo.benefitsolver.com/benefits/BenefitSolverView 
Tools Used:Onscreen keyboard.
Pre-Requisites:
Step 1: Enable Setting from the windows.
Step 2: Enable Display setting to a scaleresolution of 1280*1024
Step 3: Enable the browser setting to 400% Zoommode.
ReproSteps:
Step 1: Openthe above URL in Edge Browser with validcredentials.
Step 2: 'BenefitSolver-Member Home' page will  be displayed.
Step 3: Verifywhether the Content present in the page is visible in 400% Zoom mode.
ActualResult:
Controlsand content of the Home Page are not visible in 400% Zoom Mode.
ExpectedResult:
Controlsand content of the Home Page should be visible in 400% Zoom Mode.
Ensurethat: Vertical scrolling should beprovided in the page for the user to scroll the below content of the page.
When the user Zooms the content to 400% thecontent should be reflowed into one column(Preferably Vertical direction) sothat user can read the content easily and he/she does not have to scrollsideways to read.
Other Instance where this issue repros:
1. Same issue repro for "manage my HSA" page.
Navigation: 'Home'-&gt;Manage My HSA link
(Refer:  MAS 1.4.10-benefits solver_controls not visible at 400.png)
2.I need to change my Benefits
Navigation: 'Home'-&gt;I need to change my Benefits link
3. Security Phase dialog
Navigation: Home-&gt;Profile -&gt; Your Account -&gt; Security Phase -&gt; Edit button-&gt; Security Phase dialog
4. Personal Preference -&gt; Paper Mail
Navigation: https://demo.benefitsolver.com/benefits/BenefitSolverView -&gt; Provide Valid Credentials -&gt; Personal Preference page-&gt;Paper mail radio button.
5. Personal Preference -&gt; Electronic Mail
Navigation: https://demo.benefitsolver.com/benefits/BenefitSolverView -&gt; Provide Valid Credentials -&gt; Personal Preference page
6. 'Profile - Your Information &amp; Your dependent'
Navigation: Home page -&gt; User login(Test3.Accessbility) -&gt; Profile -&gt; 'Your Information' &amp; 'Your dependent' Tabs
7.'Benefits Enrollment'
Navigation: Home page -&gt; Change my benefits link -&gt; 'Reason for change'page -&gt; Benefits Enrollment Updates -&gt; select -&gt; 'Health savingsAccount - change contributions' link -&gt; 'Health savings Account - change contributions' dialog-&gt; Enter Today's date(08/17/2020) -&gt; Continue -&gt; 'Benefits Enrollment'page.
8. Learn more about extra benefits page.
Navigation: Home-&gt;Learn more about extra benefits link
9. Your Account:
NAvigation: Test1.Accessibility -&gt; Profile -&gt;
10.Document Delivery Edit Dialog
Navigation: Document Delivery -&gt; Edit
11.Retirement Planner Calculator dialog
Navigation: Home -.&gt; Manage HSA -&gt; Retirement Planner link -&gt; Retirement Planner Calculator dialog/ View Report
12. Enter or update my beneficiaries
Navigation : Basic info -&gt; Enter or update my beneficiaries
MASReference:
MAS 1.4.10 - Reflow</t>
        </is>
      </c>
      <c r="E2" t="inlineStr">
        <is>
          <t>Please refer the attachment folder: 6197090</t>
        </is>
      </c>
      <c r="F2" t="inlineStr">
        <is>
          <t xml:space="preserve">
WCAG Reference:
https://www.w3.org/WAI/WCAG21/Understanding/reflow.html
</t>
        </is>
      </c>
      <c r="G2">
        <f>HYPERLINK("", "")</f>
        <v/>
      </c>
      <c r="H2">
        <f>HYPERLINK("https://www.w3.org/WAI/WCAG21/Understanding/reflow.html", "https://www.w3.org/WAI/WCAG21/Understanding/reflow.html")</f>
        <v/>
      </c>
      <c r="I2" t="inlineStr">
        <is>
          <t>2 - High</t>
        </is>
      </c>
      <c r="J2" t="inlineStr">
        <is>
          <t>New</t>
        </is>
      </c>
      <c r="K2" t="inlineStr">
        <is>
          <t>A11y-3RDPARTY; A11yMAS; A11yMASP1; CommonControl; HCL; HCL_Benefits Enrollment BSC US; MAS 1.4.10; NewEdgeBrowser; RecID_5044; ThirdParty_Businessolver; WCAG2.1</t>
        </is>
      </c>
    </row>
    <row r="3">
      <c r="A3" t="n">
        <v>2</v>
      </c>
      <c r="B3">
        <f>HYPERLINK("https://microsoftit.visualstudio.com/OneITVSO/_workitems/edit/6197357", "6197357")</f>
        <v/>
      </c>
      <c r="C3" t="inlineStr">
        <is>
          <t>[Screen Readers-Benefits Enrollment-Security Phrase Dialog]: NVDA is not narrating the Name &amp; Role for the 'Security Phrase' Dialog, While navigating using NVDA browse mode(down arrow key).</t>
        </is>
      </c>
      <c r="D3" t="inlineStr">
        <is>
          <t xml:space="preserve">PWD Impact:
Visually challenged users who rely on screen readers are not able to understand that a dialog gets opened on the screen. as Screen Reader NVDA is not narrating the Dialog 'Name &amp; Role', When 'Security Phrase'  Dialog gets opened.
Test Environment:
OS : Windows 10 2004 (OS Build 19041.388)
Browsers: New Edge (Version 84.0.522.58 (Official build) (64-bit))
URL: https://demo.benefitsolver.com/benefits/BenefitSolverView
Tools Used: NVDA 2020.2
Repro Steps:
Step 1: Enable NVDA &amp; Open the above URL in New Edge Browser with valid credentials.
Step 2: 'BenefitSolver-Member Home' page will  be displayed.
Step 3: Navigate to User Profile menu-&gt;Profile-&gt;Your Account-&gt;Security phase section.
Step 4:  Navigate to Edit button using NVDA browse mode(down arrow key) and Press Enter key. 'Security Phrase' Dialog will be displayed.
Step 5: Verify whether NVDA is narrating the Name &amp; Role for the 'Security Phrase' Dialog or not.
Actual Result:
NVDA is not narrating the Name &amp; Role for the 'Security Phrase' Dialog, While navigating using NVDA browse mode(down arrow key).
Ex: When 'Security Phrase' Dialog gets opened, NVDA narrating as: 'Security Phrase' clickable heading level button close Security Question Headig level 3......etc
Observation: When 'Security Phrase' Dialog gets opened, NVDA narrates all the Dialog info in single stretch.
Expected Result:
NVDA should narrate the Name &amp; Role for the 'Security Phrase' Dialog, While navigating using NVDA browse mode(down arrow key).
Ex: When 'Security Phrase' Dialog gets opened, NVDA should narrate as: 'Security Phrase' Dialog, button close On pressing down arrow key NVDA focus should move to the 'Security Phrase' text and narrate as: 'Security Phrase' heading level.
Ensure that: When 'Security Phrase' Dialog gets opened, NVDA should not narrate all the Dialog info in single stretch. It should narrate the first foused element info along with the dialog information.
Other instance where this issue repro's
1. 'Change My Password' dialog
Navigation: Home page -&gt; User login(Test3.Accessibility) -&gt; Profile -&gt; Your Account Tab -&gt; 'Change' link -&gt; 'Change My Password' dialog
Refer attachment (MAS 4.1.2_Change Password_dialogname&amp;role.png)
2. Savings Calculator dialog
Navigation: Home Page-&gt; Manage My HSA-&gt; Savings-&gt; Savings calculator dialog
Refer attachment : &lt;MAS 4.1.2_Savings dialog_Savings Calculator.png&gt;
3. 401k Savings Account dialog:
Navigation: Home-&gt; Manage HSA -&gt; 401k Savings Account -&gt; 401(k) savings account dialog
Pleaserefer attachment(MAS 4.1.2_401k Savings Account_Dialog.png &amp; MAS 4.1.2_401k Savings Account_Dialog.wmv)
4. Contact Preference:
Navigation: Home -&gt; User login(Test2.Accessibility) -&gt; Profile -&gt; Your Account Tab -&gt; Contact Preference Edit -&gt; Contact Preference dialog
Please refer attachment(MAS 4.1.2_Contact Preference_dialog.png &amp; MAS 4.1.2_Contact Preference_dialog info.wmv)
</t>
        </is>
      </c>
      <c r="E3" t="inlineStr">
        <is>
          <t>Please refer the attachment folder: 6197357</t>
        </is>
      </c>
      <c r="F3" t="inlineStr">
        <is>
          <t xml:space="preserve">MAS Reference:
MAS 4.1.2 - Name, Role, Value
WCAG Reference link:
https://www.w3.org/WAI/WCAG21/Understanding/name-role-value
</t>
        </is>
      </c>
      <c r="G3">
        <f>HYPERLINK("https://microsoft.sharepoint.com/:w:/r/teams/msenable/_layouts/15/WopiFrame.aspx?sourcedoc={248054a6-5e68-4771-9e1e-242fb5025730}", "MAS 4.1.2 - Name, Role, Value")</f>
        <v/>
      </c>
      <c r="H3">
        <f>HYPERLINK("https://www.w3.org/WAI/WCAG21/Understanding/name-role-value", "https://www.w3.org/WAI/WCAG21/Understanding/name-role-value")</f>
        <v/>
      </c>
      <c r="I3" t="inlineStr">
        <is>
          <t>2 - High</t>
        </is>
      </c>
      <c r="J3" t="inlineStr">
        <is>
          <t>New</t>
        </is>
      </c>
      <c r="K3" t="inlineStr">
        <is>
          <t>A11y-3RDPARTY; A11yMAS; A11yMASP1; HCL; HCL_Benefits Enrollment BSC US; MAS 4.1.2; NewEdge+NVDA; RecID_5044; ThirdParty_Businessolver</t>
        </is>
      </c>
    </row>
    <row r="4">
      <c r="A4" t="n">
        <v>3</v>
      </c>
      <c r="B4">
        <f>HYPERLINK("https://microsoftit.visualstudio.com/OneITVSO/_workitems/edit/6229087", "6229087")</f>
        <v/>
      </c>
      <c r="C4" t="inlineStr">
        <is>
          <t>[Visual Requirements-Benefit Enrollment-Learn more about extra benefits]: Luminosity ratio is less than minimum required ratio of 4.5:1 for the highlighted search results text with its adjacent color present under 'Contact' section.</t>
        </is>
      </c>
      <c r="D4" t="inlineStr">
        <is>
          <t xml:space="preserve">PWD Impact:
Users who have low vision and sensitive to colors are getting difficult to identify the text, as Luminosity ratio is less than minimum required ratio of 4.5:1 for the highlighted search results text with its adjacent color present under 'Contact' section.
Test Environment:
OS :Windows 10 2004 (OS Build 19041.388)
Browsers: NewEdge (version 84.0.522.58 (Official build) (64-bit))
URL: https://demo.benefitsolver.com/benefits/BenefitSolverView
Tools used: Accessibility insights for Web
Repro Steps:
Step 1: Open the aboveURL in New Edge browser and loginwith valid credentials
Step 2: ‘Home’ page will be displayed. Navigate to 'Learn more about extra benefits' link using keyboard TAB key and Press Enter key.
Step 3: Navigate to 'Find it fast' search field and Provide any Valid data Ex:premera  in search field and press Enter key.
Step 4: Navigate to next search button and press Enter key. 2nd result gets highlighted
Step 5: Run AI tool and Verify whether Luminosity ratio meets the minimum required ratio of 4.5:1 for the highlighted search results with its adjacent color present under 'Contact' section.
Actual Result:
Luminosity ratio is less than minimum required ratio of 4.5:1 for the highlighted search results text with its adjacent color present under 'Contact' section.
Current luminosity ratio is 3.4:1
Note: Luminosity ratio is failing for the highlighted link text which is searched by user.
Expected Result:
Luminosity ratio should be greater than or equal to the minimum required ratio of 4.5:1 for the highlighted search results text with its adjacent color present under 'Contact' section.
Other instance in which the same issue repros:
1.Savings Calculator
Navigation: Home-&gt; Manage HSA-&gt; Savings-Savings calculator-&gt; View report
Refer attachment: &lt;MAS 1.4.3_Color_Result Summary_Savings calculator.png&gt;
</t>
        </is>
      </c>
      <c r="E4" t="inlineStr">
        <is>
          <t>Please refer the attachment folder: 6229087</t>
        </is>
      </c>
      <c r="F4" t="inlineStr">
        <is>
          <t xml:space="preserve">MAS Reference:
MAS 1.4.3 - Contrast (Minimum)
WCAG Reference:
https://www.w3.org/WAI/WCAG21/Understanding/contrast-minimum.html
</t>
        </is>
      </c>
      <c r="G4">
        <f>HYPERLINK("https://microsoft.sharepoint.com/:w:/r/teams/msenable/_layouts/15/WopiFrame.aspx?sourcedoc={a73546c7-765f-489c-b18f-afb659fe99e6}", "MAS 1.4.3 - Contrast (Minimum)")</f>
        <v/>
      </c>
      <c r="H4">
        <f>HYPERLINK("https://www.w3.org/WAI/WCAG21/Understanding/contrast-minimum.html", "https://www.w3.org/WAI/WCAG21/Understanding/contrast-minimum.html")</f>
        <v/>
      </c>
      <c r="I4" t="inlineStr">
        <is>
          <t>2 - High</t>
        </is>
      </c>
      <c r="J4" t="inlineStr">
        <is>
          <t>New</t>
        </is>
      </c>
      <c r="K4" t="inlineStr">
        <is>
          <t>A11y-3RDPARTY; A11yAuto; A11yMAS; A11yMASP1; HCL; HCL_Benefits Enrollment BSC US; K4W; MAS 1.4.3; NewEdgeBrowser; RecID_5044; ThirdParty_Businessolver</t>
        </is>
      </c>
    </row>
    <row r="5">
      <c r="A5" t="n">
        <v>4</v>
      </c>
      <c r="B5">
        <f>HYPERLINK("https://microsoftit.visualstudio.com/OneITVSO/_workitems/edit/6230391", "6230391")</f>
        <v/>
      </c>
      <c r="C5" t="inlineStr">
        <is>
          <t>[Screen Readers-Benefits Enrollment-Savings Calculator dialog]: NVDA is not narrating “The entry is required and Enter amount between 0 to 20” error message when user has not entered value in the edit fields present under Savings plan inputs.</t>
        </is>
      </c>
      <c r="D5" t="inlineStr">
        <is>
          <t xml:space="preserve">PWD Input:
Screen reader users are getting impacted if NVDA is not narrating “Theentry is required and enter amount between 0 to 20” error message when user has not entered value in the editfields present under Savings plan inputs.
Test Environment:​
OS : Windows 10 2004 (OS Build 19041.388)
Browser: New Edge (version 84.0.522.58 (Officialbuild) (64-bit))
URL: https://demo.benefitsolver.com/benefits/BenefitSolverView
Tools Used: NVDA 2020.1
Repro Steps:​
Step 1: Open the above URL in the New Edgebrowser and login with valid credentials.
Step 2: "Home" page of the Benefitsenrollments gets opened up.
Step 3: Invoke Manage my HSA control present in thepage .
Step 4: Navigate through the page and invoke Savingscontrol in the page.
Step 5: Savings dialog gets displayed on the screen.
Step 6: Verify whether NVDA is narrating “The entryis required and enter amount between 0 to 20” error message when user has not entered value in the edit fieldspresent under Savings plan inputs.
Actual Result:
NVDA is not narrating “The entry isrequired and enter amount between 0 to 20” error message when user has not entered value in the edit fieldspresent under Savings plan inputs.
EX: 1.NVDA is narrating as “ Target years to save KJE Calculator License Not Found for: demo.benefitsolver.com Target years to save ” when the user has not entered any value in Savings goal edit field.
2. When User has entered a value greater than the expected value then NVDA is narrating as "KJE Calculator License Not Found for: demo.benefitsolver.com invalid entry"
3. Upon invoking the calculate button focus is not moving to the first error caused field i.e Savings goal edit field.
Observation :NVDA is narrating unnecessary information as “ KJE Calculator License Not Found for: demo.benefitsolver.com ” before every error message that hasappeared on the screen and it is also observed that NVDA is narrating the same “ KJE Calculator License Not Found for: demo.benefitsolver.com ” upon invoking calculate button
Expected Result:
NVDA should narrate “The entry isrequired and enter amount between 0 to 20” error message when user has not entered value in the edit fieldspresent under Savings plan inputs.
Ex: when user has not entered the value in the edit field as soon the error message has appeared on the screen NVDA should narrate as "Savings Goal The entry is required in Savings goal edit field".
2. When user enters data in the edit field which is greater than the required NVDA should narrate as "Invalid Entry Savings goal Enter amount between 0 to 200k$ enter valid results".
Ensure that: Upon invoking calculate button focus should move to the first error caused field(Ex: Savings goal) and NVDA should not narrate the “ KJE Calculator License Not Found for: demo.benefitsolver.com ”  information instead NVDA should as "Savings Goal The entry is required in Savings goal edit field" if data is not entered or else if the data is entered correctly there should appear an correct status message as "Data Calculated observe the graph below" and NVDA should read the status message.
Other instances where this issue repros:
1. Health Savings Account - Change Contribution
Navigation: Home-&gt; Change my Benefits -&gt; Benefits Enrollment Updates -&gt; Health Savings Account - Change Contribution
Please refer attachment(MAS 3.3.3_Health Savings Account.png)
2. 401k Savings Account
Navigation: Home -&gt; Manage by HSA -&gt; 401k savings account
Please refer attachment(MAS 3.3.3_401k Savings Account.png)
</t>
        </is>
      </c>
      <c r="E5" t="inlineStr">
        <is>
          <t>Please refer the attachment folder: 6230391</t>
        </is>
      </c>
      <c r="F5" t="inlineStr">
        <is>
          <t xml:space="preserve">MAS Reference:
MAS 3.3.3 - Error Suggestion (22A)
WCAG Reference:
https://www.w3.org/WAI/WCAG21/Understanding/error-suggestion.html
</t>
        </is>
      </c>
      <c r="G5">
        <f>HYPERLINK("https://microsoft.sharepoint.com/:w:/r/teams/msenable/_layouts/15/WopiFrame.aspx?sourcedoc={e948edf0-c090-43a6-8713-66c175de7020}", "MAS 3.3.3 - Error Suggestion (22A)")</f>
        <v/>
      </c>
      <c r="H5">
        <f>HYPERLINK("https://www.w3.org/WAI/WCAG21/Understanding/error-suggestion.html", "https://www.w3.org/WAI/WCAG21/Understanding/error-suggestion.html")</f>
        <v/>
      </c>
      <c r="I5" t="inlineStr">
        <is>
          <t>2 - High</t>
        </is>
      </c>
      <c r="J5" t="inlineStr">
        <is>
          <t>New</t>
        </is>
      </c>
      <c r="K5" t="inlineStr">
        <is>
          <t>A11y-3RDPARTY; A11yMAS; A11yMASP1; HCL; HCL_Benefits Enrollment BSC US; MAS 3.3.3; NewEdge+NVDA; RecID_5044; ThirdParty_Businessolver</t>
        </is>
      </c>
    </row>
    <row r="6">
      <c r="A6" t="n">
        <v>5</v>
      </c>
      <c r="B6">
        <f>HYPERLINK("https://microsoftit.visualstudio.com/OneITVSO/_workitems/edit/6203283", "6203283")</f>
        <v/>
      </c>
      <c r="C6" t="inlineStr">
        <is>
          <t>[Screen Readers-Benefit Enrollment-Resubmit the Form dialog]: User is not able to navigate through the 'Resubmit the Form' dialog elements using down arrow key.</t>
        </is>
      </c>
      <c r="D6" t="inlineStr">
        <is>
          <t xml:space="preserve">PWD Impact:
Visuallychallenged users who rely on screen readers aregetting difficult to navigate to through the dialog elements, as User is not able to navigate through the 'Resubmit the Form' dialog elements using down arrow key. 
Test Environment:
OS :Windows 10 2004 (OS Build 19041.388)
Browsers: NewEdge (version 84.0.522.58 (Official build) (64-bit))
URL: https://demo.benefitsolver.com/benefits/BenefitSolverView
Tools used: NVDA 2020.2
Repro Steps:
Step 1:Enable NVDA. Open the aboveURL in New Edge browser and loginwith valid credentials
Step 2:‘Personal Preferences’ page will be displayed.
Step 3: Press F5 to reload thepage. 'Resubmit the Form' dialog is displayed.
Step 4: Navigate through the dialog using down arrow key.
Step 5:Verify whether User is able to navigate through the 'Resubmit the Form' dialog elements while navigating using down arrow key or not.
Actual Result:
User is not able to navigate through the 'Resubmit the Form' dialog elements using down arrow key.
Observation: When the 'Resubmit the Form' dialog is opened and on pressing up/down arrow key, NVDA Focus is moving to the background elements of the 'Personal Preferences' page itself but does not move to the dialog elements.
Expected Result:
User should able to navigate through the 'Resubmit the Form' dialog elements using down arrow key.
Ensure that,
1. When the 'Resubmit the Form' dialog is opened, Screen Reader NVDA should narrate the descriptive dialog information and NVDA Focus should move to the first interactive element(Continue button) in the dialog and read its information.
2. Screen Reader NVDA should narrate Correct Name &amp; Role for the interactive elements in the dialog.
3. Screen Reader NVDA user should be able to access the all interactive elements in the dialog.
</t>
        </is>
      </c>
      <c r="E6" t="inlineStr">
        <is>
          <t>Please refer the attachment folder: 6203283</t>
        </is>
      </c>
      <c r="F6" t="inlineStr">
        <is>
          <t xml:space="preserve">MAS Reference:
MAS 1.3.2 – Meaningful Sequence
WCAG Reference:
https://www.w3.org/WAI/WCAG21/Understanding/meaningful-sequence.html
</t>
        </is>
      </c>
      <c r="G6">
        <f>HYPERLINK("https://microsoft.sharepoint.com/:w:/r/teams/msenable/_layouts/15/WopiFrame.aspx?sourcedoc={1ee227a7-e3c5-47b8-ab18-48ca8595077b}", "MAS 1.3.2 – Meaningful Sequence")</f>
        <v/>
      </c>
      <c r="H6">
        <f>HYPERLINK("https://www.w3.org/WAI/WCAG21/Understanding/meaningful-sequence.html", "https://www.w3.org/WAI/WCAG21/Understanding/meaningful-sequence.html")</f>
        <v/>
      </c>
      <c r="I6" t="inlineStr">
        <is>
          <t>2 - High</t>
        </is>
      </c>
      <c r="J6" t="inlineStr">
        <is>
          <t>New</t>
        </is>
      </c>
      <c r="K6" t="inlineStr">
        <is>
          <t>A11y-3RDPARTY; A11yMAS; A11yMASP1; HCL; HCL_Benefits Enrollment BSC US; MAS 1.3.2; NewEdge+NVDA; RecID_5044; ThirdParty_Businessolver</t>
        </is>
      </c>
    </row>
    <row r="7">
      <c r="A7" t="n">
        <v>6</v>
      </c>
      <c r="B7">
        <f>HYPERLINK("https://microsoftit.visualstudio.com/OneITVSO/_workitems/edit/6236580", "6236580")</f>
        <v/>
      </c>
      <c r="C7" t="inlineStr">
        <is>
          <t>[Screen Readers-Benefits Enrollment-Savings Calculator dialog]: NVDA focus is not moving to the information tooltip of the help icon present in the savings calculator dialog .</t>
        </is>
      </c>
      <c r="D7" t="inlineStr">
        <is>
          <t xml:space="preserve">PWD Input:
Screen reader users are getting impacted if NVDA focus is not moving to the information tooltip of the help icon present in the savings calculator dialog user may loose the information while navigating in browse mode through the tooltip present in the dialog.
Test Environment:​
OS : Windows 10 2004 (OS Build 19041.388)
Browser: New Edge (version 84.0.522.58 (Officialbuild) (64-bit))
URL: https://demo.benefitsolver.com/benefits/BenefitSolverView
Tools Used: NVDA 2020.1
Repro Steps:​
Step 1: Open the above URL in the New Edgebrowser and login with valid credentials.
Step 2: "Home" page of the Benefitsenrollments gets opened up.
Step 3: Invoke Manage my HSA control present in thepage .
Step 4: Navigate through the page and invoke Savingscontrol in the page.
Step 5: Savings dialog gets displayed on the screen.
Step 6:  Verify whether NVDA focus is moving to the information tooltip of the help icon present in the savings calculator dialog .
Actual Result:
NVDA focus is not moving to the information tooltip of the help icon present in the savings calculator dialog .
Ex: NVDA is only narrating as "button define amount currently used"
Expected Result:
NVDA focus should move to the information tooltip of the help icon and should narrate the information present in the savings calculator dialog.
Ex: NVDA should narrate as "button define amount currently Saved Total your currently have saved towards this saving goal"
Other instances where this issue repros:
1. 401k Savings Account dialog:
Navigation: Home -&gt; Manage HSA -&gt; 401k Savings Account -&gt; 401(k) savings account dialog
Please refer attachment(MAS 1.3.2_401k Savings Account_NVDA.png)
</t>
        </is>
      </c>
      <c r="E7" t="inlineStr">
        <is>
          <t>Please refer the attachment folder: 6236580</t>
        </is>
      </c>
      <c r="F7" t="inlineStr">
        <is>
          <t xml:space="preserve">MAS Reference:
MAS 1.3.2 – Meaningful Sequence
WCAG Reference:
https://www.w3.org/WAI/WCAG21/Understanding/meaningful-sequence.html
</t>
        </is>
      </c>
      <c r="G7">
        <f>HYPERLINK("https://microsoft.sharepoint.com/:w:/r/teams/msenable/_layouts/15/WopiFrame.aspx?sourcedoc={1ee227a7-e3c5-47b8-ab18-48ca8595077b}", "MAS 1.3.2 – Meaningful Sequence")</f>
        <v/>
      </c>
      <c r="H7">
        <f>HYPERLINK("https://www.w3.org/WAI/WCAG21/Understanding/meaningful-sequence.html", "https://www.w3.org/WAI/WCAG21/Understanding/meaningful-sequence.html")</f>
        <v/>
      </c>
      <c r="I7" t="inlineStr">
        <is>
          <t>2 - High</t>
        </is>
      </c>
      <c r="J7" t="inlineStr">
        <is>
          <t>New</t>
        </is>
      </c>
      <c r="K7" t="inlineStr">
        <is>
          <t>A11y-3RDPARTY; A11yMAS; A11yMASP1; HCL; HCL_Benefits Enrollment BSC US; MAS 1.3.2; NewEdge+NVDA; RecID_5044; ThirdParty_Businessolver</t>
        </is>
      </c>
    </row>
    <row r="8">
      <c r="A8" t="n">
        <v>7</v>
      </c>
      <c r="B8">
        <f>HYPERLINK("https://microsoftit.visualstudio.com/OneITVSO/_workitems/edit/6265300", "6265300")</f>
        <v/>
      </c>
      <c r="C8" t="inlineStr">
        <is>
          <t>[Screen Readers-Benefit Enrollment-1095 E-signature confirmation PDF]: '1095 E-signature confirmation' PDF file is not tagged.</t>
        </is>
      </c>
      <c r="D8" t="inlineStr">
        <is>
          <t xml:space="preserve">PWD Impact:
User who rely on keyboard and screen reader are getting impacted with the structure of the PDF file as PDF file is not tagged.
Test Environment:
OS: Windows 10 2004 (OS Build 20185.1000)
Browser: Chromium Edge Version 84.0.522.61
Tools Used: Adobe Acrobat DC Pro DC
PDF: '1095 E-signature confirmation'
Repro Steps:
Step 1: Download the '1095 E-signature confirmation' PDF file.
Step 2: Open PDF with Adobe Acrobat pro DC.
Step 3: Go to Tools-&gt;Accessibility and press enter.
Step 4: Click on the “Accessibility Check” which is on the right side of PDF file
Step 5: Check the radio button “All Pages in the Document”
Step 6: Click on “Start checking button” to start accessibility testing.
Step 7: On left side of the PDF file it will display results
Step 8: To know about the detail report of the PDF file. Navigate to “Auto tag Document” and press enter then it will display the Accessibility report related to that PDF
Step 9: Verify whether PDF file is tagged or not
Actual Result:
PDF file is not tagged.
Observation:
Issue 1: 
Document isn't tagged to specify the correct reading order.
Issue 2: 
Title is not defined for this document, there is a title in the Acrobat application title bar.
Issue 3: 
Setting the document language in a PDF enables some screen readers to switch to the appropriate language.
Issue 4: 
All content in the document is either included in the Tags tree or marked as an artifact.
Issue 5: 
Tabs are often used to navigate a PDF, it's necessary that the tab order parallels the document structure.
Issue 6:  
Make sure that images in the document either have alternate text or are marked as artifacts.
Issue 7: 
Screen readers don't read the alternate text for nested elements. Therefore, don't apply alternate text to nested elements.
Issue 8: 
Alternate text is not associated with content. Make sure that alternate text is always an alternate representation for content on the page (such as multimedia, annotation, or 3D model).
Issue 9: 
Alternate text can't hide an annotation. If an annotation is nested under a parent element with alternate text, then screen readers don't see it.
Issue 10: 
Tables have following issues
a. TR must be a child of Table, THead, TBody, or TFoot
b. TH and TD must be children of TR
c. Tables should have headers
d. Tables must contain the same number of columns in each row and rows in each column
Issue 11: 
Structure of list is incorrect. Ideal Lists structure is :
A List element must contain List Item Elements. And, List Item Elements can only contain Label Elements and List Item Body Elements.
Issue 12: 
Headings are not nested properly in the PDF document.
Expected Result:
PDF file should be tagged.
Other instances where this issue repros:
1. COBRA - Initial Rights Notice CUSTOM Microsoft PDF.
Refer attachment (COBRA - Initial Rights Notice CUSTOM Microsoft PDF.png, COBRA - Initial Rights Notice CUSTOM Microsoft PDF.pdf)
</t>
        </is>
      </c>
      <c r="E8" t="inlineStr">
        <is>
          <t>Please refer the attachment folder: 6265300</t>
        </is>
      </c>
      <c r="F8" t="inlineStr">
        <is>
          <t xml:space="preserve">MAS Reference:
MAS 1.3.1 - Info and Relationships
WCAG Reference:
https://www.w3.org/WAI/WCAG21/Understanding/info-and-relationships.html
</t>
        </is>
      </c>
      <c r="G8">
        <f>HYPERLINK("https://microsoft.sharepoint.com/:w:/r/teams/msenable/_layouts/15/WopiFrame.aspx?sourcedoc={54f28d1f-a2d1-4dcd-84e1-5c9b87e8aba4}", "MAS 1.3.1 - Info and Relationships")</f>
        <v/>
      </c>
      <c r="H8">
        <f>HYPERLINK("https://www.w3.org/WAI/WCAG21/Understanding/info-and-relationships.html", "https://www.w3.org/WAI/WCAG21/Understanding/info-and-relationships.html")</f>
        <v/>
      </c>
      <c r="I8" t="inlineStr">
        <is>
          <t>2 - High</t>
        </is>
      </c>
      <c r="J8" t="inlineStr">
        <is>
          <t>New</t>
        </is>
      </c>
      <c r="K8" t="inlineStr">
        <is>
          <t>A11y-3RDPARTY; A11yMAS; A11yMASP1; HCL; HCL_Benefits Enrollment BSC US; MAS 1.3.1; NewEdgeBrowser; pdf; RecID_5044; ThirdParty_Businessolver</t>
        </is>
      </c>
    </row>
    <row r="9">
      <c r="A9" t="n">
        <v>8</v>
      </c>
      <c r="B9">
        <f>HYPERLINK("https://microsoftit.visualstudio.com/OneITVSO/_workitems/edit/6268228", "6268228")</f>
        <v/>
      </c>
      <c r="C9" t="inlineStr">
        <is>
          <t>[Screen Readers-Benefit Enrollment-Change Contribution]: Screen reader NVDA is not narrating the table summary for the Plan description table present in the dialog.</t>
        </is>
      </c>
      <c r="D9" t="inlineStr">
        <is>
          <t xml:space="preserve">PWD Impact:
Visually challenged users who rely on screenreaders will not get the exact table information, as  NVDA is notnarrating the  Table summary information for the table present in thepage, While navigating using the Table short cut key (T)
Test Environment:
OS : Windows 10 2004 (OS Build 19041.329)
Browsers: New Edge (version 83.0.478.61 (Official build)(64-bit)
URL: https://demo.benefitsolver.com/benefits/BenefitSolverView
Tools Used: NVDA 2020.1
Repro Steps:
Step 1: Enable NVDA. Open the above URL in Edge Browser with valid credentials.
Step 2: Navigate to Home-&gt; Change my Benefits -&gt; BenefitsEnrollment Updates -&gt; Health Savings Account - Change Contribution
Step 3: Navigate to editand enter current date using down arrow key
Step 4: Press T toidentify the table in the dialog
Step 5: Verify whetherscreen reader is narrating the table summary while navigating using tableshortcut key T.
Actual Result:
NVDA not narrating table summary(table name) for the table presentin the dialog while navigating using table shortcut key 'T'
Observation: While pressing tableshortcut key 'T', NVDA is identifying the table and narrating as 'table with 3 rows and 3 columns  row 1 plan  column 1  Plan'.
Expected Result:
NVDA should narrate  tablesummary (table name) for the table present in the dialog while navigating usingtable shortcut key 'T'
Ensurethat NVDA should identify the table and should narrate the table summary  andcaption along with the correct row and column count for the ' table onpressing table shortcut key 'T'.  Table mapping should be provided for thetable column headers and table data.
Ex: While pressing tableshortcut key 'T', NVDA should identify the table and should narrate as ' PlanSummary table  with 3 rows and 3columns  row 1 plan  column 1  Plan'.
</t>
        </is>
      </c>
      <c r="E9" t="inlineStr">
        <is>
          <t>Please refer the attachment folder: 6268228</t>
        </is>
      </c>
      <c r="F9" t="inlineStr">
        <is>
          <t xml:space="preserve">MAS Reference:
MAS1.3.1 – Info and Relationships
WCAG Reference:
https://www.w3.org/TR/UNDERSTANDING-WCAG20/content-structure-separation-programmatic.html
https://www.w3.org/WAI/tutorials/tables/caption-summary/
https://www.w3.org/WAI/tutorials/tables/
</t>
        </is>
      </c>
      <c r="G9">
        <f>HYPERLINK("https://microsoft.sharepoint.com/:w:/r/teams/msenable/_layouts/15/WopiFrame.aspx?sourcedoc={54f28d1f-a2d1-4dcd-84e1-5c9b87e8aba4}", "MAS1.3.1 – Info and Relationships")</f>
        <v/>
      </c>
      <c r="H9">
        <f>HYPERLINK("https://www.w3.org/TR/UNDERSTANDING-WCAG20/content-structure-separation-programmatic.htmlhttps://www.w3.org/WAI/tutorials/tables/caption-summary/https://www.w3.org/WAI/tutorials/tables/", "https://www.w3.org/TR/UNDERSTANDING-WCAG20/content-structure-separation-programmatic.htmlhttps://www.w3.org/WAI/tutorials/tables/caption-summary/https://www.w3.org/WAI/tutorials/tables/")</f>
        <v/>
      </c>
      <c r="I9" t="inlineStr">
        <is>
          <t>3 - Medium</t>
        </is>
      </c>
      <c r="J9" t="inlineStr">
        <is>
          <t>New</t>
        </is>
      </c>
      <c r="K9" t="inlineStr">
        <is>
          <t>A11y-3RDPARTY; A11yMAS; A11yMASP1; HCL; HCL_Benefits Enrollment BSC US; MAS 1.3.1; NewEdge+NVDA; RecID_5044; ThirdParty_Businessolver</t>
        </is>
      </c>
    </row>
    <row r="10">
      <c r="A10" t="n">
        <v>9</v>
      </c>
      <c r="B10">
        <f>HYPERLINK("https://microsoftit.visualstudio.com/OneITVSO/_workitems/edit/6236581", "6236581")</f>
        <v/>
      </c>
      <c r="C10" t="inlineStr">
        <is>
          <t>[Keyboard Navigation-Benefit Enrollment-401k Savings Account]: Unable to close the Help tooltip dialog using Esc key.</t>
        </is>
      </c>
      <c r="D10" t="inlineStr">
        <is>
          <t xml:space="preserve">PWD Impact:
Screen reader users are getting impacted ifthe list items present in the page are not programmatically structed correctlyand role presentation is provided which may impact the screen reader user whilenavigating through the controls.
TestEnvironment:
OS : Windows 10 2004 (OSBuild 19041.388)
Browsers: New Edge (Version 84.0.522.58 (Officialbuild) (64-bit))
URL: https://demo.benefitsolver.com/benefits/BenefitSolverView
ReproSteps:
Step 1: Open the above URLin New Edge Browser with valid credentials.
Step 2: Home -&gt; Manage my HSA -&gt; 401k Savings Account
Step 3: 401k savings account dialog gets displayed on the screen.
Step 4: Navigate to 'Help' button present under 401k Employee Savings plan/401k Employer match and press Enter key
Step 5: Help tooltip dialog gets displayed
Step 6: Press Esc key and verify whether dialog is closed or not.
Actual Result:
Unable to close Help tooltip dialog using Esc key.
Ex: No action is performed on pressing ESC key when the dialog is opened.
Expected Result:
User should be able to close the help tooltip dialog using "esc" key.
Ex: On Pressing Esc key dialog should be close and focus should land on "Help icon(?) button'
Other instances in which the same issue repros:
1.Savings Calculator dialog
Navigation: Home Page-&gt; Manage my HSA link-&gt; Savings link-&gt; Savings Calculator dialog
Refer attachment: &lt;MAS 2.4.5_Help tooltip_Esc Key.png&gt;
2. Health Savings Account - Change Contribution
Navigation: Home-&gt; Change my Benefits -&gt; Benefits Enrollment Updates -&gt; Health Savings Account - Change Contribution
Please refer attachment(MAS 2.4.5_Error dialogs.png)
</t>
        </is>
      </c>
      <c r="E10" t="inlineStr">
        <is>
          <t>Please refer the attachment folder: 6236581</t>
        </is>
      </c>
      <c r="F10" t="inlineStr">
        <is>
          <t xml:space="preserve">MAS Reference:
MAS 2.4.5 – Multiple Ways
WCAG Reference:
https://www.w3.org/WAI/WCAG21/Understanding/multiple-ways.html#techniques​​
</t>
        </is>
      </c>
      <c r="G10">
        <f>HYPERLINK("https://microsoft.sharepoint.com/:w:/r/teams/msenable/_layouts/15/WopiFrame.aspx?sourcedoc={d2fb4445-fc01-4830-892a-4b9efeda098a}", "MAS 2.4.5 – Multiple Ways")</f>
        <v/>
      </c>
      <c r="H10">
        <f>HYPERLINK("https://www.w3.org/WAI/WCAG21/Understanding/multiple-ways.html#techniques​​", "https://www.w3.org/WAI/WCAG21/Understanding/multiple-ways.html#techniques​​")</f>
        <v/>
      </c>
      <c r="I10" t="inlineStr">
        <is>
          <t>3 - Medium</t>
        </is>
      </c>
      <c r="J10" t="inlineStr">
        <is>
          <t>New</t>
        </is>
      </c>
      <c r="K10" t="inlineStr">
        <is>
          <t>A11y-3RDPARTY; A11yMAS; A11yMASP1; HCL; HCL_Benefits Enrollment BSC US; MAS 2.4.5; NewEdge+NVDA; RecID_5044; ThirdParty_Businessolver</t>
        </is>
      </c>
    </row>
    <row r="11">
      <c r="A11" t="n">
        <v>10</v>
      </c>
      <c r="B11">
        <f>HYPERLINK("https://microsoftit.visualstudio.com/OneITVSO/_workitems/edit/6207328", "6207328")</f>
        <v/>
      </c>
      <c r="C11" t="inlineStr">
        <is>
          <t>[Visual Requirements-Benefits Enrollment-Personal Preferences]: Visual place holder text as: ‘Ex:Testing@microsoft.com’ is not provided for the 'Personal Email Address' edit field in the Personal Preferences page.</t>
        </is>
      </c>
      <c r="D11" t="inlineStr">
        <is>
          <t xml:space="preserve">PWD Impact:
Cognitive users are not able to understand the Email format suggestion for the 'Personal Email Address' edit field  as a Visual place holder text as: ‘Ex:Testing@microsoft.com’ is not provided.
Test Environment:
OS : Windows 10 2004 (OS Build 19041.388)
Browsers: New Edge (Version 84.0.522.58 (Official build) (64-bit))
URL: https://demo.benefitsolver.com/benefits/BenefitSolverView
Repro Steps:
Step 1: Open the above URL in New Edge Browser with valid credentials.
Step 2: 'Personal Preferences' page will  be displayed.
Step 3: Navigate to 'Paper mail' radio button using Keyboard TAB key and press Enter key. 
Step 4: Navigate to 'Personal Email Address' edit field &amp; Verify whether Visual place holder text is provided or not.
Actual Result:
Visual place holder text as: ‘Ex:Testing@microsoft.com’ is not provided for the 'Personal Email Address' edit field in the Personal Preferences page.
Note: Same above issue repro's for the 'Personal Email Address' field present after selecting 'Electronic Email' control. Refer attachment (MAS 1.3.1_Personalpreferences_visualplaceholder.png)
Expected Result:
Visual place holder text as: ‘Ex:Testing@microsoft.com’ should provided for the 'Personal Email Address' edit field in the Personal Preferences page.
Ensure that, NVDA should narrate the above Placeholder text when focus moves to the 'Personal Email Address' edit field.
Other instances where this issue repros:
1. Contact Preference:
Navigation: Home -&gt; User login -&gt; Profile -&gt; Contact Preference edit -&gt; Contact Preference Dialog
Please refer attachment(MAS 1.3.1_Contact Preference.png)
</t>
        </is>
      </c>
      <c r="E11" t="inlineStr">
        <is>
          <t>Please refer the attachment folder: 6207328</t>
        </is>
      </c>
      <c r="F11" t="inlineStr">
        <is>
          <t xml:space="preserve">MAS Reference:
MAS 1.3.1 - Info and Relationships
WCAG Reference:
https://www.w3.org/WAI/WCAG21/Understanding/info-and-relationships.html
</t>
        </is>
      </c>
      <c r="G11">
        <f>HYPERLINK("https://microsoft.sharepoint.com/:w:/r/teams/msenable/_layouts/15/WopiFrame.aspx?sourcedoc={54f28d1f-a2d1-4dcd-84e1-5c9b87e8aba4}", "MAS 1.3.1 - Info and Relationships")</f>
        <v/>
      </c>
      <c r="H11">
        <f>HYPERLINK("https://www.w3.org/WAI/WCAG21/Understanding/info-and-relationships.html", "https://www.w3.org/WAI/WCAG21/Understanding/info-and-relationships.html")</f>
        <v/>
      </c>
      <c r="I11" t="inlineStr">
        <is>
          <t>3 - Medium</t>
        </is>
      </c>
      <c r="J11" t="inlineStr">
        <is>
          <t>New</t>
        </is>
      </c>
      <c r="K11" t="inlineStr">
        <is>
          <t>A11y-3RDPARTY; A11yMAS; A11yMASP1; HCL; HCL_Benefits Enrollment BSC US; MAS 1.3.1; NewEdgeBrowser; RecID_5044; ThirdParty_Businessolver</t>
        </is>
      </c>
    </row>
    <row r="12">
      <c r="A12" t="n">
        <v>11</v>
      </c>
      <c r="B12">
        <f>HYPERLINK("https://microsoftit.visualstudio.com/OneITVSO/_workitems/edit/6233814", "6233814")</f>
        <v/>
      </c>
      <c r="C12" t="inlineStr">
        <is>
          <t>[Forms and Validation-Benefits Enrollment-Security Phrase Dialog]: Focus is not moving to the first error identified field, upon invoking 'Save' button without providing data in 'Mandatory' fields.</t>
        </is>
      </c>
      <c r="D12" t="inlineStr">
        <is>
          <t xml:space="preserve">PWD Impact:
Keyboard &amp; Screen Reader dependent users are not able to identify the error caused fields, as Focus is not moving to the first error identified field, upon invoking 'Save' button without providing data in 'Mandatory' fields.
Test Environment:
OS : Windows 10 2004 (OS Build 19041.388)
Browsers: New Edge (Version 84.0.522.58 (Official build) (64-bit))
URL: https://demo.benefitsolver.com/benefits/BenefitSolverView
Repro Steps:
Step 1: Open the above URL in New Edge Browser with valid credentials.
Step 2: 'BenefitSolver-Member Home' page will  be displayed.
Step 3: Navigate to User Profile menu-&gt;Profile-&gt;Your Account-&gt;Security phase section-&gt;Edit button-&gt;Security phase dialog
Step 4:  Navigate to save button without providing any input value, using keyboard TAB key and press Enter.
Step 5:  Verify whether keyboard TAB focus is moving to the first identified error field or not.
Actual Result:
Focus is not moving to the first error identified field, upon invoking 'Save' button without providing data in 'Mandatory' fields.
Ex: Without providing any data in the mandatory fields and then invoking 'Save' button, Focus remains on 'Submit' button.
Observation: Same issue repro's while navigating using screen reader(NVDA) also. Screen Reader is not narrating the displayed error message. on invoking the save button NVDA narrating as: Alert Error The following error(s) have occurred.
Expected Result:
Focus should move to the first error identified field, upon invoking 'Save' button without providing data in 'Mandatory' fields.
Ex: Without providing any data in the mandatory fields and then invoking 'Save' button, Focus should land on the first identified error field.
Ensure that: while navigating using screen reader(NVDA) also. Screen Reader focus should land on the first identified field and NVDA should narrate all the displayed error messages along with the focused element info.
Other instances where this issue repros:
1. Health Savings Account - Change Contribution
Navigation: Home-&gt; Change my Benefits -&gt; Benefits Enrollment Updates -&gt; Health Savings Account - Change Contribution
Please refer attachment(MAS 3.3.1_Health Savings Account.png)
</t>
        </is>
      </c>
      <c r="E12" t="inlineStr">
        <is>
          <t>Please refer the attachment folder: 6233814</t>
        </is>
      </c>
      <c r="F12" t="inlineStr">
        <is>
          <t xml:space="preserve">MAS Reference:
MAS 3.3.1 – Error Identification
WCAG Reference:
https://www.w3.org/WAI/WCAG21/Understanding/error-identification
</t>
        </is>
      </c>
      <c r="G12">
        <f>HYPERLINK("https://microsoft.sharepoint.com/:w:/r/teams/msenable/_layouts/15/WopiFrame.aspx?sourcedoc={733120d0-56c5-479c-889f-fee36ea08ee0}", "MAS 3.3.1 – Error Identification")</f>
        <v/>
      </c>
      <c r="H12">
        <f>HYPERLINK("https://www.w3.org/WAI/WCAG21/Understanding/error-identification", "https://www.w3.org/WAI/WCAG21/Understanding/error-identification")</f>
        <v/>
      </c>
      <c r="I12" t="inlineStr">
        <is>
          <t>3 - Medium</t>
        </is>
      </c>
      <c r="J12" t="inlineStr">
        <is>
          <t>New</t>
        </is>
      </c>
      <c r="K12" t="inlineStr">
        <is>
          <t>A11y-3RDPARTY; A11yMAS; A11yMASP1; HCL; HCL_Benefits Enrollment BSC US; MAS 3.3.1; NewEdgeBrowser; RecID_5044; ThirdParty_Businessolver</t>
        </is>
      </c>
    </row>
    <row r="13">
      <c r="A13" t="n">
        <v>12</v>
      </c>
      <c r="B13">
        <f>HYPERLINK("https://microsoftit.visualstudio.com/OneITVSO/_workitems/edit/6235522", "6235522")</f>
        <v/>
      </c>
      <c r="C13" t="inlineStr">
        <is>
          <t>[Screen readers-Benefit enrollment-Message Center]: NVDA is not providing any information when the focus is on the entire row of the table present in the page.</t>
        </is>
      </c>
      <c r="D13" t="inlineStr">
        <is>
          <t xml:space="preserve">PWD Impact:
Users who rely on screen readers are getting impacted if NVDA is not providing any information to invoke enter key when the focus is on the entire row of the table present in the page.
TestEnvironment:
OS : Windows 10 2004 (OSBuild 19041.388)
Browsers: New Edge (Version 84.0.522.58 (Officialbuild) (64-bit))
URL: https://demo.benefitsolver.com/benefits/BenefitSolverView
Tools Used: NVDA 2020.1
Repro Steps:
Step 1: Open the above URLin New Edge Browser with valid credentials.
Step 2: 'Home' page will  be displayed.
Step 3: Navigate to Message center control present inthe page and Invoke it.
Step 4: Message center page gets displayed on thescreen.
Step 5: Navigate through the table present in the pageusing NVDA browse mode in the Inbox section of the page.
Step 6: Verify the NVDA is not providing any information when the focus is on the entire row of the table present in the page.
Actual Result:
NVDA is not providing any information when the focus is on the entire row of the table present in the page.
Ex: NVDA is not narrating any information since upon invoking it a reply message has opened in the page.
Note: The Same issue repros for Sent items table.
Expected Result:
NVDA should provide the information to invoke enter key when the focus is on the entire row of the table present in the page.
Ex: When the focus is on the entire row NVDA should narrate as "Press enter to reply to message"
</t>
        </is>
      </c>
      <c r="E13" t="inlineStr">
        <is>
          <t>Please refer the attachment folder: 6235522</t>
        </is>
      </c>
      <c r="F13" t="inlineStr">
        <is>
          <t xml:space="preserve">MAS Reference:
MAS 4.2.1 - Object Information (33A)
</t>
        </is>
      </c>
      <c r="G13">
        <f>HYPERLINK("https://microsoft.sharepoint.com/:w:/r/teams/msenable/_layouts/15/WopiFrame.aspx?sourcedoc={a12f3779-bdf1-40c2-bbcc-0e314ea94858}", "MAS 4.2.1 - Object Information (33A)")</f>
        <v/>
      </c>
      <c r="H13">
        <f>HYPERLINK("", "")</f>
        <v/>
      </c>
      <c r="I13" t="inlineStr">
        <is>
          <t>3 - Medium</t>
        </is>
      </c>
      <c r="J13" t="inlineStr">
        <is>
          <t>New</t>
        </is>
      </c>
      <c r="K13" t="inlineStr">
        <is>
          <t>A11y-3RDPARTY; A11yMAS; A11yMASP1; HCL; HCL_Benefits Enrollment BSC US; MAS 4.2.1; NewEdge+NVDA; RecID_5044; ThirdParty_Businessolver</t>
        </is>
      </c>
    </row>
    <row r="14">
      <c r="A14" t="n">
        <v>13</v>
      </c>
      <c r="B14">
        <f>HYPERLINK("https://microsoftit.visualstudio.com/OneITVSO/_workitems/edit/6235527", "6235527")</f>
        <v/>
      </c>
      <c r="C14" t="inlineStr">
        <is>
          <t>[Screen Readers-Benefit Enrollment-Message Center]: NVDA is narrating incorrect information while navigating through the tables present of the message center using Ctrl+ Alt+ Side Arrow page.</t>
        </is>
      </c>
      <c r="D14" t="inlineStr">
        <is>
          <t xml:space="preserve">PWD Impact:
Users who rely on screen readers for navigation through the pageare getting impacted if NVDA narrates incorrect information as Upload documents and Caption Message center whilenavigating through the page using table short-cut key “Ctrl+ Alt+ Side arrow”.
TestEnvironment:
OS : Windows 10 2004 (OSBuild 19041.388)
Browsers: New Edge (Version 84.0.522.58 (Officialbuild) (64-bit))
URL: https://demo.benefitsolver.com/benefits/BenefitSolverView
Tools Used: NVDA 2020.1
ReproSteps:
Step 1: Open the above URLin New Edge Browser with valid credentials.
Step 2: 'Home' page will  be displayed.
Step 3: Navigate to Message center control present inthe page and Invoke it.
Step 4: Message center page gets displayed on thescreen.
Step 5: Navigate through the table present in the pageusing NVDA browse mode in the Inbox section of the page.
Step 6: Verify whether NVDA is narrating properinformation while navigating through the tables present in the page.
Actual Result:
NVDA is narrating incorrect information whilenavigating through the tables present of the message center using Ctrl+ Alt+ SideArrow page.
Ex: 1. Upon invoking the table short-cut key “T” andthen navigating through the table NVDA is narrating some incorrect informationas “Caption Message Center” which is not visually present in the table.
2. While navigating through the table using tableshort-cut keys NVDA is narrating “Upload Documents” which is not visuallypresent and if user tries to invoke it then no action is being performed.
Note : The Same issue repros for Sent items table.
Expected Result:
NVDA should not incorrect information whilenavigating through the tables present of the message center using Ctrl+ Alt+ SideArrow page.
Ensure that: NVDA should not narrate anyincorrect information which is not visually present since no action is being performedon the particular controls.
</t>
        </is>
      </c>
      <c r="E14" t="inlineStr">
        <is>
          <t>Please refer the attachment folder: 6235527</t>
        </is>
      </c>
      <c r="F14" t="inlineStr">
        <is>
          <t xml:space="preserve">MASReference:
MAS 4.2.1 - ObjectInformation (33A)
</t>
        </is>
      </c>
      <c r="G14">
        <f>HYPERLINK("https://microsoft.sharepoint.com/:w:/r/teams/msenable/_layouts/15/WopiFrame.aspx?sourcedoc={a12f3779-bdf1-40c2-bbcc-0e314ea94858}", "MAS 4.2.1 - ObjectInformation (33A)")</f>
        <v/>
      </c>
      <c r="H14">
        <f>HYPERLINK("", "")</f>
        <v/>
      </c>
      <c r="I14" t="inlineStr">
        <is>
          <t>3 - Medium</t>
        </is>
      </c>
      <c r="J14" t="inlineStr">
        <is>
          <t>New</t>
        </is>
      </c>
      <c r="K14" t="inlineStr">
        <is>
          <t>A11y-3RDPARTY; A11yMAS; A11yMASP1; HCL; HCL_Benefits Enrollment BSC US; MAS 4.2.1; NewEdge+NVDA; RecID_5044; ThirdParty_Businessolver</t>
        </is>
      </c>
    </row>
    <row r="15">
      <c r="A15" t="n">
        <v>14</v>
      </c>
      <c r="B15">
        <f>HYPERLINK("https://microsoftit.visualstudio.com/OneITVSO/_workitems/edit/6235530", "6235530")</f>
        <v/>
      </c>
      <c r="C15" t="inlineStr">
        <is>
          <t>[Screen Readers-Benefit Enrollment-Message Center]: NVDA is narrating incorrect role as link for the tab items “Inbox and Sent items” present in the page.</t>
        </is>
      </c>
      <c r="D15" t="inlineStr">
        <is>
          <t xml:space="preserve">PWDImpact:
Users who rely on screenreaders for navigation through the page are getting impacted if NVDA isnarrating  incorrect role as link for thetab items which visually appear as tabs in the page and also if NVDA is notnarrating the state for the respective tab item.
TestEnvironment:
OS : Windows 10 2004 (OSBuild 19041.388)
Browsers: New Edge (Version 84.0.522.58 (Officialbuild) (64-bit))
URL: https://demo.benefitsolver.com/benefits/BenefitSolverView
Tools Used: NVDA 2020.1
ReproSteps:
Step 1: Open the above URLin New Edge Browser with valid credentials.
Step 2: 'Home' page will  be displayed.
Step 3: Navigate to Message center control present inthe page and Invoke it.
Step 4: Message center page gets displayed on thescreen.
Step 5: Navigate through the table present in the pageusing NVDA browse mode in the Inbox section of the page.
Step 6: Verify whetherNVDA is narrating proper role for the “Inbox and Sent items” present in thepage.
Actual Result:
NVDAis narrating incorrect role as link for the tab items “Inbox and Sent items”present in the page.
Ex: NVDA is narrating as “Inboxlink and Sent item link”.
Expected Result:
NVDA should narrate properrole as tabs for the “Inbox and Sent items” present in the page.
Ex:NVDA should narrate as “Inbox tab and Sent item tab”
Ensurethat: NVDA should narrate thestate as selected for the tab item which is selected (Ex: Inbox tab selected)also while navigating using keyboard keys user should be able to navigatethrough the arrow keys through the tab items.
</t>
        </is>
      </c>
      <c r="E15" t="inlineStr">
        <is>
          <t>Please refer the attachment folder: 6235530</t>
        </is>
      </c>
      <c r="F15" t="inlineStr">
        <is>
          <t>MAS Reference:
MAS4.1.2 - Name, Role, Value (40B)
WCAG Reference:
https://www.w3.org/WAI/WCAG21/Understanding/name-role-value.html</t>
        </is>
      </c>
      <c r="G15">
        <f>HYPERLINK("https://microsoft.sharepoint.com/:w:/r/teams/msenable/_layouts/15/WopiFrame.aspx?sourcedoc={248054a6-5e68-4771-9e1e-242fb5025730}", "MAS4.1.2 - Name, Role, Value (40B)")</f>
        <v/>
      </c>
      <c r="H15">
        <f>HYPERLINK("https://www.w3.org/WAI/WCAG21/Understanding/name-role-value.html", "https://www.w3.org/WAI/WCAG21/Understanding/name-role-value.html")</f>
        <v/>
      </c>
      <c r="I15" t="inlineStr">
        <is>
          <t>3 - Medium</t>
        </is>
      </c>
      <c r="J15" t="inlineStr">
        <is>
          <t>New</t>
        </is>
      </c>
      <c r="K15" t="inlineStr">
        <is>
          <t>A11y-3RDPARTY; A11yMAS; A11yMASP1; HCL; HCL_Benefits Enrollment BSC US; MAS 4.1.2; NewEdge+NVDA; RecID_5044; ThirdParty_Businessolver</t>
        </is>
      </c>
    </row>
    <row r="16">
      <c r="A16" t="n">
        <v>15</v>
      </c>
      <c r="B16">
        <f>HYPERLINK("https://microsoftit.visualstudio.com/OneITVSO/_workitems/edit/6235601", "6235601")</f>
        <v/>
      </c>
      <c r="C16" t="inlineStr">
        <is>
          <t>[Screen Readers-Benefit Enrollment-Message Center]: The list items Inbox and Sent items present in the page are not structed correctly.</t>
        </is>
      </c>
      <c r="D16" t="inlineStr">
        <is>
          <t xml:space="preserve">PWD Impact:
Screen reader users are getting impacted ifthe list items present in the page are not programmatically structed correctlyand role presentation is provided which may impact the screen reader user whilenavigating through the controls.
TestEnvironment:
OS : Windows 10 2004 (OSBuild 19041.388)
Browsers: New Edge (Version 84.0.522.58 (Officialbuild) (64-bit))
URL: https://demo.benefitsolver.com/benefits/BenefitSolverView
Tools Used: NVDA 2020.1
ReproSteps:
Step 1: Open the above URLin New Edge Browser with valid credentials.
Step 2: 'Home' page will  be displayed.
Step 3: Navigate to Message center control present inthe page and Invoke it.
Step 4: Message center page gets displayed on thescreen.
Step 5: Navigate through the table present in the pageusing NVDA browse in the Inbox section of the page.
Step 6: Verify whether the list items are structedcorrectly in the page
Actual Result:
The list items Inbox and Sent itemspresent in the page are not structed correctly.
Expected Result:
The list items Inbox and Sent itemspresent in the page should be structed correctly.
Title: WCAG 1.3.1: Ensures that lists are structured correctly(.nav-tabs)
Tags: Accessibility, WCAG 1.3.1, list
Issue: Ensures that lists are structured correctly (list - https://dequeuniversity.com/rules/axe/3.5/list?application=msftAI)
Target application: BenefitSolver - Message Center - Inbox - https://demo.benefitsolver.com/benefits/BenefitSolverView
Element path: .nav-tabs
Snippet: &lt;ul class="nav nav-tabs"&gt;
How to fix: 
Fix all of the following:
  List element has directchildren with a role that is not allowed: presentation
Environment: Microsoft Edge version 84.0.522.61
</t>
        </is>
      </c>
      <c r="E16" t="inlineStr">
        <is>
          <t>Please refer the attachment folder: 6235601</t>
        </is>
      </c>
      <c r="F16" t="inlineStr">
        <is>
          <t xml:space="preserve">MAS Reference:
MAS 1.3.1 – Info and Relationships
WCAG Reference:
https://www.w3.org/WAI/WCAG21/Understanding/info-and-relationships.html
https://www.w3.org/WAI/WCAG21/Techniques/html/H48.html
</t>
        </is>
      </c>
      <c r="G16">
        <f>HYPERLINK("https://microsoft.sharepoint.com/:w:/r/teams/msenable/_layouts/15/WopiFrame.aspx?sourcedoc={54f28d1f-a2d1-4dcd-84e1-5c9b87e8aba4}", "MAS 1.3.1 – Info and Relationships")</f>
        <v/>
      </c>
      <c r="H16">
        <f>HYPERLINK("https://www.w3.org/WAI/WCAG21/Understanding/info-and-relationships.htmlhttps://www.w3.org/WAI/WCAG21/Techniques/html/H48.html", "https://www.w3.org/WAI/WCAG21/Understanding/info-and-relationships.htmlhttps://www.w3.org/WAI/WCAG21/Techniques/html/H48.html")</f>
        <v/>
      </c>
      <c r="I16" t="inlineStr">
        <is>
          <t>3 - Medium</t>
        </is>
      </c>
      <c r="J16" t="inlineStr">
        <is>
          <t>New</t>
        </is>
      </c>
      <c r="K16" t="inlineStr">
        <is>
          <t>A11y-3RDPARTY; A11yAuto; A11yMAS; A11yMASP1; HCL; HCL_Benefits Enrollment BSC US; K4W; MAS 1.3.1; NewEdge+NVDA; RecID_5044; ThirdParty_Businessolver</t>
        </is>
      </c>
    </row>
    <row r="17">
      <c r="A17" t="n">
        <v>16</v>
      </c>
      <c r="B17">
        <f>HYPERLINK("https://microsoftit.visualstudio.com/OneITVSO/_workitems/edit/6235628", "6235628")</f>
        <v/>
      </c>
      <c r="C17" t="inlineStr">
        <is>
          <t>[Screen Readers-Benefit Enrollment-Message Center]: Duplicate ID is defined for the “Delete” button in the ‘Message Center’ page.</t>
        </is>
      </c>
      <c r="D17" t="inlineStr">
        <is>
          <t xml:space="preserve">PWD Impact:
Visually challenged users who rely on screenreaders are getting misguided to identify the elements with Same Id's, asDuplicate ID is defined for the “Delete” button in the ‘Message Center’ page.
Test Environment:
OS :Windows 10 2004 (OS Build 19041.388)
Browsers: NewEdge (version 84.0.522.58 (Official build) (64-bit))
URL: https://demo.benefitsolver.com/benefits/BenefitSolverView
Tools used:Accessibility insights for Web
Repro Steps:
ReproSteps:
Step 1: Open the above URLin New Edge Browser with valid credentials.
Step 2: 'Home' page will  be displayed.
Step 3: Navigate to Message center control present inthe page and Invoke it.
Step 4: Message center page gets displayed on thescreen.
Step 5: Navigate through the table present in the pageusing NVDA browse in the Inbox section of the page.
Step 6: Run AI Tool and Verify whether Duplicate ID isdefined for the “Delete” button in the ‘Message Center’ page.
ActualResult:
DuplicateID is defined for the “Delete” button in the ‘Message Center’ page.
Ex: id="Delete"
Observation: As of now there is no screenreaders impact due to the duplicate ID, but in future if the same ID's are usedin some aria attribute it will lead to unexpended behavior in the screensreaders.
Expected Result:
Duplicate ID should not be defined for the “Delete” button in the ‘Message Center’ .  Also ensurethat, element's ID should be defined unique in the
‘Message Center’page.
Title: WCAG 4.1.1: Ensures every id attribute value of activeelements is unique (.btn-danger[value="Delete"])
Tags: Accessibility, WCAG 4.1.1, duplicate-id-active
Issue: Ensures every id attribute value of active elements isunique (duplicate-id-active - https://dequeuniversity.com/rules/axe/3.5/duplicate-id-active?application=msftAI)
Target application: BenefitSolver - Message Center - Inbox - https://demo.benefitsolver.com/benefits/BenefitSolverView
Element path: .well &gt; .btn-group &gt;.btn-danger[value="Delete"]
Snippet: &lt;button id="Delete" value="Delete"onclick=" runUiConfirm(); " class="btn btn-danger"type="button"&gt;&lt;span class="icon-large iconicon-trash"&gt;&lt;/span&gt; Delete&lt;/button&gt;
How to fix: 
Fix any of the following:
  Document has activeelements with the same id attribute: Delete
Environment: Microsoft Edge version 84.0.522.61
</t>
        </is>
      </c>
      <c r="E17" t="inlineStr">
        <is>
          <t>Please refer the attachment folder: 6235628</t>
        </is>
      </c>
      <c r="F17" t="inlineStr">
        <is>
          <t xml:space="preserve">MAS Reference:
MAS 4.1.1 - Parsing
WCAG Reference:
https://www.w3.org/TR/wai-aria-1.2/#aria-labelledby
</t>
        </is>
      </c>
      <c r="G17">
        <f>HYPERLINK("https://microsoft.sharepoint.com/:w:/r/teams/msenable/_layouts/15/WopiFrame.aspx?sourcedoc={2e2a1540-aaf7-48a0-a53e-8f10cf309999}", "MAS 4.1.1 - Parsing")</f>
        <v/>
      </c>
      <c r="H17">
        <f>HYPERLINK("https://www.w3.org/TR/wai-aria-1.2/#aria-labelledby", "https://www.w3.org/TR/wai-aria-1.2/#aria-labelledby")</f>
        <v/>
      </c>
      <c r="I17" t="inlineStr">
        <is>
          <t>3 - Medium</t>
        </is>
      </c>
      <c r="J17" t="inlineStr">
        <is>
          <t>New</t>
        </is>
      </c>
      <c r="K17" t="inlineStr">
        <is>
          <t>A11y-3RDPARTY; A11yAuto; A11yMAS; A11yMASP1; HCL; HCL_Benefits Enrollment BSC US; K4W; MAS 4.1.1; NewEdge+NVDA; RecID_5044; ThirdParty_Businessolver</t>
        </is>
      </c>
    </row>
    <row r="18">
      <c r="A18" t="n">
        <v>17</v>
      </c>
      <c r="B18">
        <f>HYPERLINK("https://microsoftit.visualstudio.com/OneITVSO/_workitems/edit/6235912", "6235912")</f>
        <v/>
      </c>
      <c r="C18" t="inlineStr">
        <is>
          <t>[Visual Requirements-Benefit Enrollment-Contact Preference dialog]: Luminosity ratio is 3:1 for visual focus indicator for multiple controls present in the dialog.</t>
        </is>
      </c>
      <c r="D18" t="inlineStr">
        <is>
          <t xml:space="preserve">Note: Same issue repro's for Similar kind of controls present through the application.
PWD Impact:
Users who have low vision and sensitive to colors are getting difficult to identify the controls, as Luminosity ratio is less than minimum required ratio of 3:1 for visual focus indicator with the adjacent color in the dialog.
Test Environment:
OS :Windows 10 2004 (OS Build 19041.388)
Browsers: NewEdge (version 84.0.522.58 (Official build) (64-bit))
URL: https://demo.benefitsolver.com/benefits/BenefitSolverView
Tools used: Color Contrast Analyzer
Repro Steps:
Step 1: Open the aboveURL in New Edge browser and loginwith valid credentials
Step 2: Navigate to Home -&gt; User login -&gt; Profile -&gt; Contact Preference Edit -&gt; Contact Preference dialog
Step 3: Open Color contrast Analyzer tool.
Step 4: Select the foreground color picker and select the foreground color of visual focus indicator on Close, Cancel, save, Edit field controls
Step 5: Select the background color picker and select the adjacent color of Close, Cancel, save, Edit field controls.
Step 6: Verify whether Luminosity ratio meets the minimum required ratio of 3:1 for visual focus indicator.
Actual Result:
Luminosity ratio is less than minimum required ratio of 3:1 for the multiple controls visual focus indicator with its adjacent color present in the dialog.
Ex: Current luminosity ratio: 1.78:1
Expected Result:
Luminosity ratio should be greater than or equal to the minimum required ratio of 3:1 for the above mentioned control's visual focus indicator with its adjacent color present in the dialog.
Other instance where this issue repros:
1. Personal Preference -&gt; Electronic Mail
Navigation: https://demo.benefitsolver.com/benefits/BenefitSolverView -&gt; Provide Valid Credentials -&gt; Personal Preference page
Refer attachment (MAS 1.4.11_PersonalPrefrences_focuindicator.png)
2. 'Profile - Your Information &amp; Your dependent'
Navigation: Home page -&gt; User login(Test3.Accessbility) -&gt; Profile -&gt; 'Your Information' &amp; 'Your dependent' Tabs
Refer attachment (MAS 1.4.11_Your Information&amp;Yourdependent.png)
3.'Benefits Enrollment'
Navigation: Home page -&gt; Change my benefits link -&gt; 'Reason for change' page -&gt; Benefits Enrollment Updates -&gt; select -&gt; 'Health savings Account - change contributions' link -&gt; 'Health savings Account - change contributions' dialog -&gt; Enter Today's date(08/17/2020) -&gt; Continue -&gt; 'Benefits Enrollment' page.
Refer attachment (MAS 1.4.11_BenefitsEnrollment_focusindicator.png)
4. 'Change My Password' dialog
Navigation: Home page -&gt; User login(Test3.Accessibility) -&gt; Profile -&gt; Your Account Tab -&gt; 'Change' link -&gt; 'Change My Password' dialog
Refer attachment (MAS 1.4.11_Change Password_focusindicator.png)
5. Health Savings Account - Change Contribution
Navigation: Home-&gt; Change my Benefits -&gt; Benefits Enrollment Updates -&gt; Health Savings Account - Change Contribution
Please refer attachment(MAS 1.4.11_Health Savings Account.png)
</t>
        </is>
      </c>
      <c r="E18" t="inlineStr">
        <is>
          <t>Please refer the attachment folder: 6235912</t>
        </is>
      </c>
      <c r="F18" t="inlineStr">
        <is>
          <t xml:space="preserve">MAS Reference:
MAS 1.4.11 - Non-text Contrast
WCAG Reference:
https://www.w3.org/WAI/WCAG21/Understanding/non-text-contrast
https://www.w3.org/WAI/WCAG21/Techniques/general/G195.html
</t>
        </is>
      </c>
      <c r="G18">
        <f>HYPERLINK("https://microsoft.sharepoint.com/:w:/r/teams/msenable/_layouts/15/Doc.aspx?sourcedoc=%7B6CA3BF14-2635-434A-832C-28DD9A18B9FC%7D&amp;file=MAS%201.4.11%20%E2%80%93%20Non-text%20Contrast.docx&amp;action=default&amp;mobileredirect=true", "MAS 1.4.11 - Non-text Contrast")</f>
        <v/>
      </c>
      <c r="H18">
        <f>HYPERLINK("https://www.w3.org/WAI/WCAG21/Understanding/non-text-contrasthttps://www.w3.org/WAI/WCAG21/Techniques/general/G195.html", "https://www.w3.org/WAI/WCAG21/Understanding/non-text-contrasthttps://www.w3.org/WAI/WCAG21/Techniques/general/G195.html")</f>
        <v/>
      </c>
      <c r="I18" t="inlineStr">
        <is>
          <t>3 - Medium</t>
        </is>
      </c>
      <c r="J18" t="inlineStr">
        <is>
          <t>New</t>
        </is>
      </c>
      <c r="K18" t="inlineStr">
        <is>
          <t>A11y-3RDPARTY; A11yMAS; A11yMASP1; CommonControl; HCL; HCL_Benefits Enrollment BSC US; MAS 1.4.11; NewEdgeBrowser; RecID_5044; ThirdParty_Businessolver; WCAG2.1</t>
        </is>
      </c>
    </row>
    <row r="19">
      <c r="A19" t="n">
        <v>18</v>
      </c>
      <c r="B19">
        <f>HYPERLINK("https://microsoftit.visualstudio.com/OneITVSO/_workitems/edit/6235950", "6235950")</f>
        <v/>
      </c>
      <c r="C19" t="inlineStr">
        <is>
          <t>[Keyboard Navigation-Benefit Enrollment-401k Savings Account]: Focus order is not logical after invoking Help buttons present in the dialog</t>
        </is>
      </c>
      <c r="D19" t="inlineStr">
        <is>
          <t xml:space="preserve">PWD Impact:
Users who rely on keyboard keys for navigation through the page are getting impacted if focus order is not logical after invoking Help button present in the dialog.
Test Environment:​
OS : Windows 10 2004 (OS Build 19041.388)
Browser: New Edge (version 84.0.522.58 (Official build)(64-bit))
URL: https://demo.benefitsolver.com/benefits/BenefitSolverView
Repro Steps:​
Step 1: Open the above URL in the New Edgebrowser and login with valid credentials.
Step 2: "Home -&gt; Manage my HSA -&gt; 401k Savings Account
Step 3: 401k savings account dialog gets displayed on the screen.
Step 4: Navigate to 'Help' button present under 401k Employee Savings plan/401k Employer match and press Enter key
Step 5: Verify whether focus order is logical after invoking the help button.
Actual Result:
Focus order is not logical after invoking Help buttons present in the dialog
Observation: When we press Tab key focus is moving to Edit field and later moving to Close button in tooltip.
Expected Result:
Focus order should be logical after invoking Help buttons present in the dialog, Keyboard focus should instantly land on Close button in the tooltip.
Other instances in which the same issue repros:
1.Savings Calculator dialog
Navigation: Home Page-&gt; Manage my HSA link-&gt; Savings link-&gt; Savings Calculator dialog
Refer attachment :&lt;MAS 2.4.3_Focus order_Savings_Calculator.png&gt;
</t>
        </is>
      </c>
      <c r="E19" t="inlineStr">
        <is>
          <t>Please refer the attachment folder: 6235950</t>
        </is>
      </c>
      <c r="F19" t="inlineStr">
        <is>
          <t xml:space="preserve">MAS Reference:
MAS 2.4.3 – Focus Order
WCAG Reference:
https://www.w3.org/WAI/WCAG21/Understanding/focus-order.html
</t>
        </is>
      </c>
      <c r="G19">
        <f>HYPERLINK("https://microsoft.sharepoint.com/:w:/r/teams/msenable/_layouts/15/WopiFrame.aspx?sourcedoc={0de7fbe1-ad7e-48e5-bcbb-8d986691e2b9}", "MAS 2.4.3 – Focus Orderhttps://www.w3.org/WAI/WCAG21/Understanding/focus-order.html")</f>
        <v/>
      </c>
      <c r="H19">
        <f>HYPERLINK("", "")</f>
        <v/>
      </c>
      <c r="I19" t="inlineStr">
        <is>
          <t>3 - Medium</t>
        </is>
      </c>
      <c r="J19" t="inlineStr">
        <is>
          <t>New</t>
        </is>
      </c>
      <c r="K19" t="inlineStr">
        <is>
          <t>A11y-3RDPARTY; A11yMAS; A11yMASP1; HCL; HCL_Benefits Enrollment BSC US; MAS 2.4.3; NewEdgeBrowser; RecID_5044; ThirdParty_Businessolver</t>
        </is>
      </c>
    </row>
    <row r="20">
      <c r="A20" t="n">
        <v>19</v>
      </c>
      <c r="B20">
        <f>HYPERLINK("https://microsoftit.visualstudio.com/OneITVSO/_workitems/edit/6236172", "6236172")</f>
        <v/>
      </c>
      <c r="C20" t="inlineStr">
        <is>
          <t>[Keyboard Navigation-Benefits Enrollment-Savings-Savings Calculator dialog]: Keyboard focus is not visible while navigating in reverse navigation through the dialog</t>
        </is>
      </c>
      <c r="D20" t="inlineStr">
        <is>
          <t xml:space="preserve">PWD Impact:
Keyboard users are getting impacted while navigating in the reverse direction after the close button keyboard focus becomes invisible while navigating through the savings dialog of the page
Test Environment:​
OS : Windows 10 2004 (OS Build 19041.388)
Browser: New Edge (version 84.0.522.58 (Official build) (64-bit))
URL: https://demo.benefitsolver.com/benefits/BenefitSolverView
Repro Steps:​
Step 1: Enable NVDA and Open the above URL in the New Edge browser and login with valid credentials.
Step 2: "Home" page of the Benefits enrollments gets opened up.
Step 3: Invoke Manage my HSA control present in the page .
Step 4: Navigate through the page and invoke Savings control in the page.
Step 5: Savings Calculator dialog gets displayed on the screen.
Step 6: Verify keyboard tab focus is visible in the reverse direction of the dialog
Actual Result:
Keyboard tab focus is not visible inside dialog in reverse direction after the close button through the savings calculator dialog.
Expected Result:
Keyboard tab focus should visible be inside the dialog in the reverse direction after the close button in savings calculator dialog.
Ensure that : Keyboard focus should not move out of the dialog in the reverse and forward unless user invokes esc key or close button.
Other instances where this issue repros:
1. 401k Savings Account dialog:
Navigation: Home -&gt; Manage HSA -&gt; 401k Savings Account -&gt; 401(k) savings account dialog
Please refer attachment(MAS 2.4.3_401k Savings Account_Reverse Navigation.png)
2. Health Savings Account - Change Contribution
Navigation: Home-&gt; Change my Benefits -&gt; Benefits Enrollment Updates -&gt; Health Savings Account - Change Contribution
Please refer attachment(MAS 2.4.3_Health Savings Account Reverese.png)
</t>
        </is>
      </c>
      <c r="E20" t="inlineStr">
        <is>
          <t>Please refer the attachment folder: 6236172</t>
        </is>
      </c>
      <c r="F20" t="inlineStr">
        <is>
          <t xml:space="preserve">MAS Reference:
MAS 2.4.3 - Focus Order
WCAG Reference:
https://www.w3.org/WAI/WCAG21/Understanding/focus-order.html
</t>
        </is>
      </c>
      <c r="G20">
        <f>HYPERLINK("https://microsoft.sharepoint.com/:w:/r/teams/msenable/_layouts/15/WopiFrame.aspx?sourcedoc={0de7fbe1-ad7e-48e5-bcbb-8d986691e2b9}", "MAS 2.4.3 - Focus Order")</f>
        <v/>
      </c>
      <c r="H20">
        <f>HYPERLINK("https://www.w3.org/WAI/WCAG21/Understanding/focus-order.html", "https://www.w3.org/WAI/WCAG21/Understanding/focus-order.html")</f>
        <v/>
      </c>
      <c r="I20" t="inlineStr">
        <is>
          <t>3 - Medium</t>
        </is>
      </c>
      <c r="J20" t="inlineStr">
        <is>
          <t>New</t>
        </is>
      </c>
      <c r="K20" t="inlineStr">
        <is>
          <t>A11y-3RDPARTY; A11yMAS; A11yMASP1; HCL; HCL_Benefits Enrollment BSC US; MAS 2.4.3; NewEdge+NVDA; RecID_5044; ThirdParty_Businessolver</t>
        </is>
      </c>
    </row>
    <row r="21">
      <c r="A21" t="n">
        <v>20</v>
      </c>
      <c r="B21">
        <f>HYPERLINK("https://microsoftit.visualstudio.com/OneITVSO/_workitems/edit/6229545", "6229545")</f>
        <v/>
      </c>
      <c r="C21" t="inlineStr">
        <is>
          <t>[Screen Readers-Benefit Enrollment-Learn more about extra benefits]: NVDA is narrating two roles as: (Tab &amp; button) for all the Expand/Collapse buttons present in the 'Learn more about extra benefits' page, while navigating using down arrow key.</t>
        </is>
      </c>
      <c r="D21" t="inlineStr">
        <is>
          <t xml:space="preserve">PWD Impact:
Visually challenged users who rely on screen readers are getting misguided between the control types as NVDA is narrating two roles as: (Tab &amp; button) for all the Expand/Collapse buttons present in the 'Learn more about extra benefits' page, while navigating using down arrow key.
Test Environment:
OS :Windows 10 2004 (OS Build 19041.388)
Browsers: NewEdge (version 84.0.522.58 (Official build) (64-bit))
URL: https://demo.benefitsolver.com/benefits/BenefitSolverView
Tools used: NVDA 2020.2
Repro Steps:
Step 1: Enable NVDA. Open the aboveURL in New Edge browser and loginwith valid credentials
Step 2: ‘Home’ page will be displayed. Navigate to 'Learn more about extra benefits' link using NVDA browse mode(down arrow key) and Press Enter key.
Step 3: Navigate to any 'Expand/Collapse buttons' using NVDA browse mode(down arrow key).
Step 4: Verify whether NVDA is narrating two roles(Tab &amp; button) for all the Expand/Collapse buttons, while navigating using down arrow key or not.
Actual Result:
NVDA is narrating two roles as: (Tab &amp; button) for all the Expand/Collapse buttons present in the 'Learn more about extra benefits' page, while navigating using down arrow key.
Ex: NVDA narrating as: Life Insurance  button  collapsed heading level 3 tab 
Expected Result:
NVDA should narrate only one role for any control. A role button should narrate for all the Expand/Collapse buttons present in the 'Learn more about extra benefits' page, while navigating using down arrow key.
Ex: NVDA should narrate as: Life Insurance  button  collapsed heading level 3
Other instance where this issue repros:
1. 'Benefits Enrollment'
Navigation: Home page -&gt; Change mybenefits link -&gt; 'Reason for change' page -&gt; Benefits Enrollment Updates-&gt; select -&gt; 'Health savings Account - change contributions' link-&gt; 'Healthsavings Account - change contributions' dialog -&gt; Enter Today'sdate(08/17/2020) -&gt; Continue -&gt; 'Benefits Enrollment' page -&gt; SPD button
Refer attachment (MAS 1.3.1_BenefitsEnrollment_tworoles.png)
2. Home page
Navigation: Benefits Enrollment-&gt; Home Page
Refer attachment: &lt;MAS 1.3.1_Two roles_Home Page&gt;
3. Glossary
Navigation: Benefits enrollment-&gt; Home page-&gt; Reference center-&gt; Glossary
Refer attachment: &lt;MAS 1.3.1_Dual roles_Glossary.wmv&gt;
</t>
        </is>
      </c>
      <c r="E21" t="inlineStr">
        <is>
          <t>Please refer the attachment folder: 6229545</t>
        </is>
      </c>
      <c r="F21" t="inlineStr">
        <is>
          <t xml:space="preserve">MAS Reference:
MAS 1.3.1 - Info and Relationships
WCAG Reference:
https://www.w3.org/WAI/WCAG21/Understanding/info-and-relationships.html
</t>
        </is>
      </c>
      <c r="G21">
        <f>HYPERLINK("https://microsoft.sharepoint.com/:w:/r/teams/msenable/_layouts/15/WopiFrame.aspx?sourcedoc={54f28d1f-a2d1-4dcd-84e1-5c9b87e8aba4}", "MAS 1.3.1 - Info and Relationships")</f>
        <v/>
      </c>
      <c r="H21">
        <f>HYPERLINK("https://www.w3.org/WAI/WCAG21/Understanding/info-and-relationships.html", "https://www.w3.org/WAI/WCAG21/Understanding/info-and-relationships.html")</f>
        <v/>
      </c>
      <c r="I21" t="inlineStr">
        <is>
          <t>3 - Medium</t>
        </is>
      </c>
      <c r="J21" t="inlineStr">
        <is>
          <t>New</t>
        </is>
      </c>
      <c r="K21" t="inlineStr">
        <is>
          <t>A11y-3RDPARTY; A11yMAS; A11yMASP1; HCL; HCL_Benefits Enrollment BSC US; MAS 1.3.1; NewEdge+NVDA; RecID_5044; ThirdParty_Businessolver</t>
        </is>
      </c>
    </row>
    <row r="22">
      <c r="A22" t="n">
        <v>21</v>
      </c>
      <c r="B22">
        <f>HYPERLINK("https://microsoftit.visualstudio.com/OneITVSO/_workitems/edit/6230025", "6230025")</f>
        <v/>
      </c>
      <c r="C22" t="inlineStr">
        <is>
          <t>[Supporting the Platform-Benefit Enrollment-Profile-Your Information]: In High Contrast Black and White Modes, Selected 'Tab' Element is not differentiated among the 'Your Account', 'Your Information' and 'Your dependents' Tab elements present in the page</t>
        </is>
      </c>
      <c r="D22" t="inlineStr">
        <is>
          <t xml:space="preserve">PWD Impact:
Users who depend on high contrast modes are getting difficult to distinguish the selected controls, as In High contrast Black and White Modes, Selected 'Tab' Element is not differentiated among the 'Your Account', 'Your Information' and 'Your dependents' Tab elements present in the page.
Test Environment:​
OS : Windows 10 2004 (OS Build 19041.388)
Browser: New Edge (version 84.0.522.58 (Official build)(64-bit))
URL: https://demo.benefitsolver.com/benefits/BenefitSolverView
Repro Steps:​
Step 1: Go to Settings-&gt;Ease of access-&gt;High Contrast-&gt;Turn on High contrast button-&gt;Select High contrast Black/White from Choose a theme control
Step 2: Open the above URL in the New Edgebrowser and login with valid credentials.
Step 3: ‘Personal Preferences’page will be displayed.
Step 4: Navigate to Continue button -&gt; Home page -&gt; Userlogin(Test3.Accessibility) -&gt; Profile -&gt; Your Information Tab
Step 5: Navigate to the 'Your Account', 'Your Information' and 'Your dependents' Tab elements using keyboard tab.
Step 6: Verify whether In High contrast Black and White Modes, Selected 'Tab' Element is differentiated among the 'Your Account', 'Your Information' and 'Your dependents' Tab elements present in the page or not.
Actual Result:​
In High contrast Black and White Modes, Selected 'Tab' Element is not differentiated among the 'Your Account', 'Your Information' and 'Your dependents' Tab elements present in the 'Profile' page.
Expected Result:​
In High contrast Black and White Modes, Selected 'Tab' Element should be clearly differentiated among the 'Your Account', 'Your Information' and 'Your dependents' Tab elements present in the  'Profile' page.
Other instance where this issue repro's:
1. 'Personal Preferences' page. (Electronic mail &amp; Paper mail)
Navigation: https://demo.benefitsolver.com/benefits/BenefitSolverView
-&gt; Login with Valid Credentials -&gt; 'Personal Preferences' page -&gt; 'Yes/No' controls
Refer attachment (MAS 4.3.1_Personalpreferences_hcmodes.png)
2.DocumentDelivery -&gt; Edit
Navigation: DocumentDelivery -&gt; Edit
Please refer the attachment &lt;MAS 4.3.1_Document Delivery Edit.png&gt;
3. I need to change my Benefits page
Navigation: Home-&gt; I need to change my Benefits page link
Refer attachment: (MAS 4.3.1_Benefits Enrollment-I need to change my Benefits_Tabs.png)
</t>
        </is>
      </c>
      <c r="E22" t="inlineStr">
        <is>
          <t>Please refer the attachment folder: 6230025</t>
        </is>
      </c>
      <c r="F22" t="inlineStr">
        <is>
          <t xml:space="preserve">MAS Reference:
MAS 4.3.1 – No Disruption of Accessibility Features
WCAG Reference:
https://www.w3.org/TR/WCAG20-TECHS/SL13.html
</t>
        </is>
      </c>
      <c r="G22">
        <f>HYPERLINK("https://microsoft.sharepoint.com/:w:/r/teams/msenable/_layouts/15/WopiFrame.aspx?sourcedoc={672c8a8b-ed4f-463f-868f-e8131caf9b74}", "MAS 4.3.1 – No Disruption of Accessibility Features")</f>
        <v/>
      </c>
      <c r="H22">
        <f>HYPERLINK("https://www.w3.org/TR/WCAG20-TECHS/SL13.html", "https://www.w3.org/TR/WCAG20-TECHS/SL13.html")</f>
        <v/>
      </c>
      <c r="I22" t="inlineStr">
        <is>
          <t>3 - Medium</t>
        </is>
      </c>
      <c r="J22" t="inlineStr">
        <is>
          <t>New</t>
        </is>
      </c>
      <c r="K22" t="inlineStr">
        <is>
          <t>A11y-3RDPARTY; A11yMAS; A11yMASP1; HCL; HCL_Benefits Enrollment BSC US; MAS 4.3.1; NewEdgeBrowser; RecID_5044; ThirdParty_Businessolver</t>
        </is>
      </c>
    </row>
    <row r="23">
      <c r="A23" t="n">
        <v>22</v>
      </c>
      <c r="B23">
        <f>HYPERLINK("https://microsoftit.visualstudio.com/OneITVSO/_workitems/edit/6230158", "6230158")</f>
        <v/>
      </c>
      <c r="C23" t="inlineStr">
        <is>
          <t>[Screen Readers-Benefit Enrollment-Personal Preferences]: NVDA is identifying unnecessary tables for the 'Email Address' and 'Personal Email Address' edit fields, on pressing the Table shortcut key(T)</t>
        </is>
      </c>
      <c r="D23" t="inlineStr">
        <is>
          <t xml:space="preserve">PWD Impact:
Users who rely on screen readers are getting misguided with unnecessary table information for non-table content, as NVDA is identifying unnecessary tables for the 'Email Address' and 'Personal Email Address' edit fields, on pressing the Table shortcut key(T).
Test Environment:
OS :Windows 10 2004 (OS Build 19041.388)
Browsers: NewEdge (version 84.0.522.58 (Official build) (64-bit))
URL: https://demo.benefitsolver.com/benefits/BenefitSolverView
Tools used: NVDA 2020.2
Repro Steps:
Step 1:Enable NVDA. Open the aboveURL in New Edge browser and loginwith valid credentials
Step 2:‘Personal Preferences’ page will be displayed.
Step 3: Press Table shortcut key(T) to identify the tables present in the page.
Step 4:Verify whether NVDA is identifying unnecessary tables for the 'Email Address' and 'Personal Email Address' edit fields, on pressing the Table shortcut key(T) or not.
Actual Result:
NVDA is identifying unnecessary tables for the 'Email Address' and 'Personal Email Address' edit fields, on pressing the Table shortcut key(T).
Ex: NVDA is narrating as "Table Personal Email Address Edit", when focus moves to the 'Personal Email Address' edit field on pressing the Table shortcut key(T).
Note: Same issue with the edit fields which are present in Paper mail section in Personal Preferences page.
Refer attachment: (MAS 1.3.1_Benefits Enrollment-Personal Preferences_Table.png)
Expected Result:
NVDA should not identify unnecessary tables for the 'Email Address' and 'Personal Email Address' edit fields, on pressing the Table shortcut key(T) and also while navigating using down arrow key.
Other instances where this issue repros:
1.Learn more about extra benefits Page.
Navigation:
'Home' page-&gt;Learn more about extra benefits link
Refer attachment(MAS 1.3.1 _Benefits Enrollment-Learn more about extra benefits_Table.png)
</t>
        </is>
      </c>
      <c r="E23" t="inlineStr">
        <is>
          <t>Please refer the attachment folder: 6230158</t>
        </is>
      </c>
      <c r="F23" t="inlineStr">
        <is>
          <t xml:space="preserve">MASReference:
MAS 1.3.1 - Info and Relationships
WCAG Reference:
https://www.w3.org/WAI/WCAG21/Understanding/info-and-relationships.html
</t>
        </is>
      </c>
      <c r="G23">
        <f>HYPERLINK("https://microsoft.sharepoint.com/:w:/r/teams/msenable/_layouts/15/WopiFrame.aspx?sourcedoc={54f28d1f-a2d1-4dcd-84e1-5c9b87e8aba4}", "MAS 1.3.1 - Info and Relationships")</f>
        <v/>
      </c>
      <c r="H23">
        <f>HYPERLINK("https://www.w3.org/WAI/WCAG21/Understanding/info-and-relationships.html", "https://www.w3.org/WAI/WCAG21/Understanding/info-and-relationships.html")</f>
        <v/>
      </c>
      <c r="I23" t="inlineStr">
        <is>
          <t>3 - Medium</t>
        </is>
      </c>
      <c r="J23" t="inlineStr">
        <is>
          <t>New</t>
        </is>
      </c>
      <c r="K23" t="inlineStr">
        <is>
          <t>A11y-3RDPARTY; A11yMAS; A11yMASP1; HCL; HCL_Benefits Enrollment BSC US; MAS 1.3.1; NewEdge+NVDA; RecID_5044; ThirdParty_Businessolver</t>
        </is>
      </c>
    </row>
    <row r="24">
      <c r="A24" t="n">
        <v>23</v>
      </c>
      <c r="B24">
        <f>HYPERLINK("https://microsoftit.visualstudio.com/OneITVSO/_workitems/edit/6218008", "6218008")</f>
        <v/>
      </c>
      <c r="C24" t="inlineStr">
        <is>
          <t>[Keyboard Navigation-Benefit Enrollment-Savings-Savings Calculator dialog]: Focus order is not logical while navigating through savings dialog using keyboard tab key.</t>
        </is>
      </c>
      <c r="D24" t="inlineStr">
        <is>
          <t xml:space="preserve">PWD Impact:
Users who rely on keyboard keys for navigation through the page are getting impacted if focus order is not logical while navigating through savings dialog using keyboard tab key.
Test Environment:​
OS : Windows 10 2004 (OS Build 19041.388)
Browser: New Edge (version 84.0.522.58 (Official build)(64-bit))
URL: https://demo.benefitsolver.com/benefits/BenefitSolverView
Repro Steps:​
Step 1: Open the above URL in the New Edgebrowser and login with valid credentials.
Step 2: "Home" page of the Benefits enrollments gets opened up.
Step 3: Invoke Manage my HSA control present in the page .
Step 4: Navigate through the page and invoke Savings control in the page.
Step 5: Savings dialog gets displayed on the screen.
Step 6: Verify whether focus order is logical while navigating through the savings dialog in the page.
Actual Result:
Focus order is not logical while navigating through savings dialog using keyboard tab key.
Ex: The focus is moving first to all the "Savings plan Inputs and Saving plan by year and then to calculate and View Report controls" which might confuse the user.
Expected Result:
Focus order should be logical while navigating through savings dialog using keyboard tab key.
Suggestion: Calculate and View Report control can be provided below the Saving plan by year graph by design so that the focus should land on the calculate and view report controls in proper logical manner.
Other instance in which the same issue repros:
1.Savings Calculator -&gt; Invoke View Reports button
Refer attachment: &lt;MAS 2.4.3_Focus order_Savings Calculator_View Report.png&gt;
2. 401k Savings Account dialog:
Navigation: Home -&gt; Manage HSA -&gt; 401k Savings Account -&gt; 401(k) savings account dialog
Please refer attachment(MAS 2.4.3_401k Savings Account.png &amp; MAS 2.4.3_401k Savings Account.wmv)
3.Retirement Planner Calculator
Navigation: Home-.&gt; Manage HSA -&gt; Retirement Planner link -&gt; Retirement PlannerCalculator dialog
Please reefer the attachment.
</t>
        </is>
      </c>
      <c r="E24" t="inlineStr">
        <is>
          <t>Please refer the attachment folder: 6218008</t>
        </is>
      </c>
      <c r="F24" t="inlineStr">
        <is>
          <t xml:space="preserve">MAS Reference:
MAS 2.4.3 – Focus Order
WCAG Reference:
https://www.w3.org/WAI/WCAG21/Understanding/focus-order.html
</t>
        </is>
      </c>
      <c r="G24">
        <f>HYPERLINK("https://microsoft.sharepoint.com/:w:/r/teams/msenable/_layouts/15/WopiFrame.aspx?sourcedoc={0de7fbe1-ad7e-48e5-bcbb-8d986691e2b9}", "MAS 2.4.3 – Focus Orderhttps://www.w3.org/WAI/WCAG21/Understanding/focus-order.html")</f>
        <v/>
      </c>
      <c r="H24">
        <f>HYPERLINK("", "")</f>
        <v/>
      </c>
      <c r="I24" t="inlineStr">
        <is>
          <t>3 - Medium</t>
        </is>
      </c>
      <c r="J24" t="inlineStr">
        <is>
          <t>New</t>
        </is>
      </c>
      <c r="K24" t="inlineStr">
        <is>
          <t>A11y-3RDPARTY; A11yMAS; A11yMASP1; HCL; HCL_Benefits Enrollment BSC US; MAS 2.4.3; NewEdgeBrowser; RecID_5044; ThirdParty_Businessolver</t>
        </is>
      </c>
    </row>
    <row r="25">
      <c r="A25" t="n">
        <v>24</v>
      </c>
      <c r="B25">
        <f>HYPERLINK("https://microsoftit.visualstudio.com/OneITVSO/_workitems/edit/6218206", "6218206")</f>
        <v/>
      </c>
      <c r="C25" t="inlineStr">
        <is>
          <t>[Screen Readers-Benefits Enrollment-Savings-Savings Calculator dialog]: NVDA is narrating the role and state of the controls multiple times which are present in Savings Calculator dialog.</t>
        </is>
      </c>
      <c r="D25" t="inlineStr">
        <is>
          <t xml:space="preserve">PWD Impact:
Users who rely on screen readers for navigation through the page are getting impacted if NVDA is narrating role and state multiple times for the "Savings Plan input and Savings plan by year" controls present in the Savings Calculator dialog of the page.
Test Environment:​
OS : Windows 10 2004 (OS Build 19041.388)
Browser: New Edge (version 84.0.522.58 (Official build) (64-bit))
URL: https://demo.benefitsolver.com/benefits/BenefitSolverView
Tools Used: NVDA 2020.1
Repro Steps:​
Step 1: Open the above URL in the New Edge browser and login with valid credentials.
Step 2: "Home" page of the Benefits enrollments gets opened up.
Step 3: Invoke Manage my HSA control present in the page .
Step 4: Navigate through the page and invoke Savings control in the page.
Step 5: Savings Calculator dialog gets displayed on the screen.
Step 6: Verify the screen reader behavior when the focus on the  "Savings Plan input and Savings plan by year" controls present in the Savings Calculator dialog of the page.
Actual Result:
NVDA is narrating the role and state of the controls multiple times which are present in Savings Calculator dialog.
Ex: For "Savings Plan input and Savings plan by year" controls  present in the page , NVDA is narrating as "button  expanded    Savings Plan by Yearbutton  expanded    heading    level 2  Savings Plan by Year button  expanded button  expanded    press spacebar to hide graph"
Expected Result:
NVDA should narrate role and state of the controls "Savings Plan input and Savings plan by year" only once which are present in Savings Calculator dialog.
Ex: For the above mentioned controls NVDA should narrate as "button  expanded Savings Plan by Year".
Other instances where this issue repros:
1. 401k Savings Account dialog:
Navigation: Home -&gt; Manage HSA -&gt; 401k Savings Account -&gt; 401(k) savings account dialog
Please refer attachment(MAS 4.2.1_401k Savings Account_multiple times.png &amp; MAS 4.2.1_401k Savings Account_multiple times.wmv)
2. Retirement Planner Calculator:
Navigation: Home-.&gt; Manage HSA -&gt; Retirement Planner link -&gt; Retirement PlannerCalculator dialog
Please refer the attachment. &lt;MAS_4.1.2_Retirement Planner Dialog_Role is not narrated.png&gt;
</t>
        </is>
      </c>
      <c r="E25" t="inlineStr">
        <is>
          <t>Please refer the attachment folder: 6218206</t>
        </is>
      </c>
      <c r="F25" t="inlineStr">
        <is>
          <t xml:space="preserve">MAS Reference:
MAS 4.1.2 - Name, Role, Value (40B)
WCAG Reference:
https://www.w3.org/WAI/WCAG21/Understanding/name-role-value.html
</t>
        </is>
      </c>
      <c r="G25">
        <f>HYPERLINK("https://microsoft.sharepoint.com/:w:/r/teams/msenable/_layouts/15/WopiFrame.aspx?sourcedoc={248054a6-5e68-4771-9e1e-242fb5025730}", "MAS 4.1.2 - Name, Role, Value (40B)")</f>
        <v/>
      </c>
      <c r="H25">
        <f>HYPERLINK("https://www.w3.org/WAI/WCAG21/Understanding/name-role-value.html", "https://www.w3.org/WAI/WCAG21/Understanding/name-role-value.html")</f>
        <v/>
      </c>
      <c r="I25" t="inlineStr">
        <is>
          <t>3 - Medium</t>
        </is>
      </c>
      <c r="J25" t="inlineStr">
        <is>
          <t>New</t>
        </is>
      </c>
      <c r="K25" t="inlineStr">
        <is>
          <t>A11y-3RDPARTY; A11yMAS; A11yMASP1; HCL; HCL_Benefits Enrollment BSC US; MAS 4.1.2; NewEdge+NVDA; RecID_5044; ThirdParty_Businessolver</t>
        </is>
      </c>
    </row>
    <row r="26">
      <c r="A26" t="n">
        <v>25</v>
      </c>
      <c r="B26">
        <f>HYPERLINK("https://microsoftit.visualstudio.com/OneITVSO/_workitems/edit/6218256", "6218256")</f>
        <v/>
      </c>
      <c r="C26" t="inlineStr">
        <is>
          <t>[Screen Readers-Benefits Enrollment-Savings-Savings Calculator dialog]: NVDA is not narrating the required information for the edit fields under "Savings plan Input" in the Savings Calculator dialog.</t>
        </is>
      </c>
      <c r="D26" t="inlineStr">
        <is>
          <t xml:space="preserve">PWD Impact:
Users who rely on screen readers for navigation through the page are getting impacted if screen reader is not narrating the required information for the edit fields under "Savings plan Input" in the Savings Calculator dialog.
Test Environment:​
OS : Windows 10 2004 (OS Build 19041.388)
Browser: New Edge (version 84.0.522.58 (Official build) (64-bit))
URL: https://demo.benefitsolver.com/benefits/BenefitSolverView
Tools Used: NVDA 2020.1
Repro Steps:​
Step 1: Enable NVDA. Open the above URL in the New Edge browser and login with valid credentials.
Step 2: "Home" page of the Benefits enrollments gets opened up.
Step 3: Invoke Manage my HSA control present in the page .
Step 4: Navigate through the page and invoke Savings control in the page.
Step 5: Savings Calculator dialog gets displayed on the screen.
Step 6: Verify whether NVDA is narrating the required information for the edit fields present under the "Savings plan Input" in the Savings Calculator dialog.
Actual Result:
NVDA is not narrating the required information for the edit fields under "Savings plan Input" in the Savings Calculator dialog.
Ex: NVDA is narrating as "Expected Inflation rate star edit 0 to 15%"
Expected Result:
NVDA should narrate the required information for the edit fields under "Savings plan Input" in the Savings Calculator dialog.
Ex: NVDA should narrate as" Expected Inflation rate star Required edit 0 to 15%"
Other instances where this issue repros:
1. 401k Savings Account dialog:
Navigation: Home -&gt; Manage HSA -&gt; 401k Savings Account -&gt; 401(k) savings account dialog
Please refer attachment(MAS 1.3.1_401k Savings Account_Required information.png &amp; MAS 1.3.1_401k Savings Account_Required information.wmv)
2,Retirement Planner Calculator dialog :
Navigation Home -.&gt; Manage HSA -&gt; Retirement Planner link -&gt; Retirement Planner Calculator dialog
Please refer the attachment &lt;MAS_1.3.1_Retirement Planner Dialog.png&gt;
3. Health Savings Account - Change Contribution
Navigation: Home-&gt; Change my Benefits -&gt; Benefits Enrollment Updates -&gt; Health Savings Account - Change Contribution
Please refer attachment(MAS 1.3.1_Visual Asterisk or Required info.png)
</t>
        </is>
      </c>
      <c r="E26" t="inlineStr">
        <is>
          <t>Please refer the attachment folder: 6218256</t>
        </is>
      </c>
      <c r="F26" t="inlineStr">
        <is>
          <t xml:space="preserve">MAS Reference:
MAS 1.3.1 - Info and Relationships
WCAG Reference:
https://www.w3.org/WAI/WCAG21/Understanding/info-and-relationships.html
</t>
        </is>
      </c>
      <c r="G26">
        <f>HYPERLINK("https://microsoft.sharepoint.com/:w:/r/teams/msenable/_layouts/15/WopiFrame.aspx?sourcedoc={54f28d1f-a2d1-4dcd-84e1-5c9b87e8aba4}", "MAS 1.3.1 - Info and Relationships")</f>
        <v/>
      </c>
      <c r="H26">
        <f>HYPERLINK("https://www.w3.org/WAI/WCAG21/Understanding/info-and-relationships.html", "https://www.w3.org/WAI/WCAG21/Understanding/info-and-relationships.html")</f>
        <v/>
      </c>
      <c r="I26" t="inlineStr">
        <is>
          <t>3 - Medium</t>
        </is>
      </c>
      <c r="J26" t="inlineStr">
        <is>
          <t>New</t>
        </is>
      </c>
      <c r="K26" t="inlineStr">
        <is>
          <t>A11y-3RDPARTY; A11yMAS; A11yMASP1; HCL; HCL_Benefits Enrollment BSC US; MAS 1.3.1; NewEdge+NVDA; RecID_5044; ThirdParty_Businessolver</t>
        </is>
      </c>
    </row>
    <row r="27">
      <c r="A27" t="n">
        <v>26</v>
      </c>
      <c r="B27">
        <f>HYPERLINK("https://microsoftit.visualstudio.com/OneITVSO/_workitems/edit/6218298", "6218298")</f>
        <v/>
      </c>
      <c r="C27" t="inlineStr">
        <is>
          <t>[Screen Readers-Benefits Enrollment-Savings-Savings Calculator dialog]: NVDA is not narrating the name for the graphical image present under 'Savings plan by year' in the Savings calculator dialog.</t>
        </is>
      </c>
      <c r="D27" t="inlineStr">
        <is>
          <t xml:space="preserve">PWD Impact:
Screen reader users are getting impacted if NVDA is not narrating the name for the graphical image present under 'Savings plan by year' in the Savings calculator dialog.
Test Environment:​
OS : Windows 10 2004 (OS Build 19041.388)
Browser: New Edge (version 84.0.522.58 (Official build) (64-bit))
URL: https://demo.benefitsolver.com/benefits/BenefitSolverView
Tools Used: NVDA 2020.1
Repro Steps:​
Step 1: Open the above URL in the New Edge browser and login with valid credentials.
Step 2: "Home" page of the Benefits enrollments gets opened up.
Step 3: Invoke Manage my HSA control present in the page .
Step 4: Navigate through the page and invoke Savings control in the page.
Step 5: Savings Calculator dialog gets displayed on the screen.
Step 6: Verify whether NVDA is narrating appropriate name for the graphical image present under 'Savings plan by year' in the Savings calculator dialog.
Actual Result:
NVDA is not narrating the name for the graphical image present under 'Savings plan by year' in the Savings calculator dialog.
Ex: NVDA is narrating as "graphic clickable"
Expected Result:
NVDA should narrate the name for the graphical image present under 'Savings plan by year' in the Savings calculator dialog.
Ex: NVDA should narrate as "graphic clickable Savings plan by year for the above savings ".
Other Instances: Same issue is observed in the below pages also:
1. RetirementPlanner Calculator dialog :
Navigation:   Home -.&gt; Manage HSA -&gt; RetirementPlanner link -&gt; Retirement Planner Calculator dialog
Please refer the attachment &lt;MAS_4.1.2_Graphic _Retirement Planner calculator dialog.png&gt;
2. 401k Savings Account dialog:
Navigation: Home -&gt; Manage HSA -&gt; 401k Savings Account -&gt; 401(k) savings account dialog
Please refer attachment(MAS 4.1.2_401k Savings Account.png &amp; MAS 4.1.2_401k Savings Account.wmv)
</t>
        </is>
      </c>
      <c r="E27" t="inlineStr">
        <is>
          <t>Please refer the attachment folder: 6218298</t>
        </is>
      </c>
      <c r="F27" t="inlineStr">
        <is>
          <t xml:space="preserve">MAS Reference:
MAS 4.1.2 - Name, Role, Value (40B)
WCAG Reference:
https://www.w3.org/WAI/WCAG21/Understanding/name-role-value.html
</t>
        </is>
      </c>
      <c r="G27">
        <f>HYPERLINK("https://microsoft.sharepoint.com/:w:/r/teams/msenable/_layouts/15/WopiFrame.aspx?sourcedoc={248054a6-5e68-4771-9e1e-242fb5025730}", "MAS 4.1.2 - Name, Role, Value (40B)")</f>
        <v/>
      </c>
      <c r="H27">
        <f>HYPERLINK("https://www.w3.org/WAI/WCAG21/Understanding/name-role-value.html", "https://www.w3.org/WAI/WCAG21/Understanding/name-role-value.html")</f>
        <v/>
      </c>
      <c r="I27" t="inlineStr">
        <is>
          <t>3 - Medium</t>
        </is>
      </c>
      <c r="J27" t="inlineStr">
        <is>
          <t>New</t>
        </is>
      </c>
      <c r="K27" t="inlineStr">
        <is>
          <t>A11y-3RDPARTY; A11yMAS; A11yMASP1; HCL; HCL_Benefits Enrollment BSC US; MAS 4.1.2; NewEdge+NVDA; RecID_5044; ThirdParty_Businessolver</t>
        </is>
      </c>
    </row>
    <row r="28">
      <c r="A28" t="n">
        <v>27</v>
      </c>
      <c r="B28">
        <f>HYPERLINK("https://microsoftit.visualstudio.com/OneITVSO/_workitems/edit/6228993", "6228993")</f>
        <v/>
      </c>
      <c r="C28" t="inlineStr">
        <is>
          <t>[Screen Readers-Benefits Enrollment-Learn more about extra benefits]: NVDA is not narrating the search results information after providing Valid/Invalid data in search field, Which is present in 'Learn more about extra benefits' page.</t>
        </is>
      </c>
      <c r="D28" t="inlineStr">
        <is>
          <t xml:space="preserve">PWD Impact:
Screen Reader users are not getting the search results information as, screen Reader NVDA is not narrating the search results information after providing Valid/Invalid data in search field, Which is present in Learn more about extra benefits page.
Test Environment:
OS : Windows 10 2004 (OS Build 19041.388)
Browsers: New Edge (Version 84.0.522.58 (Official build) (64-bit))
URL: https://demo.benefitsolver.com/benefits/BenefitSolverView
Tools Used: NVDA 2020.2
Repro Steps:
Step 1: Enable NVDA &amp; Open the above URL in New Edge Browser with valid credentials.
Step 2: 'Home' page will  be displayed.
Step 3: Navigate to 'Learn more about extra benefits' link using NVDA browse mode(down arrow key) and Press Enter key.
Step 4: Navigate to 'Find it fast' search field using NVDA browse mode(down arrow key) and Provide any Valid/Invalid data in search field and press Enter key.
Step 5: Search results will be displayed. Now observe that NVDA is narrating the search results information or not.
Actual Result:
NVDA is not narrating the search results information after providing Valid/Invalid data in search field, Which is present in 'Learn more about extra benefits' page.
Ex: When search results displayed, NVDA is not narrating anything.
Expected Result:
Screen reader NVDA should narrate the search results information after providing Valid/Invalid data in search field, Which is present in 'Learn more about extra benefits' page.
Ex: When search results is displayed, NVDA should narrate as: ‘Showing 1 of 2 results'  as displayed on the page.  When zero results are found, Screen reader should narrate it as: ‘Showing 0 of 0 results'  as displayed.
</t>
        </is>
      </c>
      <c r="E28" t="inlineStr">
        <is>
          <t>Please refer the attachment folder: 6228993</t>
        </is>
      </c>
      <c r="F28" t="inlineStr">
        <is>
          <t xml:space="preserve">MAS Reference:
MAS 4.2.1 - Object Information
</t>
        </is>
      </c>
      <c r="G28">
        <f>HYPERLINK("https://microsoft.sharepoint.com/:w:/r/teams/msenable/_layouts/15/WopiFrame.aspx?sourcedoc={a12f3779-bdf1-40c2-bbcc-0e314ea94858}", "MAS 4.2.1 - Object Information")</f>
        <v/>
      </c>
      <c r="H28">
        <f>HYPERLINK("", "")</f>
        <v/>
      </c>
      <c r="I28" t="inlineStr">
        <is>
          <t>3 - Medium</t>
        </is>
      </c>
      <c r="J28" t="inlineStr">
        <is>
          <t>New</t>
        </is>
      </c>
      <c r="K28" t="inlineStr">
        <is>
          <t>A11y-3RDPARTY; A11yMAS; A11yMASP1; HCL; HCL_Benefits Enrollment BSC US; MAS 4.2.1; NewEdge+NVDA; RecID_5044; ThirdParty_Businessolver</t>
        </is>
      </c>
    </row>
    <row r="29">
      <c r="A29" t="n">
        <v>28</v>
      </c>
      <c r="B29">
        <f>HYPERLINK("https://microsoftit.visualstudio.com/OneITVSO/_workitems/edit/6197361", "6197361")</f>
        <v/>
      </c>
      <c r="C29" t="inlineStr">
        <is>
          <t>[Screen Readers-Benefits Enrollment-Security Phrase Dialog]: Headings are not defined in correct semantic order in the 'Security Phrase' Dialog, while navigating using NVDA's Headings shortcut key(H).</t>
        </is>
      </c>
      <c r="D29" t="inlineStr">
        <is>
          <t xml:space="preserve">PWD Impact:
Visually challenged users who rely on screen readers are getting misguided with correct heading order as Headings are not defined in correct semantic order in the 'Security Phrase' Dialog, while navigating using NVDA's Headings shortcut key(H).
Test Environment:
OS : Windows 10 2004 (OS Build 19041.388)
Browsers: New Edge (Version 84.0.522.58 (Official build) (64-bit))
URL: https://demo.benefitsolver.com/benefits/BenefitSolverView
Tools Used: NVDA 2020.2
Repro Steps:
Step 1: Enable NVDA &amp; Open the above URL in New Edge Browser with valid credentials.
Step 2: 'BenefitSolver-Member Home' page will  be displayed.
Step 3: Navigate to User Profile menu-&gt;Profile-&gt;Your Account-&gt;Security phase section.
Step 4: Navigate to Edit button using NVDA browse mode(down arrow key) and Press Enter key. 'Security Phrase' Dialog will be displayed.
Step 5: Press headings shortcut key(H) to identify the headings in the dialog.
Step 6: Verify whether Headings are defined in correct semantic order in the dialog, while navigating using NVDA's Headings shortcut key(H) or not.
Actual Result:
Headings are not defined in correct semantic order in the 'Security Phrase' Dialog, while navigating using NVDA's Headings shortcut key(H).
Ex: On pressing headings shortcut key(H), NVDA is identifying headings in below order:
&lt;h1&gt;Security Phrase&lt;/h1&gt;
&lt;h3&gt;Security Questions&lt;/h3&gt;
Expected Result:
Headings ashould define in correct semantic order in the 'Security Phrase' Dialog, while navigating using NVDA's Headings shortcut key(H).
Ex: On pressing headings shortcut key(H), NVDA should identify the headings in below order:
&lt;h1&gt;Security Phrase&lt;/h1&gt;
&lt;h2&gt;Security Questions&lt;/h2&gt;
Other instance where this issue repro's:
1. Personal preferences page.
Navigation: https://demo.benefitsolver.com/benefits/BenefitSolverView-&gt;Personal preferences page
Note: Same issue with both Electronic mail &amp; Paper mail
Refer attachment: (MAS 1.3.1_Benefits Enrollment-Personal Preferences_Headings.png)
2.Savings Calculator dialog
Navigation: Home Page-&gt; Manage my HSA link-&gt; Savings link-&gt; Savings Calculator dialog-&gt; View Report
Refer attachment: &lt;MAS 1.3.1_Semantic order_Headings.wmv&gt;
</t>
        </is>
      </c>
      <c r="E29" t="inlineStr">
        <is>
          <t>Please refer the attachment folder: 6197361</t>
        </is>
      </c>
      <c r="F29" t="inlineStr">
        <is>
          <t xml:space="preserve">MAS Reference:
MAS 1.3.1 - Info and Relationships
WCAG Reference:
https://www.w3.org/WAI/WCAG21/Understanding/info-and-relationships.html
https://www.w3.org/WAI/WCAG21/Techniques/html/H42
</t>
        </is>
      </c>
      <c r="G29">
        <f>HYPERLINK("https://microsoft.sharepoint.com/:w:/r/teams/msenable/_layouts/15/WopiFrame.aspx?sourcedoc={54f28d1f-a2d1-4dcd-84e1-5c9b87e8aba4}", "MAS 1.3.1 - Info and Relationships")</f>
        <v/>
      </c>
      <c r="H29">
        <f>HYPERLINK("https://www.w3.org/WAI/WCAG21/Understanding/info-and-relationships.htmlhttps://www.w3.org/WAI/WCAG21/Techniques/html/H42", "https://www.w3.org/WAI/WCAG21/Understanding/info-and-relationships.htmlhttps://www.w3.org/WAI/WCAG21/Techniques/html/H42")</f>
        <v/>
      </c>
      <c r="I29" t="inlineStr">
        <is>
          <t>3 - Medium</t>
        </is>
      </c>
      <c r="J29" t="inlineStr">
        <is>
          <t>New</t>
        </is>
      </c>
      <c r="K29" t="inlineStr">
        <is>
          <t>A11y-3RDPARTY; A11yMAS; A11yMASP1; HCL; HCL_Benefits Enrollment BSC US; MAS 1.3.1; NewEdge+NVDA; RecID_5044; ThirdParty_Businessolver</t>
        </is>
      </c>
    </row>
    <row r="30">
      <c r="A30" t="n">
        <v>29</v>
      </c>
      <c r="B30">
        <f>HYPERLINK("https://microsoftit.visualstudio.com/OneITVSO/_workitems/edit/6197368", "6197368")</f>
        <v/>
      </c>
      <c r="C30" t="inlineStr">
        <is>
          <t>[Screen Readers-Benefits Enrollment-Security Phrase Dialog]: NVDA is narrating unnecessary info as: 'see direction', While navigating through the 'combo boxes &amp; edit fields' in the Security Phrase Dialog.</t>
        </is>
      </c>
      <c r="D30" t="inlineStr">
        <is>
          <t xml:space="preserve">PWD Impact:
Screen Reader users are getting confused with the unnecessary info as NVDA is narrating unnecessary info 'see direction', While navigating through the 'combo boxes &amp; edit fields' in the Security Phrase Dialog.
Test Environment:
OS : Windows 10 2004 (OS Build 19041.388)
Browsers: New Edge (Version 84.0.522.58 (Official build) (64-bit))
URL: https://demo.benefitsolver.com/benefits/BenefitSolverView
Tools Used: NVDA 2020.2
Repro Steps:
Step 1: Enable NVDA &amp; Open the above URL in New Edge Browser with valid credentials.
Step 2: 'BenefitSolver-Member Home' page will  be displayed.
Step 3: Navigate to User Profile menu-&gt;Profile-&gt;Your Account-&gt;Security phase section.
Step 4: Navigate to Edit button using NVDA browse mode(down arrow key) and Press Enter key. 'Security Phrase' Dialog will be displayed.
Step 5: Navigate to 'Security Question1' Combo box using NVDA browse mode(down arrow key) or using Form mode(F) key.
Step 6: Verify whether NVDA is narrating unnecessary info as: 'see direction' or not.
Actual Result:
NVDA is narrating unnecessary info as: 'see direction', While navigating through the 'combo boxes &amp; edit fields' in the Security Phrase Dialog.
Ex: When Focus is on 'Security Question1' Combo box NVDA narrating as: Security Question 1 See Directions  combo box  collapsed  required  What is your favorite movie?
When Focus is on 'Security Answer1' Edit field NVDA narrating as: Security Answer 1 See Directions  edit  required  invalid entry
Expected Result:
NVDA should not narrate the unnecessary info as: 'see direction', While navigating through the 'combo boxes &amp; edit fields' in the Security Phrase Dialog.
Ex: When Focus is on 'Security Question1' Combo box NVDA should narrate as: Security Question 1 combo box  collapsed  required  What is your favorite movie?
When Focus is on 'Security Answer1' Edit field NVDA should narrate as: Security Answer 1 edit  required  invalid entry
</t>
        </is>
      </c>
      <c r="E30" t="inlineStr">
        <is>
          <t>Please refer the attachment folder: 6197368</t>
        </is>
      </c>
      <c r="F30" t="inlineStr">
        <is>
          <t xml:space="preserve">MAS Reference:
MAS 4.2.1 - Object Information
</t>
        </is>
      </c>
      <c r="G30">
        <f>HYPERLINK("https://microsoft.sharepoint.com/:w:/r/teams/msenable/_layouts/15/WopiFrame.aspx?sourcedoc={a12f3779-bdf1-40c2-bbcc-0e314ea94858}", "MAS 4.2.1 - Object Information")</f>
        <v/>
      </c>
      <c r="H30">
        <f>HYPERLINK("", "")</f>
        <v/>
      </c>
      <c r="I30" t="inlineStr">
        <is>
          <t>3 - Medium</t>
        </is>
      </c>
      <c r="J30" t="inlineStr">
        <is>
          <t>New</t>
        </is>
      </c>
      <c r="K30" t="inlineStr">
        <is>
          <t>A11y-3RDPARTY; A11yMAS; A11yMASP1; HCL; HCL_Benefits Enrollment BSC US; MAS 4.2.1; NewEdge+NVDA; RecID_5044; ThirdParty_Businessolver</t>
        </is>
      </c>
    </row>
    <row r="31">
      <c r="A31" t="n">
        <v>30</v>
      </c>
      <c r="B31">
        <f>HYPERLINK("https://microsoftit.visualstudio.com/OneITVSO/_workitems/edit/6197376", "6197376")</f>
        <v/>
      </c>
      <c r="C31" t="inlineStr">
        <is>
          <t>[Screen Readers-Benefits Enrollment-Security Phrase Dialog]: NVDA is not narrating the 'Position number/value' for the List items, Which are present under all 'Security Questions' Combo boxes, in Security Phrase Dialog.</t>
        </is>
      </c>
      <c r="D31" t="inlineStr">
        <is>
          <t xml:space="preserve">PWD Impact:
Users who rely on screen readers are confused when the current focus is on list items as NVDA is not narrating the position numbers for the list items under all 'Security Questions' Combo boxes, in Security Phrase Dialog.
Test Environment:
OS : Windows 10 2004 (OS Build 19041.388)
Browsers: New Edge (Version 84.0.522.58 (Official build) (64-bit))
URL: https://demo.benefitsolver.com/benefits/BenefitSolverView
Tools Used: NVDA 2020.2
Repro Steps:
Step 1: Enable NVDA &amp; Open the above URL in New Edge Browser with valid credentials.
Step 2: 'BenefitSolver-Member Home' page will  be displayed.
Step 3: Navigate to User Profile menu-&gt;Profile-&gt;Your Account-&gt;Security phase section.
Step 4: Navigate to Edit button using NVDA browse mode(down arrow key) and Press Enter key. 'Security Phrase' Dialog will be displayed.
Step 5: Navigate to 'Security Question1' Combo box using NVDA browse mode(down arrow key)and press Enter key. Combo box will get expanded. 
Step 6: Navigate to the list items using arrow keys &amp; Verify whether NVDA is narrating 'Position number/value' for the List items or not.
Actual Result:
NVDA is not narrating the 'Position number/value' for the List items, Which are present under all 'Security Questions' Combo boxes, in Security Phrase Dialog.
Ex: NVDA narrating as: What is your favorite movie?
Observation: NVDA is not narrating anything about the 'Selected' List item information in all 'Security Questions' Combo boxes, On selecting using enter key.
Expected Result:
NVDA should narrate the 'Position number/value' for the List items, Which are present under all 'Security Questions' Combo boxes, in Security Phrase Dialog.
Ex: NVDA should narrate as: What is your favorite movie? 5 of 14.
Ensure that: NVDA should narrate the 'Selected' state for the selected list item in the combo box along with the selected list item name.
Ex: NVDA should narrate as: Selected What is your favorite movie?
</t>
        </is>
      </c>
      <c r="E31" t="inlineStr">
        <is>
          <t>Please refer the attachment folder: 6197376</t>
        </is>
      </c>
      <c r="F31" t="inlineStr">
        <is>
          <t xml:space="preserve">MAS Reference:
MAS 4.1.2 - Name, Role, Value
WCAG Reference:
https://www.w3.org/WAI/WCAG21/Understanding/name-role-value.html
</t>
        </is>
      </c>
      <c r="G31">
        <f>HYPERLINK("https://microsoft.sharepoint.com/:w:/r/teams/msenable/_layouts/15/WopiFrame.aspx?sourcedoc={248054a6-5e68-4771-9e1e-242fb5025730}", "MAS 4.1.2 - Name, Role, Value")</f>
        <v/>
      </c>
      <c r="H31">
        <f>HYPERLINK("https://www.w3.org/WAI/WCAG21/Understanding/name-role-value.html", "https://www.w3.org/WAI/WCAG21/Understanding/name-role-value.html")</f>
        <v/>
      </c>
      <c r="I31" t="inlineStr">
        <is>
          <t>3 - Medium</t>
        </is>
      </c>
      <c r="J31" t="inlineStr">
        <is>
          <t>New</t>
        </is>
      </c>
      <c r="K31" t="inlineStr">
        <is>
          <t>A11y-3RDPARTY; A11yMAS; A11yMASP1; HCL; HCL_Benefits Enrollment BSC US; MAS 4.1.2; NewEdge+NVDA; RecID_5044; ThirdParty_Businessolver</t>
        </is>
      </c>
    </row>
    <row r="32">
      <c r="A32" t="n">
        <v>31</v>
      </c>
      <c r="B32">
        <f>HYPERLINK("https://microsoftit.visualstudio.com/OneITVSO/_workitems/edit/6197335", "6197335")</f>
        <v/>
      </c>
      <c r="C32" t="inlineStr">
        <is>
          <t>[Keyboard Navigation-Benefits Enrollment-Security Phrase Dialog]: Keyboard TAB focus is not landing on the triggered element ie.,Edit button, On pressing Esc key to close the 'Security Phrase' Dialog.</t>
        </is>
      </c>
      <c r="D32" t="inlineStr">
        <is>
          <t>PWD Impact:
Users who rely on keyboard are getting misguided while navigating through the interactive elements in sequential order, as Focus is not moving to the triggered element 'ie.,Edit button, On pressing Esc key to close the 'Security Phrase' Dialog.
Test Environment:
OS : Windows 10 2004 (OS Build 19041.388)
Browsers: New Edge (Version 84.0.522.58 (Official build) (64-bit))
URL: https://demo.benefitsolver.com/benefits/BenefitSolverView
Repro Steps:
Step 1: Open the above URL in New Edge Browser with valid credentials.
Step 2: 'BenefitSolver-Member Home' page will  be displayed.
Step 3: Navigate to User Profile menu-&gt;Profile-&gt;Your Account-&gt;Security phase section.
Step 4:  Navigate to Edit button using keyboard TAB key and press Enter key. Security Phrase Dialog will be displayed.
Step 5:  Press Esc key to close the dialog. Now Verify whether Keyboard TAB focus is landing on the triggered element or not.
Actual Result:
Keyboard TAB focus is not landing on the triggered element ie.,Edit button, On pressing Esc key to close the 'Security Phrase' Dialog.
Current Focus order: Esc key-&gt;Focus loss-&gt;Privacy policy-&gt;Browser Requirements
Note: Same above issue repro's upon invoking 'Cancel' and 'Close(X)' buttons also.
Expected Result:
Keyboard TAB focus should land on the triggered element ie.,Edit button, On pressing Esc key to close the 'Security Phrase' Dialog.
Expected Focus order: Esc key-&gt;Edit button
Ensure that, Keyboard TAB focus should land on the triggered element ie.,Edit button, upon invoking 'Cancel' and 'Close(X)' buttons in the dialog also.
Other instance where this issue repro's
1. 'Change My Password' dialog
Navigation: Home page -&gt; User login(Test3.Accessibility) -&gt; Profile -&gt; Your Account Tab -&gt; 'Change' link -&gt; 'Change My Password' dialog
Refer attachment (MAS 2.4.3_Changepassword_triggered element.png)
2.Savings Calculator dialog
Navigation: Home Page-&gt; Manage my HSA link-&gt; Savings link-&gt; Savings Calculator dialog
Refer attachment : &lt;MAS 2.4.3_Savings calculator triggered control.png&gt;
3.Document Delivery Edit Dialog:
Navigation: DocumentDelivery -&gt; Edit
Please refer the attachment &lt;MAS_2.4.3_Document Delivery Edit dialog_Focus order not landing on triggred element.png&gt;
4. Retirement Planner Calculator dialog
Navigation: Home-.&gt; Manage HSA -&gt; Retirement Planner link -&gt; Retirement PlannerCalculator dialog
Please refer the attachment &lt;MAS_2.4.3_Retirement Planner Calculator _focus is not moving to the triggred element.png&gt;
5. 401k Savings Account dialog:
Navigation: Home -&gt; Manage HSA -&gt; 401k Savings Account -&gt; 401(k) savings account dialog
Please refer attachment(MAS 2.4.3_401k Savings Account_Trigger control.png &amp; MAS MAS 2.4.3_401k Savings Account_Trigger control.wmv)
6. Contact Preference:
Navigation: Home -&gt; User login(Test2.Accessibility) -&gt; Profile -&gt; Your Account Tab -&gt; Contact Preference Edit -&gt; Contact Preference dialog
Please refer attachment(MAS 2.4.3_Contact Preference_Triggered Control.png &amp; MAS MAS 2.4.3_Contact Preference_Triggered Control.wmv)
7.Enter or Update my Beneficiaries
Navigation : Basicinfo -&gt; Enter or update my beneficiaries
Please refer the attachment &lt;MAS_2.4.3_Enter or Update my Beneficiaries _focus is not moving to the triggred element.png&gt;
8. Health Savings Account - Change Contribution
Navigation: Home-&gt; Change my Benefits -&gt; Benefits Enrollment Updates -&gt; Health Savings Account - Change Contribution
Please refer attachment(MAS 2.4.3_Benefits Enrollment Updates.png)
MAS Reference:
MAS 2.4.3 - Focus Order</t>
        </is>
      </c>
      <c r="E32" t="inlineStr">
        <is>
          <t>Please refer the attachment folder: 6197335</t>
        </is>
      </c>
      <c r="F32" t="inlineStr">
        <is>
          <t xml:space="preserve">
WCAG Reference:
https://www.w3.org/WAI/WCAG21/Understanding/focus-order.html
</t>
        </is>
      </c>
      <c r="G32">
        <f>HYPERLINK("", "")</f>
        <v/>
      </c>
      <c r="H32">
        <f>HYPERLINK("https://www.w3.org/WAI/WCAG21/Understanding/focus-order.html", "https://www.w3.org/WAI/WCAG21/Understanding/focus-order.html")</f>
        <v/>
      </c>
      <c r="I32" t="inlineStr">
        <is>
          <t>3 - Medium</t>
        </is>
      </c>
      <c r="J32" t="inlineStr">
        <is>
          <t>New</t>
        </is>
      </c>
      <c r="K32" t="inlineStr">
        <is>
          <t>A11y-3RDPARTY; A11yMAS; A11yMASP1; HCL; HCL_Benefits Enrollment BSC US; MAS 2.4.3; NewEdgeBrowser; RecID_5044; ThirdParty_Businessolver</t>
        </is>
      </c>
    </row>
    <row r="33">
      <c r="A33" t="n">
        <v>32</v>
      </c>
      <c r="B33">
        <f>HYPERLINK("https://microsoftit.visualstudio.com/OneITVSO/_workitems/edit/6197341", "6197341")</f>
        <v/>
      </c>
      <c r="C33" t="inlineStr">
        <is>
          <t>[Visual Requirement-Benefits Enrollment-Home]: Underline or chevron is not provided for the links to identify them as links.</t>
        </is>
      </c>
      <c r="D33" t="inlineStr">
        <is>
          <t xml:space="preserve">PWD Impact:
If some of the link text appear as normal textwhich does not have the chevron or underline over the link then end users willnot able to identify that the text is link so that the end users will getconfused and this may lead to disorientation due to this issue.
Test Environment:
OS : Windows 10 2004 (OS Build19041.329)
Browsers: New Edge (version83.0.478.61 (Official build) (64-bit)
URL: https://demo.benefitsolver.com/benefits/BenefitSolverView 
Tools Used:Onscreen keyboard.
ReproSteps:
Step 1: Openthe above URL in Edge Browser with validcredentials.
Step 2: 'BenefitSolver-Member Home' page will  be displayed.
Step 3: Verify whether underline or chevron is provided forthe links present in the page.
Actual Result:
Underline or chevron is not provided for the links toidentify them as links.
Ex: Underline or chevron is not provided for the 
1. 2020 Corporate - Summary PlanDescription (SPD) link
2. Learn More About your Benefits link
3. Privacy link
4. Browse Requirement link
5. English link
6. Espanol link
7. Francais link
ExpectedResult:
Underlineor chevron should be provided for the above mentioned links present in thepage.
Other instances where this issue repros:
1. Privacy Policy
Navigation: Home -&gt; Footer -&gt; Privacy Policy
Please refer attachment(MAS 1.4.1_Privacy Policy.png)
2. Browser Requirements
Navigation: Home -&gt; Footer -&gt; Browser Requirements
Please refer attachment(MAS 1.4.1_Browser Requirements.png)
3. I need to change my Benefits page
Navigation: 'Home'-&gt;'I need to change my Benefits' link
Please refer attachment(MAS 1.4.1 _Benefits Enrollment-I need to change my Benefits_Links.png)
4.Manage My HSA
Navigation: 'Home'-&gt;Manage My HSA
Please refer attachment(MAS 1.4.1 _Benefits Enrollment-Manage My HSA_Link.png)
6. Learn more about extra Benefits
Navigation: Home -&gt; Learn more aboutextra Benefits
Note: Underline or chevron is not provided for the below link
1. Employee Resource Groups Link under Quick link section.
2. aka.ms/benefits  link under Child care Expand/Collapse button (Luminiosity is faling with surrounded text: 2.9:1)
7.'Benefits Enrollment'
Navigation: Home page -&gt; Change my benefits link -&gt; 'Reason for change' page -&gt; Benefits Enrollment Updates -&gt; select -&gt; 'Health savings Account - change contributions' link -&gt; 'Health savings Account - change contributions' dialog -&gt; Enter Today's date(08/17/2020) -&gt; Continue -&gt; 'Benefits Enrollment' page -&gt; SPD button.
Refer attachment (MAS 1.4.1_BenefitsEnrollment_underline.png)
8. Reference center:
Navigation: Homepage -&gt;'Reference center' -&gt; 'Reference center' -&gt; Underline or chevron not present under multiple links like 'Kaiser CA Evidence of Coverage (EOC) Documents', 'Summary Plan Descriptions' and 'Aflac Plan Brochures'.
Refer attachment (MAS 1.4.1-Benefit solver_underline not present.png)
9. 'Microsoft' link under 'Kaiser CA Evidence of Coverage (EOC) Documents' page.
Navigation: Homepage -&gt;'Reference center' -&gt; 'Reference center'-&gt; 'Kaiser CA Evidence of Coverage (EOC) Documents'.
10. 'Microsoft' link under 'Summary Plan Descriptions' page.
Navigation: Homepage -&gt;'Reference center' -&gt; 'Reference center -&gt; 'Summary Plan Descriptions'.
11. 'Microsoft' link under 'Aflac Plan Brochures' page.
Navigation: Homepage -&gt;'Reference center' -&gt; 'Reference center -&gt; 'Aflac Plan Brochures'.
</t>
        </is>
      </c>
      <c r="E33" t="inlineStr">
        <is>
          <t>Please refer the attachment folder: 6197341</t>
        </is>
      </c>
      <c r="F33" t="inlineStr">
        <is>
          <t>MAS Reference:
MAS 1.4.1 -Use of Color (16)
WCAG Reference:
https://www.w3.org/TR/UNDERSTANDING-WCAG20/visual-audio-contrast-without-color.html</t>
        </is>
      </c>
      <c r="G33">
        <f>HYPERLINK("https://microsoft.sharepoint.com/:w:/r/teams/msenable/_layouts/15/WopiFrame.aspx?sourcedoc={9f1f0271-42a1-45b1-be00-31473ba2e579}", "MAS 1.4.1 -Use of Color (16)")</f>
        <v/>
      </c>
      <c r="H33">
        <f>HYPERLINK("https://www.w3.org/TR/UNDERSTANDING-WCAG20/visual-audio-contrast-without-color.html", "https://www.w3.org/TR/UNDERSTANDING-WCAG20/visual-audio-contrast-without-color.html")</f>
        <v/>
      </c>
      <c r="I33" t="inlineStr">
        <is>
          <t>3 - Medium</t>
        </is>
      </c>
      <c r="J33" t="inlineStr">
        <is>
          <t>New</t>
        </is>
      </c>
      <c r="K33" t="inlineStr">
        <is>
          <t>A11y-3RDPARTY; A11yMAS; A11yMASP1; HCL; HCL_Benefits Enrollment BSC US; MAS 1.4.1; NewEdgeBrowser; RecID_5044; ThirdParty_Businessolver</t>
        </is>
      </c>
    </row>
    <row r="34">
      <c r="A34" t="n">
        <v>33</v>
      </c>
      <c r="B34">
        <f>HYPERLINK("https://microsoftit.visualstudio.com/OneITVSO/_workitems/edit/6197344", "6197344")</f>
        <v/>
      </c>
      <c r="C34" t="inlineStr">
        <is>
          <t>[Keyboard Navigation-Benefits Enrollment-Security Phrase Dialog]: Noticed 'One' Focus loss, when 'Security Phrase' Dialog gets displayed. While navigating using keyboard TAB key.</t>
        </is>
      </c>
      <c r="D34" t="inlineStr">
        <is>
          <t>PWD Impact:
Keyboard users are getting misguided with the keyboard Navigation while navigating through the dialog as 'One' focus loss is noticed, When 'Security Phrase' Dialog gets opened, While navigating using keyboard TAB key.
Test Environment:
OS : Windows 10 2004 (OS Build 19041.388)
Browsers: New Edge (Version 84.0.522.58 (Official build) (64-bit))
URL: https://demo.benefitsolver.com/benefits/BenefitSolverView
Repro Steps:
Step 1: Open the above URL in New Edge Browser with valid credentials.
Step 2: 'BenefitSolver-Member Home' page will  be displayed.
Step 3: Navigate to User Profile menu-&gt;Profile-&gt;Your Account-&gt;Security phase section.
Step 4:  Navigate to Edit button using keyboard TAB key and press Enter key. Security Phrase Dialog will be displayed.
Step 5:  Verify whether there is any focus loss or not when the 'Security Phrase' Dialog is opened.
Actual Result:
Noticed 'One' Focus loss, when 'Security Phrase' Dialog gets displayed.
Current Focus order: Focus loss-&gt;Close button-&gt;Security Question 1 combo box----etc.
Observation: While navigating using keyboard tab, There is focus loss of 1 tab after the 'Cancel' button also.
Expected Result:
Focus loss should not be present when 'Security Phrase' Dialog gets displayed.
Expected Focus order: When dialog gets displayed, keyboard focus should land on-&gt;Close button-&gt;Security Question 1 combo box----etc.
Ensure that: After Cancel button and on pressing TAB key, TAB focus should land on close button.
Other instance where this issue repro's
1. 'Change My Password' dialog
Navigation: Home page -&gt; User login(Test3.Accessibility) -&gt; Profile -&gt; Your Account Tab -&gt; 'Change' link -&gt; 'Change My Password' dialog
Refer attachment (MAS 2.4.3_Changepassword_focusloss.png)
2.Savings Calculator dialog
Navigation: Home Page-&gt; Manage my HSA link-&gt; Savings link-&gt; Savings Calculator dialog-&gt; savings calculator and View Report button
Refer attachment: &lt;MAS 2.4.3_Focus order_Savings Calculator_View Report.png, MAS 2.4.3_Focus loss_Savings calculator.png&gt;
3. Document Delivery Edit Dialog
Navigation: DocumentDelivery -&gt; Edit
Please refer the attachment &lt;MAS_2.4.3_Document Delivery Edit dialog_Focus loss is noticed.png&gt;
4.Retirement Planner Calculator
Navigation: Home-.&gt; Manage HSA -&gt; Retirement Planner link -&gt; Retirement PlannerCalculator dialog
Please refer the attachment &lt;MAS_2.4.3_401 (k) Savings calculator _focus loss is observed.png&gt;
5. 401k Savings Account dialog:
Navigation: Home -&gt; Manage HSA -&gt; 401k Savings Account -&gt; 401(k) savings account dialog
Please refer attachment(MAS 2.4.3_401k Savings Account_Focus loss after dialog landing.png &amp; MAS 2.4.3_401k Savings Account_Focus loss after dialog landing.wmv)
6. Contact Preference:
Navigation: Home -&gt; User login(Test2.Accessibility) -&gt; Profile -&gt; Your Account Tab -&gt; Contact Preference Edit -&gt; Contact Preference dialog
Please refer attachment(MAS 2.4.3_Contact Preference_Focus loss after dialog landing.png &amp; MAS 2.4.3_Contact Preference_Focus loss after dialog landing.wmv)
7. Enter or Update my Beneficiaries
Navigation: Basicinfo -&gt; Enter or update my beneficiaries
Please refer the attachment &lt;MAS_2.4.3_Enter or Update my Beneficiaries _focus loss is observed.png&gt;
8. Health Savings Account - Change Contribution
Navigation: Home-&gt; Change my Benefits -&gt; Benefits Enrollment Updates -&gt; Health Savings Account - Change Contribution
Please refer attachment(MAS 2.4.3_Health Savings Account.png)
MAS Reference:
MAS 2.4.3 - Focus Order</t>
        </is>
      </c>
      <c r="E34" t="inlineStr">
        <is>
          <t>Please refer the attachment folder: 6197344</t>
        </is>
      </c>
      <c r="F34" t="inlineStr">
        <is>
          <t xml:space="preserve">
WCAG Reference:
https://www.w3.org/WAI/WCAG21/Understanding/focus-order.html
</t>
        </is>
      </c>
      <c r="G34">
        <f>HYPERLINK("", "")</f>
        <v/>
      </c>
      <c r="H34">
        <f>HYPERLINK("https://www.w3.org/WAI/WCAG21/Understanding/focus-order.html", "https://www.w3.org/WAI/WCAG21/Understanding/focus-order.html")</f>
        <v/>
      </c>
      <c r="I34" t="inlineStr">
        <is>
          <t>3 - Medium</t>
        </is>
      </c>
      <c r="J34" t="inlineStr">
        <is>
          <t>New</t>
        </is>
      </c>
      <c r="K34" t="inlineStr">
        <is>
          <t>A11y-3RDPARTY; A11yMAS; A11yMASP1; HCL; HCL_Benefits Enrollment BSC US; MAS 2.4.3; NewEdgeBrowser; RecID_5044; ThirdParty_Businessolver</t>
        </is>
      </c>
    </row>
    <row r="35">
      <c r="A35" t="n">
        <v>34</v>
      </c>
      <c r="B35">
        <f>HYPERLINK("https://microsoftit.visualstudio.com/OneITVSO/_workitems/edit/6197352", "6197352")</f>
        <v/>
      </c>
      <c r="C35" t="inlineStr">
        <is>
          <t>[Screen Readers-Benefits Enrollment-Security Phrase Dialog]: Incorrect role is provided for the 'Edit' button as: link at 'Security Phrase' section.</t>
        </is>
      </c>
      <c r="D35" t="inlineStr">
        <is>
          <t>PWD Impact:
Users who rely on screen readers are getting misguided between the control types as, NVDA is narrating incorrect role for the 'Edit' button as: link at 'Security Phrase' section, While navigating using NVDA browse mode(down arrow key).
Test Environment:
OS : Windows 10 2004 (OS Build 19041.388)
Browsers: New Edge (Version 84.0.522.58 (Official build) (64-bit))
URL: https://demo.benefitsolver.com/benefits/BenefitSolverView
Tools Used: NVDA 2020.2
Repro Steps:
Step 1: Enable NVDA &amp; Open the above URL in New Edge Browser with valid credentials.
Step 2: 'BenefitSolver-Member Home' page will  be displayed.
Step 3: Navigate to User Profile menu-&gt;Profile-&gt;Your Account-&gt;Security phase section.
Step 4:  Navigate to Edit button using NVDA browse mode(down arrow key) and Verify whether NVDA is narrating Incorrect role for the Edit button or not.
Actual Result:
Incorrect role is provided for the 'Edit' button as: link at 'Security Phrase' section.
Ex: NVDA narrating as: Link Edit
Expected Result:
Correct role should provide for the 'Edit' button as: link at 'Security Phrase' section.
Ex: NVDA should narrate as: Button Edit
Other Instances: Same issue is observed in the  below pages also.
1. Navigation: Test4.Accessibility-&gt; Profile -&gt; Your Account
Please refer the attachment &lt;MAS_4.1.2_Incorrect Role_Your Account.png&gt;
MAS Reference:
MAS 4.1.2 - Name, Role, Value</t>
        </is>
      </c>
      <c r="E35" t="inlineStr">
        <is>
          <t>Please refer the attachment folder: 6197352</t>
        </is>
      </c>
      <c r="F35" t="inlineStr">
        <is>
          <t xml:space="preserve">
WCAG Reference link:
https://www.w3.org/WAI/WCAG21/Understanding/name-role-value
</t>
        </is>
      </c>
      <c r="G35">
        <f>HYPERLINK("", "")</f>
        <v/>
      </c>
      <c r="H35">
        <f>HYPERLINK("https://www.w3.org/WAI/WCAG21/Understanding/name-role-value", "https://www.w3.org/WAI/WCAG21/Understanding/name-role-value")</f>
        <v/>
      </c>
      <c r="I35" t="inlineStr">
        <is>
          <t>3 - Medium</t>
        </is>
      </c>
      <c r="J35" t="inlineStr">
        <is>
          <t>New</t>
        </is>
      </c>
      <c r="K35" t="inlineStr">
        <is>
          <t>A11y-3RDPARTY; A11yMAS; A11yMASP1; HCL; HCL_Benefits Enrollment BSC US; MAS 4.1.2; NewEdge+NVDA; RecID_5044; ThirdParty_Businessolver</t>
        </is>
      </c>
    </row>
    <row r="36">
      <c r="A36" t="n">
        <v>35</v>
      </c>
      <c r="B36">
        <f>HYPERLINK("https://microsoftit.visualstudio.com/OneITVSO/_workitems/edit/6197387", "6197387")</f>
        <v/>
      </c>
      <c r="C36" t="inlineStr">
        <is>
          <t>[Keyboard Navigation-Benefit Enrollment-Personal Preferences]: Focus loss is observed upon invoking the 'Skip to Main content' link present in the banner section of the 'Personal Preferences' page.</t>
        </is>
      </c>
      <c r="D36" t="inlineStr">
        <is>
          <t xml:space="preserve">PWD Impact:
Users who rely on keyboard are getting misguided to navigate between the interactive controls, as Focus loss is observed upon invoking the 'Skip to Main content' link present in the banner section of the 'Personal Preferences' page.
Test Environment:
OS : Windows 10 2004 (OS Build 19041.388)
Browsers: New Edge (version 84.0.522.58 (Official build) (64-bit))
URL: https://demo.benefitsolver.com/benefits/BenefitSolverView
Repro Steps:
Step 1: Open the above URL in New Edge browser and login with valid credentials
Step 2: ‘Personal Preferences’ page will be displayed.
Step 3: Navigate to the ''Skip to main content' link present at the banner section using keyboard tab and press enter.
Step 4: Verify whether Focus loss is observed upon invoking the 'Skip to Main content' link present in the banner section of the 'Personal Preferences' page or not.
Actual Result:
Focus loss is observed upon invoking the 'Skip to Main content' link present in the banner section of the 'Personal Preferences' page.
Ex: After invoking 'Skip to main content' link, Focus loss is observed and on pressing next tab, Focus is moving to "www.benefitsolver.com" link.
Expected Result:
Focus loss should not be observed upon invoking the 'Skip to Main content' link present in the banner section of the 'Personal Preferences' page.
Ex: After invoking 'Skip to main content' link, Focus should immediately land on "www.benefitsolver.com" link present under the 'Main content' section.
</t>
        </is>
      </c>
      <c r="E36" t="inlineStr">
        <is>
          <t>Please refer the attachment folder: 6197387</t>
        </is>
      </c>
      <c r="F36" t="inlineStr">
        <is>
          <t xml:space="preserve">MAS Reference:
MAS 2.4.3 – Focus Order
WCAG Reference:
https://www.w3.org/WAI/WCAG21/Understanding/focus-order.html
</t>
        </is>
      </c>
      <c r="G36">
        <f>HYPERLINK("https://microsoft.sharepoint.com/:w:/r/teams/msenable/_layouts/15/WopiFrame.aspx?sourcedoc={0de7fbe1-ad7e-48e5-bcbb-8d986691e2b9}", "MAS 2.4.3 – Focus Order")</f>
        <v/>
      </c>
      <c r="H36">
        <f>HYPERLINK("https://www.w3.org/WAI/WCAG21/Understanding/focus-order.html", "https://www.w3.org/WAI/WCAG21/Understanding/focus-order.html")</f>
        <v/>
      </c>
      <c r="I36" t="inlineStr">
        <is>
          <t>3 - Medium</t>
        </is>
      </c>
      <c r="J36" t="inlineStr">
        <is>
          <t>New</t>
        </is>
      </c>
      <c r="K36" t="inlineStr">
        <is>
          <t>A11y-3RDPARTY; A11yMAS; A11yMASP1; HCL; HCL_Benefits Enrollment BSC US; MAS 2.4.3; NewEdgeBrowser; RecID_5044; ThirdParty_Businessolver</t>
        </is>
      </c>
    </row>
    <row r="37">
      <c r="A37" t="n">
        <v>36</v>
      </c>
      <c r="B37">
        <f>HYPERLINK("https://microsoftit.visualstudio.com/OneITVSO/_workitems/edit/6197434", "6197434")</f>
        <v/>
      </c>
      <c r="C37" t="inlineStr">
        <is>
          <t>[Keyboard Navigation-Benefit Enrollment-Personal Preferences]: ‘User login(Test3.Accessibility)’ control is not getting collapsed/closed automatically when the focus move out of its elements, while navigating using keyboard tab.</t>
        </is>
      </c>
      <c r="D37" t="inlineStr">
        <is>
          <t xml:space="preserve">PWD Impact:
Users who rely on keyboard are getting misguided to navigate between the interactive controls, as ‘User login(Test3.Accessibility)’ control is not getting collapsed/closed automatically when the focus move out of its elements, while navigating using keyboard tab.
Test Environment:
OS : Windows 10 2004 (OS Build 19041.388)
Browsers: New Edge (version 84.0.522.58 (Official build) (64-bit))
URL: https://demo.benefitsolver.com/benefits/BenefitSolverView
Repro Steps:
Step 1: Open the above URL in New Edge browser and login with valid credentials
Step 2: ‘Personal Preferences’ page will be displayed.
Step 3: Navigate to the ‘User login(Test3.Accessibility)’ control present at the banner section using keyboard tab and press enter.
Step 4: Now Navigate through the page using keyboard tab.
Step 5: Verify whether ‘User login(Test3.Accessibility)’ control is getting collapsed/closed automatically when the focus move out of its elements, while navigating using keyboard tab or not.
Actual Result:
‘User login(Test3.Accessibility)’ control is not getting collapsed/closed automatically when the focus move out of its elements, while navigating using keyboard tab.
Observation: On pressing ‘Esc’ key, Above mentioned 'User login’ control is getting collapsed.
Note: Same issue repro's when screen reader(NVDA) is enabled.
Expected Result:
‘User login(Test3.Accessibility)’ control should get collapsed/closed automatically when the focus move out of its elements, while navigating using keyboard tab.
Ensure that,
When Screen reader(NVDA) is enabled, expanded section should get collapsed when focus moves out of it.
</t>
        </is>
      </c>
      <c r="E37" t="inlineStr">
        <is>
          <t>Please refer the attachment folder: 6197434</t>
        </is>
      </c>
      <c r="F37" t="inlineStr">
        <is>
          <t xml:space="preserve">MAS Reference:
MAS 1.3.1 - Info and Relationships
WCAG Reference:
https://www.w3.org/WAI/WCAG21/Understanding/info-and-relationships.html
</t>
        </is>
      </c>
      <c r="G37">
        <f>HYPERLINK("https://microsoft.sharepoint.com/:w:/r/teams/msenable/_layouts/15/WopiFrame.aspx?sourcedoc={54f28d1f-a2d1-4dcd-84e1-5c9b87e8aba4}", "MAS 1.3.1 - Info and Relationships")</f>
        <v/>
      </c>
      <c r="H37">
        <f>HYPERLINK("https://www.w3.org/WAI/WCAG21/Understanding/info-and-relationships.html", "https://www.w3.org/WAI/WCAG21/Understanding/info-and-relationships.html")</f>
        <v/>
      </c>
      <c r="I37" t="inlineStr">
        <is>
          <t>3 - Medium</t>
        </is>
      </c>
      <c r="J37" t="inlineStr">
        <is>
          <t>New</t>
        </is>
      </c>
      <c r="K37" t="inlineStr">
        <is>
          <t>A11y-3RDPARTY; A11yMAS; A11yMASP1; HCL; HCL_Benefits Enrollment BSC US; MAS 1.3.1; NewEdgeBrowser; RecID_5044; ThirdParty_Businessolver</t>
        </is>
      </c>
    </row>
    <row r="38">
      <c r="A38" t="n">
        <v>37</v>
      </c>
      <c r="B38">
        <f>HYPERLINK("https://microsoftit.visualstudio.com/OneITVSO/_workitems/edit/6197525", "6197525")</f>
        <v/>
      </c>
      <c r="C38" t="inlineStr">
        <is>
          <t>[Screen Readers-Benefit Enrollment-Personal Preferences]: Duplicate ID is defined in the 'Personal Preferences' page.</t>
        </is>
      </c>
      <c r="D38" t="inlineStr">
        <is>
          <t xml:space="preserve">PWD Impact:
Visually challenged users who rely on screen readers are getting misguided to identify the elements with Same Id's, as Duplicate ID is defined in the 'Personal Preferences' page.
Test Environment:
OS : Windows 10 2004 (OS Build 19041.388)
Browsers: New Edge (version 84.0.522.58 (Official build) (64-bit))
URL: https://demo.benefitsolver.com/benefits/BenefitSolverView
Tools used: Accessibility insights for Web
Repro Steps:
Step 1: Open the above URL in New Edge browser and login with valid credentials
Step 2: ‘Personal Preferences’ page will be displayed.
Step 3: Run AI Tool and Verify whether Duplicate ID is defined in the 'Personal Preferences' page or not.
Actual Result:
Duplicate ID is defined in the 'Personal Preferences' page.
Ex: id="infoAlertContent"
Observation: As of now there is no screen readers impact due to the duplicate ID, but in future if the same ID's are used in some aria attribute it will lead to unexpended behavior in the screens readers.
Expected Result:
Duplicate ID should not be defined in the 'Personal Preferences' page.  Also ensure that, element's ID should be defined unique in the 'Personal Preferences' page.
Additional Information:
Title: WCAG 4.1.1: Ensures every id attribute value is unique(.alert-body)
Tags: Accessibility, WCAG 4.1.1, duplicate-id
Issue: Ensures every id attribute value is unique (duplicate-id -https://dequeuniversity.com/rules/axe/3.5/duplicate-id?application=msftAI)
Target application: BenefitSolver - Personal Preferences -https://demo.benefitsolver.com/benefits/BenefitSolverView#content-start
Element path: div:nth-child(10) &gt;.alert-info.alert[role="alert"] &gt; .alert-body
Snippet: &lt;span id="infoAlertContent"class="alert-body"&gt; &lt;ulclass="list-unstyled"&gt;&lt;/ul&gt; &lt;/span&gt;
How to fix:
Fix any of the following:
  Document has multiple static elements with the same idattribute
Environment: Microsoft Edge version 84.0.522.58
====
This accessibility issue was found using Accessibility Insights for Web2.20.0 (axe-core 3.5.1), a tool that helps find and fix accessibility issues.Get more information &amp; download this tool at http://aka.ms/AccessibilityInsights.
</t>
        </is>
      </c>
      <c r="E38" t="inlineStr">
        <is>
          <t>Please refer the attachment folder: 6197525</t>
        </is>
      </c>
      <c r="F38" t="inlineStr">
        <is>
          <t>MAS Reference:
MAS 4.1.1 - Parsing
WCAG Reference:
https://www.w3.org/WAI/WCAG21/Understanding/parsing.html
https://www.w3.org/WAI/WCAG21/Techniques/html/H93.html</t>
        </is>
      </c>
      <c r="G38">
        <f>HYPERLINK("https://microsoft.sharepoint.com/:w:/r/teams/msenable/_layouts/15/WopiFrame.aspx?sourcedoc={2e2a1540-aaf7-48a0-a53e-8f10cf309999}", "MAS 4.1.1 - Parsing")</f>
        <v/>
      </c>
      <c r="H38">
        <f>HYPERLINK("https://www.w3.org/WAI/WCAG21/Understanding/parsing.htmlhttps://www.w3.org/WAI/WCAG21/Techniques/html/H93.html", "https://www.w3.org/WAI/WCAG21/Understanding/parsing.htmlhttps://www.w3.org/WAI/WCAG21/Techniques/html/H93.html")</f>
        <v/>
      </c>
      <c r="I38" t="inlineStr">
        <is>
          <t>3 - Medium</t>
        </is>
      </c>
      <c r="J38" t="inlineStr">
        <is>
          <t>New</t>
        </is>
      </c>
      <c r="K38" t="inlineStr">
        <is>
          <t>A11y-3RDPARTY; A11yAuto; A11yMAS; A11yMASP1; HCL; HCL_Benefits Enrollment BSC US; K4W; MAS 4.1.1; NewEdge+NVDA; RecID_5044; ThirdParty_Businessolver</t>
        </is>
      </c>
    </row>
    <row r="39">
      <c r="A39" t="n">
        <v>38</v>
      </c>
      <c r="B39">
        <f>HYPERLINK("https://microsoftit.visualstudio.com/OneITVSO/_workitems/edit/6197596", "6197596")</f>
        <v/>
      </c>
      <c r="C39" t="inlineStr">
        <is>
          <t>[Screen Readers-Benefit Enrollment-Personal Preferences]: Main landmark is not defined in the page.</t>
        </is>
      </c>
      <c r="D39" t="inlineStr">
        <is>
          <t xml:space="preserve">PWD Impact:
Visuallychallenged users who rely on screen readers aregetting difficult to navigate through the page using landmarks shortcut key(D), as Main landmark is not defined in the page.
Test Environment:
OS :Windows 10 2004 (OS Build 19041.388)
Browsers: NewEdge (version 84.0.522.58 (Official build) (64-bit))
URL: https://demo.benefitsolver.com/benefits/BenefitSolverView
Tools used: NVDA 2020.2
Repro Steps:
Step 1:Enable NVDA. Open the aboveURL in New Edge browser and loginwith valid credentials
Step 2:‘Personal Preferences’ page will be displayed.
Step3: Press landmark shortcut key(D) to identify landmarks in the page.
Step 4:Verify whether Main landmark is defined in the page or not.
Actual Result:
Main landmark is not defined inthe page
Ex: On pressing landmarksshortcut key(D), NVDA is identifying 'Banner', 'Side Navigation' and 'Footercontent info' landmarks.
Expected Result:
Main landmark should be definedin the page
Ex: On pressing landmarksshortcut key(D), NVDA should identify 'Banner', 'Side Navigation' 'Main' and'Footer content info' landmarks.
</t>
        </is>
      </c>
      <c r="E39" t="inlineStr">
        <is>
          <t>Please refer the attachment folder: 6197596</t>
        </is>
      </c>
      <c r="F39" t="inlineStr">
        <is>
          <t xml:space="preserve">MASReference:
MAS 1.3.1 - Info and Relationships
WCAG Reference:
https://www.w3.org/TR/2019/NOTE-wai-aria-practices-1.1-20190814/examples/landmarks/
https://www.w3.org/TR/wai-aria-1.1/#landmark_roles
</t>
        </is>
      </c>
      <c r="G39">
        <f>HYPERLINK("https://microsoft.sharepoint.com/:w:/r/teams/msenable/_layouts/15/WopiFrame.aspx?sourcedoc={54f28d1f-a2d1-4dcd-84e1-5c9b87e8aba4}", "MAS 1.3.1 - Info and Relationships")</f>
        <v/>
      </c>
      <c r="H39">
        <f>HYPERLINK("https://www.w3.org/TR/2019/NOTE-wai-aria-practices-1.1-20190814/examples/landmarks/https://www.w3.org/TR/wai-aria-1.1/#landmark_roles", "https://www.w3.org/TR/2019/NOTE-wai-aria-practices-1.1-20190814/examples/landmarks/https://www.w3.org/TR/wai-aria-1.1/#landmark_roles")</f>
        <v/>
      </c>
      <c r="I39" t="inlineStr">
        <is>
          <t>3 - Medium</t>
        </is>
      </c>
      <c r="J39" t="inlineStr">
        <is>
          <t>New</t>
        </is>
      </c>
      <c r="K39" t="inlineStr">
        <is>
          <t>A11y-3RDPARTY; A11yMAS; A11yMASP1; HCL; HCL_Benefits Enrollment BSC US; MAS 1.3.1; NewEdge+NVDA; RecID_5044; ThirdParty_Businessolver</t>
        </is>
      </c>
    </row>
    <row r="40">
      <c r="A40" t="n">
        <v>39</v>
      </c>
      <c r="B40">
        <f>HYPERLINK("https://microsoftit.visualstudio.com/OneITVSO/_workitems/edit/6203148", "6203148")</f>
        <v/>
      </c>
      <c r="C40" t="inlineStr">
        <is>
          <t>[Screen Readers-Benefits Enrollment-Home]: Invalid aria attribute name "aria-labeledby" is used in for the tab-panel controls present in the page.</t>
        </is>
      </c>
      <c r="D40" t="inlineStr">
        <is>
          <t xml:space="preserve">PWD Impact:
Screen reader users are getting impacted while navigating through the page if Invalid aria attribute named aria-labeledby is provided for the controls present in the page.
Test Environment:
OS : Windows 10 2004 (OS Build 19041.329)
Browsers: New Edge (version 83.0.478.61 (Official build) (64-bit)
URL: https://demo.benefitsolver.com/benefits/BenefitSolverView
Tools Used: Accessibility Insights Tool.
Repro Steps:
Step 1: Open the above URL in Edge Browser with valid credentials.
Step 2: 'BenefitSolver-Member Home' page will  be displayed.
Step 3: Verify whether Proper  aria attribute is provided for the tab-panel controls present in the page.
Actual Result:
Invalid aria attribute name "aria-labeledby" is used in for the tab-panel controls present in the page.
Expected Result:
Valid aria attribute name "aria-labelledby" should be provided for the tab panel controls present in the page.
Other instance where this issue repro's:
1. Learn more about extra benefits page.
Navigation: Home-&gt;Learn more about extra benefits link
Invalid ARIA aria-labelledby value is used for the content under the all Expand/Collapse buttons.
Please refer the attachment: (MAS 1.3.1 _Benefits Enrollment-Learn more about extra benefits_aria labeledby.png)
Issue: Ensures attributes that begin with aria- are valid ARIA attributes (aria-valid-attr - https://dequeuniversity.com/rules/axe/3.5/aria-valid-attr?application=msftAI)
Target application: BenefitSolver - Member Home - https://demo.benefitsolver.com/benefits/BenefitSolverView
Element path: #panelGroup_2685634000_1
Snippet: &lt;div id="panelGroup_2685634000_1" class="panel-collapse collapse in" role="tabpanel" aria-labeledby="tab_1_2685634" aria-expanded="true" style=""&gt;
How to fix: 
Fix any of the following:
  Invalid ARIA attribute name: aria-labeledby
</t>
        </is>
      </c>
      <c r="E40" t="inlineStr">
        <is>
          <t>Please refer the attachment folder: 6203148</t>
        </is>
      </c>
      <c r="F40" t="inlineStr">
        <is>
          <t xml:space="preserve">MAS Reference:
MAS 1.3.1 - Info and Relationships (40)
WCAG Reference:
https://www.w3.org/WAI/WCAG21/Understanding/info-and-relationships.htm
</t>
        </is>
      </c>
      <c r="G40">
        <f>HYPERLINK("https://microsoft.sharepoint.com/:w:/r/teams/msenable/_layouts/15/WopiFrame.aspx?sourcedoc={54f28d1f-a2d1-4dcd-84e1-5c9b87e8aba4}", "MAS 1.3.1 - Info and Relationships (40)")</f>
        <v/>
      </c>
      <c r="H40">
        <f>HYPERLINK("https://www.w3.org/WAI/WCAG21/Understanding/info-and-relationships.htm", "https://www.w3.org/WAI/WCAG21/Understanding/info-and-relationships.htm")</f>
        <v/>
      </c>
      <c r="I40" t="inlineStr">
        <is>
          <t>3 - Medium</t>
        </is>
      </c>
      <c r="J40" t="inlineStr">
        <is>
          <t>New</t>
        </is>
      </c>
      <c r="K40" t="inlineStr">
        <is>
          <t>A11y-3RDPARTY; A11yAuto; A11yMAS; A11yMASP1; HCL; HCL_Benefits Enrollment BSC US; K4W; MAS 1.3.1; NewEdgeBrowser; RecID_5044; ThirdParty_Businessolver</t>
        </is>
      </c>
    </row>
    <row r="41">
      <c r="A41" t="n">
        <v>40</v>
      </c>
      <c r="B41">
        <f>HYPERLINK("https://microsoftit.visualstudio.com/OneITVSO/_workitems/edit/6196836", "6196836")</f>
        <v/>
      </c>
      <c r="C41" t="inlineStr">
        <is>
          <t>[Visual Requirements-Benefit Enrollment-Home]: Text spacing properties is not applied for the entire Home page, when text spacing tool is enabled</t>
        </is>
      </c>
      <c r="D41" t="inlineStr">
        <is>
          <t xml:space="preserve">Note: This issue repro's throughout the application.
PWD Impact:
Users with low vision and dyslexia who wants to increasespace between lines, words, and letters for viewing it clearly to read aregetting difficult if Text spacing properties is not applied for the entireHome page of benefits Enrollment, when text spacing tool is enabled.
Test Environment:
OS : Windows 10 2004 (OS Build19041.329)
Browsers: New Edge (version83.0.478.61 (Official build) (64-bit)
URL: https://demo.benefitsolver.com/benefits/BenefitSolverView 
Pre-requisite: Add'Text spacing' tool from the URL: https://www.html5accessibility.com/tests/tsbookmarklet.html tothe browser.
ReproSteps:
Step 1: Openthe above URL in Edge Browser with validcredentials.
Step 2: 'BenefitSolver-Member Home' page will  be displayed.
Step 3: Enable Text Spacing Tool and Verify whetherText spacing properties is applied for the Home page, when text spacing tool isenabled or not.
Actual Result:
Text spacing properties isnot applied for the entire Home page, when text spacing tool is enabled
Expected Result:
Text spacing propertiesshould be applied for the entire Home page, when text spacing tool is enabled
Ensure the same behavior should be appliedfor the complete application.
Text StyleProperties:
1.Line height (line spacing) to at least 1.5 times the fontsize;
2.Spacing following paragraphs to at least 2 times the fontsize;
3.Letter spacing (tracking) to at least 0.12 times the fontsize;
4.Word spacing to at least 0.16 times the font size.
Other instance where this issue repros:
1. 'Personal Preferences' page.
Navigation: https://demo.benefitsolver.com/benefits/BenefitSolverView -&gt; Provide Valid Credentials -&gt; Personal Preference page.
Refer attachment (MAS 1.4.12_Personalpreferences_textspacingtool.wmv)
2. 'Change My Password' dialog
Navigation: Home page -&gt; User login(Test3.Accessibility) -&gt; Profile -&gt; Your Account Tab -&gt; 'Change' link -&gt; 'Change My Password' dialog
3. 'Profile- Your Information' &amp; 'Profile-Your Dependents' Tabs
Navigation: Home page -&gt; User login(Test3.Accessibility) -&gt; Profile -&gt; 'Your Information' &amp; 'Your Dependents' Tabs
4.Manage My HSA
Navigation: 'Home'-&gt;Manage My HSA link
5.I need to change my Benefits
Navigation: 'Home'-&gt;I need to change my Benefits link
6. Security Phase dialog
Navigation: Home-&gt;Profile -&gt; Your Account -&gt; Security Phase -&gt; Edit button-&gt; Security Phase dialog
7. Personal Preference -&gt; Paper Mail 
Navigation: https://demo.benefitsolver.com/benefits/BenefitSolverView -&gt; Provide Valid Credentials -&gt; Personal Preference page-&gt;Paper mail radio button
8.'Benefits Enrollment'
Navigation: Home page -&gt; Change my benefits link -&gt; 'Reason for change'page -&gt; Benefits Enrollment Updates -&gt; select -&gt; 'Health savingsAccount - change contributions' link -&gt; 'Health savings Account - change contributions' dialog-&gt; Enter Today's date(08/17/2020) -&gt; Continue -&gt; 'Benefits Enrollment'page
9. Learn more about extra benefits page.
Navigation: Home-&gt;Learn more about extra benefits link
10. Your Account:
NAvigation: Test1.Accessibility -&gt; Profile -&gt;
11.DocumentDelivery Edit Dialog
Navigation: DocumentDelivery -&gt; Edit
12.RetirementPlanner Calculator dialog
Navigation: Home-.&gt; Manage HSA -&gt; Retirement Planner link -&gt; Retirement PlannerCalculator dialog/ View Report
13. Enteror update my beneficiaries 
Navigation : Basicinfo -&gt; Enter or update my beneficiaries
</t>
        </is>
      </c>
      <c r="E41" t="inlineStr">
        <is>
          <t>Please refer the attachment folder: 6196836</t>
        </is>
      </c>
      <c r="F41" t="inlineStr">
        <is>
          <t xml:space="preserve">MAS Reference:
MAS 1.4.12 – Text Spacing
WCAGReference:
https://www.w3.org/WAI/WCAG21/Understanding/text-spacing.html
</t>
        </is>
      </c>
      <c r="G41">
        <f>HYPERLINK("https://microsoft.sharepoint.com/:w:/r/teams/msenable/_layouts/15/Doc.aspx?sourcedoc=%7B645DCC70-F94C-462D-A91E-10DBE9E5C946%7D&amp;file=MAS%201.4.12%20%E2%80%93%20Text%20Spacing.docx&amp;action=default&amp;mobileredirect=true", "MAS 1.4.12 – Text Spacing")</f>
        <v/>
      </c>
      <c r="H41">
        <f>HYPERLINK("https://www.w3.org/WAI/WCAG21/Understanding/text-spacing.html", "https://www.w3.org/WAI/WCAG21/Understanding/text-spacing.html")</f>
        <v/>
      </c>
      <c r="I41" t="inlineStr">
        <is>
          <t>3 - Medium</t>
        </is>
      </c>
      <c r="J41" t="inlineStr">
        <is>
          <t>New</t>
        </is>
      </c>
      <c r="K41" t="inlineStr">
        <is>
          <t>A11y-3RDPARTY; A11yMAS; A11yMASP1; CommonControl; HCL; HCL_Benefits Enrollment BSC US; MAS 1.4.12; NewEdgeBrowser; RecID_5044; ThirdParty_Businessolver; WCAG2.1</t>
        </is>
      </c>
    </row>
    <row r="42">
      <c r="A42" t="n">
        <v>41</v>
      </c>
      <c r="B42">
        <f>HYPERLINK("https://microsoftit.visualstudio.com/OneITVSO/_workitems/edit/6203235", "6203235")</f>
        <v/>
      </c>
      <c r="C42" t="inlineStr">
        <is>
          <t>[Screen Readers-Benefit Enrollment-Resubmit the Form dialog]: NVDA is not narrating 'Name' of the 'Resubmit the Form' dialog, when it is displayed.</t>
        </is>
      </c>
      <c r="D42" t="inlineStr">
        <is>
          <t xml:space="preserve">PWD Impact:
Visuallychallenged users who rely on screen readers are not getting conveyed with name of the control, as NVDA is not narrating 'Name' of the 'Resubmit the Form' dialog, when it is displayed. 
Test Environment:
OS :Windows 10 2004 (OS Build 19041.388)
Browsers: NewEdge (version 84.0.522.58 (Official build) (64-bit))
URL: https://demo.benefitsolver.com/benefits/BenefitSolverView
Tools used: NVDA 2020.2
Repro Steps:
Step 1:Enable NVDA. Open the aboveURL in New Edge browser and loginwith valid credentials
Step 2:‘Personal Preferences’ page will be displayed.
Step3: Press F5 to reload the page. 'Resubmit the Form' dialog is displayed.
Step 4:Verify whether NVDA is narrating 'Name' of the 'Resubmit the Form' dialog, when it is displayed or not.
Actual Result:
NVDA is not narrating 'Name' of the 'Resubmit the Form' dialog, when it is displayed.
Ex: NVDA is narrating as "dialog The page you're looking for used information that you entered. Returning to that page might trigger a repetition of any action you took there. Do you want to continue?", when the 'Resubmit the Form' dialog is displayed.
Expected Result:
NVDA should narrate 'Name' of the 'Resubmit the Form' dialog, when it is displayed.
Ex: NVDA should narrate as "Resubmit the Form? dialog. The page you're looking for used information that you entered. Returning to that page might trigger a repetition of any action you took there. Do you want to continue?. Continue Button", when the 'Resubmit the Form' dialog is displayed.
Ensure that, NVDA Focus should land on the 'Continue' Button, when the dialog is displayed.
</t>
        </is>
      </c>
      <c r="E42" t="inlineStr">
        <is>
          <t>Please refer the attachment folder: 6203235</t>
        </is>
      </c>
      <c r="F42" t="inlineStr">
        <is>
          <t xml:space="preserve">MAS Reference:
MAS 4.1.2 – Name, Role, Value
WCAG Reference:
https://www.w3.org/WAI/WCAG21/Understanding/name-role-value.html
</t>
        </is>
      </c>
      <c r="G42">
        <f>HYPERLINK("https://microsoft.sharepoint.com/:w:/r/teams/msenable/_layouts/15/WopiFrame.aspx?sourcedoc={248054a6-5e68-4771-9e1e-242fb5025730}", "MAS 4.1.2 – Name, Role, Value")</f>
        <v/>
      </c>
      <c r="H42">
        <f>HYPERLINK("https://www.w3.org/WAI/WCAG21/Understanding/name-role-value.html", "https://www.w3.org/WAI/WCAG21/Understanding/name-role-value.html")</f>
        <v/>
      </c>
      <c r="I42" t="inlineStr">
        <is>
          <t>3 - Medium</t>
        </is>
      </c>
      <c r="J42" t="inlineStr">
        <is>
          <t>New</t>
        </is>
      </c>
      <c r="K42" t="inlineStr">
        <is>
          <t>A11y-3RDPARTY; A11yMAS; A11yMASP1; HCL; HCL_Benefits Enrollment BSC US; MAS 4.1.2; NewEdge+NVDA; RecID_5044; ThirdParty_Businessolver</t>
        </is>
      </c>
    </row>
    <row r="43">
      <c r="A43" t="n">
        <v>42</v>
      </c>
      <c r="B43">
        <f>HYPERLINK("https://microsoftit.visualstudio.com/OneITVSO/_workitems/edit/6207687", "6207687")</f>
        <v/>
      </c>
      <c r="C43" t="inlineStr">
        <is>
          <t>[Visual Requirements-Benefit Enrollment-Change My Password dialog]: Luminosity ratio is less than minimum required ratio of 3:1 for the multiple control's border lines with its adjacent color present in the dialog.</t>
        </is>
      </c>
      <c r="D43" t="inlineStr">
        <is>
          <t xml:space="preserve">PWD Impact:
Users who have low vision and sensitive to colors are getting difficult to identify the controls, as Luminosity ratio is less than minimum required ratio of 3:1 for the multiple control's border lines with its adjacent color present in the dialog.
Test Environment:
OS :Windows 10 2004 (OS Build 19041.388)
Browsers: NewEdge (version 84.0.522.58 (Official build) (64-bit))
URL: https://demo.benefitsolver.com/benefits/BenefitSolverView
Tools used: Color Contrast Analyzer
Repro Steps:
Step 1: Open the aboveURL in New Edge browser and loginwith valid credentials
Step 2: ‘Personal Preferences’ page will be displayed.
Step 3: Navigate to Continue button -&gt; Home page -&gt; User login(Test3.Accessibility) -&gt; Profile -&gt; Your Account Tab -&gt; Change link
Step 4: 'Change My Password' dialog appears
Step 5: Open Color contrast Analyzer tool.
Step 6: Select the foreground color picker and select the foreground color of 'Password', 'New password', 'Confirm password' edit fields and 'Cancel' button border lines.
Step 7: Select the background color picker and select the adjacent color of 'Password', 'New password', 'Confirm password' edit fields and 'Cancel' button border lines.
Step 8: Verify whether Luminosity ratio meets the minimum required ratio of 3:1 for the multiple control's border lines with its adjacent color present in the dialog or not.
Actual Result:
Luminosity ratio is less than minimum required ratio of 3:1 for the multiple control's border lines with its adjacent color present in the dialog.
a. 'Password', 'New password' and 'Confirm password' Edit fields
b. 'Cancel' button
Ex: Current luminosity ratio: 1.53:1
Expected Result:
Luminosity ratio should be greater than or equal to the minimum required ratio of 3:1 for the above mentioned control's border lines with its adjacent color present in the dialog.
Other instances where this issue repros:
1. Contact Preference:
Navigation: Home -&gt; Profile -&gt; Contact Preference -&gt; Edit -&gt; Contact Preference dialog.
Please refer attachment(MAS 1.4.11_Contact Preference_Borders.png)
2. Personal Preferences
Navigation: https://demo.benefitsolver.com/benefits/BenefitSolverView
-&gt; Login with Valid Credentials -&gt; 'Personal Preferences' page
Refer attachment (MAS 1.4.11_PersonalPrefrences_multiplecontrols.png)
Note: same issue with the controls in Paper mail section in Personal Preferences page.
3. Security phrase dialog
Navigation:
'Home' page-&gt;User Profile menu-&gt;Profile-&gt;Your Account-&gt;Security phase section-&gt;Edit button-&gt;Security Phrase Dialog.
Refer attachment(MAS 1.4.11 _Benefits Enrollment-Security phrase dialog.png)
4. Learn more about extra benefits
Navigation:
'Home' page-&gt;Learn more about extra benefits link
Refer attachment(MAS 1.4.11 _Benefits Enrollment-Learn more about extra benefits_Search.png)
5. Document Delivery Edit Dialog:
Navigation: DocumentDelivery -&gt; Edit
Please refer the attachment: &lt;MAS_1.4.11_Document Delivery Edit.png&gt;
6.Enter or Update my Beneficiaries
Navigation:  Basicinfo -&gt; Enter or update my beneficiaries
Please refer the attachment : &lt;MAS_1.4.11_Enter or Update my Beneficiaries.png&gt;
7. Health Savings Account - Change Contribution
Navigation: Home-&gt; Change my Benefits -&gt; Benefits Enrollment Updates -&gt; Health Savings Account - Change Contribution
Please refer attachment(MAS1.4.11_Input field border.png)
</t>
        </is>
      </c>
      <c r="E43" t="inlineStr">
        <is>
          <t>Please refer the attachment folder: 6207687</t>
        </is>
      </c>
      <c r="F43" t="inlineStr">
        <is>
          <t xml:space="preserve">MAS Reference:
MAS 1.4.11 - Non-text Contrast
WCAG Reference:
https://www.w3.org/WAI/WCAG21/Understanding/non-text-contrast
</t>
        </is>
      </c>
      <c r="G43">
        <f>HYPERLINK("https://microsoft.sharepoint.com/:w:/r/teams/msenable/_layouts/15/Doc.aspx?sourcedoc=%7B6CA3BF14-2635-434A-832C-28DD9A18B9FC%7D&amp;file=MAS%201.4.11%20%E2%80%93%20Non-text%20Contrast.docx&amp;action=default&amp;mobileredirect=true", "MAS 1.4.11 - Non-text Contrast")</f>
        <v/>
      </c>
      <c r="H43">
        <f>HYPERLINK("https://www.w3.org/WAI/WCAG21/Understanding/non-text-contrast", "https://www.w3.org/WAI/WCAG21/Understanding/non-text-contrast")</f>
        <v/>
      </c>
      <c r="I43" t="inlineStr">
        <is>
          <t>3 - Medium</t>
        </is>
      </c>
      <c r="J43" t="inlineStr">
        <is>
          <t>New</t>
        </is>
      </c>
      <c r="K43" t="inlineStr">
        <is>
          <t>A11y-3RDPARTY; A11yMAS; A11yMASP1; HCL; HCL_Benefits Enrollment BSC US; MAS 1.4.11; NewEdgeBrowser; RecID_5044; ThirdParty_Businessolver; WCAG2.1</t>
        </is>
      </c>
    </row>
    <row r="44">
      <c r="A44" t="n">
        <v>43</v>
      </c>
      <c r="B44">
        <f>HYPERLINK("https://microsoftit.visualstudio.com/OneITVSO/_workitems/edit/6207691", "6207691")</f>
        <v/>
      </c>
      <c r="C44" t="inlineStr">
        <is>
          <t>[Screen Readers-Benefit Enrollment-Personal Documents]: NVDA is not narrating the sorting information for the table column header of personal documents table in the page.</t>
        </is>
      </c>
      <c r="D44" t="inlineStr">
        <is>
          <t xml:space="preserve">PWD Impact:
Users who rely on screen readers for navigation through the page are getting impacted if screen reader is not narrating the sorting (ascending or descending) information while navigating through the table column header using ctrl+ Alt + Side arrow
Test Environment:
OS : Windows 10 2004 (OS Build 19041.329)
Browsers: New Edge (version 83.0.478.61 (Official build) (64-bit)
URL: https://demo.benefitsolver.com/benefits/BenefitSolverView
Tools Used: NVDA 2020.1
Repro Steps:
Step 1: Open the above URL in Edge Browser with valid credentials.
Step 2: 'Benefit Solver-Member Home' page will  be displayed.
Step 3: Navigate to user profile control(Ex: Test2.Accessibility) and invoke it and then navigate to "Personal Document control" and invoke it.
Step 4: Verify whether NVDA is narrating the Sorting information for the table column header Present in the page.
Actual Result:
NVDA is not narrating the sorting information for the table column header of personal documents table in the page upon navigating with table short cut keys Ctrl+ Alt+ Side Arrow
Ex: NVDA is narrating as "row 1  Title  column 1  Title" .
Observation: In the first instance NVDA is narrating the "row 1  Title  column 1  Title" information but if user invokes enter key and then again navigate using ctrl + alt + right arrow then user is narrating the sorted information, but this kind of behavior may confuse the user as he may not be able to know that the column header has sorting operation to be performed.
Expected Result:
NVDA should narrate the sorting information for the table column header of personal documents table in the page.
Ex: NVDA should narrate as "row 1  Title  column 1  Title has sorting press enter to sort the title column header in ascending/descending order.
Ensure that: NVDA should narrate the sorting information as soon as user navigates through the table with CTRL+ ALT+ Side Arrow.
Other instances in which the Same issue repros:
1.Message Center
Navigation: Home -&gt; Message center-&gt; Inbox and Sent items
Refer attachment: &lt;MAS 1.3.1_Message center_Sorting.png&gt;
</t>
        </is>
      </c>
      <c r="E44" t="inlineStr">
        <is>
          <t>Please refer the attachment folder: 6207691</t>
        </is>
      </c>
      <c r="F44" t="inlineStr">
        <is>
          <t xml:space="preserve">MAS Reference:
MAS 1.3.1 - Info and Relationships (40)
WCAG Reference:
https://www.w3.org/WAI/WCAG21/Understanding/info-and-relationships.htm
</t>
        </is>
      </c>
      <c r="G44">
        <f>HYPERLINK("https://microsoft.sharepoint.com/:w:/r/teams/msenable/_layouts/15/WopiFrame.aspx?sourcedoc={54f28d1f-a2d1-4dcd-84e1-5c9b87e8aba4}", "MAS 1.3.1 - Info and Relationships (40)")</f>
        <v/>
      </c>
      <c r="H44">
        <f>HYPERLINK("https://www.w3.org/WAI/WCAG21/Understanding/info-and-relationships.htm", "https://www.w3.org/WAI/WCAG21/Understanding/info-and-relationships.htm")</f>
        <v/>
      </c>
      <c r="I44" t="inlineStr">
        <is>
          <t>3 - Medium</t>
        </is>
      </c>
      <c r="J44" t="inlineStr">
        <is>
          <t>New</t>
        </is>
      </c>
      <c r="K44" t="inlineStr">
        <is>
          <t>A11y-3RDPARTY; A11yMAS; A11yMASP1; HCL; HCL_Benefits Enrollment BSC US; MAS 1.3.1; NewEdge+NVDA; RecID_5044; ThirdParty_Businessolver</t>
        </is>
      </c>
    </row>
    <row r="45">
      <c r="A45" t="n">
        <v>44</v>
      </c>
      <c r="B45">
        <f>HYPERLINK("https://microsoftit.visualstudio.com/OneITVSO/_workitems/edit/6208279", "6208279")</f>
        <v/>
      </c>
      <c r="C45" t="inlineStr">
        <is>
          <t>[Screen Readers-Benefits Enrollment-I need to change my Benefits]: NVDA is not narrating the additional information as 'Opens in new tab' for the 'Visit Fidelity NetBenefits' link in the page, while navigating using NVDA browse mode.</t>
        </is>
      </c>
      <c r="D45" t="inlineStr">
        <is>
          <t xml:space="preserve">Note: Same issue repro's throughout the application wherever this kind of External links are presents.
PWD Impact:
Users who rely on screen readers are getting difficult as they are not able to know whether the link is opened in same tab/new tab, as NVDA is not narrating the additional information as 'Opens in new tab' for the 'Visit Fidelity NetBenefits' link in the page, while navigating using NVDA browse mode.
Test Environment:
OS : Windows 10 2004 (OS Build 19041.388)
Browsers: New Edge (Version 84.0.522.58 (Official build) (64-bit))
URL: https://demo.benefitsolver.com/benefits/BenefitSolverView
Tools Used: NVDA 2020.2
Repro Steps:
Step 1: Enable NVDA &amp; Open the above URL in New Edge Browser with valid credentials.
Step 2: 'Home' page will  be displayed.
Step 3: Navigate to 'I need to change my Benefits' link using NVDA browse mode(down arrow key) and Press Enter key.
Step 4: Navigate to 'Visit Fidelity NetBenefits' link using NVDA browse mode(down arrow key) Verify whether NVDA is narrating the additional information as 'Opens in new tab' or not.
Actual Result:
NVDA is not narrating the additional information as 'Opens in new tab' for the 'Visit Fidelity NetBenefits' link in the page, while navigating using NVDA browse mode.
Ex: NVDA is narrating as Visit Fidelity NetBenefits' link
Expected Result:
NVDA should narrate the additional information as 'Opens in new tab' for the 'Visit Fidelity NetBenefits' link in the page, while navigating using NVDA browse mode.
Ex: NVDA should narrate as Visit Fidelity NetBenefits' link opens in new tab"
Other instance where this issue repro's:
1. Learn more about extra Benefits page
Navigation: Home -&gt; Learn more about extra Benefits
Note:
1. Employee Resource Groups Link under Quick link section.
2. aka.ms/benefits  link under Child care Expand/Collapse button
</t>
        </is>
      </c>
      <c r="E45" t="inlineStr">
        <is>
          <t>Please refer the attachment folder: 6208279</t>
        </is>
      </c>
      <c r="F45" t="inlineStr">
        <is>
          <t xml:space="preserve">MAS Reference:
MAS 2.4.4 – Link Purpose (In Context)
WCAG Reference:
https://www.w3.org/WAI/WCAG21/Understanding/link-purpose-in-context.html
</t>
        </is>
      </c>
      <c r="G45">
        <f>HYPERLINK("https://microsoft.sharepoint.com/:w:/r/teams/msenable/_layouts/15/WopiFrame.aspx?sourcedoc={06a891af-210c-4c6d-bb3e-92babab209e7}", "MAS 2.4.4 – Link Purpose (In Context)")</f>
        <v/>
      </c>
      <c r="H45">
        <f>HYPERLINK("https://www.w3.org/WAI/WCAG21/Understanding/link-purpose-in-context.html", "https://www.w3.org/WAI/WCAG21/Understanding/link-purpose-in-context.html")</f>
        <v/>
      </c>
      <c r="I45" t="inlineStr">
        <is>
          <t>3 - Medium</t>
        </is>
      </c>
      <c r="J45" t="inlineStr">
        <is>
          <t>New</t>
        </is>
      </c>
      <c r="K45" t="inlineStr">
        <is>
          <t>A11y-3RDPARTY; A11yMAS; A11yMASP1; CommonControl; HCL; HCL_Benefits Enrollment BSC US; MAS 2.4.4; NewEdge+NVDA; RecID_5044; ThirdParty_Businessolver</t>
        </is>
      </c>
    </row>
    <row r="46">
      <c r="A46" t="n">
        <v>45</v>
      </c>
      <c r="B46">
        <f>HYPERLINK("https://microsoftit.visualstudio.com/OneITVSO/_workitems/edit/6208422", "6208422")</f>
        <v/>
      </c>
      <c r="C46" t="inlineStr">
        <is>
          <t>[Keyboard Navigation-Benefits Enrollment-I need to change my Benefits]: User is not able to navigate through the 'Tab' controls using arrow keys in the 'I need to change my Benefits' page.</t>
        </is>
      </c>
      <c r="D46" t="inlineStr">
        <is>
          <t xml:space="preserve">PWD Impact:
User who depend on keyboard navigation through the page are getting impacted and loosing the Tab functionality as User is not able to navigate through the 'Tab' controls using arrow keys in the 'I need to change my Benefits' page.
Test Environment:
OS : Windows 10 2004 (OS Build 19041.388)
Browsers: New Edge (Version 84.0.522.58 (Official build) (64-bit))
URL: https://demo.benefitsolver.com/benefits/BenefitSolverView
Repro Steps:
Step 1: Enable NVDA &amp; Open the above URL in New Edge Browser with valid credentials.
Step 2: 'Home' page will  be displayed.
Step 3: Navigate to 'I need to change my Benefits' link using Keyboard TAB key and Press Enter key.
Step 4: Navigate to Tab controls under 'Life Happens' section using Keyboard TAB key and Press arrow key to navigate the next tab control.
Step 5: Verify whether User is able to navigate through the 'Tab' controls using arrow keys or not.
Actual Result:
User is not able to navigate through the below 'Tab' controls using arrow keys in the 'I need to change my Benefits' page.
1. When can I change my benefits?
2. How do I make changes?
Observation:
1. User is able to navigate the Tab controls using TAB key instead of arrow keys.
2. NVDA narrating the state as Expanded/Collapsed for the Tab controls.
Expected Result:
User should be able to navigate through the mentioned 'Tab' controls using arrow keys in the 'I need to change my Benefits' page.
Ensure that: When user is able to navigate through the Tab controls using arrow keys. NVDA should narrate the state as selected.
Other instance where this issue repros:
1. 'Profile' page
Navigation: Home page -&gt; User login(Test3.Accessibility) -&gt; Profile
Refer attachment (MAS 1.3.2_Profile_tabelements.png)
</t>
        </is>
      </c>
      <c r="E46" t="inlineStr">
        <is>
          <t>Please refer the attachment folder: 6208422</t>
        </is>
      </c>
      <c r="F46" t="inlineStr">
        <is>
          <t xml:space="preserve">MAS Reference:
MAS 1.3.2 – Meaningful Sequence
WCAG Reference:
https://www.w3.org/WAI/WCAG21/Understanding/meaningful-sequence.html
</t>
        </is>
      </c>
      <c r="G46">
        <f>HYPERLINK("https://microsoft.sharepoint.com/:w:/r/teams/msenable/_layouts/15/WopiFrame.aspx?sourcedoc={1ee227a7-e3c5-47b8-ab18-48ca8595077b}", "MAS 1.3.2 – Meaningful Sequence")</f>
        <v/>
      </c>
      <c r="H46">
        <f>HYPERLINK("https://www.w3.org/WAI/WCAG21/Understanding/meaningful-sequence.html", "https://www.w3.org/WAI/WCAG21/Understanding/meaningful-sequence.html")</f>
        <v/>
      </c>
      <c r="I46" t="inlineStr">
        <is>
          <t>3 - Medium</t>
        </is>
      </c>
      <c r="J46" t="inlineStr">
        <is>
          <t>New</t>
        </is>
      </c>
      <c r="K46" t="inlineStr">
        <is>
          <t>A11y-3RDPARTY; A11yMAS; A11yMASP1; HCL; HCL_Benefits Enrollment BSC US; MAS 1.3.2; NewEdgeBrowser; RecID_5044; ThirdParty_Businessolver</t>
        </is>
      </c>
    </row>
    <row r="47">
      <c r="A47" t="n">
        <v>46</v>
      </c>
      <c r="B47">
        <f>HYPERLINK("https://microsoftit.visualstudio.com/OneITVSO/_workitems/edit/6208687", "6208687")</f>
        <v/>
      </c>
      <c r="C47" t="inlineStr">
        <is>
          <t>[Screen Readers-Benefits Enrollment-Microsoft Notices]: Screen reader(NVDA) is narrating incorrect heading level information for 'Microsoft Notices' text while navigating using NVDA Headings shortcut key(H).</t>
        </is>
      </c>
      <c r="D47" t="inlineStr">
        <is>
          <t xml:space="preserve">PWD Impact:
Visually challenged users who rely on screen readers are getting impacted with the semantic order of heading levels. as incorrect heading level is defined for 'Microsoft Notices' text, while navigating using NVDA's Headings shortcut key(H).
Test Environment:
OS : Windows 10 2004 (OS Build 19041.388)
Browsers: New Edge (Version 84.0.522.58 (Official build) (64-bit))
URL: https://demo.benefitsolver.com/benefits/BenefitSolverView
Tools Used: NVDA 2020.2
Repro Steps:
Step 1: Enable NVDA &amp; Open the above URL in New Edge Browser with valid credentials.
Step 2: 'BenefitSolver-Member Home' page will  be displayed.
Step 3: Navigate to Home -&gt; Footer section -&gt; Privacy Policy.
Step 4: Press headings shortcut key(H) to identify the headings in the page
Step 6: Verify whether screen reader(NVDA) is narrating correct heading level information for 'Microsoft Notices' text while navigating using NVDA's Headings shortcut key(H) or not.
Actual Result:
Screen reader(NVDA) is narrating incorrect heading level information for 'Microsoft Notices' text while navigating using NVDA's Headings shortcut key(H).
Ex: On pressing headings shortcut key(H), NVDA is narrating as 'Microsoft Notices heading level 2'
Expected Result:
Screen reader(NVDA) should narrate correct heading level information for 'Microsoft Notices' text while navigating using NVDA's Headings shortcut key(H).
Ex: On pressing headings shortcut key(H), NVDA is narrating as 'Microsoft Notices heading level 1'
Other instances where this issue repros:
1. Browser Requirements
Navigation: Home -&gt; Footer -&gt; Browser Requirements
Please refer attachment(MAS 1.3.1_Browser Requirements_Heading.png)
</t>
        </is>
      </c>
      <c r="E47" t="inlineStr">
        <is>
          <t>Please refer the attachment folder: 6208687</t>
        </is>
      </c>
      <c r="F47" t="inlineStr">
        <is>
          <t xml:space="preserve">MAS Reference:
MAS 1.3.1 - Info and Relationships
WCAG Reference:
https://www.w3.org/WAI/WCAG21/Understanding/info-and-relationships.html
https://www.w3.org/WAI/WCAG21/Techniques/html/H42
</t>
        </is>
      </c>
      <c r="G47">
        <f>HYPERLINK("https://microsoft.sharepoint.com/:w:/r/teams/msenable/_layouts/15/WopiFrame.aspx?sourcedoc={54f28d1f-a2d1-4dcd-84e1-5c9b87e8aba4}", "MAS 1.3.1 - Info and Relationships")</f>
        <v/>
      </c>
      <c r="H47">
        <f>HYPERLINK("https://www.w3.org/WAI/WCAG21/Understanding/info-and-relationships.htmlhttps://www.w3.org/WAI/WCAG21/Techniques/html/H42", "https://www.w3.org/WAI/WCAG21/Understanding/info-and-relationships.htmlhttps://www.w3.org/WAI/WCAG21/Techniques/html/H42")</f>
        <v/>
      </c>
      <c r="I47" t="inlineStr">
        <is>
          <t>3 - Medium</t>
        </is>
      </c>
      <c r="J47" t="inlineStr">
        <is>
          <t>New</t>
        </is>
      </c>
      <c r="K47" t="inlineStr">
        <is>
          <t>A11y-3RDPARTY; A11yMAS; A11yMASP1; HCL; HCL_Benefits Enrollment BSC US; MAS 1.3.1; NewEdge+NVDA; RecID_5044; ThirdParty_Businessolver</t>
        </is>
      </c>
    </row>
    <row r="48">
      <c r="A48" t="n">
        <v>47</v>
      </c>
      <c r="B48">
        <f>HYPERLINK("https://microsoftit.visualstudio.com/OneITVSO/_workitems/edit/6211830", "6211830")</f>
        <v/>
      </c>
      <c r="C48" t="inlineStr">
        <is>
          <t>[Screen Readers-Benefits Enrollment-I need to change my Benefits]: Normal text is aligned as image, hence screen reader NVDA is not narrating the content present on the image at I need to change my Benefits page.</t>
        </is>
      </c>
      <c r="D48" t="inlineStr">
        <is>
          <t xml:space="preserve">PWD Impact:
Visually challenged users who rely on screen readers are not receiving the content which is displayed on the image, as Normal text is aligned as image, hence screen reader NVDA is not narrating the content present on the image at I need to change my Benefits page.
Test Environment:
OS : Windows 10 2004 (OS Build 19041.388)
Browsers: New Edge (Version 84.0.522.58 (Official build) (64-bit))
URL: https://demo.benefitsolver.com/benefits/BenefitSolverView
Tools Used: NVDA 2020.2
Repro Steps:
Step 1: Enable NVDA &amp; Open the above URL in New Edge Browser with valid credentials.
Step 2: 'Home' page will  be displayed.
Step 3: Navigate to 'I need to change my Benefits' link using NVDA browse mode(down arrow key) and Press Enter key.
Step 4: Try to Navigate to 'Click the button below to start a life event change' text using NVDA browse mode(down arrow key)
Step 5: Verify whether User is able to get the content on image or not.
Actual Result:
Normal text is aligned as image, hence screen reader NVDA is not narrating the content present on the image at I need to change my Benefits page.
Expected Result:
Screen reader NVDA should narrate the content present on the image at I need to change my Benefits page. A 'alt' value should provide.
Ex: NVDA should narrate as: 'Click the button below to start a life event change'.
Other instances where this issue repros:
1. Manage My HSA
Navigation: 'Home'-&gt;Manage My HSA
Please refer attachment(MAS 1.4.5 _Benefits Enrollment-Manage My HSA_Image.png)
</t>
        </is>
      </c>
      <c r="E48" t="inlineStr">
        <is>
          <t>Please refer the attachment folder: 6211830</t>
        </is>
      </c>
      <c r="F48" t="inlineStr">
        <is>
          <t xml:space="preserve">MAS Reference:
MAS 1.4.5 - Images of Text
WCAG Reference:
https://www.w3.org/WAI/WCAG21/Understanding/images-of-text
</t>
        </is>
      </c>
      <c r="G48">
        <f>HYPERLINK("https://microsoft.sharepoint.com/:w:/r/teams/msenable/_layouts/15/WopiFrame.aspx?sourcedoc={85d93589-ec05-43ba-aab5-ef29ba17a3b4}", "MAS 1.4.5 - Images of Text")</f>
        <v/>
      </c>
      <c r="H48">
        <f>HYPERLINK("https://www.w3.org/WAI/WCAG21/Understanding/images-of-text", "https://www.w3.org/WAI/WCAG21/Understanding/images-of-text")</f>
        <v/>
      </c>
      <c r="I48" t="inlineStr">
        <is>
          <t>3 - Medium</t>
        </is>
      </c>
      <c r="J48" t="inlineStr">
        <is>
          <t>New</t>
        </is>
      </c>
      <c r="K48" t="inlineStr">
        <is>
          <t>A11y-3RDPARTY; A11yMAS; A11yMASP1; HCL; HCL_Benefits Enrollment BSC US; MAS 1.4.5; NewEdge+NVDA; RecID_5044; ThirdParty_Businessolver</t>
        </is>
      </c>
    </row>
    <row r="49">
      <c r="A49" t="n">
        <v>48</v>
      </c>
      <c r="B49">
        <f>HYPERLINK("https://microsoftit.visualstudio.com/OneITVSO/_workitems/edit/6211834", "6211834")</f>
        <v/>
      </c>
      <c r="C49" t="inlineStr">
        <is>
          <t>[Keyboard Navigation-Benefit Enrollment-Personal Documents]: Keyboard tab focus is moving twice on the table data under Title column header present in the table of the page</t>
        </is>
      </c>
      <c r="D49" t="inlineStr">
        <is>
          <t xml:space="preserve">PWD Impact:
Users who rely on keyboard keys for navigation through page are getting impacted if keyboard focus is moving twice on the data of the table at first instance no action is being performed but user may keep on invoking the enter key for the operation of downloading to be performed, in the next instance the operation is being performed which may impact the end user.
Test Environment:
OS : Windows 10 2004 (OS Build 19041.329)
Browsers: New Edge (version 83.0.478.61 (Official build) (64-bit)
URL: https://demo.benefitsolver.com/benefits/BenefitSolverView
Repro Steps:
Step 1: Open the above URL in Edge Browser with valid credentials.
Step 2: 'Benefit Solver-Member Home' page will  be displayed.
Step 3: Navigate to user profile control(Ex: Test2.Accessibility) and invoke it and then navigate to "Personal Document control" and invoke it.
Step 4: Verify whether keyboard focus is moving properly on all the interactive controls of the page only once.
Actual Result:
Keyboard tab focus is moving twice on the table data under Title column header present in the table of the page
Observation:1. Keyboard focus is moving twice on the data of the table at first instance no action is being performed but user may keep on invoking the enter key for the operation of downloading to be performed, in the next instance the operation is being performed which may impact the end user.
2. It is also observed that keyboard tab focus is moving to the Non-interactive control "1095 e-signature confirmation and Electronic signature" which are present in the table.
Expected Result:
Keyboard tab focus should move only once on the table data under Title column header present in the table of the page.
Ensure that: 1.User should be able to move only once while navigating through the table column data and should be able to perform the downloading operation only once.
2. Keyboard tab focus should not move to the Non-interactive control "1095 e-signature confirmation and Electronic signature" which are present in the table.
</t>
        </is>
      </c>
      <c r="E49" t="inlineStr">
        <is>
          <t>Please refer the attachment folder: 6211834</t>
        </is>
      </c>
      <c r="F49" t="inlineStr">
        <is>
          <t xml:space="preserve">MAS Reference:
MAS 2.4.3 - Focus Order
WCAG Reference:
https://www.w3.org/WAI/WCAG21/Understanding/focus-order.html
</t>
        </is>
      </c>
      <c r="G49">
        <f>HYPERLINK("https://microsoft.sharepoint.com/:w:/r/teams/msenable/_layouts/15/WopiFrame.aspx?sourcedoc={0de7fbe1-ad7e-48e5-bcbb-8d986691e2b9}", "MAS 2.4.3 - Focus Order")</f>
        <v/>
      </c>
      <c r="H49">
        <f>HYPERLINK("https://www.w3.org/WAI/WCAG21/Understanding/focus-order.html", "https://www.w3.org/WAI/WCAG21/Understanding/focus-order.html")</f>
        <v/>
      </c>
      <c r="I49" t="inlineStr">
        <is>
          <t>3 - Medium</t>
        </is>
      </c>
      <c r="J49" t="inlineStr">
        <is>
          <t>New</t>
        </is>
      </c>
      <c r="K49" t="inlineStr">
        <is>
          <t>A11y-3RDPARTY; A11yMAS; A11yMASP1; HCL; HCL_Benefits Enrollment BSC US; MAS 2.4.3; NewEdgeBrowser; RecID_5044; ThirdParty_Businessolver</t>
        </is>
      </c>
    </row>
    <row r="50">
      <c r="A50" t="n">
        <v>49</v>
      </c>
      <c r="B50">
        <f>HYPERLINK("https://microsoftit.visualstudio.com/OneITVSO/_workitems/edit/6211844", "6211844")</f>
        <v/>
      </c>
      <c r="C50" t="inlineStr">
        <is>
          <t>[Screen Readers-Reference center]: NVDA is reading 'incapacitated child' button as link under 'Reference center' page.</t>
        </is>
      </c>
      <c r="D50" t="inlineStr">
        <is>
          <t xml:space="preserve">PWD Impact:
Screen reader users will face difficulty while navigating in the page if the buttons in the page is defined as links. When the user will navigate and activate the control understanding as a link then they would not be aware of the functionality of the control and would not redirects to new page.
Test Environment:
OS :Windows 10 2004 (OS Build 19041.388)
Browsers: NewEdge (version 84.0.522.58 (Official build) (64-bit))
URL: https://demo.benefitsolver.com/benefits/BenefitSolverView
Tools used: NVDA 2020.2
Repro Steps:
Step 1:Enable NVDA. Open the aboveURL in New Edge browser and loginwith valid credentials
Step 2: ‘Home page’ page will be displayed.
Step 3: Navigate to 'Reference center' -&gt; 'Reference center'.
Step 4:Verify whether NVDA is reading 'incapacitated child' button as link under 'Reference center' page.
Actual Result:
NVDA is reading 'incapacitated child' button as link under 'Reference center' page.
Ex: NVDA is narrating as 'benefit solver main landmark incapacitated button link', when focus lands on 'incapacitated child' control.
Expected Result:
NVDA should read as 'incapacitated child' button under 'Reference center' page.
Other instance:
1. Same issues repro when focus lands on the PDF controls under 'Kaiser CA Evidence of Coverage (EOC) Documents' page.
Navigation : Homepage -&gt;'Reference center' -&gt; 'Reference center' -&gt; 'Kaiser CA Evidence of Coverage (EOC) Documents'
2. Same issues repro when focus lands on the PDF controls under 'Summary Plan Descriptions' page.
Navigation : Homepage -&gt;'Reference center' -&gt; 'Reference center' -&gt; 'Summary Plan Descriptions'
3. Same issues repro when focus lands on the PDF controls under 'Aflac Plan Brochures'.
Navigation : Homepage -&gt;'Reference center' -&gt; 'Reference center' -&gt; 'Aflac Plan Brochures'.
</t>
        </is>
      </c>
      <c r="E50" t="inlineStr">
        <is>
          <t>Please refer the attachment folder: 6211844</t>
        </is>
      </c>
      <c r="F50" t="inlineStr">
        <is>
          <t xml:space="preserve">MAS Reference:
MAS 4.1.2 – Name, Role, Value
WCAG Reference:
https://www.w3.org/WAI/WCAG21/Understanding/name-role-value.html
</t>
        </is>
      </c>
      <c r="G50">
        <f>HYPERLINK("https://microsoft.sharepoint.com/:w:/r/teams/msenable/_layouts/15/WopiFrame.aspx?sourcedoc={248054a6-5e68-4771-9e1e-242fb5025730}", "MAS 4.1.2 – Name, Role, Value")</f>
        <v/>
      </c>
      <c r="H50">
        <f>HYPERLINK("https://www.w3.org/WAI/WCAG21/Understanding/name-role-value.html", "https://www.w3.org/WAI/WCAG21/Understanding/name-role-value.html")</f>
        <v/>
      </c>
      <c r="I50" t="inlineStr">
        <is>
          <t>3 - Medium</t>
        </is>
      </c>
      <c r="J50" t="inlineStr">
        <is>
          <t>New</t>
        </is>
      </c>
      <c r="K50" t="inlineStr">
        <is>
          <t>A11y-3RDPARTY; A11yMAS; A11yMASP1; HCL; HCL_Benefits Enrollment BSC US; MAS 4.1.2; NewEdge+NVDA; RecID_5044; ThirdParty_Businessolver</t>
        </is>
      </c>
    </row>
    <row r="51">
      <c r="A51" t="n">
        <v>50</v>
      </c>
      <c r="B51">
        <f>HYPERLINK("https://microsoftit.visualstudio.com/OneITVSO/_workitems/edit/6211846", "6211846")</f>
        <v/>
      </c>
      <c r="C51" t="inlineStr">
        <is>
          <t>[Screen Readers-Benefits Enrollment-Reference center]: NVDA is not narrating descriptive information for the 'Microsoft' link present under 'Kaiser CA Evidence of Coverage (EOC) Documents' section in the page.</t>
        </is>
      </c>
      <c r="D51" t="inlineStr">
        <is>
          <t xml:space="preserve">PWD Impact:
Users who rely on screen readers are getting difficult as they are not able to know whether the focused link will redirect to which page or what is the purpose of it, if NVDA is not narrating descriptive information for the 'Microsoft' link present under 'Kaiser CA Evidence of Coverage (EOC) Documents' section in the page.
Test Environment:
OS :Windows 10 2004 (OS Build 19041.388)
Browsers: NewEdge (version 84.0.522.58 (Official build) (64-bit))
URL: https://demo.benefitsolver.com/benefits/BenefitSolverView
Tools used: NVDA 2020.2
Repro Steps:
Step 1:Enable NVDA. Open the aboveURL in New Edge browser and loginwith valid credentials
Step 2: ‘Home page’ page will be displayed.
Step 3: Navigate to 'Reference center' -&gt; 'Reference center'.
Step 4: Activate any links like 'Kaiser CA Evidence of Coverage (EOC) Documents', 'Summary Plan Descriptions' and 'Aflac Plan Brochures' under 'Reference center' page.
Step 5: Navigate to 'Microsoft' link and verify the screen reader is reading the descriptive link information or not.
Actual Result:
NVDA is not narrating descriptive information for the 'Microsoft' link present under 'Kaiser CA Evidence of Coverage (EOC) Documents' section in the page.
Ex: NVDA is narrating as "Benefit solver document Microsoft Link", when the focus lands on 'Microsoft' link.
Note: Same above issue repro's for the 'Microsoft' link present under 'Summary Plan Descriptions' and 'Aflac Plan Brochures' sections.
Expected Result:
NVDA should narrate descriptive information for the 'Microsoft' link present under 'Kaiser CA Evidence of Coverage (EOC) Documents' section in the page.
Ex: NVDA should narrate as 'Benefit solver document Microsoft link Press enter to return to reference center page' when focus lands the 'Microsoft' link under 'Kaiser CA Evidence of Coverage (EOC) Documents' page.
</t>
        </is>
      </c>
      <c r="E51" t="inlineStr">
        <is>
          <t>Please refer the attachment folder: 6211846</t>
        </is>
      </c>
      <c r="F51" t="inlineStr">
        <is>
          <t xml:space="preserve">MAS Reference:
MAS 2.4.4 – Link Purpose (In Context)
WCAG Reference:
https://www.w3.org/WAI/WCAG21/Understanding/link-purpose-in-context.html
</t>
        </is>
      </c>
      <c r="G51">
        <f>HYPERLINK("https://microsoft.sharepoint.com/:w:/r/teams/msenable/_layouts/15/WopiFrame.aspx?sourcedoc={06a891af-210c-4c6d-bb3e-92babab209e7}", "MAS 2.4.4 – Link Purpose (In Context)")</f>
        <v/>
      </c>
      <c r="H51">
        <f>HYPERLINK("https://www.w3.org/WAI/WCAG21/Understanding/link-purpose-in-context.html", "https://www.w3.org/WAI/WCAG21/Understanding/link-purpose-in-context.html")</f>
        <v/>
      </c>
      <c r="I51" t="inlineStr">
        <is>
          <t>3 - Medium</t>
        </is>
      </c>
      <c r="J51" t="inlineStr">
        <is>
          <t>New</t>
        </is>
      </c>
      <c r="K51" t="inlineStr">
        <is>
          <t>A11y-3RDPARTY; A11yMAS; A11yMASP1; HCL; HCL_Benefits Enrollment BSC US; MAS 2.4.4; NewEdge+NVDA; RecID_5044; ThirdParty_Businessolver</t>
        </is>
      </c>
    </row>
    <row r="52">
      <c r="A52" t="n">
        <v>51</v>
      </c>
      <c r="B52">
        <f>HYPERLINK("https://microsoftit.visualstudio.com/OneITVSO/_workitems/edit/6211851", "6211851")</f>
        <v/>
      </c>
      <c r="C52" t="inlineStr">
        <is>
          <t>[Keyboard navigation-Reference Center]: Keyboard focus is lost after activating 'Reference center' control under 'Reference center' menu.</t>
        </is>
      </c>
      <c r="D52" t="inlineStr">
        <is>
          <t xml:space="preserve">PWD Impact:
Keyboard users will face difficulty after activating any menu item in the page if the keyboard focus is lost in the landing page. Again focus appears on the first control of the page after pressing Tab key.
Test Environment:
OS :Windows 10 2004 (OS Build 19041.388)
Browsers: NewEdge (version 84.0.522.58 (Official build) (64-bit))
URL: https://demo.benefitsolver.com/benefits/BenefitSolverView
Repro Steps:
Step 1: Open the aboveURL in New Edge browser and loginwith valid credentials
Step 2:‘Home page’ page will be displayed.
Step3: Navigate to 'Reference center' -&gt; 'Reference center'.
Step 4:Verify the keyboard focus after activating 'Reference center' control under 'Reference center' menu.
Actual Result:
Keyboard focus is lost after activating 'Reference center' control under 'Reference center'. Again after pressing Tab key focus appears on first control of the page.
Expected Result:
Keyboard focus should land on the first control of the page after activating 'Reference center' control under 'Reference center'.
Ensure that, keyboard focus should land on the 'www.benefitsolver.com' url when the dialog is displayed.
Other Instance:
Same issue repro after activating any control like 'Kaiser CA Evidence of Coverage (EOC) Documents', 'Summary Plan Descriptions' and 'Aflac Plan Brochures' under 'Reference center' dialog.
Navigation: Homepage -&gt;'Reference center' -&gt; 'Reference center'.
</t>
        </is>
      </c>
      <c r="E52" t="inlineStr">
        <is>
          <t>Please refer the attachment folder: 6211851</t>
        </is>
      </c>
      <c r="F52" t="inlineStr">
        <is>
          <t xml:space="preserve">MAS Reference:
MAS 2.4.3 - Focus Order (05)
</t>
        </is>
      </c>
      <c r="G52">
        <f>HYPERLINK("https://microsoft.sharepoint.com/:w:/r/teams/msenable/_layouts/15/WopiFrame.aspx?sourcedoc={0de7fbe1-ad7e-48e5-bcbb-8d986691e2b9}", "MAS 2.4.3 - Focus Order (05)")</f>
        <v/>
      </c>
      <c r="H52">
        <f>HYPERLINK("", "")</f>
        <v/>
      </c>
      <c r="I52" t="inlineStr">
        <is>
          <t>3 - Medium</t>
        </is>
      </c>
      <c r="J52" t="inlineStr">
        <is>
          <t>New</t>
        </is>
      </c>
      <c r="K52" t="inlineStr">
        <is>
          <t>A11y-3RDPARTY; A11yMAS; A11yMASP1; HCL; HCL_Benefits Enrollment BSC US; MAS 2.4.3; NewEdgeBrowser; RecID_5044; ThirdParty_Businessolver</t>
        </is>
      </c>
    </row>
    <row r="53">
      <c r="A53" t="n">
        <v>52</v>
      </c>
      <c r="B53">
        <f>HYPERLINK("https://microsoftit.visualstudio.com/OneITVSO/_workitems/edit/6217612", "6217612")</f>
        <v/>
      </c>
      <c r="C53" t="inlineStr">
        <is>
          <t>[Screen Readers-Benefit Enrollment-Change My Password dialog]: NVDA is not narrating ‘Error/Success message’ status information, when user provides invalid/valid password formats in the ‘Password’, ‘New Password’ and ‘Confirm Password’ fields.</t>
        </is>
      </c>
      <c r="D53" t="inlineStr">
        <is>
          <t xml:space="preserve">PWD Impact:
Visually challenged users who rely on screen readers are notgetting conveyed with the error messages status information, as NVDA isnot narrating ‘Error/Success message’ status information, when user providesinvalid/valid password formats in the ‘Password’, ‘New Password’ and ‘ConfirmPassword’ fields and then invokes ‘Save’ button.
Test Environment:​
OS : Windows 10 2004 (OS Build 19041.388)
Browser: New Edge (version 84.0.522.58 (Official build)(64-bit))
URL: https://demo.benefitsolver.com/benefits/BenefitSolverView
Tool Used: NVDA 2020.2
Repro Steps:​
Scenario 1:
Step 1: Enable NVDA &amp; Open the above URL in the New Edgebrowser and login with valid credentials.
Step 2: ‘Personal Preferences’page will be displayed.
Step 3: Navigate to Continue button -&gt; Home page -&gt; Userlogin(Test3.Accessibility) -&gt; Profile -&gt; Your Account Tab -&gt; Change link
Step 4: 'Change My Password' dialog appears
Step 5: Provide invalid data in‘Password’ field and valid data in ‘New Password’ and ‘Confirm Password’fields.
Step 6: Now invoke ‘Save’ buttonand verify whether NVDA is narrating error message(The login information youentered is invalid) status information or not.
Scenario 2:
Step 7: Provide valid data in‘Password’ field and invalid data(Password format in only text or numbers with8 characters) in ‘New Password’ and ‘Confirm Password’ fields.
Step 8: Now invoke ‘Save’ buttonand verify whether NVDA is narrating error message(Invalid password format)status information or not.
Scenario 3:
Step 9: Provide valid data in‘Password’, ‘New Password’ and ‘Confirm Password’ fields.
Step 10: Now invoke ‘Save’ buttonand verify whether NVDA is narrating Success message(Password Updated) statusinformation or not.
Scenario 4:
Step 11: Provide validdata(newly changed password) in ‘Password’ field and Previously used Passworddata(Old Password) in ‘New Password’ and ‘Confirm Password’ fields.
Step 12: Now invoke ‘Save’ button and verify whether NVDA isnarrating error message(Password has previously been used. Please enter a newpassword.) status information or not.
Actual Result:​
1. NVDA is not narrating error message(The login information youentered is invalid) status information, when user provides invalid data in‘Password’ field and valid data in ‘New Password’ and ‘Confirm Password’ fieldsand then invokes ‘Save’ Button. 
2. NVDA is not narrating errormessage(Invalid password format) status information, when user provides validdata in ‘Password’ field and invalid data(Password format in only text ornumbers with 8 characters) in ‘New Password’ and ‘Confirm Password’ fields andthen invokes ‘Save’ Button. 
3. NVDA is not narrating Successmessage(Password Updated) status information, when user provides valid data in‘Password’ ,‘New Password’ and ‘Confirm Password’ fields and then invokes‘Save’ Button.
4. NVDA is not narrating errormessage(Password has previously been used. Please enter a new password) statusinformation, when user provides valid data(newly changed password) in‘Password’ field and Previously used Password data(Old Password) in ‘NewPassword’ and ‘Confirm Password’ fields and then invokes ‘Save’ Button. 
Observation: For allthe above scenarios, NVDA is narrating as “loading complete”, uponinvoking the ‘Save’ button.
Expected Result:​
1. NVDA should narrate error message(The login information youentered is invalid) status information, when user provides invalid data in‘Password’ field and valid data in ‘New Password’ and ‘Confirm Password’ fieldsand then invokes ‘Save’ Button. 
2. NVDA should narrate errormessage(Invalid password format) status information, when user provides validdata in ‘Password’ field and invalid data(Password format in only text ornumbers with 8 characters) in ‘New Password’ and ‘Confirm Password’ fields andthen invokes ‘Save’ Button. 
3. NVDA should narrate Successmessage(Password Updated) status information, when user provides valid data in‘Password’ ,‘New Password’ and ‘Confirm Password’ fields and then invokes‘Save’ Button.
4. NVDA should narrate errormessage(Password has previously been used. Please enter a new password) statusinformation, when user provides valid data in ‘Password’ field and Previouslyused Password data(Old Password) in ‘New Password’ and ‘Confirm Password’fields and then invokes ‘Save’ Button. 
</t>
        </is>
      </c>
      <c r="E53" t="inlineStr">
        <is>
          <t>Please refer the attachment folder: 6217612</t>
        </is>
      </c>
      <c r="F53" t="inlineStr">
        <is>
          <t xml:space="preserve">MAS Reference:
MAS 4.1.3 - StatusMessages
WCAG Reference:
https://www.w3.org/WAI/WCAG21/Understanding/status-messages.html
</t>
        </is>
      </c>
      <c r="G53">
        <f>HYPERLINK("https://microsoft.sharepoint.com/:w:/r/teams/msenable/_layouts/15/Doc.aspx?sourcedoc=%7B684573A7-B089-4131-9B39-0009054125D3%7D&amp;file=MAS%204.1.3%20%E2%80%93%20Status%20Messages.docx&amp;action=default&amp;mobileredirect=true", "MAS 4.1.3 - StatusMessages")</f>
        <v/>
      </c>
      <c r="H53">
        <f>HYPERLINK("https://www.w3.org/WAI/WCAG21/Understanding/status-messages.html", "https://www.w3.org/WAI/WCAG21/Understanding/status-messages.html")</f>
        <v/>
      </c>
      <c r="I53" t="inlineStr">
        <is>
          <t>3 - Medium</t>
        </is>
      </c>
      <c r="J53" t="inlineStr">
        <is>
          <t>New</t>
        </is>
      </c>
      <c r="K53" t="inlineStr">
        <is>
          <t>A11y-3RDPARTY; A11yMAS; A11yMASP1; HCL; HCL_Benefits Enrollment BSC US; MAS 4.1.3; NewEdge+NVDA; RecID_5044; ThirdParty_Businessolver; WCAG2.1</t>
        </is>
      </c>
    </row>
    <row r="54">
      <c r="A54" t="n">
        <v>53</v>
      </c>
      <c r="B54">
        <f>HYPERLINK("https://microsoftit.visualstudio.com/OneITVSO/_workitems/edit/6217627", "6217627")</f>
        <v/>
      </c>
      <c r="C54" t="inlineStr">
        <is>
          <t>[Screen Readers-Benefit Enrollment-Change My Password-Error dialog]: NVDA Focus is moving to the background page elements, when user invokes ‘Ok’ button present in the ‘Password do not Match Error’ and ‘Invalid Password length Error’ dialogs.</t>
        </is>
      </c>
      <c r="D54" t="inlineStr">
        <is>
          <t xml:space="preserve">PWD Impact:
Visually challenged users who rely on screen readers are gettingmisguided to navigate between the elements in correct sequential order, as NVDA Focus is moving to the background page elements, when user invokes‘Ok’ button present in the ‘Password do not Match Error’ and ‘Invalid Passwordlength Error’ dialogs, while navigating using down arrow key.
Test Environment:​
OS : Windows 10 2004 (OS Build 19041.388)
Browser: New Edge (version 84.0.522.58 (Official build)(64-bit))
URL: https://demo.benefitsolver.com/benefits/BenefitSolverView
Tool Used: NVDA 2020.2
Repro Steps:​
Step 1: Enable NVDA &amp; Open the above URL in the New Edgebrowser and login with valid credentials.
Step 2: ‘Personal Preferences’page will be displayed.
Step 3: Navigate to Continue button -&gt; Home page -&gt; Userlogin(Test3.Accessibility) -&gt; Profile -&gt; Your Account Tab -&gt; Changelink
Step 4: 'Change My Password' dialog appears
Step 5: Provide valid data in‘Password’ field and invalid password length(lesser than 8 characters) in ‘NewPassword’ and ‘Confirm Password’ fields.
Step 6: Now invoke ‘Save’button. ‘Invalid Password length Error’ dialog will appear
Step 7: Now invoke ‘Ok’ buttonpresent in the dialog and verify whether NVDA Focus is moving to the backgroundpage elements while navigating using down arrow key or not.
Step 8: Provide valid data in‘Password’ field and invalid password data(that do not match) in ‘New Password’and ‘Confirm Password’ fields.
Step 9: Now invoke ‘Save’button. ‘Password do not Match Error’ dialog will appear
Step 10: Now invoke ‘Ok’ button present in the dialog and verifywhether NVDA Focus is moving to the background page elements while navigatingusing down arrow key or not.
Actual Result:​
NVDA Focus is moving to the background page elements, when userinvokes ‘Ok’ button present in the ‘Password do not Match Error’ and ‘InvalidPassword length Error’ dialogs, while navigating using down arrow key.
Observation: Sameissue repro’s while navigating using keyboard tab.
Expected Result:​
NVDA Focus should move in correct sequential order, when userinvokes ‘Ok’ button present in the ‘Password do not Match Error’ and ‘InvalidPassword length Error’ dialogs, while navigating using down arrow key.
Ex: NVDAFocus should move to the ‘New Password’ field, when user invokes ‘Ok’ buttonpresent in the ‘Password do not Match Error’ and ‘Invalid Password lengthError’ dialogs, while navigating using down arrow key.
Ensure that,Keyboard Tab focus should move to the ‘New Password’ field, when user invokes‘Ok’ button present in the ‘Password do not Match Error’ and ‘Invalid Passwordlength Error’ dialogs.
Other instance in which the same issue repros:
1.Message center
Navigation: Home-&gt; Message center-&gt; delete button-&gt; Dialog
Refer attachment: &lt;MAS 1.3.2_Message center_Delete dialog.png&gt;
</t>
        </is>
      </c>
      <c r="E54" t="inlineStr">
        <is>
          <t>Please refer the attachment folder: 6217627</t>
        </is>
      </c>
      <c r="F54" t="inlineStr">
        <is>
          <t xml:space="preserve">MAS Reference:
MAS 1.3.2 –Meaningful Sequence
WCAG Reference:
https://www.w3.org/WAI/WCAG21/Understanding/meaningful-sequence.html
</t>
        </is>
      </c>
      <c r="G54">
        <f>HYPERLINK("https://microsoft.sharepoint.com/:w:/r/teams/msenable/_layouts/15/WopiFrame.aspx?sourcedoc={1ee227a7-e3c5-47b8-ab18-48ca8595077b}", "MAS 1.3.2 –Meaningful Sequencehttps://www.w3.org/WAI/WCAG21/Understanding/meaningful-sequence.html")</f>
        <v/>
      </c>
      <c r="H54">
        <f>HYPERLINK("", "")</f>
        <v/>
      </c>
      <c r="I54" t="inlineStr">
        <is>
          <t>3 - Medium</t>
        </is>
      </c>
      <c r="J54" t="inlineStr">
        <is>
          <t>New</t>
        </is>
      </c>
      <c r="K54" t="inlineStr">
        <is>
          <t>A11y-3RDPARTY; A11yMAS; A11yMASP1; HCL; HCL_Benefits Enrollment BSC US; MAS 1.3.2; NewEdge+NVDA; RecID_5044; ThirdParty_Businessolver</t>
        </is>
      </c>
    </row>
    <row r="55">
      <c r="A55" t="n">
        <v>54</v>
      </c>
      <c r="B55">
        <f>HYPERLINK("https://microsoftit.visualstudio.com/OneITVSO/_workitems/edit/6217667", "6217667")</f>
        <v/>
      </c>
      <c r="C55" t="inlineStr">
        <is>
          <t>[Screen Readers-Benefit Enrollment-Profile-Your Information]: Visually appearing table is not defined under the table structure.</t>
        </is>
      </c>
      <c r="D55" t="inlineStr">
        <is>
          <t xml:space="preserve">PWD Impact:
Visually challenged users who rely on screen readers are not getting conveyed with table information when navigated using table shortcut key(T), as Visually appearing table is not defined under the table structure.
Test Environment:​
OS : Windows 10 2004 (OS Build 19041.388)
Browser: New Edge (version 84.0.522.58 (Official build)(64-bit))
URL: https://demo.benefitsolver.com/benefits/BenefitSolverView
Tool Used: NVDA 2020.2
Repro Steps:​
Step 1: Enable NVDA &amp; Open the above URL in the New Edgebrowser and login with valid credentials.
Step 2: ‘Personal Preferences’page will be displayed.
Step 3: Navigate to Continue button -&gt; Home page -&gt; Userlogin(Test3.Accessibility) -&gt; Profile -&gt; Your Information Tab
Step 4: 'Your Information' Tab appears
Step 5: Press Table shortcut key(T) to identify the tables present in the page.
Step 6: Verifywhether NVDA is identifying the visually appearing table present under 'About You' section, on pressing the Table shortcut key(T) or not.
Actual Result:​
Visually appearing table is not defined under the table structure present under 'About You' section of the page.
Ex: When user invokes Table shortcut key(T), NVDA is narrating as "No Next Table"
Expected Result:​
Visually appearing table should be defined under the table structure present under 'About You' section of the page.
Ex: When user invokes Table shortcut key(T), NVDA should narrate as "About You Table with 2 rows and 5 Columns. Row 1 Column 1 Name"
Ensure that, Table mapping should be provided between Table column headers and Table data, while navigating using NVDA Table shortcut keys(Ctrl+Alt+Arrow keys)
</t>
        </is>
      </c>
      <c r="E55" t="inlineStr">
        <is>
          <t>Please refer the attachment folder: 6217667</t>
        </is>
      </c>
      <c r="F55" t="inlineStr">
        <is>
          <t xml:space="preserve">MAS Reference:
MAS 1.3.1 - Info and Relationships
WCAG Reference:
https://www.w3.org/WAI/WCAG21/Understanding/info-and-relationships
https://www.w3.org/WAI/tutorials/tables/caption-summary/
</t>
        </is>
      </c>
      <c r="G55">
        <f>HYPERLINK("https://microsoft.sharepoint.com/:w:/r/teams/msenable/_layouts/15/WopiFrame.aspx?sourcedoc={54f28d1f-a2d1-4dcd-84e1-5c9b87e8aba4}", "MAS 1.3.1 - Info and Relationships")</f>
        <v/>
      </c>
      <c r="H55">
        <f>HYPERLINK("https://www.w3.org/WAI/WCAG21/Understanding/info-and-relationshipshttps://www.w3.org/WAI/tutorials/tables/caption-summary/", "https://www.w3.org/WAI/WCAG21/Understanding/info-and-relationshipshttps://www.w3.org/WAI/tutorials/tables/caption-summary/")</f>
        <v/>
      </c>
      <c r="I55" t="inlineStr">
        <is>
          <t>3 - Medium</t>
        </is>
      </c>
      <c r="J55" t="inlineStr">
        <is>
          <t>New</t>
        </is>
      </c>
      <c r="K55" t="inlineStr">
        <is>
          <t>A11y-3RDPARTY; A11yMAS; A11yMASP1; HCL; HCL_Benefits Enrollment BSC US; MAS 1.3.1; NewEdge+NVDA; RecID_5044; ThirdParty_Businessolver</t>
        </is>
      </c>
    </row>
    <row r="56">
      <c r="A56" t="n">
        <v>55</v>
      </c>
      <c r="B56">
        <f>HYPERLINK("https://microsoftit.visualstudio.com/OneITVSO/_workitems/edit/6217764", "6217764")</f>
        <v/>
      </c>
      <c r="C56" t="inlineStr">
        <is>
          <t>[Screen Readers-Benefit Enrollment-Personal Documents]: NVDA is not narrating the descriptive information to download the pdf of the links present in the table data of personal documents table.</t>
        </is>
      </c>
      <c r="D56" t="inlineStr">
        <is>
          <t xml:space="preserve">PWD Impact:
Users who rely on screen readers for navigation through the page are not getting conveyed with information of Pdf link, if screen reader is not narrating descriptive information to download the pdf of the links present in the table data of personal documents table.
Test Environment:
OS : Windows 10 2004 (OS Build 19041.329)
Browsers: New Edge (version 83.0.478.61 (Official build) (64-bit)
URL: https://demo.benefitsolver.com/benefits/BenefitSolverView
Tools Used: NVDA 2020.1
Repro Steps:
Step 1: Enable NVDA. Open the above URL in Edge Browser with valid credentials.
Step 2: 'Benefit Solver-Member Home' page will  be displayed.
Step 3: Navigate to user profile control(Ex: Test2.Accessibility) and invoke it and then navigate to "Personal Document control" and invoke it.
Step 4: Navigate through the "Personal Documents" table present in the page with table short-cut keys(Ctrl+alt+arrow keys)
Step 5: Verify whether NVDA is narrating the descriptive information to download the pdf of the link present in the table data of personal documents table.
Actual Result:
NVDA is not narrating the descriptive information to download the pdf of the links present in the table data of personal documents table.
Ex: NVDA is narrating as "COBRA-Initial Rights Notice Custom MICROSOFT link"
Expected Result:
NVDA should narrate the descriptive information to download the pdf of the links present in the table data of personal documents table.
Ex: NVDA should narrate as "COBRA-Initial Rights Notice Custom MICROSOFT link press enter to download the pdf file".
Other instances where this issue repro's:
1.'Benefits Enrollment'
Navigation: Home page -&gt; Change my benefits link -&gt; 'Reason for change'page -&gt; Benefits Enrollment Updates -&gt; select -&gt; 'Health savingsAccount - change contributions' link -&gt; 'Health savings Account - change contributions' dialog-&gt; Enter Today's date(08/17/2020) -&gt; Continue -&gt; 'Benefits Enrollment'page -&gt; SPD button
Refer attachment (MAS 4.2.1_Benefits Enrollment_Wordlink_descriptiveinfo.png)
</t>
        </is>
      </c>
      <c r="E56" t="inlineStr">
        <is>
          <t>Please refer the attachment folder: 6217764</t>
        </is>
      </c>
      <c r="F56" t="inlineStr">
        <is>
          <t xml:space="preserve">MAS Reference:
MAS 4.2.1 - Object Information
</t>
        </is>
      </c>
      <c r="G56">
        <f>HYPERLINK("https://microsoft.sharepoint.com/:w:/r/teams/msenable/_layouts/15/WopiFrame.aspx?sourcedoc={a12f3779-bdf1-40c2-bbcc-0e314ea94858}", "MAS 4.2.1 - Object Information")</f>
        <v/>
      </c>
      <c r="H56">
        <f>HYPERLINK("", "")</f>
        <v/>
      </c>
      <c r="I56" t="inlineStr">
        <is>
          <t>3 - Medium</t>
        </is>
      </c>
      <c r="J56" t="inlineStr">
        <is>
          <t>New</t>
        </is>
      </c>
      <c r="K56" t="inlineStr">
        <is>
          <t>A11y-3RDPARTY; A11yMAS; A11yMASP1; HCL; HCL_Benefits Enrollment BSC US; MAS 4.2.1; NewEdge+NVDA; RecID_5044; ThirdParty_Businessolver</t>
        </is>
      </c>
    </row>
    <row r="57">
      <c r="A57" t="n">
        <v>56</v>
      </c>
      <c r="B57">
        <f>HYPERLINK("https://microsoftit.visualstudio.com/OneITVSO/_workitems/edit/6217784", "6217784")</f>
        <v/>
      </c>
      <c r="C57" t="inlineStr">
        <is>
          <t>[Screen Readers-Benefit Enrollment-Profile-Your Information]: NVDA Focus is not moving in meaningful way for the 'Prior/Next immediate' Tab progress section, upon invoking 'Previous/Next' buttons present under 'Current' Tab section.</t>
        </is>
      </c>
      <c r="D57" t="inlineStr">
        <is>
          <t xml:space="preserve">PWD Impact:
Visually challenged users who rely on screen readers are getting misguided to navigate between the elements, as NVDA Focus is not moving in meaningful way for the 'Prior/Next immediate' Tab progress section, upon invoking 'Previous/Next' buttons present under 'Current' Tab section.
Test Environment:​
OS : Windows 10 2004 (OS Build 19041.388)
Browser: New Edge (version 84.0.522.58 (Official build)(64-bit))
URL: https://demo.benefitsolver.com/benefits/BenefitSolverView
Tool Used: NVDA 2020.2
Repro Steps:​
Step 1: Enable NVDA &amp; Open the above URL in the New Edgebrowser and login with valid credentials.
Step 2: ‘Personal Preferences’page will be displayed.
Step 3: Navigate to Continue button -&gt; Home page -&gt; Userlogin(Test3.Accessibility) -&gt; Profile -&gt; Your Information Tab
Step 4: 'Your Information' Tab section appears
Step 5: Navigate to the 'Previous/Next' button using down arrow key and press enter.
Step 6: 'Your Account/Your dependent' Tab section appears.
Step 7: Navigate using down arrow key and verify whether NVDA Focus is moving in meaningful way, upon invoking 'Previous/Next' buttons present under 'Your Information' Tab section or not.
Actual Result:​
NVDA Focus is not moving in meaningful way for the 'Prior/Next immediate' Tab progress section, upon invoking 'Previous/Next' buttons present under 'Current' Tab section.
Ex: When user invokes  'Previous/Next' buttons present in the 'Your Information' Tab section, NVDA Focus is moving from the 'Privacy policy' links present at the Footer section of the page.
Note: Same issue repro's for the 'Previous/Next' buttons present in 'Your Account' and 'Your dependent' Tab sections also.
Expected Result:​
NVDA Focus should move in meaningful way for the 'Prior/Next immediate' Tab progress section, upon invoking 'Previous/Next' buttons present under 'Current' Tab section.
Ex: When user invokes 'Previous/Next' buttons present in the 'Your Information' Tab section, NVDA Focus should move from the start of the Your Account' and 'Your dependent' Tab sections.
</t>
        </is>
      </c>
      <c r="E57" t="inlineStr">
        <is>
          <t>Please refer the attachment folder: 6217784</t>
        </is>
      </c>
      <c r="F57" t="inlineStr">
        <is>
          <t xml:space="preserve">MAS Reference:
MAS 1.3.2 – Meaningful Sequence
WCAG Reference:
https://www.w3.org/WAI/WCAG21/Understanding/meaningful-sequence.html
</t>
        </is>
      </c>
      <c r="G57">
        <f>HYPERLINK("https://microsoft.sharepoint.com/:w:/r/teams/msenable/_layouts/15/WopiFrame.aspx?sourcedoc={1ee227a7-e3c5-47b8-ab18-48ca8595077b}", "MAS 1.3.2 – Meaningful Sequence")</f>
        <v/>
      </c>
      <c r="H57">
        <f>HYPERLINK("https://www.w3.org/WAI/WCAG21/Understanding/meaningful-sequence.html", "https://www.w3.org/WAI/WCAG21/Understanding/meaningful-sequence.html")</f>
        <v/>
      </c>
      <c r="I57" t="inlineStr">
        <is>
          <t>3 - Medium</t>
        </is>
      </c>
      <c r="J57" t="inlineStr">
        <is>
          <t>New</t>
        </is>
      </c>
      <c r="K57" t="inlineStr">
        <is>
          <t>A11y-3RDPARTY; A11yMAS; A11yMASP1; HCL; HCL_Benefits Enrollment BSC US; MAS 1.3.2; NewEdge+NVDA; RecID_5044; ThirdParty_Businessolver</t>
        </is>
      </c>
    </row>
    <row r="58">
      <c r="A58" t="n">
        <v>57</v>
      </c>
      <c r="B58">
        <f>HYPERLINK("https://microsoftit.visualstudio.com/OneITVSO/_workitems/edit/6217827", "6217827")</f>
        <v/>
      </c>
      <c r="C58" t="inlineStr">
        <is>
          <t>[Keyboard Navigation-Benefit Enrollment-Profile-Your Information]: Focus loss is observed in the 'Your Account/Your dependent' Tab sections, upon invoking 'Previous' and 'Next' buttons in the 'Your Information' Tab section.</t>
        </is>
      </c>
      <c r="D58" t="inlineStr">
        <is>
          <t xml:space="preserve">PWD Impact:
Users who rely on keyboard are getting misguided to navigate between the interactive controls, as Focus loss is observed in the 'Your Account/Your dependent' Tab sections, upon invoking 'Previous' and 'Next' buttons in the 'Your Information' Tab section.
Test Environment:​
OS : Windows 10 2004 (OS Build 19041.388)
Browser: New Edge (version 84.0.522.58 (Official build)(64-bit))
URL: https://demo.benefitsolver.com/benefits/BenefitSolverView
Repro Steps:​
Step 1: Open the above URL in the New Edgebrowser and login with valid credentials.
Step 2: ‘Personal Preferences’page will be displayed.
Step 3: Navigate to Continue button -&gt; Home page -&gt; Userlogin(Test3.Accessibility) -&gt; Profile -&gt; Your Information Tab
Step 4: 'Your Information' Tab section appears
Step 5: Navigate to the 'Previous' and 'Next' buttons using keyboard tab and press enter.
Step 6: 'Your Account/Your dependent' Tab section appears.
Step 7: Verify whether Focus loss is observed in the 'Your Account/Your dependent' Tab sections, upon invoking 'Previous' and 'Next' buttons in the 'Your Information' Tab section or not.
Actual Result:​
Focus loss is observed in the 'Your Account/Your dependent' Tab sections, upon invoking 'Previous' and 'Next' buttons in the 'Your Information' Tab section.
Ex: When user invokes 'Previous/Next' button present in the 'Your Information' Tab section, Focus loss is observed in the 'Your Account/Your dependents' Tab section and on pressing next tab, Focus is moving to the 'Privacy policy' link present at the footer section.
Expected Result:​
Focus loss should not be observed in the 'Your Account/Your dependent' Tab sections, upon invoking 'Previous' and 'Next' buttons in the 'Your Information' Tab section.
Ex: When user invokes 'Previous/Next' button present in the 'Your Information' Tab section, Focus should move to the first interactive element present in the respective 'Your Account/Your dependents' Tab sections.
</t>
        </is>
      </c>
      <c r="E58" t="inlineStr">
        <is>
          <t>Please refer the attachment folder: 6217827</t>
        </is>
      </c>
      <c r="F58" t="inlineStr">
        <is>
          <t xml:space="preserve">MAS Reference:
MAS 2.4.3 – Focus Order
WCAG Reference:
https://www.w3.org/WAI/WCAG21/Understanding/focus-order.html
</t>
        </is>
      </c>
      <c r="G58">
        <f>HYPERLINK("https://microsoft.sharepoint.com/:w:/r/teams/msenable/_layouts/15/WopiFrame.aspx?sourcedoc={0de7fbe1-ad7e-48e5-bcbb-8d986691e2b9}", "MAS 2.4.3 – Focus Order")</f>
        <v/>
      </c>
      <c r="H58">
        <f>HYPERLINK("https://www.w3.org/WAI/WCAG21/Understanding/focus-order.html", "https://www.w3.org/WAI/WCAG21/Understanding/focus-order.html")</f>
        <v/>
      </c>
      <c r="I58" t="inlineStr">
        <is>
          <t>3 - Medium</t>
        </is>
      </c>
      <c r="J58" t="inlineStr">
        <is>
          <t>New</t>
        </is>
      </c>
      <c r="K58" t="inlineStr">
        <is>
          <t>A11y-3RDPARTY; A11yMAS; A11yMASP1; HCL; HCL_Benefits Enrollment BSC US; MAS 2.4.3; NewEdgeBrowser; RecID_5044; ThirdParty_Businessolver</t>
        </is>
      </c>
    </row>
    <row r="59">
      <c r="A59" t="n">
        <v>58</v>
      </c>
      <c r="B59">
        <f>HYPERLINK("https://microsoftit.visualstudio.com/OneITVSO/_workitems/edit/6217999", "6217999")</f>
        <v/>
      </c>
      <c r="C59" t="inlineStr">
        <is>
          <t>[Keyboard Navigation-Benefit Enrollment-Change My Password-Error dialog]: Keyboard Tab Focus is moving out of the ‘Password do not Match Error’ and ‘Invalid Password length Error’ dialog's, while navigating using keyboard tab.</t>
        </is>
      </c>
      <c r="D59" t="inlineStr">
        <is>
          <t xml:space="preserve">PWD Impact:
Users who rely on keyboard are getting misguided while navigate between the interactive elements, as keyboard Tab Focus is moving out of the ‘Password do not Match Error’ and ‘Invalid Password length Error’ dialogs, while navigating using keyboard tab.
Test Environment:​
OS : Windows 10 2004 (OS Build 19041.388)
Browser: New Edge (version 84.0.522.58 (Official build)(64-bit))
URL:https://demo.benefitsolver.com/benefits/BenefitSolverView
Repro Steps:​
Step 1: Open the above URL in the New Edgebrowser and login with valid credentials.
Step 2: ‘Personal Preferences’page will be displayed.
Step 3: Navigate to Continue button -&gt; Home page -&gt; Userlogin(Test3.Accessibility) -&gt; Profile -&gt; Your Account Tab -&gt; Changelink
Step 4: 'Change My Password' dialog appears
Step 5: Provide valid data in‘Password’ field and invalid password length(lesser than 8 characters) in ‘NewPassword’ and ‘Confirm Password’ fields.
Step 6: Now invoke ‘Save’button. ‘Invalid Password length Error’ dialog will appear
Step 7: Navigate through the dialog using keyboard tab and verify whether Keyboard Tab Focus is moving out of the ‘Invalid Password length Error’ dialog or not.
Step 8: Provide valid data in‘Password’ field and invalid password data(that do not match) in ‘New Password’and ‘Confirm Password’ fields.
Step 9: Now invoke ‘Save’button. ‘Password do not Match Error’ dialog will appear
Step 10: Navigate through the dialog using keyboard tab and verify whether Keyboard Tab Focus is moving out of the ‘Password do not Match Error’ dialog or not.
Actual Result:​
Keyboard Tab Focus is moving out of the ‘Password do not Match Error’ and ‘Invalid Password length Error’ dialogs, while navigating using keyboard tab.
Ex: After 'Ok' button and on pressing Next tab, Keyboard Tab focus is moving to the browser URL elements.
Expected Result:​
Keyboard Tab Focus should remain with the ‘Password do not Match Error’ and ‘Invalid Password length Error’ dialogs, while navigating using keyboard tab.
Ex: After 'Ok' button and on pressing Next tab, Keyboard Tab focus should move with in the dialog itself.
Other instances where this issue repros:
Health Savings Account - Change Contribution
Navigation: Home-&gt; Change my Benefits -&gt; Benefits Enrollment Updates -&gt; Health Savings Account - Change Contribution
Please refer attachment(MAS 2.4.3_Error dialogs.png)
</t>
        </is>
      </c>
      <c r="E59" t="inlineStr">
        <is>
          <t>Please refer the attachment folder: 6217999</t>
        </is>
      </c>
      <c r="F59" t="inlineStr">
        <is>
          <t xml:space="preserve">MAS Reference:
MAS 2.4.3 – Focus Order
WCAG Reference:
https://www.w3.org/WAI/WCAG21/Understanding/focus-order.html
</t>
        </is>
      </c>
      <c r="G59">
        <f>HYPERLINK("https://microsoft.sharepoint.com/:w:/r/teams/msenable/_layouts/15/WopiFrame.aspx?sourcedoc={0de7fbe1-ad7e-48e5-bcbb-8d986691e2b9}", "MAS 2.4.3 – Focus Orderhttps://www.w3.org/WAI/WCAG21/Understanding/focus-order.html")</f>
        <v/>
      </c>
      <c r="H59">
        <f>HYPERLINK("", "")</f>
        <v/>
      </c>
      <c r="I59" t="inlineStr">
        <is>
          <t>4 - Low</t>
        </is>
      </c>
      <c r="J59" t="inlineStr">
        <is>
          <t>New</t>
        </is>
      </c>
      <c r="K59" t="inlineStr">
        <is>
          <t>A11y-3RDPARTY; A11yMAS; A11yMASP1; HCL; HCL_Benefits Enrollment BSC US; MAS 2.4.3; NewEdgeBrowser; RecID_5044; ThirdParty_Businessolver</t>
        </is>
      </c>
    </row>
    <row r="60">
      <c r="A60" t="n">
        <v>59</v>
      </c>
      <c r="B60">
        <f>HYPERLINK("https://microsoftit.visualstudio.com/OneITVSO/_workitems/edit/6203171", "6203171")</f>
        <v/>
      </c>
      <c r="C60" t="inlineStr">
        <is>
          <t>[Screen Readers-Benefit Enrollment-Personal Preferences]: NVDA is narrating incorrect role(link) for the 'User login(Test3.Accessibility)' control, while navigating using down arrow key.</t>
        </is>
      </c>
      <c r="D60" t="inlineStr">
        <is>
          <t xml:space="preserve">PWD Impact:
Visuallychallenged users who rely on screen readers aregetting misguided with the control types, as NVDA is narrating incorrect role(link) for the 'User login(Test3.Accessibility)' control, while navigating using down arrow key. 
Test Environment:
OS :Windows 10 2004 (OS Build 19041.388)
Browsers: NewEdge (version 84.0.522.58 (Official build) (64-bit))
URL: https://demo.benefitsolver.com/benefits/BenefitSolverView
Tools used: NVDA 2020.2
Repro Steps:
Step 1:Enable NVDA. Open the aboveURL in New Edge browser and loginwith valid credentials
Step 2:‘Personal Preferences’ page will be displayed.
Step3: Navigate to the 'User login(Test3.Accessibility)' control using down arrow key and press enter.
Step 4:Verify whether NVDA is narrating correct role for the 'User login(Test3.Accessibility)' control, while navigating using down arrow key or not.
Actual Result:
NVDA is narrating incorrect role(link) for the 'User login(Test3.Accessibility)' control, while navigating using down arrow key.
Ex: NVDA is narrating as "Collapsed link Test3 Accessibility", when focus moves to the 'User login(Test3.Accessibility)' control.
Expected Result:
NVDA should narrate correct role for the 'User login(Test3.Accessibility)' control, while navigating using down arrow key.
Ex: NVDA is narrating as "Test3 Accessibility button menu collapsed", when focus moves to the 'User login(Test3.Accessibility)' control.
Other instances in which the same issue repros:
1.Home Page
Navigation: Login with Valid Creds-&gt; Home Page
Refer attachment: &lt;MAS 4.1.2_Home_Incorrect Role.png&gt;
</t>
        </is>
      </c>
      <c r="E60" t="inlineStr">
        <is>
          <t>Please refer the attachment folder: 6203171</t>
        </is>
      </c>
      <c r="F60" t="inlineStr">
        <is>
          <t xml:space="preserve">MAS Reference:
MAS 4.1.2 – Name, Role, Value
WCAG Reference:
https://www.w3.org/WAI/WCAG21/Understanding/name-role-value.html
</t>
        </is>
      </c>
      <c r="G60">
        <f>HYPERLINK("https://microsoft.sharepoint.com/:w:/r/teams/msenable/_layouts/15/WopiFrame.aspx?sourcedoc={248054a6-5e68-4771-9e1e-242fb5025730}", "MAS 4.1.2 – Name, Role, Value")</f>
        <v/>
      </c>
      <c r="H60">
        <f>HYPERLINK("https://www.w3.org/WAI/WCAG21/Understanding/name-role-value.html", "https://www.w3.org/WAI/WCAG21/Understanding/name-role-value.html")</f>
        <v/>
      </c>
      <c r="I60" t="inlineStr">
        <is>
          <t>4 - Low</t>
        </is>
      </c>
      <c r="J60" t="inlineStr">
        <is>
          <t>New</t>
        </is>
      </c>
      <c r="K60" t="inlineStr">
        <is>
          <t>A11y-3RDPARTY; A11yMAS; A11yMASP1; HCL; HCL_Benefits Enrollment BSC US; MAS 4.1.2; NewEdge+NVDA; RecID_5044; ThirdParty_Businessolver</t>
        </is>
      </c>
    </row>
    <row r="61">
      <c r="A61" t="n">
        <v>60</v>
      </c>
      <c r="B61">
        <f>HYPERLINK("https://microsoftit.visualstudio.com/OneITVSO/_workitems/edit/6203118", "6203118")</f>
        <v/>
      </c>
      <c r="C61" t="inlineStr">
        <is>
          <t>[Screen Readers-Benefits Enrollment-Home]: The &lt;li&gt; elements used are not Semantically proper.</t>
        </is>
      </c>
      <c r="D61" t="inlineStr">
        <is>
          <t xml:space="preserve">PWD Impact:
Users who rely on assistive technologies will be confused when markup is usedthat visually formats items as a list but does not indicate the list relationship,users may have difficulty in navigating the information.
TestEnvironment:
OS :Windows 10 2004 (OS Build 19041.329)
Browsers: NewEdge (version 83.0.478.61 (Official build) (64-bit)
URL: https://demo.benefitsolver.com/benefits/BenefitSolverView 
Tools Used: Accessibility Insights Tool.
Repro Steps:
Step 1: Open the above URL in Edge Browser with validcredentials.
Step 2: 'BenefitSolver-Member Home' page will  bedisplayed.
Step 3: Verify whether the &lt;li&gt; elements used aresemantically defined.
Actual Result:
&lt;li&gt; elements are not used semantically forthe below mentioned links
(Home, Message Center, Reference Center,Test2Accessibility)
Ex: List item does nothave a &lt;ul&gt;, &lt;ol&gt; parent element without a role, or arole="list"
NVDA is narrating as "Home link, Message Link......."
Expected Result:
&lt;li&gt; elements shouldbe used semantically for links (Home, Message Center, Reference Center,Test2Accessibility)
Ex: NVDA should narrate as "Home link 1 of 4 , Message link 2 of 4........."
Issue: Ensures&lt;li&gt; elements are used semantically (listitem - https://dequeuniversity.com/rules/axe/3.5/listitem?application=msftAI)
Targetapplication: BenefitSolver - Member Home - https://demo.benefitsolver.com/benefits/BenefitSolverView
Element path:.hidden-xs:nth-child(1)
Snippet: &lt;liclass="hidden-xs"&gt; &lt;a role="link"href="javascript:gotoPage(document.forms.companyform,'home',true);"&gt;&lt;iclass="icon icon-homeicon-large"&gt;&lt;/i&gt;&amp;nbsp;Home&lt;/a&gt; &lt;/li&gt;
How to fix: 
Fix any of thefollowing:
List item doesnot have a &lt;ul&gt;, &lt;ol&gt; parent element without a role, or arole="list"
Other instances where this issue repros:
1. 'Personal Preferences' page.
Navigation: https://demo.benefitsolver.com/benefits/BenefitSolverView -&gt; Provide Valid Credentials -&gt; Personal Preference page.
Refer attachment (MAS 1.3.1_Personalprefrences_listelements.png)
</t>
        </is>
      </c>
      <c r="E61" t="inlineStr">
        <is>
          <t>Please refer the attachment folder: 6203118</t>
        </is>
      </c>
      <c r="F61" t="inlineStr">
        <is>
          <t xml:space="preserve">MAS Reference:
MAS 1.3.1 - Info and Relationships (40)
WCAG Reference:
https://www.w3.org/WAI/WCAG21/Understanding/info-and-relationships.htm
</t>
        </is>
      </c>
      <c r="G61">
        <f>HYPERLINK("https://microsoft.sharepoint.com/:w:/r/teams/msenable/_layouts/15/WopiFrame.aspx?sourcedoc={54f28d1f-a2d1-4dcd-84e1-5c9b87e8aba4}", "MAS 1.3.1 - Info and Relationships (40)")</f>
        <v/>
      </c>
      <c r="H61">
        <f>HYPERLINK("https://www.w3.org/WAI/WCAG21/Understanding/info-and-relationships.htm", "https://www.w3.org/WAI/WCAG21/Understanding/info-and-relationships.htm")</f>
        <v/>
      </c>
      <c r="I61" t="inlineStr">
        <is>
          <t>4 - Low</t>
        </is>
      </c>
      <c r="J61" t="inlineStr">
        <is>
          <t>New</t>
        </is>
      </c>
      <c r="K61" t="inlineStr">
        <is>
          <t>A11y-3RDPARTY; A11yAuto; A11yMAS; A11yMASP1; HCL; HCL_Benefits Enrollment BSC US; K4W; MAS 1.3.1; NewEdge+NVDA; RecID_5044; ThirdParty_Businessolver</t>
        </is>
      </c>
    </row>
    <row r="62">
      <c r="A62" t="n">
        <v>61</v>
      </c>
      <c r="B62">
        <f>HYPERLINK("https://microsoftit.visualstudio.com/OneITVSO/_workitems/edit/6197385", "6197385")</f>
        <v/>
      </c>
      <c r="C62" t="inlineStr">
        <is>
          <t>[Screen Readers-Benefits Enrollment-Security Phrase Dialog]: NVDA is narrating the 'www.benefitsolver.com' link info thrice, which is present in 'Status alert'.</t>
        </is>
      </c>
      <c r="D62" t="inlineStr">
        <is>
          <t xml:space="preserve">PWD Impact:
Users who rely on screen readers are getting confused when Screen reader convey the same information multiple times, as NVDA is narrating the 'www.benefitsolver.com' link info thrice, which is present in 'Status alert'.
Test Environment:
OS : Windows 10 2004 (OS Build 19041.388)
Browsers: New Edge (Version 84.0.522.58 (Official build) (64-bit))
URL: https://demo.benefitsolver.com/benefits/BenefitSolverView
Tools Used: NVDA 2020.2
Repro Steps:
Step 1: Enable NVDA &amp; Open the above URL in New Edge Browser with valid credentials.
Step 2: 'BenefitSolver-Member Home' page will  be displayed.
Step 3: Navigate to User Profile menu-&gt;Profile-&gt;Your Account-&gt;Security phase section.
Step 4: Navigate to Edit button using NVDA browse mode(down arrow key) and Press Enter key. 'Security Phrase' Dialog will be displayed.
Step 5: Provide the data in mandatory form fields and Navigate to 'Submit' button using NVDA browse mode(down arrow key)and press Enter key. Alert message will be displayed.
Step 6: Verify whether NVDA is narrating the 'www.benefitsolver.com' link info thrice or not.
Actual Result:
NVDA is narrating the 'www.benefitsolver.com' link info thrice, which is present in 'Status alert'.
Ex: On invoking the save button in Security Phrase Dialog, NVDA narrating as: Loading THIS IS A TEST SITE. YOUR CHANGES WILL NOT BE SAVED! Please go to www.benefitsolver.com  www.benefitsolver.com www.benefitsolver.com link
Observation: After narrating the alert info NVDA narrating all the main page information in single stretch.
Note: As it is a Testing site we are not able to see the correct status message after invoking the save button in Security Phrase Dialog. Ensure that A correct &amp; Descriptive status alert should display as: Saved changes successfully.
Expected Result:
NVDA should not narrate the 'www.benefitsolver.com' link info thrice, which is present in 'Status alert'.
Ensure that: Visually correct status message should display after invoking the save button in Security Phrase Dialog as: Saved changes successfully. and NVDA should nararte the success message.
After narrating the success info NVDA should not narrate the other information in page. On pressing down arrow key only NVDA focus should move to the next element and it should narrate the focused element information.
Note: Unable to record the video as NVDA is narrating the alert info very fast. Not able to capture the speech so, Added screenshot along with the NVDA speech history.
</t>
        </is>
      </c>
      <c r="E62" t="inlineStr">
        <is>
          <t>Please refer the attachment folder: 6197385</t>
        </is>
      </c>
      <c r="F62" t="inlineStr">
        <is>
          <t xml:space="preserve">MAS Reference:
MAS 4.2.1 - Object Information (33A)
</t>
        </is>
      </c>
      <c r="G62">
        <f>HYPERLINK("https://microsoft.sharepoint.com/:w:/r/teams/msenable/_layouts/15/WopiFrame.aspx?sourcedoc={a12f3779-bdf1-40c2-bbcc-0e314ea94858}", "MAS 4.2.1 - Object Information (33A)")</f>
        <v/>
      </c>
      <c r="H62">
        <f>HYPERLINK("", "")</f>
        <v/>
      </c>
      <c r="I62" t="inlineStr">
        <is>
          <t>4 - Low</t>
        </is>
      </c>
      <c r="J62" t="inlineStr">
        <is>
          <t>New</t>
        </is>
      </c>
      <c r="K62" t="inlineStr">
        <is>
          <t>A11y-3RDPARTY; A11yMAS; A11yMASP1; HCL; HCL_Benefits Enrollment BSC US; MAS 4.2.1; NewEdge+NVDA; RecID_5044; ThirdParty_Businessolver</t>
        </is>
      </c>
    </row>
    <row r="63">
      <c r="A63" t="n">
        <v>62</v>
      </c>
      <c r="B63">
        <f>HYPERLINK("https://microsoftit.visualstudio.com/OneITVSO/_workitems/edit/6207376", "6207376")</f>
        <v/>
      </c>
      <c r="C63" t="inlineStr">
        <is>
          <t>[Screen Readers-Benefits Enrollment-Personal Preferences]: Unnecessary 'Radio group' is provided for the 'Yes/No' Radio buttons in the Personal Preferences page.</t>
        </is>
      </c>
      <c r="D63" t="inlineStr">
        <is>
          <t xml:space="preserve">PWD Impact:
In future, Might be some screen readers will get affect due to this issue. 'Radio group' is not necessary for the radio buttons in one field set.
Test Environment:
OS : Windows 10 2004 (OS Build 19041.388)
Browsers: New Edge (Version 84.0.522.58 (Official build) (64-bit))
URL: https://demo.benefitsolver.com/benefits/BenefitSolverView
Tools Used: Developer tools(F12).
Repro Steps:
Step 1: Open the above URL in New Edge Browser with valid credentials.
Step 2: 'Personal Preferences' page will  be displayed.
Step 3: Navigate to 'Yes/No' radio button and inspect them.
Step 4: Verify whether 'Radio group' is provided is provided or not.
Actual Result:
Unnecessary 'Radio group' is provided for the 'Yes/No' Radio buttons in the Personal Preferences page.
Expected Result:
'Radio group' is not necessary for the 'Yes/No' Radio buttons which are present in one field set, in the Personal Preferences page.
Other Instances: Same issue is observed in the below pages also.
1.Document Delivery Edit Dialoge.
Navigation: DocumentDelivery -&gt; Edit
Please refer the attachment &lt;MAS_1.3.1_Document Delivery Edit_Dialog Unnecessary Radio Group.png&gt;
</t>
        </is>
      </c>
      <c r="E63" t="inlineStr">
        <is>
          <t>Please refer the attachment folder: 6207376</t>
        </is>
      </c>
      <c r="F63" t="inlineStr">
        <is>
          <t xml:space="preserve">MAS Reference:
MAS 1.3.1 - Info and Relationships
WCAG Reference:
https://www.w3.org/WAI/WCAG21/Understanding/info-and-relationships.html
https://www.w3.org/WAI/tutorials/forms/grouping/
</t>
        </is>
      </c>
      <c r="G63">
        <f>HYPERLINK("https://microsoft.sharepoint.com/:w:/r/teams/msenable/_layouts/15/WopiFrame.aspx?sourcedoc={54f28d1f-a2d1-4dcd-84e1-5c9b87e8aba4}", "MAS 1.3.1 - Info and Relationships")</f>
        <v/>
      </c>
      <c r="H63">
        <f>HYPERLINK("https://www.w3.org/WAI/WCAG21/Understanding/info-and-relationships.htmlhttps://www.w3.org/WAI/tutorials/forms/grouping/", "https://www.w3.org/WAI/WCAG21/Understanding/info-and-relationships.htmlhttps://www.w3.org/WAI/tutorials/forms/grouping/")</f>
        <v/>
      </c>
      <c r="I63" t="inlineStr">
        <is>
          <t>4 - Low</t>
        </is>
      </c>
      <c r="J63" t="inlineStr">
        <is>
          <t>New</t>
        </is>
      </c>
      <c r="K63" t="inlineStr">
        <is>
          <t>A11y-3RDPARTY; A11yMAS; A11yMASP1; HCL; HCL_Benefits Enrollment BSC US; MAS 1.3.1; NewEdge+NVDA; RecID_5044; ThirdParty_Businessolver</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2020-09-06T09:55:00Z</dcterms:created>
  <dcterms:modified xsi:type="dcterms:W3CDTF">2020-09-06T09:55:00Z</dcterms:modified>
</cp:coreProperties>
</file>