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i\Desktop\"/>
    </mc:Choice>
  </mc:AlternateContent>
  <bookViews>
    <workbookView xWindow="0" yWindow="0" windowWidth="28800" windowHeight="116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O2" i="1"/>
  <c r="S3" i="1" s="1"/>
  <c r="Q2" i="1"/>
  <c r="K3" i="1"/>
  <c r="L3" i="1" s="1"/>
  <c r="N3" i="1" s="1"/>
  <c r="O3" i="1"/>
  <c r="T3" i="1" s="1"/>
  <c r="Q3" i="1"/>
  <c r="K4" i="1"/>
  <c r="L4" i="1"/>
  <c r="N4" i="1" s="1"/>
  <c r="T4" i="1" s="1"/>
  <c r="O4" i="1"/>
  <c r="Q4" i="1"/>
  <c r="S4" i="1"/>
  <c r="K5" i="1"/>
  <c r="L5" i="1"/>
  <c r="N5" i="1" s="1"/>
  <c r="O5" i="1"/>
  <c r="Q5" i="1"/>
  <c r="K6" i="1"/>
  <c r="L6" i="1"/>
  <c r="O6" i="1"/>
  <c r="N6" i="1" s="1"/>
  <c r="T6" i="1" s="1"/>
  <c r="Q6" i="1"/>
  <c r="S6" i="1"/>
  <c r="K7" i="1"/>
  <c r="L7" i="1" s="1"/>
  <c r="N7" i="1" s="1"/>
  <c r="O7" i="1"/>
  <c r="Q7" i="1"/>
  <c r="K8" i="1"/>
  <c r="L8" i="1"/>
  <c r="O8" i="1"/>
  <c r="Q8" i="1"/>
  <c r="S8" i="1"/>
  <c r="K9" i="1"/>
  <c r="L9" i="1"/>
  <c r="N9" i="1"/>
  <c r="O9" i="1"/>
  <c r="Q9" i="1"/>
  <c r="K10" i="1"/>
  <c r="L10" i="1" s="1"/>
  <c r="N10" i="1" s="1"/>
  <c r="O10" i="1"/>
  <c r="T10" i="1" s="1"/>
  <c r="Q10" i="1"/>
  <c r="S10" i="1"/>
  <c r="K11" i="1"/>
  <c r="L11" i="1" s="1"/>
  <c r="N11" i="1" s="1"/>
  <c r="T11" i="1" s="1"/>
  <c r="O11" i="1"/>
  <c r="Q11" i="1"/>
  <c r="S11" i="1"/>
  <c r="K12" i="1"/>
  <c r="L12" i="1"/>
  <c r="N12" i="1" s="1"/>
  <c r="T12" i="1" s="1"/>
  <c r="O12" i="1"/>
  <c r="Q12" i="1"/>
  <c r="S12" i="1"/>
  <c r="N8" i="1" l="1"/>
  <c r="T8" i="1" s="1"/>
  <c r="S9" i="1"/>
  <c r="T9" i="1" s="1"/>
  <c r="S2" i="1"/>
  <c r="S7" i="1"/>
  <c r="T7" i="1" s="1"/>
  <c r="N2" i="1"/>
  <c r="T2" i="1" s="1"/>
  <c r="S5" i="1"/>
  <c r="T5" i="1" s="1"/>
</calcChain>
</file>

<file path=xl/sharedStrings.xml><?xml version="1.0" encoding="utf-8"?>
<sst xmlns="http://schemas.openxmlformats.org/spreadsheetml/2006/main" count="82" uniqueCount="50">
  <si>
    <t>Transport :</t>
  </si>
  <si>
    <t>Marks &gt;=65%</t>
  </si>
  <si>
    <t>GENERAL</t>
  </si>
  <si>
    <t>Marks &gt;=75%</t>
  </si>
  <si>
    <t>M. Tech</t>
  </si>
  <si>
    <t>OBC</t>
  </si>
  <si>
    <t>Marks &gt;=85%</t>
  </si>
  <si>
    <t>MCA</t>
  </si>
  <si>
    <t>ST</t>
  </si>
  <si>
    <t>.Marks &gt;=95%</t>
  </si>
  <si>
    <t>B. Tech</t>
  </si>
  <si>
    <t>SC</t>
  </si>
  <si>
    <t>scholarship</t>
  </si>
  <si>
    <t>BCA</t>
  </si>
  <si>
    <t>Discount</t>
  </si>
  <si>
    <t>Category</t>
  </si>
  <si>
    <t>Fees(per sem)</t>
  </si>
  <si>
    <t>Courses</t>
  </si>
  <si>
    <t>YES</t>
  </si>
  <si>
    <t>Aditya</t>
  </si>
  <si>
    <t>Ayush</t>
  </si>
  <si>
    <t>NO</t>
  </si>
  <si>
    <t>Vishal</t>
  </si>
  <si>
    <t>Dev</t>
  </si>
  <si>
    <t>SE</t>
  </si>
  <si>
    <t>Shurya</t>
  </si>
  <si>
    <t>Amit</t>
  </si>
  <si>
    <t>Aman</t>
  </si>
  <si>
    <t>Kartik</t>
  </si>
  <si>
    <t xml:space="preserve"> Pragya </t>
  </si>
  <si>
    <t xml:space="preserve">Suman </t>
  </si>
  <si>
    <t>Sher Singh</t>
  </si>
  <si>
    <t>Total Fees</t>
  </si>
  <si>
    <t>Transport Fee</t>
  </si>
  <si>
    <t>Transport</t>
  </si>
  <si>
    <t>Fee</t>
  </si>
  <si>
    <t>Scholarship</t>
  </si>
  <si>
    <t>Course</t>
  </si>
  <si>
    <t>Percentage</t>
  </si>
  <si>
    <t>Total</t>
  </si>
  <si>
    <t>Test 8</t>
  </si>
  <si>
    <t>Test 7</t>
  </si>
  <si>
    <t>Test 6</t>
  </si>
  <si>
    <t>Test 5</t>
  </si>
  <si>
    <t xml:space="preserve">Test 4 </t>
  </si>
  <si>
    <t xml:space="preserve">Test 3 </t>
  </si>
  <si>
    <t>Test 2</t>
  </si>
  <si>
    <t>Test 1</t>
  </si>
  <si>
    <t>Student Name</t>
  </si>
  <si>
    <t>S 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</si>
</sst>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1" fontId="3" fillId="5" borderId="0" xfId="0" applyNumberFormat="1" applyFont="1" applyFill="1"/>
    <xf numFmtId="0" fontId="3" fillId="5" borderId="0" xfId="0" applyFont="1" applyFill="1"/>
    <xf numFmtId="9" fontId="3" fillId="5" borderId="1" xfId="0" applyNumberFormat="1" applyFont="1" applyFill="1" applyBorder="1"/>
    <xf numFmtId="0" fontId="3" fillId="5" borderId="2" xfId="0" applyFont="1" applyFill="1" applyBorder="1"/>
    <xf numFmtId="9" fontId="4" fillId="5" borderId="0" xfId="1" applyFont="1" applyFill="1" applyBorder="1"/>
    <xf numFmtId="0" fontId="4" fillId="5" borderId="0" xfId="0" applyFont="1" applyFill="1"/>
    <xf numFmtId="9" fontId="3" fillId="5" borderId="3" xfId="0" applyNumberFormat="1" applyFont="1" applyFill="1" applyBorder="1"/>
    <xf numFmtId="0" fontId="3" fillId="5" borderId="4" xfId="0" applyFont="1" applyFill="1" applyBorder="1"/>
    <xf numFmtId="9" fontId="3" fillId="5" borderId="5" xfId="0" applyNumberFormat="1" applyFont="1" applyFill="1" applyBorder="1"/>
    <xf numFmtId="0" fontId="3" fillId="5" borderId="6" xfId="0" applyFont="1" applyFill="1" applyBorder="1"/>
    <xf numFmtId="0" fontId="3" fillId="0" borderId="0" xfId="0" applyFont="1"/>
    <xf numFmtId="0" fontId="3" fillId="6" borderId="0" xfId="0" applyFont="1" applyFill="1"/>
    <xf numFmtId="0" fontId="4" fillId="5" borderId="0" xfId="0" applyFont="1" applyFill="1" applyAlignment="1">
      <alignment horizontal="right"/>
    </xf>
    <xf numFmtId="0" fontId="1" fillId="4" borderId="7" xfId="4" applyBorder="1"/>
    <xf numFmtId="0" fontId="0" fillId="4" borderId="7" xfId="4" applyFont="1" applyBorder="1"/>
    <xf numFmtId="0" fontId="1" fillId="3" borderId="7" xfId="3" applyBorder="1"/>
    <xf numFmtId="0" fontId="2" fillId="2" borderId="0" xfId="2" applyBorder="1"/>
    <xf numFmtId="0" fontId="2" fillId="2" borderId="8" xfId="2" applyBorder="1"/>
  </cellXfs>
  <cellStyles count="5">
    <cellStyle name="20% - Accent1" xfId="3" builtinId="30"/>
    <cellStyle name="40% - Accent1" xfId="4" builtinId="31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MENT%20DAY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sqref="A1:X20"/>
    </sheetView>
  </sheetViews>
  <sheetFormatPr defaultRowHeight="15" x14ac:dyDescent="0.25"/>
  <sheetData>
    <row r="1" spans="1:22" x14ac:dyDescent="0.25">
      <c r="A1" s="18" t="s">
        <v>49</v>
      </c>
      <c r="B1" s="18" t="s">
        <v>48</v>
      </c>
      <c r="C1" s="18" t="s">
        <v>47</v>
      </c>
      <c r="D1" s="18" t="s">
        <v>46</v>
      </c>
      <c r="E1" s="18" t="s">
        <v>45</v>
      </c>
      <c r="F1" s="18" t="s">
        <v>44</v>
      </c>
      <c r="G1" s="18" t="s">
        <v>43</v>
      </c>
      <c r="H1" s="18" t="s">
        <v>42</v>
      </c>
      <c r="I1" s="18" t="s">
        <v>41</v>
      </c>
      <c r="J1" s="18" t="s">
        <v>40</v>
      </c>
      <c r="K1" s="18" t="s">
        <v>39</v>
      </c>
      <c r="L1" s="18" t="s">
        <v>38</v>
      </c>
      <c r="M1" s="18" t="s">
        <v>37</v>
      </c>
      <c r="N1" s="18" t="s">
        <v>36</v>
      </c>
      <c r="O1" s="18" t="s">
        <v>35</v>
      </c>
      <c r="P1" s="18" t="s">
        <v>34</v>
      </c>
      <c r="Q1" s="17" t="s">
        <v>33</v>
      </c>
      <c r="R1" s="17" t="s">
        <v>15</v>
      </c>
      <c r="S1" s="17" t="s">
        <v>14</v>
      </c>
      <c r="T1" s="17" t="s">
        <v>32</v>
      </c>
    </row>
    <row r="2" spans="1:22" x14ac:dyDescent="0.25">
      <c r="A2" s="14">
        <v>1</v>
      </c>
      <c r="B2" s="14" t="s">
        <v>31</v>
      </c>
      <c r="C2" s="14">
        <v>85</v>
      </c>
      <c r="D2" s="14">
        <v>90</v>
      </c>
      <c r="E2" s="14">
        <v>80</v>
      </c>
      <c r="F2" s="14">
        <v>85</v>
      </c>
      <c r="G2" s="14">
        <v>88</v>
      </c>
      <c r="H2" s="14">
        <v>92</v>
      </c>
      <c r="I2" s="14">
        <v>87</v>
      </c>
      <c r="J2" s="14">
        <v>90</v>
      </c>
      <c r="K2" s="14">
        <f>SUM(C2:J2)</f>
        <v>697</v>
      </c>
      <c r="L2" s="14">
        <f>K2/800*100</f>
        <v>87.125</v>
      </c>
      <c r="M2" s="15" t="s">
        <v>13</v>
      </c>
      <c r="N2" s="15">
        <f>IF(L2&gt;=95,O2*O16,IF(L2&gt;=85,O2*O17,IF(L2&gt;=75,O2*O18,IF(L2&gt;=65,O19))))</f>
        <v>7500</v>
      </c>
      <c r="O2" s="15">
        <f>IF(M2=K15,L15,IF(M2=K16,L16,IF(M2=K17,L17,L18)))</f>
        <v>50000</v>
      </c>
      <c r="P2" s="15" t="s">
        <v>18</v>
      </c>
      <c r="Q2" s="14">
        <f>IF(P2="YES",R19,0)</f>
        <v>2000</v>
      </c>
      <c r="R2" s="15" t="s">
        <v>5</v>
      </c>
      <c r="S2" s="14">
        <f>IF(R2=$T$15,$O$2*$V$15,IF(R2=$T$16,$O$2*$V$16,IF(R2=$T$17,$O$2*$V$17,$V$18)))</f>
        <v>15000</v>
      </c>
      <c r="T2" s="14">
        <f>O2-N2+Q2-S2</f>
        <v>29500</v>
      </c>
    </row>
    <row r="3" spans="1:22" x14ac:dyDescent="0.25">
      <c r="A3" s="16">
        <v>2</v>
      </c>
      <c r="B3" s="16" t="s">
        <v>30</v>
      </c>
      <c r="C3" s="16">
        <v>70</v>
      </c>
      <c r="D3" s="16">
        <v>75</v>
      </c>
      <c r="E3" s="16">
        <v>65</v>
      </c>
      <c r="F3" s="16">
        <v>72</v>
      </c>
      <c r="G3" s="16">
        <v>78</v>
      </c>
      <c r="H3" s="16">
        <v>68</v>
      </c>
      <c r="I3" s="16">
        <v>70</v>
      </c>
      <c r="J3" s="16">
        <v>75</v>
      </c>
      <c r="K3" s="16">
        <f>SUM(C3:J3)</f>
        <v>573</v>
      </c>
      <c r="L3" s="16">
        <f>K3/800*100</f>
        <v>71.625</v>
      </c>
      <c r="M3" s="16" t="s">
        <v>10</v>
      </c>
      <c r="N3" s="16">
        <f>IF(L3&gt;=95,O3*O16,IF(L3&gt;=85,O3*O17,IF(L3&gt;=75,O3*O18,IF(L3&gt;=65,O19))))</f>
        <v>7.0000000000000007E-2</v>
      </c>
      <c r="O3" s="16">
        <f>IF(M3=K16,L16,IF(M3=K17,L17,IF(M3=K18,L18,L19)))</f>
        <v>70000</v>
      </c>
      <c r="P3" s="16" t="s">
        <v>21</v>
      </c>
      <c r="Q3" s="16">
        <f>IF(P3="YES",R19,0)</f>
        <v>0</v>
      </c>
      <c r="R3" s="16" t="s">
        <v>5</v>
      </c>
      <c r="S3" s="16">
        <f>IF(R3=$T$15,$O$2*$V$15,IF(R3=$T$16,$O$2*$V$16,IF(R3=$T$17,$O$2*$V$17,$V$18)))</f>
        <v>15000</v>
      </c>
      <c r="T3" s="14">
        <f>O3-N3+Q3-S3</f>
        <v>54999.929999999993</v>
      </c>
    </row>
    <row r="4" spans="1:22" x14ac:dyDescent="0.25">
      <c r="A4" s="14">
        <v>3</v>
      </c>
      <c r="B4" s="14" t="s">
        <v>29</v>
      </c>
      <c r="C4" s="14">
        <v>92</v>
      </c>
      <c r="D4" s="14">
        <v>88</v>
      </c>
      <c r="E4" s="14">
        <v>95</v>
      </c>
      <c r="F4" s="14">
        <v>90</v>
      </c>
      <c r="G4" s="14">
        <v>87</v>
      </c>
      <c r="H4" s="14">
        <v>93</v>
      </c>
      <c r="I4" s="14">
        <v>88</v>
      </c>
      <c r="J4" s="14">
        <v>92</v>
      </c>
      <c r="K4" s="14">
        <f>SUM(C4:J4)</f>
        <v>725</v>
      </c>
      <c r="L4" s="14">
        <f>K4/800*100</f>
        <v>90.625</v>
      </c>
      <c r="M4" s="15" t="s">
        <v>7</v>
      </c>
      <c r="N4" s="15">
        <f>IF(L4&gt;=95,O4*O18,IF(L4&gt;=85,O4*O19,IF(L4&gt;=75,O4*O20,IF(L4&gt;=65,#REF!))))</f>
        <v>3850.0000000000005</v>
      </c>
      <c r="O4" s="15">
        <f>IF(M4=K17,L17,IF(M4=K18,L18,IF(M4=K19,L19,L20)))</f>
        <v>55000</v>
      </c>
      <c r="P4" s="15" t="s">
        <v>18</v>
      </c>
      <c r="Q4" s="14">
        <f>IF(P4="YES",R19,0)</f>
        <v>2000</v>
      </c>
      <c r="R4" s="15" t="s">
        <v>2</v>
      </c>
      <c r="S4" s="14">
        <f>IF(R4=$T$15,$O$2*$V$15,IF(R4=$T$16,$O$2*$V$16,IF(R4=$T$17,$O$2*$V$17,$V$18)))</f>
        <v>0</v>
      </c>
      <c r="T4" s="14">
        <f>O4-N4+Q4-S4</f>
        <v>53150</v>
      </c>
    </row>
    <row r="5" spans="1:22" x14ac:dyDescent="0.25">
      <c r="A5" s="16">
        <v>4</v>
      </c>
      <c r="B5" s="16" t="s">
        <v>28</v>
      </c>
      <c r="C5" s="16">
        <v>80</v>
      </c>
      <c r="D5" s="16">
        <v>82</v>
      </c>
      <c r="E5" s="16">
        <v>85</v>
      </c>
      <c r="F5" s="16">
        <v>88</v>
      </c>
      <c r="G5" s="16">
        <v>80</v>
      </c>
      <c r="H5" s="16">
        <v>85</v>
      </c>
      <c r="I5" s="16">
        <v>83</v>
      </c>
      <c r="J5" s="16">
        <v>86</v>
      </c>
      <c r="K5" s="16">
        <f>SUM(C5:J5)</f>
        <v>669</v>
      </c>
      <c r="L5" s="16">
        <f>K5/800*100</f>
        <v>83.625</v>
      </c>
      <c r="M5" s="16" t="s">
        <v>10</v>
      </c>
      <c r="N5" s="16">
        <f>IF(L5&gt;=95,O5*O16,IF(L5&gt;=85,O5*O17,IF(L5&gt;=75,O5*O18,IF(L5&gt;=65,O19))))</f>
        <v>7000</v>
      </c>
      <c r="O5" s="16">
        <f>IF(M5=K15,L15,IF(M5=K16,L16,IF(M5=K17,L17,L18)))</f>
        <v>70000</v>
      </c>
      <c r="P5" s="16" t="s">
        <v>18</v>
      </c>
      <c r="Q5" s="16">
        <f>IF(P5="YES",R19,0)</f>
        <v>2000</v>
      </c>
      <c r="R5" s="16" t="s">
        <v>5</v>
      </c>
      <c r="S5" s="16">
        <f>IF(R5=$T$15,$O$2*$V$15,IF(R5=$T$16,$O$2*$V$16,IF(R5=$T$17,$O$2*$V$17,$V$18)))</f>
        <v>15000</v>
      </c>
      <c r="T5" s="14">
        <f>O5-N5+Q5-S5</f>
        <v>50000</v>
      </c>
    </row>
    <row r="6" spans="1:22" x14ac:dyDescent="0.25">
      <c r="A6" s="14">
        <v>5</v>
      </c>
      <c r="B6" s="14" t="s">
        <v>27</v>
      </c>
      <c r="C6" s="14">
        <v>75</v>
      </c>
      <c r="D6" s="14">
        <v>78</v>
      </c>
      <c r="E6" s="14">
        <v>80</v>
      </c>
      <c r="F6" s="14">
        <v>82</v>
      </c>
      <c r="G6" s="14">
        <v>76</v>
      </c>
      <c r="H6" s="14">
        <v>78</v>
      </c>
      <c r="I6" s="14">
        <v>80</v>
      </c>
      <c r="J6" s="14">
        <v>82</v>
      </c>
      <c r="K6" s="14">
        <f>SUM(C6:J6)</f>
        <v>631</v>
      </c>
      <c r="L6" s="14">
        <f>K6/800*100</f>
        <v>78.875</v>
      </c>
      <c r="M6" s="15" t="s">
        <v>13</v>
      </c>
      <c r="N6" s="15">
        <f>IF(L6&gt;=95,O6*O16,IF(L6&gt;=85,O6*O17,IF(L6&gt;=75,O6*O18,IF(L6&gt;=65,O19))))</f>
        <v>5000</v>
      </c>
      <c r="O6" s="15">
        <f>IF(M6=K15,L15,IF(M6=K16,L16,IF(M6=K17,L17,L18)))</f>
        <v>50000</v>
      </c>
      <c r="P6" s="15" t="s">
        <v>18</v>
      </c>
      <c r="Q6" s="14">
        <f>IF(P6="YES",R19,0)</f>
        <v>2000</v>
      </c>
      <c r="R6" s="15" t="s">
        <v>24</v>
      </c>
      <c r="S6" s="14">
        <f>IF(R6=$T$15,$O$2*$V$15,IF(R6=$T$16,$O$2*$V$16,IF(R6=$T$17,$O$2*$V$17,$V$18)))</f>
        <v>0</v>
      </c>
      <c r="T6" s="14">
        <f>O6-N6+Q6-S6</f>
        <v>47000</v>
      </c>
    </row>
    <row r="7" spans="1:22" x14ac:dyDescent="0.25">
      <c r="A7" s="16">
        <v>6</v>
      </c>
      <c r="B7" s="16" t="s">
        <v>26</v>
      </c>
      <c r="C7" s="16">
        <v>85</v>
      </c>
      <c r="D7" s="16">
        <v>86</v>
      </c>
      <c r="E7" s="16">
        <v>88</v>
      </c>
      <c r="F7" s="16">
        <v>90</v>
      </c>
      <c r="G7" s="16">
        <v>85</v>
      </c>
      <c r="H7" s="16">
        <v>88</v>
      </c>
      <c r="I7" s="16">
        <v>86</v>
      </c>
      <c r="J7" s="16">
        <v>89</v>
      </c>
      <c r="K7" s="16">
        <f>SUM(C7:J7)</f>
        <v>697</v>
      </c>
      <c r="L7" s="16">
        <f>K7/800*100</f>
        <v>87.125</v>
      </c>
      <c r="M7" s="16" t="s">
        <v>4</v>
      </c>
      <c r="N7" s="16">
        <f>IF(L7&gt;=95,O7*O16,IF(L7&gt;=85,O7*O17,IF(L7&gt;=75,O7*O18,IF(L7&gt;=65,O19))))</f>
        <v>12000</v>
      </c>
      <c r="O7" s="16">
        <f>IF(M7=K16,L16,IF(M7=K17,L17,IF(M7=K18,L18,L19)))</f>
        <v>80000</v>
      </c>
      <c r="P7" s="16" t="s">
        <v>21</v>
      </c>
      <c r="Q7" s="16">
        <f>IF(P7="YES",R19,0)</f>
        <v>0</v>
      </c>
      <c r="R7" s="16" t="s">
        <v>8</v>
      </c>
      <c r="S7" s="16">
        <f>IF(R7=$T$15,$O$2*$V$15,IF(R7=$T$16,$O$2*$V$16,IF(R7=$T$17,$O$2*$V$17,$V$18)))</f>
        <v>20000</v>
      </c>
      <c r="T7" s="14">
        <f>O7-N7+Q7-S7</f>
        <v>48000</v>
      </c>
    </row>
    <row r="8" spans="1:22" x14ac:dyDescent="0.25">
      <c r="A8" s="14">
        <v>7</v>
      </c>
      <c r="B8" s="14" t="s">
        <v>25</v>
      </c>
      <c r="C8" s="14">
        <v>90</v>
      </c>
      <c r="D8" s="14">
        <v>92</v>
      </c>
      <c r="E8" s="14">
        <v>95</v>
      </c>
      <c r="F8" s="14">
        <v>92</v>
      </c>
      <c r="G8" s="14">
        <v>90</v>
      </c>
      <c r="H8" s="14">
        <v>94</v>
      </c>
      <c r="I8" s="14">
        <v>92</v>
      </c>
      <c r="J8" s="14">
        <v>95</v>
      </c>
      <c r="K8" s="14">
        <f>SUM(C8:J8)</f>
        <v>740</v>
      </c>
      <c r="L8" s="14">
        <f>K8/800*100</f>
        <v>92.5</v>
      </c>
      <c r="M8" s="15" t="s">
        <v>7</v>
      </c>
      <c r="N8" s="15">
        <f>IF(L8&gt;=95,O8*O16,IF(L8&gt;=85,O8*O17,IF(L8&gt;=75,O8*O18,IF(L8&gt;=65,O19))))</f>
        <v>8250</v>
      </c>
      <c r="O8" s="15">
        <f>IF(M8=K17,L17,IF(M8=K18,L18,IF(M8=K19,L19,L20)))</f>
        <v>55000</v>
      </c>
      <c r="P8" s="15" t="s">
        <v>21</v>
      </c>
      <c r="Q8" s="14">
        <f>IF(P8="YES",R19,0)</f>
        <v>0</v>
      </c>
      <c r="R8" s="15" t="s">
        <v>24</v>
      </c>
      <c r="S8" s="14">
        <f>IF(R8=$T$15,$O$2*$V$15,IF(R8=$T$16,$O$2*$V$16,IF(R8=$T$17,$O$2*$V$17,$V$18)))</f>
        <v>0</v>
      </c>
      <c r="T8" s="14">
        <f>O8-N8+Q8-S8</f>
        <v>46750</v>
      </c>
    </row>
    <row r="9" spans="1:22" x14ac:dyDescent="0.25">
      <c r="A9" s="16">
        <v>8</v>
      </c>
      <c r="B9" s="16" t="s">
        <v>23</v>
      </c>
      <c r="C9" s="16">
        <v>78</v>
      </c>
      <c r="D9" s="16">
        <v>80</v>
      </c>
      <c r="E9" s="16">
        <v>82</v>
      </c>
      <c r="F9" s="16">
        <v>85</v>
      </c>
      <c r="G9" s="16">
        <v>78</v>
      </c>
      <c r="H9" s="16">
        <v>80</v>
      </c>
      <c r="I9" s="16">
        <v>82</v>
      </c>
      <c r="J9" s="16">
        <v>85</v>
      </c>
      <c r="K9" s="16">
        <f>SUM(C9:J9)</f>
        <v>650</v>
      </c>
      <c r="L9" s="16">
        <f>K9/800*100</f>
        <v>81.25</v>
      </c>
      <c r="M9" s="16" t="s">
        <v>10</v>
      </c>
      <c r="N9" s="16">
        <f>IF(L9&gt;=95,O9*O16,IF(L9&gt;=85,O9*O17,IF(L9&gt;=75,O9*O18,IF(L9&gt;=65,O19))))</f>
        <v>7000</v>
      </c>
      <c r="O9" s="16">
        <f>IF(M9=K15,L15,IF(M9=K16,L16,IF(M9=K17,L17,L18)))</f>
        <v>70000</v>
      </c>
      <c r="P9" s="16" t="s">
        <v>18</v>
      </c>
      <c r="Q9" s="16">
        <f>IF(P9="YES",R19,0)</f>
        <v>2000</v>
      </c>
      <c r="R9" s="16" t="s">
        <v>5</v>
      </c>
      <c r="S9" s="16">
        <f>IF(R9=$T$15,$O$2*$V$15,IF(R9=$T$16,$O$2*$V$16,IF(R9=$T$17,$O$2*$V$17,$V$18)))</f>
        <v>15000</v>
      </c>
      <c r="T9" s="14">
        <f>O9-N9+Q9-S9</f>
        <v>50000</v>
      </c>
    </row>
    <row r="10" spans="1:22" x14ac:dyDescent="0.25">
      <c r="A10" s="14">
        <v>9</v>
      </c>
      <c r="B10" s="14" t="s">
        <v>22</v>
      </c>
      <c r="C10" s="14">
        <v>85</v>
      </c>
      <c r="D10" s="14">
        <v>88</v>
      </c>
      <c r="E10" s="14">
        <v>90</v>
      </c>
      <c r="F10" s="14">
        <v>92</v>
      </c>
      <c r="G10" s="14">
        <v>85</v>
      </c>
      <c r="H10" s="14">
        <v>88</v>
      </c>
      <c r="I10" s="14">
        <v>90</v>
      </c>
      <c r="J10" s="14">
        <v>92</v>
      </c>
      <c r="K10" s="14">
        <f>SUM(C10:J10)</f>
        <v>710</v>
      </c>
      <c r="L10" s="14">
        <f>K10/800*100</f>
        <v>88.75</v>
      </c>
      <c r="M10" s="15" t="s">
        <v>4</v>
      </c>
      <c r="N10" s="15">
        <f>IF(L10&gt;=95,O10*O17,IF(L10&gt;=85,O10*O16,IF(L10&gt;=75,O10*O18,IF(L10&gt;=65,O19))))</f>
        <v>16000</v>
      </c>
      <c r="O10" s="15">
        <f>IF(M10=K16,L16,IF(M10=K17,L17,IF(M10=K18,L18,L19)))</f>
        <v>80000</v>
      </c>
      <c r="P10" s="15" t="s">
        <v>21</v>
      </c>
      <c r="Q10" s="14">
        <f>IF(P10="YES",R19,0)</f>
        <v>0</v>
      </c>
      <c r="R10" s="15" t="s">
        <v>2</v>
      </c>
      <c r="S10" s="14">
        <f>IF(R10=$T$15,$O$2*$V$15,IF(R10=$T$16,$O$2*$V$16,IF(R10=$T$17,$O$2*$V$17,$V$18)))</f>
        <v>0</v>
      </c>
      <c r="T10" s="14">
        <f>O10-N10+Q10-S10</f>
        <v>64000</v>
      </c>
    </row>
    <row r="11" spans="1:22" x14ac:dyDescent="0.25">
      <c r="A11" s="16">
        <v>10</v>
      </c>
      <c r="B11" s="16" t="s">
        <v>20</v>
      </c>
      <c r="C11" s="16">
        <v>92</v>
      </c>
      <c r="D11" s="16">
        <v>95</v>
      </c>
      <c r="E11" s="16">
        <v>98</v>
      </c>
      <c r="F11" s="16">
        <v>92</v>
      </c>
      <c r="G11" s="16">
        <v>92</v>
      </c>
      <c r="H11" s="16">
        <v>95</v>
      </c>
      <c r="I11" s="16">
        <v>98</v>
      </c>
      <c r="J11" s="16">
        <v>92</v>
      </c>
      <c r="K11" s="16">
        <f>SUM(C11:J11)</f>
        <v>754</v>
      </c>
      <c r="L11" s="16">
        <f>K11/800*100</f>
        <v>94.25</v>
      </c>
      <c r="M11" s="16" t="s">
        <v>10</v>
      </c>
      <c r="N11" s="16">
        <f>IF(L11&gt;=95,O11*O16,IF(L11&gt;=85,O11*O17,IF(L11&gt;=75,O11*O18,IF(L11&gt;=65,O19))))</f>
        <v>10500</v>
      </c>
      <c r="O11" s="16">
        <f>IF(M11=K15,L15,IF(M11=K16,L16,IF(M11=K17,L17,L18)))</f>
        <v>70000</v>
      </c>
      <c r="P11" s="16" t="s">
        <v>18</v>
      </c>
      <c r="Q11" s="16">
        <f>IF(P11="YES",R19,0)</f>
        <v>2000</v>
      </c>
      <c r="R11" s="16" t="s">
        <v>8</v>
      </c>
      <c r="S11" s="16">
        <f>IF(R11=$T$15,$O$2*$V$15,IF(R11=$T$16,$O$2*$V$16,IF(R11=$T$17,$O$2*$V$17,$V$18)))</f>
        <v>20000</v>
      </c>
      <c r="T11" s="14">
        <f>O11-N11+Q11-S11</f>
        <v>41500</v>
      </c>
    </row>
    <row r="12" spans="1:22" x14ac:dyDescent="0.25">
      <c r="A12" s="14">
        <v>11</v>
      </c>
      <c r="B12" s="14" t="s">
        <v>19</v>
      </c>
      <c r="C12" s="14">
        <v>5</v>
      </c>
      <c r="D12" s="14">
        <v>10</v>
      </c>
      <c r="E12" s="14">
        <v>8</v>
      </c>
      <c r="F12" s="14">
        <v>6</v>
      </c>
      <c r="G12" s="14">
        <v>7</v>
      </c>
      <c r="H12" s="14">
        <v>5</v>
      </c>
      <c r="I12" s="14">
        <v>10</v>
      </c>
      <c r="J12" s="14">
        <v>8</v>
      </c>
      <c r="K12" s="14">
        <f>SUM(C12:J12)</f>
        <v>59</v>
      </c>
      <c r="L12" s="14">
        <f>K12/800*100</f>
        <v>7.375</v>
      </c>
      <c r="M12" s="15" t="s">
        <v>7</v>
      </c>
      <c r="N12" s="15" t="b">
        <f>IF(L12&gt;=95,O12*O16,IF(L12&gt;=85,O12*O17,IF(L12&gt;=75,O12*O18,IF(L12&gt;=65,O19))))</f>
        <v>0</v>
      </c>
      <c r="O12" s="15">
        <f>IF(M12=K16,L16,IF(M12=K17,L17,IF(M12=K18,L18,L19)))</f>
        <v>55000</v>
      </c>
      <c r="P12" s="15" t="s">
        <v>18</v>
      </c>
      <c r="Q12" s="14">
        <f>IF(P12="YES",R19,0)</f>
        <v>2000</v>
      </c>
      <c r="R12" s="15" t="s">
        <v>8</v>
      </c>
      <c r="S12" s="14">
        <f>IF(R12=$T$15,$O$2*$V$15,IF(R12=$T$16,$O$2*$V$16,IF(R12=$T$17,$O$2*$V$17,$V$18)))</f>
        <v>20000</v>
      </c>
      <c r="T12" s="14">
        <f>O12-N12+Q12-S12</f>
        <v>37000</v>
      </c>
    </row>
    <row r="14" spans="1:22" ht="21" x14ac:dyDescent="0.35">
      <c r="K14" s="6" t="s">
        <v>17</v>
      </c>
      <c r="L14" s="6" t="s">
        <v>16</v>
      </c>
      <c r="T14" s="6" t="s">
        <v>15</v>
      </c>
      <c r="U14" s="6"/>
      <c r="V14" s="13" t="s">
        <v>14</v>
      </c>
    </row>
    <row r="15" spans="1:22" ht="21.75" thickBot="1" x14ac:dyDescent="0.4">
      <c r="K15" s="6" t="s">
        <v>13</v>
      </c>
      <c r="L15" s="6">
        <v>50000</v>
      </c>
      <c r="N15" s="12" t="s">
        <v>12</v>
      </c>
      <c r="O15" s="11"/>
      <c r="T15" s="6" t="s">
        <v>11</v>
      </c>
      <c r="U15" s="6"/>
      <c r="V15" s="5">
        <v>0.5</v>
      </c>
    </row>
    <row r="16" spans="1:22" ht="21" x14ac:dyDescent="0.35">
      <c r="K16" s="6" t="s">
        <v>10</v>
      </c>
      <c r="L16" s="6">
        <v>70000</v>
      </c>
      <c r="N16" s="10" t="s">
        <v>9</v>
      </c>
      <c r="O16" s="9">
        <v>0.2</v>
      </c>
      <c r="T16" s="6" t="s">
        <v>8</v>
      </c>
      <c r="U16" s="6"/>
      <c r="V16" s="5">
        <v>0.4</v>
      </c>
    </row>
    <row r="17" spans="11:22" ht="21" x14ac:dyDescent="0.35">
      <c r="K17" s="6" t="s">
        <v>7</v>
      </c>
      <c r="L17" s="6">
        <v>55000</v>
      </c>
      <c r="N17" s="8" t="s">
        <v>6</v>
      </c>
      <c r="O17" s="7">
        <v>0.15</v>
      </c>
      <c r="T17" s="6" t="s">
        <v>5</v>
      </c>
      <c r="U17" s="6"/>
      <c r="V17" s="5">
        <v>0.3</v>
      </c>
    </row>
    <row r="18" spans="11:22" ht="21" x14ac:dyDescent="0.35">
      <c r="K18" s="6" t="s">
        <v>4</v>
      </c>
      <c r="L18" s="6">
        <v>80000</v>
      </c>
      <c r="N18" s="8" t="s">
        <v>3</v>
      </c>
      <c r="O18" s="7">
        <v>0.1</v>
      </c>
      <c r="T18" s="6" t="s">
        <v>2</v>
      </c>
      <c r="U18" s="6"/>
      <c r="V18" s="5">
        <v>0</v>
      </c>
    </row>
    <row r="19" spans="11:22" ht="19.5" thickBot="1" x14ac:dyDescent="0.35">
      <c r="N19" s="4" t="s">
        <v>1</v>
      </c>
      <c r="O19" s="3">
        <v>7.0000000000000007E-2</v>
      </c>
      <c r="Q19" s="2" t="s">
        <v>0</v>
      </c>
      <c r="R19" s="1">
        <v>2000</v>
      </c>
    </row>
  </sheetData>
  <dataValidations count="3">
    <dataValidation type="list" allowBlank="1" showInputMessage="1" showErrorMessage="1" sqref="R2:R12">
      <formula1>"GENERAL,OBC,SE,ST"</formula1>
    </dataValidation>
    <dataValidation type="list" allowBlank="1" showInputMessage="1" showErrorMessage="1" sqref="P2:P12">
      <formula1>"YES,NO"</formula1>
    </dataValidation>
    <dataValidation type="list" allowBlank="1" showInputMessage="1" showErrorMessage="1" sqref="M2:M12">
      <formula1>"BCA,B. Tech,MCA,M. Tech"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singh</dc:creator>
  <cp:lastModifiedBy>kartik singh</cp:lastModifiedBy>
  <dcterms:created xsi:type="dcterms:W3CDTF">2024-03-06T10:04:50Z</dcterms:created>
  <dcterms:modified xsi:type="dcterms:W3CDTF">2024-03-06T10:06:25Z</dcterms:modified>
</cp:coreProperties>
</file>