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zlou.ms\Desktop\"/>
    </mc:Choice>
  </mc:AlternateContent>
  <workbookProtection workbookPassword="CEF5" lockStructure="1"/>
  <bookViews>
    <workbookView xWindow="0" yWindow="0" windowWidth="17835" windowHeight="11595"/>
  </bookViews>
  <sheets>
    <sheet name="Шаблон путевого листа" sheetId="1" r:id="rId1"/>
    <sheet name="Памятка" sheetId="2" r:id="rId2"/>
    <sheet name="БН" sheetId="3" r:id="rId3"/>
  </sheets>
  <definedNames>
    <definedName name="_xlnm._FilterDatabase" localSheetId="2" hidden="1">БН!$A$1:$A$19</definedName>
    <definedName name="tabl">'Шаблон путевого листа'!$FV$18:$FY$44</definedName>
    <definedName name="а">#REF!</definedName>
    <definedName name="б">#REF!</definedName>
    <definedName name="БИЗНЕСЫ">БН!$A$3:$A$14</definedName>
    <definedName name="КТ">'Шаблон путевого листа'!#REF!</definedName>
    <definedName name="КТ1">'Шаблон путевого листа'!#REF!</definedName>
    <definedName name="НТ">'Шаблон путевого листа'!$17:$17</definedName>
    <definedName name="НТ1">'Шаблон путевого листа'!$51:$51</definedName>
    <definedName name="_xlnm.Print_Area" localSheetId="0">'Шаблон путевого листа'!$A$1:$GA$84</definedName>
  </definedNames>
  <calcPr calcId="162913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O18" i="1" l="1"/>
  <c r="I18" i="1"/>
  <c r="B19" i="1"/>
  <c r="B20" i="1" l="1"/>
  <c r="I19" i="1"/>
  <c r="O19" i="1"/>
  <c r="U18" i="1"/>
  <c r="BM45" i="1"/>
  <c r="B21" i="1" l="1"/>
  <c r="O20" i="1"/>
  <c r="I20" i="1"/>
  <c r="U19" i="1"/>
  <c r="FO18" i="1"/>
  <c r="FO45" i="1" s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2" i="1"/>
  <c r="FO43" i="1"/>
  <c r="FO44" i="1"/>
  <c r="U20" i="1" l="1"/>
  <c r="B22" i="1"/>
  <c r="I21" i="1"/>
  <c r="O21" i="1"/>
  <c r="FR19" i="1"/>
  <c r="FT19" i="1" s="1"/>
  <c r="B55" i="1"/>
  <c r="AR20" i="1"/>
  <c r="BJ54" i="1" s="1"/>
  <c r="B52" i="1"/>
  <c r="O45" i="1"/>
  <c r="E46" i="1"/>
  <c r="CG79" i="1"/>
  <c r="B53" i="1"/>
  <c r="B54" i="1"/>
  <c r="FW40" i="1"/>
  <c r="FV40" i="1"/>
  <c r="FN40" i="1"/>
  <c r="FM40" i="1"/>
  <c r="FL40" i="1"/>
  <c r="FK40" i="1"/>
  <c r="FJ40" i="1"/>
  <c r="FW39" i="1"/>
  <c r="FV39" i="1"/>
  <c r="FN39" i="1"/>
  <c r="FM39" i="1"/>
  <c r="FL39" i="1"/>
  <c r="FK39" i="1"/>
  <c r="FJ39" i="1"/>
  <c r="FW44" i="1"/>
  <c r="FV44" i="1"/>
  <c r="FN44" i="1"/>
  <c r="FM44" i="1"/>
  <c r="FL44" i="1"/>
  <c r="FK44" i="1"/>
  <c r="FJ44" i="1"/>
  <c r="FW43" i="1"/>
  <c r="FV43" i="1"/>
  <c r="FN43" i="1"/>
  <c r="FM43" i="1"/>
  <c r="FL43" i="1"/>
  <c r="FK43" i="1"/>
  <c r="FJ43" i="1"/>
  <c r="FW42" i="1"/>
  <c r="FV42" i="1"/>
  <c r="FN42" i="1"/>
  <c r="FM42" i="1"/>
  <c r="FL42" i="1"/>
  <c r="FK42" i="1"/>
  <c r="FJ42" i="1"/>
  <c r="FW32" i="1"/>
  <c r="FV32" i="1"/>
  <c r="FN32" i="1"/>
  <c r="FM32" i="1"/>
  <c r="FL32" i="1"/>
  <c r="FK32" i="1"/>
  <c r="FJ32" i="1"/>
  <c r="FW31" i="1"/>
  <c r="FV31" i="1"/>
  <c r="FN31" i="1"/>
  <c r="FM31" i="1"/>
  <c r="FL31" i="1"/>
  <c r="FK31" i="1"/>
  <c r="FJ31" i="1"/>
  <c r="FW30" i="1"/>
  <c r="FV30" i="1"/>
  <c r="FN30" i="1"/>
  <c r="FM30" i="1"/>
  <c r="FL30" i="1"/>
  <c r="FK30" i="1"/>
  <c r="FJ30" i="1"/>
  <c r="FW29" i="1"/>
  <c r="FV29" i="1"/>
  <c r="FN29" i="1"/>
  <c r="FM29" i="1"/>
  <c r="FL29" i="1"/>
  <c r="FK29" i="1"/>
  <c r="FJ29" i="1"/>
  <c r="FW28" i="1"/>
  <c r="FV28" i="1"/>
  <c r="FN28" i="1"/>
  <c r="FM28" i="1"/>
  <c r="FL28" i="1"/>
  <c r="FK28" i="1"/>
  <c r="FJ28" i="1"/>
  <c r="FW27" i="1"/>
  <c r="FV27" i="1"/>
  <c r="FN27" i="1"/>
  <c r="FM27" i="1"/>
  <c r="FL27" i="1"/>
  <c r="FK27" i="1"/>
  <c r="FJ27" i="1"/>
  <c r="FJ33" i="1"/>
  <c r="FK33" i="1"/>
  <c r="FL33" i="1"/>
  <c r="FM33" i="1"/>
  <c r="FN33" i="1"/>
  <c r="FV33" i="1"/>
  <c r="FW33" i="1"/>
  <c r="FJ34" i="1"/>
  <c r="FK34" i="1"/>
  <c r="FL34" i="1"/>
  <c r="FM34" i="1"/>
  <c r="FN34" i="1"/>
  <c r="FV34" i="1"/>
  <c r="FW34" i="1"/>
  <c r="FJ35" i="1"/>
  <c r="FK35" i="1"/>
  <c r="FL35" i="1"/>
  <c r="FM35" i="1"/>
  <c r="FN35" i="1"/>
  <c r="FV35" i="1"/>
  <c r="FW35" i="1"/>
  <c r="FW26" i="1"/>
  <c r="FV26" i="1"/>
  <c r="FN26" i="1"/>
  <c r="FM26" i="1"/>
  <c r="FL26" i="1"/>
  <c r="FK26" i="1"/>
  <c r="FJ26" i="1"/>
  <c r="FW25" i="1"/>
  <c r="FV25" i="1"/>
  <c r="FN25" i="1"/>
  <c r="FM25" i="1"/>
  <c r="FL25" i="1"/>
  <c r="FK25" i="1"/>
  <c r="FJ25" i="1"/>
  <c r="FW24" i="1"/>
  <c r="FV24" i="1"/>
  <c r="FN24" i="1"/>
  <c r="FM24" i="1"/>
  <c r="FL24" i="1"/>
  <c r="FK24" i="1"/>
  <c r="FJ24" i="1"/>
  <c r="FW23" i="1"/>
  <c r="FV23" i="1"/>
  <c r="FN23" i="1"/>
  <c r="FM23" i="1"/>
  <c r="FL23" i="1"/>
  <c r="FK23" i="1"/>
  <c r="FJ23" i="1"/>
  <c r="FW22" i="1"/>
  <c r="FV22" i="1"/>
  <c r="FN22" i="1"/>
  <c r="FM22" i="1"/>
  <c r="FL22" i="1"/>
  <c r="FK22" i="1"/>
  <c r="FJ22" i="1"/>
  <c r="FR18" i="1"/>
  <c r="AR18" i="1"/>
  <c r="BJ52" i="1" s="1"/>
  <c r="BV52" i="1" s="1"/>
  <c r="FJ18" i="1"/>
  <c r="FJ45" i="1" s="1"/>
  <c r="FK18" i="1"/>
  <c r="FK45" i="1" s="1"/>
  <c r="FL18" i="1"/>
  <c r="FL45" i="1" s="1"/>
  <c r="FM18" i="1"/>
  <c r="FM45" i="1" s="1"/>
  <c r="FN18" i="1"/>
  <c r="FN45" i="1" s="1"/>
  <c r="FV18" i="1"/>
  <c r="FV45" i="1" s="1"/>
  <c r="FW18" i="1"/>
  <c r="FW45" i="1" s="1"/>
  <c r="FZ45" i="1" s="1"/>
  <c r="AR19" i="1"/>
  <c r="FJ19" i="1"/>
  <c r="FK19" i="1"/>
  <c r="FL19" i="1"/>
  <c r="FM19" i="1"/>
  <c r="FN19" i="1"/>
  <c r="FV19" i="1"/>
  <c r="FW19" i="1"/>
  <c r="FJ20" i="1"/>
  <c r="FK20" i="1"/>
  <c r="FL20" i="1"/>
  <c r="FM20" i="1"/>
  <c r="FN20" i="1"/>
  <c r="FV20" i="1"/>
  <c r="FW20" i="1"/>
  <c r="FJ21" i="1"/>
  <c r="FK21" i="1"/>
  <c r="FL21" i="1"/>
  <c r="FM21" i="1"/>
  <c r="FN21" i="1"/>
  <c r="FV21" i="1"/>
  <c r="FW21" i="1"/>
  <c r="FJ36" i="1"/>
  <c r="FK36" i="1"/>
  <c r="FL36" i="1"/>
  <c r="FM36" i="1"/>
  <c r="FN36" i="1"/>
  <c r="FV36" i="1"/>
  <c r="FW36" i="1"/>
  <c r="FJ37" i="1"/>
  <c r="FK37" i="1"/>
  <c r="FL37" i="1"/>
  <c r="FM37" i="1"/>
  <c r="FN37" i="1"/>
  <c r="FV37" i="1"/>
  <c r="FW37" i="1"/>
  <c r="FJ38" i="1"/>
  <c r="FK38" i="1"/>
  <c r="FL38" i="1"/>
  <c r="FM38" i="1"/>
  <c r="FN38" i="1"/>
  <c r="FV38" i="1"/>
  <c r="FW38" i="1"/>
  <c r="FY45" i="1"/>
  <c r="B23" i="1" l="1"/>
  <c r="O22" i="1"/>
  <c r="I22" i="1"/>
  <c r="U21" i="1"/>
  <c r="BJ53" i="1"/>
  <c r="BV53" i="1" s="1"/>
  <c r="CC19" i="1" s="1"/>
  <c r="FQ20" i="1"/>
  <c r="AR21" i="1"/>
  <c r="BJ55" i="1" s="1"/>
  <c r="BV55" i="1" s="1"/>
  <c r="CC21" i="1" s="1"/>
  <c r="CJ21" i="1" s="1"/>
  <c r="FQ19" i="1"/>
  <c r="FS19" i="1" s="1"/>
  <c r="FQ18" i="1"/>
  <c r="FX20" i="1"/>
  <c r="FX36" i="1"/>
  <c r="GA45" i="1"/>
  <c r="FX39" i="1"/>
  <c r="FX42" i="1"/>
  <c r="FX44" i="1"/>
  <c r="FX29" i="1"/>
  <c r="FX31" i="1"/>
  <c r="FX27" i="1"/>
  <c r="FX33" i="1"/>
  <c r="FX19" i="1"/>
  <c r="FX32" i="1"/>
  <c r="FX34" i="1"/>
  <c r="FX24" i="1"/>
  <c r="FX18" i="1"/>
  <c r="FX45" i="1" s="1"/>
  <c r="FV46" i="1"/>
  <c r="FX37" i="1"/>
  <c r="FX21" i="1"/>
  <c r="FX40" i="1"/>
  <c r="FX43" i="1"/>
  <c r="FX30" i="1"/>
  <c r="FX28" i="1"/>
  <c r="FX22" i="1"/>
  <c r="FX26" i="1"/>
  <c r="FX23" i="1"/>
  <c r="FX25" i="1"/>
  <c r="FX35" i="1"/>
  <c r="FX38" i="1"/>
  <c r="BV54" i="1"/>
  <c r="CC20" i="1" s="1"/>
  <c r="CC18" i="1"/>
  <c r="FT18" i="1"/>
  <c r="U22" i="1" l="1"/>
  <c r="B24" i="1"/>
  <c r="I23" i="1"/>
  <c r="O23" i="1"/>
  <c r="CQ21" i="1"/>
  <c r="FR21" i="1"/>
  <c r="FT21" i="1" s="1"/>
  <c r="CJ19" i="1"/>
  <c r="CQ19" i="1" s="1"/>
  <c r="FR20" i="1"/>
  <c r="FT20" i="1" s="1"/>
  <c r="FS20" i="1" s="1"/>
  <c r="AR22" i="1"/>
  <c r="B56" i="1"/>
  <c r="FS18" i="1"/>
  <c r="CJ18" i="1"/>
  <c r="CQ18" i="1" s="1"/>
  <c r="CJ20" i="1"/>
  <c r="CQ20" i="1" s="1"/>
  <c r="U23" i="1" l="1"/>
  <c r="B25" i="1"/>
  <c r="O24" i="1"/>
  <c r="I24" i="1"/>
  <c r="FQ21" i="1"/>
  <c r="FS21" i="1" s="1"/>
  <c r="BJ56" i="1"/>
  <c r="AR23" i="1"/>
  <c r="BJ57" i="1" s="1"/>
  <c r="BV57" i="1" s="1"/>
  <c r="CC23" i="1" s="1"/>
  <c r="CJ23" i="1" s="1"/>
  <c r="CQ23" i="1" s="1"/>
  <c r="B57" i="1"/>
  <c r="BF18" i="1"/>
  <c r="AY19" i="1" s="1"/>
  <c r="BF19" i="1" s="1"/>
  <c r="AY20" i="1" s="1"/>
  <c r="BF20" i="1" s="1"/>
  <c r="AY21" i="1" s="1"/>
  <c r="BF21" i="1" s="1"/>
  <c r="AY22" i="1" s="1"/>
  <c r="U24" i="1" l="1"/>
  <c r="B26" i="1"/>
  <c r="I25" i="1"/>
  <c r="O25" i="1"/>
  <c r="AR24" i="1"/>
  <c r="BJ58" i="1" s="1"/>
  <c r="BV58" i="1" s="1"/>
  <c r="CC24" i="1" s="1"/>
  <c r="B58" i="1"/>
  <c r="FQ22" i="1"/>
  <c r="FR22" i="1"/>
  <c r="BV56" i="1"/>
  <c r="U25" i="1" l="1"/>
  <c r="B27" i="1"/>
  <c r="O26" i="1"/>
  <c r="I26" i="1"/>
  <c r="FQ24" i="1"/>
  <c r="FR23" i="1"/>
  <c r="FQ23" i="1"/>
  <c r="CJ24" i="1"/>
  <c r="CQ24" i="1" s="1"/>
  <c r="CC22" i="1"/>
  <c r="FT22" i="1"/>
  <c r="FS22" i="1" s="1"/>
  <c r="AR25" i="1"/>
  <c r="B59" i="1"/>
  <c r="U26" i="1" l="1"/>
  <c r="B28" i="1"/>
  <c r="I27" i="1"/>
  <c r="O27" i="1"/>
  <c r="FR24" i="1"/>
  <c r="FT24" i="1" s="1"/>
  <c r="AR26" i="1"/>
  <c r="BJ60" i="1" s="1"/>
  <c r="BV60" i="1" s="1"/>
  <c r="CC26" i="1" s="1"/>
  <c r="B60" i="1"/>
  <c r="CJ22" i="1"/>
  <c r="CQ22" i="1" s="1"/>
  <c r="BJ59" i="1"/>
  <c r="FT23" i="1"/>
  <c r="FS23" i="1" s="1"/>
  <c r="U27" i="1" l="1"/>
  <c r="B29" i="1"/>
  <c r="O28" i="1"/>
  <c r="I28" i="1"/>
  <c r="FS24" i="1"/>
  <c r="FR26" i="1"/>
  <c r="FR25" i="1"/>
  <c r="FQ25" i="1"/>
  <c r="BF22" i="1"/>
  <c r="AY23" i="1" s="1"/>
  <c r="BF23" i="1" s="1"/>
  <c r="AY24" i="1" s="1"/>
  <c r="BF24" i="1" s="1"/>
  <c r="AY25" i="1" s="1"/>
  <c r="BV59" i="1"/>
  <c r="CJ26" i="1"/>
  <c r="CQ26" i="1" s="1"/>
  <c r="AR27" i="1"/>
  <c r="B61" i="1"/>
  <c r="B30" i="1" l="1"/>
  <c r="I29" i="1"/>
  <c r="O29" i="1"/>
  <c r="U28" i="1"/>
  <c r="FQ27" i="1"/>
  <c r="FQ26" i="1"/>
  <c r="AR28" i="1"/>
  <c r="BJ62" i="1" s="1"/>
  <c r="BV62" i="1" s="1"/>
  <c r="CC28" i="1" s="1"/>
  <c r="CJ28" i="1" s="1"/>
  <c r="CQ28" i="1" s="1"/>
  <c r="B62" i="1"/>
  <c r="FT26" i="1"/>
  <c r="BJ61" i="1"/>
  <c r="CC25" i="1"/>
  <c r="FT25" i="1"/>
  <c r="FS25" i="1" s="1"/>
  <c r="U29" i="1" l="1"/>
  <c r="B31" i="1"/>
  <c r="O30" i="1"/>
  <c r="I30" i="1"/>
  <c r="FS26" i="1"/>
  <c r="FQ28" i="1"/>
  <c r="FR27" i="1"/>
  <c r="FT27" i="1" s="1"/>
  <c r="CJ25" i="1"/>
  <c r="BV61" i="1"/>
  <c r="AR29" i="1"/>
  <c r="B63" i="1"/>
  <c r="U30" i="1" l="1"/>
  <c r="B32" i="1"/>
  <c r="I31" i="1"/>
  <c r="O31" i="1"/>
  <c r="FR28" i="1"/>
  <c r="FT28" i="1" s="1"/>
  <c r="FS28" i="1" s="1"/>
  <c r="FS27" i="1"/>
  <c r="CC27" i="1"/>
  <c r="BJ63" i="1"/>
  <c r="AR30" i="1"/>
  <c r="BJ64" i="1" s="1"/>
  <c r="BV64" i="1" s="1"/>
  <c r="CC30" i="1" s="1"/>
  <c r="CJ30" i="1" s="1"/>
  <c r="CQ30" i="1" s="1"/>
  <c r="B64" i="1"/>
  <c r="CQ25" i="1"/>
  <c r="BF25" i="1"/>
  <c r="AY26" i="1" s="1"/>
  <c r="BF26" i="1" s="1"/>
  <c r="AY27" i="1" s="1"/>
  <c r="U31" i="1" l="1"/>
  <c r="B33" i="1"/>
  <c r="O32" i="1"/>
  <c r="I32" i="1"/>
  <c r="FR30" i="1"/>
  <c r="AR31" i="1"/>
  <c r="BJ65" i="1" s="1"/>
  <c r="BV65" i="1" s="1"/>
  <c r="CC31" i="1" s="1"/>
  <c r="CJ31" i="1" s="1"/>
  <c r="CQ31" i="1" s="1"/>
  <c r="B65" i="1"/>
  <c r="FR29" i="1"/>
  <c r="FQ29" i="1"/>
  <c r="BV63" i="1"/>
  <c r="CJ27" i="1"/>
  <c r="BF27" i="1" s="1"/>
  <c r="AY28" i="1" s="1"/>
  <c r="BF28" i="1" s="1"/>
  <c r="AY29" i="1" s="1"/>
  <c r="U32" i="1" l="1"/>
  <c r="B34" i="1"/>
  <c r="I33" i="1"/>
  <c r="O33" i="1"/>
  <c r="FQ30" i="1"/>
  <c r="FT30" i="1"/>
  <c r="CQ27" i="1"/>
  <c r="CC29" i="1"/>
  <c r="FT29" i="1"/>
  <c r="FS29" i="1" s="1"/>
  <c r="AR32" i="1"/>
  <c r="BJ66" i="1" s="1"/>
  <c r="B66" i="1"/>
  <c r="U33" i="1" l="1"/>
  <c r="B35" i="1"/>
  <c r="O34" i="1"/>
  <c r="I34" i="1"/>
  <c r="FS30" i="1"/>
  <c r="FR32" i="1"/>
  <c r="FT32" i="1" s="1"/>
  <c r="FR31" i="1"/>
  <c r="FQ31" i="1"/>
  <c r="AR33" i="1"/>
  <c r="BJ67" i="1" s="1"/>
  <c r="BV67" i="1" s="1"/>
  <c r="CC33" i="1" s="1"/>
  <c r="CJ33" i="1" s="1"/>
  <c r="CQ33" i="1" s="1"/>
  <c r="B67" i="1"/>
  <c r="BV66" i="1"/>
  <c r="CJ29" i="1"/>
  <c r="U34" i="1" l="1"/>
  <c r="B36" i="1"/>
  <c r="I35" i="1"/>
  <c r="O35" i="1"/>
  <c r="FQ33" i="1"/>
  <c r="FQ32" i="1"/>
  <c r="FS32" i="1" s="1"/>
  <c r="AR34" i="1"/>
  <c r="BJ68" i="1" s="1"/>
  <c r="BV68" i="1" s="1"/>
  <c r="CC34" i="1" s="1"/>
  <c r="CJ34" i="1" s="1"/>
  <c r="CQ34" i="1" s="1"/>
  <c r="B68" i="1"/>
  <c r="CQ29" i="1"/>
  <c r="BF29" i="1"/>
  <c r="AY30" i="1" s="1"/>
  <c r="BF30" i="1" s="1"/>
  <c r="AY31" i="1" s="1"/>
  <c r="BF31" i="1" s="1"/>
  <c r="AY32" i="1" s="1"/>
  <c r="CC32" i="1"/>
  <c r="FT31" i="1"/>
  <c r="FS31" i="1" s="1"/>
  <c r="U35" i="1" l="1"/>
  <c r="B37" i="1"/>
  <c r="O36" i="1"/>
  <c r="I36" i="1"/>
  <c r="FR33" i="1"/>
  <c r="FT33" i="1" s="1"/>
  <c r="AR35" i="1"/>
  <c r="BJ69" i="1" s="1"/>
  <c r="BV69" i="1" s="1"/>
  <c r="CC35" i="1" s="1"/>
  <c r="CJ35" i="1" s="1"/>
  <c r="CQ35" i="1" s="1"/>
  <c r="B69" i="1"/>
  <c r="CJ32" i="1"/>
  <c r="BF32" i="1" s="1"/>
  <c r="AY33" i="1" s="1"/>
  <c r="BF33" i="1" s="1"/>
  <c r="AY34" i="1" s="1"/>
  <c r="BF34" i="1" s="1"/>
  <c r="AY35" i="1" s="1"/>
  <c r="U36" i="1" l="1"/>
  <c r="B38" i="1"/>
  <c r="I37" i="1"/>
  <c r="O37" i="1"/>
  <c r="FS33" i="1"/>
  <c r="BF35" i="1"/>
  <c r="AY36" i="1" s="1"/>
  <c r="FQ34" i="1"/>
  <c r="FR34" i="1"/>
  <c r="FT34" i="1" s="1"/>
  <c r="CQ32" i="1"/>
  <c r="AR36" i="1"/>
  <c r="BJ70" i="1" s="1"/>
  <c r="BV70" i="1" s="1"/>
  <c r="CC36" i="1" s="1"/>
  <c r="CJ36" i="1" s="1"/>
  <c r="CQ36" i="1" s="1"/>
  <c r="B70" i="1"/>
  <c r="U37" i="1" l="1"/>
  <c r="B39" i="1"/>
  <c r="O38" i="1"/>
  <c r="I38" i="1"/>
  <c r="FS34" i="1"/>
  <c r="FR35" i="1"/>
  <c r="FT35" i="1" s="1"/>
  <c r="FQ35" i="1"/>
  <c r="AR37" i="1"/>
  <c r="BJ71" i="1" s="1"/>
  <c r="BV71" i="1" s="1"/>
  <c r="CC37" i="1" s="1"/>
  <c r="B71" i="1"/>
  <c r="BF36" i="1"/>
  <c r="AY37" i="1" s="1"/>
  <c r="U38" i="1" l="1"/>
  <c r="B40" i="1"/>
  <c r="I39" i="1"/>
  <c r="O39" i="1"/>
  <c r="FS35" i="1"/>
  <c r="FR37" i="1"/>
  <c r="FT37" i="1" s="1"/>
  <c r="AR38" i="1"/>
  <c r="BJ72" i="1" s="1"/>
  <c r="BV72" i="1" s="1"/>
  <c r="CC38" i="1" s="1"/>
  <c r="CJ38" i="1" s="1"/>
  <c r="CQ38" i="1" s="1"/>
  <c r="B72" i="1"/>
  <c r="FQ36" i="1"/>
  <c r="FR36" i="1"/>
  <c r="CJ37" i="1"/>
  <c r="BF37" i="1" s="1"/>
  <c r="AY38" i="1" s="1"/>
  <c r="U39" i="1" l="1"/>
  <c r="B41" i="1"/>
  <c r="O40" i="1"/>
  <c r="I40" i="1"/>
  <c r="FQ38" i="1"/>
  <c r="FQ37" i="1"/>
  <c r="FS37" i="1" s="1"/>
  <c r="CQ37" i="1"/>
  <c r="AR39" i="1"/>
  <c r="BJ73" i="1" s="1"/>
  <c r="BV73" i="1" s="1"/>
  <c r="CC39" i="1" s="1"/>
  <c r="CJ39" i="1" s="1"/>
  <c r="CQ39" i="1" s="1"/>
  <c r="B73" i="1"/>
  <c r="BF38" i="1"/>
  <c r="AY39" i="1" s="1"/>
  <c r="FT36" i="1"/>
  <c r="FS36" i="1" s="1"/>
  <c r="U40" i="1" l="1"/>
  <c r="B42" i="1"/>
  <c r="I41" i="1"/>
  <c r="O41" i="1"/>
  <c r="FR38" i="1"/>
  <c r="FT38" i="1" s="1"/>
  <c r="FQ39" i="1"/>
  <c r="BF39" i="1"/>
  <c r="AY40" i="1" s="1"/>
  <c r="AR40" i="1"/>
  <c r="BJ74" i="1" s="1"/>
  <c r="BV74" i="1" s="1"/>
  <c r="CC40" i="1" s="1"/>
  <c r="CJ40" i="1" s="1"/>
  <c r="CQ40" i="1" s="1"/>
  <c r="B74" i="1"/>
  <c r="U41" i="1" l="1"/>
  <c r="B43" i="1"/>
  <c r="O42" i="1"/>
  <c r="I42" i="1"/>
  <c r="FS38" i="1"/>
  <c r="FR40" i="1"/>
  <c r="FT40" i="1" s="1"/>
  <c r="FR39" i="1"/>
  <c r="FT39" i="1" s="1"/>
  <c r="FS39" i="1" s="1"/>
  <c r="AR41" i="1"/>
  <c r="BJ75" i="1" s="1"/>
  <c r="BV75" i="1" s="1"/>
  <c r="CC41" i="1" s="1"/>
  <c r="B75" i="1"/>
  <c r="BF40" i="1"/>
  <c r="AY41" i="1" s="1"/>
  <c r="U42" i="1" l="1"/>
  <c r="B44" i="1"/>
  <c r="I43" i="1"/>
  <c r="O43" i="1"/>
  <c r="FQ40" i="1"/>
  <c r="FS40" i="1" s="1"/>
  <c r="AR42" i="1"/>
  <c r="BJ76" i="1" s="1"/>
  <c r="BV76" i="1" s="1"/>
  <c r="CC42" i="1" s="1"/>
  <c r="CJ42" i="1" s="1"/>
  <c r="CQ42" i="1" s="1"/>
  <c r="B76" i="1"/>
  <c r="CJ41" i="1"/>
  <c r="BF41" i="1" s="1"/>
  <c r="AY42" i="1" s="1"/>
  <c r="U43" i="1" l="1"/>
  <c r="O44" i="1"/>
  <c r="I44" i="1"/>
  <c r="CQ41" i="1"/>
  <c r="FR42" i="1"/>
  <c r="BF42" i="1"/>
  <c r="AY43" i="1" s="1"/>
  <c r="AR43" i="1"/>
  <c r="BJ77" i="1" s="1"/>
  <c r="BV77" i="1" s="1"/>
  <c r="CC43" i="1" s="1"/>
  <c r="CJ43" i="1" s="1"/>
  <c r="CQ43" i="1" s="1"/>
  <c r="B77" i="1"/>
  <c r="U44" i="1" l="1"/>
  <c r="FQ42" i="1"/>
  <c r="AR44" i="1"/>
  <c r="AR45" i="1" s="1"/>
  <c r="B78" i="1"/>
  <c r="FT42" i="1"/>
  <c r="BF43" i="1"/>
  <c r="AY44" i="1" s="1"/>
  <c r="FS42" i="1" l="1"/>
  <c r="FR44" i="1"/>
  <c r="FR43" i="1"/>
  <c r="FQ43" i="1"/>
  <c r="BJ78" i="1"/>
  <c r="FQ44" i="1" l="1"/>
  <c r="FQ45" i="1" s="1"/>
  <c r="FT43" i="1"/>
  <c r="FS43" i="1" s="1"/>
  <c r="FT44" i="1"/>
  <c r="FR45" i="1"/>
  <c r="BV78" i="1"/>
  <c r="BJ79" i="1"/>
  <c r="FS44" i="1" l="1"/>
  <c r="FT45" i="1"/>
  <c r="FS45" i="1" s="1"/>
  <c r="CC44" i="1"/>
  <c r="CC45" i="1" s="1"/>
  <c r="BV79" i="1"/>
  <c r="CJ44" i="1" l="1"/>
  <c r="CQ44" i="1" l="1"/>
  <c r="CQ45" i="1" s="1"/>
  <c r="CJ45" i="1"/>
  <c r="BF44" i="1"/>
</calcChain>
</file>

<file path=xl/sharedStrings.xml><?xml version="1.0" encoding="utf-8"?>
<sst xmlns="http://schemas.openxmlformats.org/spreadsheetml/2006/main" count="199" uniqueCount="155">
  <si>
    <t>"</t>
  </si>
  <si>
    <t xml:space="preserve"> 20</t>
  </si>
  <si>
    <t>г.</t>
  </si>
  <si>
    <t>Водитель</t>
  </si>
  <si>
    <t>при выезде</t>
  </si>
  <si>
    <t>(фамилия, инициалы)</t>
  </si>
  <si>
    <t>Время (ч, мин)</t>
  </si>
  <si>
    <t>за период с</t>
  </si>
  <si>
    <t>по</t>
  </si>
  <si>
    <t>Дата (число, месяц)</t>
  </si>
  <si>
    <t>выезда</t>
  </si>
  <si>
    <t>Движение топлива</t>
  </si>
  <si>
    <t>Показания спидометра</t>
  </si>
  <si>
    <t>Автомобиль</t>
  </si>
  <si>
    <t>Пробег, км</t>
  </si>
  <si>
    <t>возвра-щения</t>
  </si>
  <si>
    <t>в наряде</t>
  </si>
  <si>
    <t>при возвра-щении</t>
  </si>
  <si>
    <t>расход топлива, л</t>
  </si>
  <si>
    <t>по норме</t>
  </si>
  <si>
    <t>факти-чески</t>
  </si>
  <si>
    <t>экономия (+), пере-расход (–)</t>
  </si>
  <si>
    <t>Итого за период с</t>
  </si>
  <si>
    <t>Выполнение задания</t>
  </si>
  <si>
    <t>Маршрут следования</t>
  </si>
  <si>
    <t>х</t>
  </si>
  <si>
    <t>остаток
 топлива, л</t>
  </si>
  <si>
    <t>(наименование перевозчика (штамп (печать)))</t>
  </si>
  <si>
    <t>мая</t>
  </si>
  <si>
    <t>в том числе:</t>
  </si>
  <si>
    <t>Всего пробег, км</t>
  </si>
  <si>
    <t>марта</t>
  </si>
  <si>
    <t>июня</t>
  </si>
  <si>
    <t>июля</t>
  </si>
  <si>
    <t>августа</t>
  </si>
  <si>
    <t>сентября</t>
  </si>
  <si>
    <t>октября</t>
  </si>
  <si>
    <t>декабря</t>
  </si>
  <si>
    <t>Регистрационный знак</t>
  </si>
  <si>
    <t>(марка)</t>
  </si>
  <si>
    <t/>
  </si>
  <si>
    <t xml:space="preserve">ПУТЕВОЙ ЛИСТ ЛЕГКОВОГО АВТОМОБИЛЯ </t>
  </si>
  <si>
    <t>Табельный номер</t>
  </si>
  <si>
    <t>Лимит ГСМ (л)</t>
  </si>
  <si>
    <t>Вид ГСМ</t>
  </si>
  <si>
    <t>Бизнес-направление</t>
  </si>
  <si>
    <t>Номер топливной карты</t>
  </si>
  <si>
    <t>Норма ГСМ</t>
  </si>
  <si>
    <t>город</t>
  </si>
  <si>
    <t>трасса</t>
  </si>
  <si>
    <t>откуда-куда</t>
  </si>
  <si>
    <t>Итого</t>
  </si>
  <si>
    <t>заправлено топлива, количество (л)</t>
  </si>
  <si>
    <t>Подпись лица, ответственного за оформление путевого листа</t>
  </si>
  <si>
    <t>Примечание</t>
  </si>
  <si>
    <t>АЛКОГОЛЬ</t>
  </si>
  <si>
    <t>ДАНОН</t>
  </si>
  <si>
    <t>КИМБЕРЛИ</t>
  </si>
  <si>
    <t>НОНФУД</t>
  </si>
  <si>
    <t>ПВМ</t>
  </si>
  <si>
    <t>ПЕПСИКО</t>
  </si>
  <si>
    <t>ФРУКТЫ</t>
  </si>
  <si>
    <t>ЮНИЛЕВЕР</t>
  </si>
  <si>
    <t>JTI</t>
  </si>
  <si>
    <t>ВБД</t>
  </si>
  <si>
    <t>ГАЛИНА БЛАНКА</t>
  </si>
  <si>
    <t>ОРИМИ</t>
  </si>
  <si>
    <t>января</t>
  </si>
  <si>
    <t>февраля</t>
  </si>
  <si>
    <t>апреля</t>
  </si>
  <si>
    <t>ноября</t>
  </si>
  <si>
    <t>КОНДИТЕРКА</t>
  </si>
  <si>
    <t>КОНТИ</t>
  </si>
  <si>
    <t>RED BULL</t>
  </si>
  <si>
    <t>ФЕРРЕРО</t>
  </si>
  <si>
    <t>РОЛЛТОН</t>
  </si>
  <si>
    <t>ОФИС</t>
  </si>
  <si>
    <t>СЕРТИФИКАЦИЯ</t>
  </si>
  <si>
    <t>Вид топлива</t>
  </si>
  <si>
    <t>АИ-92</t>
  </si>
  <si>
    <t>АИ-95</t>
  </si>
  <si>
    <t>ДТ</t>
  </si>
  <si>
    <t>МОНДЭЛИС</t>
  </si>
  <si>
    <t>ЯКОБЗ</t>
  </si>
  <si>
    <t>ТАБАК</t>
  </si>
  <si>
    <t>БАКАЛЕЯ-НАПИТКИ</t>
  </si>
  <si>
    <t>Сектор мерчендайзинга</t>
  </si>
  <si>
    <t xml:space="preserve">ПАМЯТКА </t>
  </si>
  <si>
    <r>
      <t xml:space="preserve">Сотрудник, первый месяц заправляющийся по топливной карте, начинает заполнять путевой лист с первого дня заправки и в графе «остаток топлива» при выезде ставит </t>
    </r>
    <r>
      <rPr>
        <b/>
        <sz val="14"/>
        <color rgb="FF000000"/>
        <rFont val="Times New Roman"/>
        <family val="1"/>
        <charset val="204"/>
      </rPr>
      <t>НОЛЬ</t>
    </r>
    <r>
      <rPr>
        <sz val="14"/>
        <color rgb="FF000000"/>
        <rFont val="Times New Roman"/>
        <family val="1"/>
        <charset val="204"/>
      </rPr>
      <t>.</t>
    </r>
  </si>
  <si>
    <t xml:space="preserve">Остаток топлива на конец месяца в баке не должен превышать 60 литров. </t>
  </si>
  <si>
    <t xml:space="preserve">Увольняющийся сотрудник обязан сдать топливную карту в день увольнения до 11.00, в бухгалтерию необходимо предоставить путевой лист (электронный вариант и бумажный носитель). Остаток топлива на конец последнего рабочего дня увольняющего сотрудника в путевом листе должен равняться НУЛЮ. </t>
  </si>
  <si>
    <t>Если в день увольнения путевые листы не будут предоставлены в бухгалтерию до 11.00, удержанию подлежит топливо, заправленное в течение текущего месяца, + остаток топлива, который числился на начало отчетного периода.</t>
  </si>
  <si>
    <t>Памятка по заполнению ПЛ:</t>
  </si>
  <si>
    <r>
      <t xml:space="preserve">Сотрудник заполняет </t>
    </r>
    <r>
      <rPr>
        <sz val="14"/>
        <color rgb="FFFF0000"/>
        <rFont val="Times New Roman"/>
        <family val="1"/>
        <charset val="204"/>
      </rPr>
      <t>ВСЕ</t>
    </r>
    <r>
      <rPr>
        <sz val="14"/>
        <rFont val="Times New Roman"/>
        <family val="1"/>
        <charset val="204"/>
      </rPr>
      <t xml:space="preserve"> ячейки в путевом листе, выделенные зеленой заливкой,</t>
    </r>
  </si>
  <si>
    <r>
      <t>1)</t>
    </r>
    <r>
      <rPr>
        <sz val="7"/>
        <rFont val="Times New Roman"/>
        <family val="1"/>
        <charset val="204"/>
      </rPr>
      <t xml:space="preserve">    </t>
    </r>
    <r>
      <rPr>
        <sz val="14"/>
        <rFont val="Times New Roman"/>
        <family val="1"/>
        <charset val="204"/>
      </rPr>
      <t>Заполнение лицевой стороны:</t>
    </r>
  </si>
  <si>
    <r>
      <t>ü</t>
    </r>
    <r>
      <rPr>
        <sz val="7"/>
        <rFont val="Times New Roman"/>
        <family val="1"/>
        <charset val="204"/>
      </rPr>
      <t xml:space="preserve"> </t>
    </r>
    <r>
      <rPr>
        <b/>
        <u/>
        <sz val="14"/>
        <rFont val="Times New Roman"/>
        <family val="1"/>
        <charset val="204"/>
      </rPr>
      <t>период</t>
    </r>
    <r>
      <rPr>
        <sz val="14"/>
        <rFont val="Times New Roman"/>
        <family val="1"/>
        <charset val="204"/>
      </rPr>
      <t xml:space="preserve"> : указывается начало месяца (либо дата заключения договора для новых сотрудников) и конец месяца (либо дата расторжения договора для увольняющихся сотрудников);</t>
    </r>
  </si>
  <si>
    <r>
      <t>ü</t>
    </r>
    <r>
      <rPr>
        <sz val="7"/>
        <rFont val="Times New Roman"/>
        <family val="1"/>
        <charset val="204"/>
      </rPr>
      <t xml:space="preserve"> </t>
    </r>
    <r>
      <rPr>
        <b/>
        <u/>
        <sz val="14"/>
        <rFont val="Times New Roman"/>
        <family val="1"/>
        <charset val="204"/>
      </rPr>
      <t>автомобиль</t>
    </r>
    <r>
      <rPr>
        <sz val="14"/>
        <rFont val="Times New Roman"/>
        <family val="1"/>
        <charset val="204"/>
      </rPr>
      <t>: данные из договора;</t>
    </r>
  </si>
  <si>
    <r>
      <t>ü</t>
    </r>
    <r>
      <rPr>
        <sz val="7"/>
        <rFont val="Times New Roman"/>
        <family val="1"/>
        <charset val="204"/>
      </rPr>
      <t xml:space="preserve"> </t>
    </r>
    <r>
      <rPr>
        <b/>
        <u/>
        <sz val="14"/>
        <rFont val="Times New Roman"/>
        <family val="1"/>
        <charset val="204"/>
      </rPr>
      <t>регистрационный знак</t>
    </r>
    <r>
      <rPr>
        <sz val="14"/>
        <rFont val="Times New Roman"/>
        <family val="1"/>
        <charset val="204"/>
      </rPr>
      <t>: данные из договора;</t>
    </r>
  </si>
  <si>
    <r>
      <t>ü</t>
    </r>
    <r>
      <rPr>
        <sz val="7"/>
        <rFont val="Times New Roman"/>
        <family val="1"/>
        <charset val="204"/>
      </rPr>
      <t xml:space="preserve"> </t>
    </r>
    <r>
      <rPr>
        <b/>
        <u/>
        <sz val="14"/>
        <rFont val="Times New Roman"/>
        <family val="1"/>
        <charset val="204"/>
      </rPr>
      <t>водитель</t>
    </r>
    <r>
      <rPr>
        <sz val="14"/>
        <rFont val="Times New Roman"/>
        <family val="1"/>
        <charset val="204"/>
      </rPr>
      <t>: ФИО сотрудника;</t>
    </r>
  </si>
  <si>
    <r>
      <t>ü</t>
    </r>
    <r>
      <rPr>
        <sz val="7"/>
        <rFont val="Times New Roman"/>
        <family val="1"/>
        <charset val="204"/>
      </rPr>
      <t xml:space="preserve"> </t>
    </r>
    <r>
      <rPr>
        <b/>
        <u/>
        <sz val="14"/>
        <rFont val="Times New Roman"/>
        <family val="1"/>
        <charset val="204"/>
      </rPr>
      <t xml:space="preserve">бизнес-направление: </t>
    </r>
    <r>
      <rPr>
        <u/>
        <sz val="14"/>
        <rFont val="Times New Roman"/>
        <family val="1"/>
        <charset val="204"/>
      </rPr>
      <t xml:space="preserve">указывается из выплывающего списка  </t>
    </r>
    <r>
      <rPr>
        <b/>
        <u/>
        <sz val="14"/>
        <rFont val="Times New Roman"/>
        <family val="1"/>
        <charset val="204"/>
      </rPr>
      <t>ОБЯЗАТЕЛЬНО;</t>
    </r>
  </si>
  <si>
    <r>
      <t>ü</t>
    </r>
    <r>
      <rPr>
        <sz val="7"/>
        <rFont val="Times New Roman"/>
        <family val="1"/>
        <charset val="204"/>
      </rPr>
      <t xml:space="preserve"> </t>
    </r>
    <r>
      <rPr>
        <b/>
        <u/>
        <sz val="14"/>
        <rFont val="Times New Roman"/>
        <family val="1"/>
        <charset val="204"/>
      </rPr>
      <t>лимит ГСМ</t>
    </r>
    <r>
      <rPr>
        <sz val="14"/>
        <rFont val="Times New Roman"/>
        <family val="1"/>
        <charset val="204"/>
      </rPr>
      <t>: запрашивается у бухгалтера по топливу;</t>
    </r>
  </si>
  <si>
    <r>
      <t>ü</t>
    </r>
    <r>
      <rPr>
        <sz val="7"/>
        <rFont val="Times New Roman"/>
        <family val="1"/>
        <charset val="204"/>
      </rPr>
      <t xml:space="preserve"> </t>
    </r>
    <r>
      <rPr>
        <b/>
        <u/>
        <sz val="14"/>
        <rFont val="Times New Roman"/>
        <family val="1"/>
        <charset val="204"/>
      </rPr>
      <t>вид ГСМ</t>
    </r>
    <r>
      <rPr>
        <sz val="14"/>
        <rFont val="Times New Roman"/>
        <family val="1"/>
        <charset val="204"/>
      </rPr>
      <t>: данные из договора (выбрать из выплывающего списка);</t>
    </r>
  </si>
  <si>
    <r>
      <t>ü</t>
    </r>
    <r>
      <rPr>
        <sz val="7"/>
        <rFont val="Times New Roman"/>
        <family val="1"/>
        <charset val="204"/>
      </rPr>
      <t xml:space="preserve"> </t>
    </r>
    <r>
      <rPr>
        <b/>
        <u/>
        <sz val="14"/>
        <rFont val="Times New Roman"/>
        <family val="1"/>
        <charset val="204"/>
      </rPr>
      <t>номер топливной карты</t>
    </r>
    <r>
      <rPr>
        <sz val="14"/>
        <rFont val="Times New Roman"/>
        <family val="1"/>
        <charset val="204"/>
      </rPr>
      <t>: указан на топливной карте;</t>
    </r>
  </si>
  <si>
    <r>
      <t>ü</t>
    </r>
    <r>
      <rPr>
        <sz val="7"/>
        <rFont val="Times New Roman"/>
        <family val="1"/>
        <charset val="204"/>
      </rPr>
      <t xml:space="preserve"> </t>
    </r>
    <r>
      <rPr>
        <b/>
        <u/>
        <sz val="14"/>
        <rFont val="Times New Roman"/>
        <family val="1"/>
        <charset val="204"/>
      </rPr>
      <t>норма ГСМ (город/трасса</t>
    </r>
    <r>
      <rPr>
        <sz val="14"/>
        <rFont val="Times New Roman"/>
        <family val="1"/>
        <charset val="204"/>
      </rPr>
      <t>): вносить норму расхода топлива по трассе из договора (норма по городу рассчитается автоматически)</t>
    </r>
  </si>
  <si>
    <r>
      <t>2)</t>
    </r>
    <r>
      <rPr>
        <sz val="7"/>
        <rFont val="Times New Roman"/>
        <family val="1"/>
        <charset val="204"/>
      </rPr>
      <t xml:space="preserve">    </t>
    </r>
    <r>
      <rPr>
        <sz val="14"/>
        <rFont val="Times New Roman"/>
        <family val="1"/>
        <charset val="204"/>
      </rPr>
      <t>Табличная часть (лицевая сторона):</t>
    </r>
  </si>
  <si>
    <r>
      <t>·</t>
    </r>
    <r>
      <rPr>
        <sz val="7"/>
        <rFont val="Times New Roman"/>
        <family val="1"/>
        <charset val="204"/>
      </rPr>
      <t xml:space="preserve">        </t>
    </r>
    <r>
      <rPr>
        <b/>
        <u/>
        <sz val="14"/>
        <rFont val="Times New Roman"/>
        <family val="1"/>
        <charset val="204"/>
      </rPr>
      <t>Дату в графе 1</t>
    </r>
    <r>
      <rPr>
        <sz val="14"/>
        <rFont val="Times New Roman"/>
        <family val="1"/>
        <charset val="204"/>
      </rPr>
      <t xml:space="preserve"> необходимо вводить в формате ДД.ММ.ГГГГ (например: 05.05.2019);</t>
    </r>
  </si>
  <si>
    <r>
      <t>·</t>
    </r>
    <r>
      <rPr>
        <sz val="7"/>
        <rFont val="Times New Roman"/>
        <family val="1"/>
        <charset val="204"/>
      </rPr>
      <t xml:space="preserve">        </t>
    </r>
    <r>
      <rPr>
        <b/>
        <u/>
        <sz val="14"/>
        <rFont val="Times New Roman"/>
        <family val="1"/>
        <charset val="204"/>
      </rPr>
      <t>Графа 5 и 6 "Показания спидометра"</t>
    </r>
    <r>
      <rPr>
        <sz val="14"/>
        <rFont val="Times New Roman"/>
        <family val="1"/>
        <charset val="204"/>
      </rPr>
      <t>: информация вносится за каждый день вручную на основании фактических данных!!!</t>
    </r>
  </si>
  <si>
    <r>
      <t>Показания на</t>
    </r>
    <r>
      <rPr>
        <b/>
        <i/>
        <sz val="14"/>
        <rFont val="Times New Roman"/>
        <family val="1"/>
        <charset val="204"/>
      </rPr>
      <t xml:space="preserve"> конец дня и начала следующего дня</t>
    </r>
    <r>
      <rPr>
        <i/>
        <sz val="14"/>
        <rFont val="Times New Roman"/>
        <family val="1"/>
        <charset val="204"/>
      </rPr>
      <t xml:space="preserve"> выезда </t>
    </r>
    <r>
      <rPr>
        <b/>
        <i/>
        <sz val="14"/>
        <rFont val="Times New Roman"/>
        <family val="1"/>
        <charset val="204"/>
      </rPr>
      <t>НЕ должны  совпадать (касается только  личных авто)</t>
    </r>
    <r>
      <rPr>
        <i/>
        <sz val="14"/>
        <rFont val="Times New Roman"/>
        <family val="1"/>
        <charset val="204"/>
      </rPr>
      <t>.</t>
    </r>
  </si>
  <si>
    <r>
      <t>·</t>
    </r>
    <r>
      <rPr>
        <sz val="7"/>
        <rFont val="Times New Roman"/>
        <family val="1"/>
        <charset val="204"/>
      </rPr>
      <t xml:space="preserve">        </t>
    </r>
    <r>
      <rPr>
        <b/>
        <u/>
        <sz val="14"/>
        <rFont val="Times New Roman"/>
        <family val="1"/>
        <charset val="204"/>
      </rPr>
      <t>Графа 8 "Остаток топлива при выезде"</t>
    </r>
    <r>
      <rPr>
        <sz val="14"/>
        <rFont val="Times New Roman"/>
        <family val="1"/>
        <charset val="204"/>
      </rPr>
      <t>: первая строка вносится вручную (данные должны совпадать из данных путевого листа за прошлый месяц на конец периода), последующие строки - рассчитываются автоматически;</t>
    </r>
  </si>
  <si>
    <r>
      <t>·</t>
    </r>
    <r>
      <rPr>
        <sz val="7"/>
        <rFont val="Times New Roman"/>
        <family val="1"/>
        <charset val="204"/>
      </rPr>
      <t xml:space="preserve">        </t>
    </r>
    <r>
      <rPr>
        <b/>
        <u/>
        <sz val="14"/>
        <rFont val="Times New Roman"/>
        <family val="1"/>
        <charset val="204"/>
      </rPr>
      <t>Графа 10 "Заправлено топлива"</t>
    </r>
    <r>
      <rPr>
        <sz val="14"/>
        <rFont val="Times New Roman"/>
        <family val="1"/>
        <charset val="204"/>
      </rPr>
      <t>: данные  вносятся в литрах в  дни, в которые совершались заправки.  Кол-во литров указывается с точностью до сотых (</t>
    </r>
    <r>
      <rPr>
        <i/>
        <sz val="14"/>
        <rFont val="Times New Roman"/>
        <family val="1"/>
        <charset val="204"/>
      </rPr>
      <t>информация вносится из чеков, которые выдаются при заправке автомобиля на заправочных станциях);</t>
    </r>
  </si>
  <si>
    <r>
      <t>·</t>
    </r>
    <r>
      <rPr>
        <sz val="7"/>
        <rFont val="Times New Roman"/>
        <family val="1"/>
        <charset val="204"/>
      </rPr>
      <t xml:space="preserve">        </t>
    </r>
    <r>
      <rPr>
        <b/>
        <u/>
        <sz val="14"/>
        <rFont val="Times New Roman"/>
        <family val="1"/>
        <charset val="204"/>
      </rPr>
      <t>Графа 14 "Подпись лица, ответственного за оформление путевого листа"</t>
    </r>
    <r>
      <rPr>
        <sz val="14"/>
        <rFont val="Times New Roman"/>
        <family val="1"/>
        <charset val="204"/>
      </rPr>
      <t>: ставится подпись на бумажном носителе при передаче путевого листа в бухгалтерию</t>
    </r>
  </si>
  <si>
    <r>
      <t>3)</t>
    </r>
    <r>
      <rPr>
        <sz val="7"/>
        <rFont val="Times New Roman"/>
        <family val="1"/>
        <charset val="204"/>
      </rPr>
      <t xml:space="preserve">    </t>
    </r>
    <r>
      <rPr>
        <sz val="14"/>
        <rFont val="Times New Roman"/>
        <family val="1"/>
        <charset val="204"/>
      </rPr>
      <t>Табличная часть (обратная сторона):</t>
    </r>
  </si>
  <si>
    <r>
      <t>§</t>
    </r>
    <r>
      <rPr>
        <sz val="7"/>
        <rFont val="Times New Roman"/>
        <family val="1"/>
        <charset val="204"/>
      </rPr>
      <t xml:space="preserve">  </t>
    </r>
    <r>
      <rPr>
        <sz val="14"/>
        <rFont val="Times New Roman"/>
        <family val="1"/>
        <charset val="204"/>
      </rPr>
      <t xml:space="preserve">По умолчанию данные по пробегу, км из графы 7  переносятся в  </t>
    </r>
    <r>
      <rPr>
        <b/>
        <u/>
        <sz val="14"/>
        <rFont val="Times New Roman"/>
        <family val="1"/>
        <charset val="204"/>
      </rPr>
      <t>графу 18</t>
    </r>
    <r>
      <rPr>
        <sz val="14"/>
        <rFont val="Times New Roman"/>
        <family val="1"/>
        <charset val="204"/>
      </rPr>
      <t xml:space="preserve"> </t>
    </r>
    <r>
      <rPr>
        <b/>
        <u/>
        <sz val="14"/>
        <rFont val="Times New Roman"/>
        <family val="1"/>
        <charset val="204"/>
      </rPr>
      <t>"Город"</t>
    </r>
    <r>
      <rPr>
        <b/>
        <sz val="14"/>
        <rFont val="Times New Roman"/>
        <family val="1"/>
        <charset val="204"/>
      </rPr>
      <t xml:space="preserve"> .</t>
    </r>
    <r>
      <rPr>
        <sz val="14"/>
        <rFont val="Times New Roman"/>
        <family val="1"/>
        <charset val="204"/>
      </rPr>
      <t xml:space="preserve">Если автомобиль использовался за пределами города, необходимо заполнить километраж по трассе в  </t>
    </r>
    <r>
      <rPr>
        <b/>
        <u/>
        <sz val="14"/>
        <rFont val="Times New Roman"/>
        <family val="1"/>
        <charset val="204"/>
      </rPr>
      <t>графе 19 "Трасса"</t>
    </r>
    <r>
      <rPr>
        <sz val="14"/>
        <rFont val="Times New Roman"/>
        <family val="1"/>
        <charset val="204"/>
      </rPr>
      <t xml:space="preserve"> </t>
    </r>
    <r>
      <rPr>
        <b/>
        <sz val="14"/>
        <rFont val="Times New Roman"/>
        <family val="1"/>
        <charset val="204"/>
      </rPr>
      <t>вручную;</t>
    </r>
  </si>
  <si>
    <r>
      <t>4)</t>
    </r>
    <r>
      <rPr>
        <sz val="7"/>
        <rFont val="Times New Roman"/>
        <family val="1"/>
        <charset val="204"/>
      </rPr>
      <t xml:space="preserve">    </t>
    </r>
    <r>
      <rPr>
        <sz val="14"/>
        <rFont val="Times New Roman"/>
        <family val="1"/>
        <charset val="204"/>
      </rPr>
      <t xml:space="preserve">В столбцах 8, 9, 18, 19 </t>
    </r>
    <r>
      <rPr>
        <b/>
        <sz val="14"/>
        <rFont val="Times New Roman"/>
        <family val="1"/>
        <charset val="204"/>
      </rPr>
      <t>не должно быть отрицательных значений;</t>
    </r>
  </si>
  <si>
    <r>
      <t>5)</t>
    </r>
    <r>
      <rPr>
        <sz val="7"/>
        <rFont val="Times New Roman"/>
        <family val="1"/>
        <charset val="204"/>
      </rPr>
      <t xml:space="preserve">    </t>
    </r>
    <r>
      <rPr>
        <sz val="14"/>
        <rFont val="Times New Roman"/>
        <family val="1"/>
        <charset val="204"/>
      </rPr>
      <t xml:space="preserve">После заполнения путевого листа НЕ должно быть </t>
    </r>
    <r>
      <rPr>
        <b/>
        <sz val="14"/>
        <color rgb="FFFF0000"/>
        <rFont val="Times New Roman"/>
        <family val="1"/>
        <charset val="204"/>
      </rPr>
      <t>КРАСНЫХ</t>
    </r>
    <r>
      <rPr>
        <sz val="14"/>
        <rFont val="Times New Roman"/>
        <family val="1"/>
        <charset val="204"/>
      </rPr>
      <t xml:space="preserve"> ячеек. В этом случае в них ошибка, которую необходимо исправить (см. предыдущий пункт).</t>
    </r>
  </si>
  <si>
    <r>
      <t xml:space="preserve">Путевые листы подаются в бухгалтерию не позднее 1-го рабочего дня, следующего за отчетным (в электронном виде). </t>
    </r>
    <r>
      <rPr>
        <b/>
        <sz val="14"/>
        <color rgb="FF000000"/>
        <rFont val="Times New Roman"/>
        <family val="1"/>
        <charset val="204"/>
      </rPr>
      <t>ОБЯЗАТЕЛЬНО</t>
    </r>
    <r>
      <rPr>
        <sz val="14"/>
        <color rgb="FF000000"/>
        <rFont val="Times New Roman"/>
        <family val="1"/>
        <charset val="204"/>
      </rPr>
      <t xml:space="preserve"> предоставление </t>
    </r>
    <r>
      <rPr>
        <b/>
        <sz val="14"/>
        <color rgb="FF000000"/>
        <rFont val="Times New Roman"/>
        <family val="1"/>
        <charset val="204"/>
      </rPr>
      <t>бумажного носителя</t>
    </r>
    <r>
      <rPr>
        <sz val="14"/>
        <color rgb="FF000000"/>
        <rFont val="Times New Roman"/>
        <family val="1"/>
        <charset val="204"/>
      </rPr>
      <t xml:space="preserve"> после проверки электронного варианта. При о</t>
    </r>
    <r>
      <rPr>
        <b/>
        <u/>
        <sz val="14"/>
        <color rgb="FF000000"/>
        <rFont val="Times New Roman"/>
        <family val="1"/>
        <charset val="204"/>
      </rPr>
      <t>тсутствии путевого листа на бумажном носителе стоимость заправленного топлива подлежит удержанию из заработной платы.</t>
    </r>
  </si>
  <si>
    <t>ОДО "ТУТ и ТАМ Логистикс"</t>
  </si>
  <si>
    <t xml:space="preserve">Суточный пробег по городу не более 250 км – это не касается сотрудников, которые обслуживают несколько городов в течение дня. </t>
  </si>
  <si>
    <t xml:space="preserve">При переводе на новую должность так же необходимо переоформить договор </t>
  </si>
  <si>
    <r>
      <t>ü</t>
    </r>
    <r>
      <rPr>
        <sz val="7"/>
        <rFont val="Times New Roman"/>
        <family val="1"/>
        <charset val="204"/>
      </rPr>
      <t xml:space="preserve"> </t>
    </r>
    <r>
      <rPr>
        <b/>
        <u/>
        <sz val="14"/>
        <rFont val="Times New Roman"/>
        <family val="1"/>
        <charset val="204"/>
      </rPr>
      <t>табельный номер</t>
    </r>
    <r>
      <rPr>
        <sz val="14"/>
        <rFont val="Times New Roman"/>
        <family val="1"/>
        <charset val="204"/>
      </rPr>
      <t>: информацию дает ОК  при оформлении;</t>
    </r>
  </si>
  <si>
    <r>
      <t>·</t>
    </r>
    <r>
      <rPr>
        <sz val="7"/>
        <rFont val="Times New Roman"/>
        <family val="1"/>
        <charset val="204"/>
      </rPr>
      <t xml:space="preserve">        </t>
    </r>
    <r>
      <rPr>
        <b/>
        <u/>
        <sz val="14"/>
        <rFont val="Times New Roman"/>
        <family val="1"/>
        <charset val="204"/>
      </rPr>
      <t>Графы 2 и 3 "Время прибытия и время отправления"</t>
    </r>
    <r>
      <rPr>
        <sz val="14"/>
        <rFont val="Times New Roman"/>
        <family val="1"/>
        <charset val="204"/>
      </rPr>
      <t xml:space="preserve"> необходимо заполнять в формате ЧЧ:ММ (например: 8:30). Часы и минуты обязательно разделять двоеточием;</t>
    </r>
  </si>
  <si>
    <r>
      <t>§</t>
    </r>
    <r>
      <rPr>
        <sz val="7"/>
        <rFont val="Times New Roman"/>
        <family val="1"/>
        <charset val="204"/>
      </rPr>
      <t xml:space="preserve">  </t>
    </r>
    <r>
      <rPr>
        <b/>
        <u/>
        <sz val="14"/>
        <rFont val="Times New Roman"/>
        <family val="1"/>
        <charset val="204"/>
      </rPr>
      <t>Графа 16 "Маршрут следования":</t>
    </r>
    <r>
      <rPr>
        <sz val="14"/>
        <rFont val="Times New Roman"/>
        <family val="1"/>
        <charset val="204"/>
      </rPr>
      <t xml:space="preserve">  запись "По городу"  запрещена  , при использовании автомобиля  указывать начальные и конечные пункты маршрута (</t>
    </r>
    <r>
      <rPr>
        <i/>
        <sz val="14"/>
        <rFont val="Times New Roman"/>
        <family val="1"/>
        <charset val="204"/>
      </rPr>
      <t xml:space="preserve">например: Минск-Гомель-Минск , офис г.Минск ул.Селицкого,21 Б -  ИМНС (адрес), Банк (адерс),ГАИ (адрес) </t>
    </r>
    <r>
      <rPr>
        <sz val="14"/>
        <rFont val="Times New Roman"/>
        <family val="1"/>
        <charset val="204"/>
      </rPr>
      <t>);</t>
    </r>
  </si>
  <si>
    <r>
      <t xml:space="preserve">Заправки осуществляются в рабочее время с 8:30 до 17:00 ( как в контракте установлено). В выходные (это не касается документально оформленных командировочных поездок) и праздничные дни, на больничном и во время отпуска, выполнения гос.обязанностей  заправляться и указывать в путевом листе расход топлива за эти дни </t>
    </r>
    <r>
      <rPr>
        <b/>
        <u/>
        <sz val="14"/>
        <color rgb="FFFF0000"/>
        <rFont val="Times New Roman"/>
        <family val="1"/>
        <charset val="204"/>
      </rPr>
      <t>НЕЛЬЗЯ</t>
    </r>
    <r>
      <rPr>
        <sz val="14"/>
        <color rgb="FF000000"/>
        <rFont val="Times New Roman"/>
        <family val="1"/>
        <charset val="204"/>
      </rPr>
      <t>.</t>
    </r>
  </si>
  <si>
    <t xml:space="preserve">При смене автомобиля необходимо предоставить информацию в ОБУ и оформить договор на новый авто </t>
  </si>
  <si>
    <t>рабочая неделя 5/6</t>
  </si>
  <si>
    <t>первая дата отчетного месяца</t>
  </si>
  <si>
    <t>Транспортное управление</t>
  </si>
  <si>
    <t>Гараж №1 транспортного управления</t>
  </si>
  <si>
    <t>Гараж №2 транспортного управления</t>
  </si>
  <si>
    <t>Склад №1</t>
  </si>
  <si>
    <t>Склад №2 управление "Склады "Прилесье"</t>
  </si>
  <si>
    <t>Склад №3 управление "Склады "Прилесье"</t>
  </si>
  <si>
    <t>Склад №6 управление "Склады "Прилесье"</t>
  </si>
  <si>
    <t>Управление складской логистики</t>
  </si>
  <si>
    <t>Отдел бухгалтерского учета</t>
  </si>
  <si>
    <t>Администрация</t>
  </si>
  <si>
    <t>Сектор АХО ОТО и ЭЗ</t>
  </si>
  <si>
    <t>Служба охраны</t>
  </si>
  <si>
    <t>Барановичский филиал управление региональной логистики</t>
  </si>
  <si>
    <t>Брестский филиал управление региональной логистики</t>
  </si>
  <si>
    <t>Витебский филиал управление региональной логистики</t>
  </si>
  <si>
    <t>Гомельский филиал управление региональной логистики</t>
  </si>
  <si>
    <t>Гродненский филиал управление региональной логистики</t>
  </si>
  <si>
    <t>Могилевский филиал управление региональной логистики</t>
  </si>
  <si>
    <t>Мозырский филиал управление региональной логистики</t>
  </si>
  <si>
    <t>Полоцкий филиал управление региональной логистики</t>
  </si>
  <si>
    <t>Подпись лица, ответственного за составление путевого листа</t>
  </si>
  <si>
    <t>Козлов Н.С.</t>
  </si>
  <si>
    <t>450</t>
  </si>
  <si>
    <t>КХ 9516 Опель Астра</t>
  </si>
  <si>
    <t>КХ 9516</t>
  </si>
  <si>
    <t>шабаны офис, шабаны склад, прилесье 10, 11, 6, гараж прилесье, шабаны, прилесье 10, 11, шабаны, заславль, азс, шабаны, прилесье, шабаны</t>
  </si>
  <si>
    <t>23</t>
  </si>
  <si>
    <t>07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</si>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</sst>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_р_._-;\-* #,##0_р_._-;_-* &quot;-&quot;_р_._-;_-@_-"/>
    <numFmt numFmtId="165" formatCode="_-* #,##0.00_р_._-;\-* #,##0.00_р_._-;_-* &quot;-&quot;??_р_._-;_-@_-"/>
    <numFmt numFmtId="166" formatCode="[$-419]d\ mmm;@"/>
    <numFmt numFmtId="167" formatCode="_-* #,##0.0_р_._-;\-* #,##0.0_р_._-;_-* &quot;-&quot;?_р_._-;_-@_-"/>
    <numFmt numFmtId="168" formatCode="dd/mm/yy;@"/>
    <numFmt numFmtId="169" formatCode="_-* #,##0.000_р_._-;\-* #,##0.000_р_._-;_-* &quot;-&quot;???_р_._-;_-@_-"/>
    <numFmt numFmtId="170" formatCode="_-* #,##0.00_р_._-;\-* #,##0.00_р_._-;_-* &quot;-&quot;???_р_._-;_-@_-"/>
  </numFmts>
  <fonts count="51" x14ac:knownFonts="1">
    <font>
      <sz val="10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Times New Roman CYR"/>
      <family val="1"/>
      <charset val="204"/>
    </font>
    <font>
      <sz val="9"/>
      <name val="Times New Roman CYR"/>
      <family val="1"/>
      <charset val="204"/>
    </font>
    <font>
      <i/>
      <sz val="8"/>
      <name val="Times New Roman CYR"/>
      <family val="1"/>
      <charset val="204"/>
    </font>
    <font>
      <b/>
      <sz val="8"/>
      <name val="Times New Roman CYR"/>
      <charset val="204"/>
    </font>
    <font>
      <b/>
      <sz val="10"/>
      <name val="Times New Roman CYR"/>
      <charset val="204"/>
    </font>
    <font>
      <sz val="8"/>
      <name val="Times New Roman CYR"/>
      <charset val="204"/>
    </font>
    <font>
      <sz val="10"/>
      <color indexed="22"/>
      <name val="Times New Roman CYR"/>
      <family val="1"/>
      <charset val="204"/>
    </font>
    <font>
      <b/>
      <sz val="12"/>
      <color indexed="12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0"/>
      <color indexed="12"/>
      <name val="Times New Roman CYR"/>
      <family val="1"/>
      <charset val="204"/>
    </font>
    <font>
      <b/>
      <sz val="10"/>
      <color indexed="10"/>
      <name val="Times New Roman CYR"/>
      <charset val="204"/>
    </font>
    <font>
      <sz val="10"/>
      <color indexed="10"/>
      <name val="Times New Roman CYR"/>
      <family val="1"/>
      <charset val="204"/>
    </font>
    <font>
      <b/>
      <sz val="10"/>
      <color indexed="12"/>
      <name val="Times New Roman CYR"/>
      <charset val="204"/>
    </font>
    <font>
      <b/>
      <sz val="10"/>
      <color indexed="20"/>
      <name val="Times New Roman CYR"/>
      <charset val="204"/>
    </font>
    <font>
      <b/>
      <i/>
      <sz val="10"/>
      <name val="Times New Roman CYR"/>
      <charset val="204"/>
    </font>
    <font>
      <sz val="10"/>
      <color indexed="8"/>
      <name val="Times New Roman CYR"/>
      <family val="1"/>
      <charset val="204"/>
    </font>
    <font>
      <b/>
      <i/>
      <sz val="9"/>
      <color indexed="12"/>
      <name val="Times New Roman CYR"/>
      <charset val="204"/>
    </font>
    <font>
      <b/>
      <i/>
      <sz val="10"/>
      <color indexed="20"/>
      <name val="Times New Roman CYR"/>
      <charset val="204"/>
    </font>
    <font>
      <i/>
      <sz val="10"/>
      <color indexed="12"/>
      <name val="Times New Roman CYR"/>
      <charset val="204"/>
    </font>
    <font>
      <sz val="10"/>
      <color indexed="43"/>
      <name val="Times New Roman CYR"/>
      <family val="1"/>
      <charset val="204"/>
    </font>
    <font>
      <b/>
      <sz val="10"/>
      <color indexed="14"/>
      <name val="Times New Roman CYR"/>
      <charset val="204"/>
    </font>
    <font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u/>
      <sz val="14"/>
      <color rgb="FFFF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u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7"/>
      <name val="Times New Roman"/>
      <family val="1"/>
      <charset val="204"/>
    </font>
    <font>
      <sz val="14"/>
      <name val="Wingdings"/>
      <charset val="2"/>
    </font>
    <font>
      <b/>
      <u/>
      <sz val="14"/>
      <name val="Times New Roman"/>
      <family val="1"/>
      <charset val="204"/>
    </font>
    <font>
      <u/>
      <sz val="14"/>
      <name val="Times New Roman"/>
      <family val="1"/>
      <charset val="204"/>
    </font>
    <font>
      <sz val="14"/>
      <name val="Symbol"/>
      <family val="1"/>
      <charset val="2"/>
    </font>
    <font>
      <i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 CYR"/>
      <family val="1"/>
      <charset val="204"/>
    </font>
    <font>
      <sz val="8"/>
      <color indexed="8"/>
      <name val="Arial"/>
      <family val="2"/>
      <charset val="204"/>
    </font>
    <font>
      <sz val="8"/>
      <color indexed="8"/>
      <name val="Verdana"/>
      <family val="2"/>
      <charset val="204"/>
    </font>
    <font>
      <b/>
      <sz val="5"/>
      <name val="Times New Roman CYR"/>
      <family val="1"/>
      <charset val="204"/>
    </font>
    <font>
      <sz val="14"/>
      <color rgb="FFFF0000"/>
      <name val="Times New Roman CYR"/>
      <family val="1"/>
      <charset val="204"/>
    </font>
    <font>
      <b/>
      <sz val="14"/>
      <color rgb="FFFF0000"/>
      <name val="Times New Roman CYR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horizontal="left"/>
    </xf>
    <xf numFmtId="0" fontId="1" fillId="0" borderId="0">
      <alignment horizontal="justify"/>
    </xf>
    <xf numFmtId="49" fontId="1" fillId="0" borderId="1">
      <alignment horizontal="left"/>
    </xf>
    <xf numFmtId="49" fontId="1" fillId="0" borderId="1">
      <alignment horizontal="center"/>
    </xf>
    <xf numFmtId="0" fontId="2" fillId="0" borderId="0">
      <alignment horizontal="center" wrapText="1"/>
    </xf>
    <xf numFmtId="0" fontId="3" fillId="0" borderId="1">
      <alignment horizontal="center" vertical="center" wrapText="1"/>
    </xf>
    <xf numFmtId="0" fontId="4" fillId="0" borderId="0">
      <alignment horizontal="right" vertical="top"/>
    </xf>
    <xf numFmtId="0" fontId="5" fillId="0" borderId="0">
      <alignment horizontal="left"/>
    </xf>
    <xf numFmtId="49" fontId="6" fillId="0" borderId="0">
      <alignment horizontal="center" vertical="top"/>
    </xf>
    <xf numFmtId="0" fontId="1" fillId="0" borderId="2">
      <alignment horizontal="center"/>
    </xf>
    <xf numFmtId="0" fontId="4" fillId="0" borderId="0">
      <alignment horizontal="right" vertical="top" wrapText="1"/>
    </xf>
    <xf numFmtId="0" fontId="1" fillId="0" borderId="1">
      <alignment horizontal="left" wrapText="1"/>
    </xf>
    <xf numFmtId="0" fontId="4" fillId="0" borderId="0">
      <alignment horizontal="justify"/>
    </xf>
    <xf numFmtId="0" fontId="46" fillId="0" borderId="0"/>
  </cellStyleXfs>
  <cellXfs count="280">
    <xf numFmtId="0" fontId="0" fillId="0" borderId="0" xfId="0">
      <alignment horizontal="left"/>
    </xf>
    <xf numFmtId="165" fontId="19" fillId="0" borderId="13" xfId="0" applyNumberFormat="1" applyFont="1" applyFill="1" applyBorder="1" applyAlignment="1" applyProtection="1">
      <alignment horizontal="left" shrinkToFit="1"/>
    </xf>
    <xf numFmtId="165" fontId="19" fillId="0" borderId="17" xfId="0" applyNumberFormat="1" applyFont="1" applyFill="1" applyBorder="1" applyAlignment="1" applyProtection="1">
      <alignment horizontal="left" shrinkToFit="1"/>
    </xf>
    <xf numFmtId="165" fontId="19" fillId="0" borderId="21" xfId="0" applyNumberFormat="1" applyFont="1" applyFill="1" applyBorder="1" applyAlignment="1" applyProtection="1">
      <alignment horizontal="left" shrinkToFit="1"/>
    </xf>
    <xf numFmtId="0" fontId="26" fillId="0" borderId="0" xfId="0" applyFont="1" applyAlignment="1">
      <alignment horizontal="left"/>
    </xf>
    <xf numFmtId="0" fontId="8" fillId="0" borderId="1" xfId="0" applyFont="1" applyBorder="1">
      <alignment horizontal="left"/>
    </xf>
    <xf numFmtId="0" fontId="0" fillId="0" borderId="1" xfId="0" applyBorder="1">
      <alignment horizontal="left"/>
    </xf>
    <xf numFmtId="0" fontId="0" fillId="0" borderId="0" xfId="0" applyAlignment="1">
      <alignment horizontal="left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justify" vertical="center"/>
    </xf>
    <xf numFmtId="0" fontId="31" fillId="0" borderId="0" xfId="0" applyFont="1" applyAlignment="1">
      <alignment horizontal="justify" vertical="center"/>
    </xf>
    <xf numFmtId="0" fontId="3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34" fillId="0" borderId="0" xfId="0" applyFont="1" applyAlignment="1">
      <alignment horizontal="justify" vertical="center"/>
    </xf>
    <xf numFmtId="0" fontId="27" fillId="0" borderId="0" xfId="0" applyFont="1" applyAlignment="1">
      <alignment horizontal="justify" vertical="center"/>
    </xf>
    <xf numFmtId="0" fontId="29" fillId="0" borderId="0" xfId="0" applyFont="1" applyAlignment="1">
      <alignment horizontal="justify" vertical="center"/>
    </xf>
    <xf numFmtId="0" fontId="34" fillId="0" borderId="0" xfId="0" applyFont="1" applyAlignment="1">
      <alignment horizontal="justify" vertical="center"/>
    </xf>
    <xf numFmtId="0" fontId="47" fillId="0" borderId="1" xfId="13" applyNumberFormat="1" applyFont="1" applyBorder="1" applyAlignment="1">
      <alignment horizontal="left" vertical="top"/>
    </xf>
    <xf numFmtId="0" fontId="47" fillId="6" borderId="1" xfId="13" applyNumberFormat="1" applyFont="1" applyFill="1" applyBorder="1" applyAlignment="1">
      <alignment horizontal="left" vertical="top"/>
    </xf>
    <xf numFmtId="0" fontId="47" fillId="0" borderId="1" xfId="13" applyNumberFormat="1" applyFont="1" applyFill="1" applyBorder="1" applyAlignment="1">
      <alignment horizontal="left" vertical="top"/>
    </xf>
    <xf numFmtId="0" fontId="0" fillId="0" borderId="0" xfId="0" applyFill="1" applyBorder="1" applyProtection="1">
      <alignment horizontal="left"/>
    </xf>
    <xf numFmtId="0" fontId="12" fillId="0" borderId="0" xfId="4" applyFont="1" applyFill="1" applyAlignment="1" applyProtection="1">
      <alignment wrapText="1"/>
    </xf>
    <xf numFmtId="0" fontId="11" fillId="0" borderId="0" xfId="4" applyFont="1" applyFill="1" applyAlignment="1" applyProtection="1">
      <alignment wrapText="1"/>
    </xf>
    <xf numFmtId="0" fontId="2" fillId="0" borderId="0" xfId="4" applyFont="1" applyFill="1" applyAlignment="1" applyProtection="1">
      <alignment wrapText="1"/>
    </xf>
    <xf numFmtId="0" fontId="0" fillId="0" borderId="0" xfId="0" applyFill="1" applyProtection="1">
      <alignment horizontal="left"/>
    </xf>
    <xf numFmtId="14" fontId="48" fillId="0" borderId="0" xfId="4" applyNumberFormat="1" applyFont="1" applyFill="1" applyAlignment="1" applyProtection="1">
      <alignment wrapText="1"/>
    </xf>
    <xf numFmtId="0" fontId="10" fillId="0" borderId="0" xfId="0" applyFont="1" applyFill="1" applyProtection="1">
      <alignment horizontal="left"/>
    </xf>
    <xf numFmtId="0" fontId="0" fillId="0" borderId="3" xfId="0" applyFill="1" applyBorder="1" applyAlignment="1" applyProtection="1">
      <alignment horizontal="center" vertical="center"/>
    </xf>
    <xf numFmtId="0" fontId="0" fillId="0" borderId="1" xfId="0" applyBorder="1" applyProtection="1">
      <alignment horizontal="left"/>
    </xf>
    <xf numFmtId="0" fontId="25" fillId="5" borderId="37" xfId="0" applyFont="1" applyFill="1" applyBorder="1" applyAlignment="1" applyProtection="1">
      <alignment vertical="top" wrapText="1"/>
    </xf>
    <xf numFmtId="0" fontId="10" fillId="0" borderId="0" xfId="0" applyFont="1" applyFill="1" applyBorder="1" applyProtection="1">
      <alignment horizontal="left"/>
    </xf>
    <xf numFmtId="0" fontId="13" fillId="0" borderId="0" xfId="0" applyFont="1" applyFill="1" applyBorder="1" applyProtection="1">
      <alignment horizontal="left"/>
    </xf>
    <xf numFmtId="0" fontId="17" fillId="0" borderId="0" xfId="0" applyFont="1" applyFill="1" applyProtection="1">
      <alignment horizontal="left"/>
    </xf>
    <xf numFmtId="0" fontId="17" fillId="0" borderId="0" xfId="0" applyFont="1" applyFill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3" fillId="0" borderId="0" xfId="0" applyFont="1" applyFill="1" applyProtection="1">
      <alignment horizontal="left"/>
    </xf>
    <xf numFmtId="0" fontId="49" fillId="3" borderId="0" xfId="0" applyFont="1" applyFill="1" applyProtection="1">
      <alignment horizontal="left"/>
    </xf>
    <xf numFmtId="14" fontId="50" fillId="3" borderId="0" xfId="4" applyNumberFormat="1" applyFont="1" applyFill="1" applyAlignment="1" applyProtection="1">
      <alignment wrapText="1"/>
    </xf>
    <xf numFmtId="0" fontId="16" fillId="0" borderId="0" xfId="0" applyFont="1" applyFill="1" applyAlignment="1" applyProtection="1">
      <alignment vertical="center" wrapText="1"/>
    </xf>
    <xf numFmtId="0" fontId="12" fillId="0" borderId="0" xfId="4" applyFont="1" applyFill="1" applyAlignment="1" applyProtection="1">
      <alignment horizontal="right" wrapText="1"/>
    </xf>
    <xf numFmtId="49" fontId="12" fillId="0" borderId="0" xfId="4" applyNumberFormat="1" applyFont="1" applyFill="1" applyBorder="1" applyAlignment="1" applyProtection="1">
      <alignment horizontal="center" shrinkToFit="1"/>
    </xf>
    <xf numFmtId="49" fontId="0" fillId="0" borderId="0" xfId="0" applyNumberFormat="1" applyFill="1" applyAlignment="1" applyProtection="1">
      <alignment horizontal="left" shrinkToFit="1"/>
    </xf>
    <xf numFmtId="0" fontId="1" fillId="0" borderId="0" xfId="9" applyFill="1" applyBorder="1" applyAlignment="1" applyProtection="1"/>
    <xf numFmtId="49" fontId="6" fillId="0" borderId="0" xfId="8" applyFont="1" applyFill="1" applyBorder="1" applyAlignment="1" applyProtection="1">
      <alignment vertical="top"/>
    </xf>
    <xf numFmtId="49" fontId="6" fillId="0" borderId="0" xfId="8" applyFill="1" applyBorder="1" applyAlignment="1" applyProtection="1">
      <alignment horizontal="center" vertical="top"/>
    </xf>
    <xf numFmtId="49" fontId="6" fillId="0" borderId="0" xfId="8" applyFill="1" applyBorder="1" applyProtection="1">
      <alignment horizontal="center" vertical="top"/>
    </xf>
    <xf numFmtId="49" fontId="6" fillId="0" borderId="0" xfId="8" applyFill="1" applyProtection="1">
      <alignment horizontal="center" vertical="top"/>
    </xf>
    <xf numFmtId="0" fontId="0" fillId="0" borderId="0" xfId="0" applyFill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49" fontId="6" fillId="0" borderId="0" xfId="8" applyFont="1" applyFill="1" applyProtection="1">
      <alignment horizontal="center" vertical="top"/>
    </xf>
    <xf numFmtId="0" fontId="0" fillId="0" borderId="0" xfId="0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29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6" fillId="0" borderId="0" xfId="0" applyFont="1" applyFill="1" applyAlignment="1" applyProtection="1">
      <alignment vertical="top" wrapText="1"/>
    </xf>
    <xf numFmtId="0" fontId="20" fillId="0" borderId="4" xfId="0" applyFont="1" applyFill="1" applyBorder="1" applyAlignment="1" applyProtection="1">
      <alignment vertical="center"/>
    </xf>
    <xf numFmtId="0" fontId="20" fillId="0" borderId="5" xfId="0" applyFont="1" applyFill="1" applyBorder="1" applyAlignment="1" applyProtection="1">
      <alignment vertical="center"/>
    </xf>
    <xf numFmtId="0" fontId="20" fillId="0" borderId="6" xfId="0" applyFont="1" applyFill="1" applyBorder="1" applyAlignment="1" applyProtection="1">
      <alignment vertical="center"/>
    </xf>
    <xf numFmtId="0" fontId="20" fillId="0" borderId="7" xfId="0" applyFont="1" applyFill="1" applyBorder="1" applyAlignment="1" applyProtection="1">
      <alignment vertical="center"/>
    </xf>
    <xf numFmtId="0" fontId="21" fillId="0" borderId="4" xfId="0" applyFont="1" applyFill="1" applyBorder="1" applyAlignment="1" applyProtection="1">
      <alignment horizontal="center" vertical="center"/>
    </xf>
    <xf numFmtId="0" fontId="21" fillId="0" borderId="5" xfId="0" applyFont="1" applyFill="1" applyBorder="1" applyAlignment="1" applyProtection="1">
      <alignment horizontal="center" vertical="center"/>
    </xf>
    <xf numFmtId="0" fontId="21" fillId="0" borderId="6" xfId="0" applyFont="1" applyFill="1" applyBorder="1" applyAlignment="1" applyProtection="1">
      <alignment horizontal="center" vertical="center"/>
    </xf>
    <xf numFmtId="0" fontId="15" fillId="0" borderId="8" xfId="0" applyFont="1" applyFill="1" applyBorder="1" applyAlignment="1" applyProtection="1"/>
    <xf numFmtId="0" fontId="15" fillId="0" borderId="5" xfId="0" applyFont="1" applyFill="1" applyBorder="1" applyAlignment="1" applyProtection="1"/>
    <xf numFmtId="0" fontId="10" fillId="0" borderId="5" xfId="0" applyFont="1" applyFill="1" applyBorder="1" applyProtection="1">
      <alignment horizontal="left"/>
    </xf>
    <xf numFmtId="0" fontId="10" fillId="0" borderId="6" xfId="0" applyFont="1" applyFill="1" applyBorder="1" applyProtection="1">
      <alignment horizontal="left"/>
    </xf>
    <xf numFmtId="0" fontId="15" fillId="0" borderId="0" xfId="0" applyFont="1" applyFill="1" applyProtection="1">
      <alignment horizontal="left"/>
    </xf>
    <xf numFmtId="49" fontId="16" fillId="0" borderId="0" xfId="0" applyNumberFormat="1" applyFont="1" applyFill="1" applyBorder="1" applyAlignment="1" applyProtection="1">
      <alignment horizontal="center" vertical="center" shrinkToFit="1"/>
    </xf>
    <xf numFmtId="0" fontId="0" fillId="0" borderId="9" xfId="0" applyNumberFormat="1" applyFill="1" applyBorder="1" applyAlignment="1" applyProtection="1">
      <alignment horizontal="center" shrinkToFit="1"/>
    </xf>
    <xf numFmtId="0" fontId="0" fillId="0" borderId="10" xfId="0" applyNumberFormat="1" applyFill="1" applyBorder="1" applyAlignment="1" applyProtection="1">
      <alignment horizontal="center"/>
    </xf>
    <xf numFmtId="0" fontId="0" fillId="0" borderId="11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0" borderId="12" xfId="0" applyNumberFormat="1" applyFill="1" applyBorder="1" applyAlignment="1" applyProtection="1">
      <alignment horizontal="center"/>
    </xf>
    <xf numFmtId="0" fontId="0" fillId="0" borderId="13" xfId="0" applyNumberFormat="1" applyFill="1" applyBorder="1" applyAlignment="1" applyProtection="1">
      <alignment horizontal="center"/>
    </xf>
    <xf numFmtId="0" fontId="19" fillId="0" borderId="9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/>
    </xf>
    <xf numFmtId="0" fontId="19" fillId="0" borderId="13" xfId="0" applyFont="1" applyFill="1" applyBorder="1" applyAlignment="1" applyProtection="1">
      <alignment horizontal="center" vertical="center"/>
    </xf>
    <xf numFmtId="169" fontId="19" fillId="0" borderId="14" xfId="0" applyNumberFormat="1" applyFont="1" applyFill="1" applyBorder="1" applyAlignment="1" applyProtection="1">
      <alignment horizontal="left" shrinkToFit="1"/>
    </xf>
    <xf numFmtId="165" fontId="19" fillId="0" borderId="10" xfId="0" applyNumberFormat="1" applyFont="1" applyFill="1" applyBorder="1" applyAlignment="1" applyProtection="1">
      <alignment horizontal="left" shrinkToFit="1"/>
    </xf>
    <xf numFmtId="169" fontId="1" fillId="0" borderId="15" xfId="0" applyNumberFormat="1" applyFont="1" applyFill="1" applyBorder="1" applyAlignment="1" applyProtection="1">
      <alignment horizontal="left" shrinkToFit="1"/>
    </xf>
    <xf numFmtId="0" fontId="19" fillId="0" borderId="16" xfId="0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169" fontId="19" fillId="0" borderId="18" xfId="0" applyNumberFormat="1" applyFont="1" applyFill="1" applyBorder="1" applyAlignment="1" applyProtection="1">
      <alignment horizontal="left" shrinkToFit="1"/>
    </xf>
    <xf numFmtId="165" fontId="1" fillId="0" borderId="0" xfId="0" applyNumberFormat="1" applyFont="1" applyFill="1" applyProtection="1">
      <alignment horizontal="left"/>
    </xf>
    <xf numFmtId="165" fontId="23" fillId="0" borderId="0" xfId="0" applyNumberFormat="1" applyFont="1" applyFill="1" applyProtection="1">
      <alignment horizontal="left"/>
    </xf>
    <xf numFmtId="49" fontId="1" fillId="0" borderId="0" xfId="11" applyNumberFormat="1" applyFill="1" applyBorder="1" applyAlignment="1" applyProtection="1">
      <alignment horizontal="center" shrinkToFit="1"/>
    </xf>
    <xf numFmtId="0" fontId="0" fillId="0" borderId="27" xfId="0" applyNumberFormat="1" applyFill="1" applyBorder="1" applyAlignment="1" applyProtection="1">
      <alignment horizontal="center"/>
    </xf>
    <xf numFmtId="0" fontId="19" fillId="0" borderId="19" xfId="0" applyFont="1" applyFill="1" applyBorder="1" applyAlignment="1" applyProtection="1">
      <alignment horizontal="center" vertical="center"/>
    </xf>
    <xf numFmtId="0" fontId="19" fillId="0" borderId="20" xfId="0" applyFont="1" applyFill="1" applyBorder="1" applyAlignment="1" applyProtection="1">
      <alignment horizontal="center" vertical="center"/>
    </xf>
    <xf numFmtId="0" fontId="19" fillId="0" borderId="21" xfId="0" applyFont="1" applyFill="1" applyBorder="1" applyAlignment="1" applyProtection="1">
      <alignment horizontal="center" vertical="center"/>
    </xf>
    <xf numFmtId="169" fontId="19" fillId="0" borderId="28" xfId="0" applyNumberFormat="1" applyFont="1" applyFill="1" applyBorder="1" applyAlignment="1" applyProtection="1">
      <alignment horizontal="left" shrinkToFit="1"/>
    </xf>
    <xf numFmtId="0" fontId="1" fillId="0" borderId="0" xfId="11" applyFont="1" applyFill="1" applyBorder="1" applyAlignment="1" applyProtection="1">
      <alignment horizontal="center" wrapText="1"/>
    </xf>
    <xf numFmtId="0" fontId="1" fillId="0" borderId="0" xfId="11" applyFill="1" applyBorder="1" applyAlignment="1" applyProtection="1">
      <alignment horizontal="center" wrapText="1"/>
    </xf>
    <xf numFmtId="0" fontId="16" fillId="0" borderId="22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24" xfId="0" applyNumberFormat="1" applyFont="1" applyFill="1" applyBorder="1" applyAlignment="1" applyProtection="1">
      <alignment horizontal="center" vertical="center"/>
    </xf>
    <xf numFmtId="0" fontId="16" fillId="0" borderId="25" xfId="0" applyNumberFormat="1" applyFont="1" applyFill="1" applyBorder="1" applyAlignment="1" applyProtection="1">
      <alignment horizontal="center" vertical="center"/>
    </xf>
    <xf numFmtId="0" fontId="17" fillId="0" borderId="22" xfId="0" applyFont="1" applyFill="1" applyBorder="1" applyAlignment="1" applyProtection="1">
      <alignment horizontal="center" vertical="center"/>
    </xf>
    <xf numFmtId="0" fontId="17" fillId="0" borderId="23" xfId="0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69" fontId="16" fillId="0" borderId="26" xfId="0" applyNumberFormat="1" applyFont="1" applyFill="1" applyBorder="1" applyAlignment="1" applyProtection="1">
      <alignment horizontal="center" vertical="center" shrinkToFit="1"/>
    </xf>
    <xf numFmtId="165" fontId="16" fillId="0" borderId="23" xfId="0" applyNumberFormat="1" applyFont="1" applyFill="1" applyBorder="1" applyAlignment="1" applyProtection="1">
      <alignment horizontal="center" vertical="center" shrinkToFit="1"/>
    </xf>
    <xf numFmtId="170" fontId="16" fillId="0" borderId="23" xfId="0" applyNumberFormat="1" applyFont="1" applyFill="1" applyBorder="1" applyAlignment="1" applyProtection="1">
      <alignment horizontal="center" vertical="center" shrinkToFit="1"/>
    </xf>
    <xf numFmtId="165" fontId="16" fillId="0" borderId="24" xfId="0" applyNumberFormat="1" applyFont="1" applyFill="1" applyBorder="1" applyAlignment="1" applyProtection="1">
      <alignment horizontal="center" vertical="center" shrinkToFit="1"/>
    </xf>
    <xf numFmtId="165" fontId="14" fillId="0" borderId="0" xfId="0" applyNumberFormat="1" applyFont="1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/>
    </xf>
    <xf numFmtId="0" fontId="22" fillId="0" borderId="0" xfId="0" applyFont="1" applyFill="1" applyProtection="1">
      <alignment horizontal="left"/>
    </xf>
    <xf numFmtId="0" fontId="8" fillId="0" borderId="0" xfId="0" applyFont="1" applyFill="1" applyBorder="1" applyAlignment="1" applyProtection="1">
      <alignment vertical="center"/>
    </xf>
    <xf numFmtId="0" fontId="1" fillId="0" borderId="0" xfId="0" applyFont="1" applyFill="1" applyProtection="1">
      <alignment horizontal="left"/>
    </xf>
    <xf numFmtId="0" fontId="7" fillId="0" borderId="0" xfId="5" applyFont="1" applyFill="1" applyBorder="1" applyAlignment="1" applyProtection="1">
      <alignment vertical="center" wrapText="1"/>
    </xf>
    <xf numFmtId="49" fontId="1" fillId="0" borderId="0" xfId="11" applyNumberFormat="1" applyFill="1" applyBorder="1" applyProtection="1">
      <alignment horizontal="left" wrapText="1"/>
    </xf>
    <xf numFmtId="0" fontId="0" fillId="2" borderId="0" xfId="0" applyFill="1" applyBorder="1" applyProtection="1">
      <alignment horizontal="left"/>
    </xf>
    <xf numFmtId="0" fontId="0" fillId="2" borderId="0" xfId="0" applyFill="1" applyProtection="1">
      <alignment horizontal="left"/>
    </xf>
    <xf numFmtId="0" fontId="10" fillId="2" borderId="0" xfId="0" applyFont="1" applyFill="1" applyProtection="1">
      <alignment horizontal="left"/>
    </xf>
    <xf numFmtId="0" fontId="10" fillId="2" borderId="0" xfId="0" applyFont="1" applyFill="1" applyBorder="1" applyProtection="1">
      <alignment horizontal="left"/>
    </xf>
    <xf numFmtId="0" fontId="13" fillId="2" borderId="0" xfId="0" applyFont="1" applyFill="1" applyBorder="1" applyProtection="1">
      <alignment horizontal="left"/>
    </xf>
    <xf numFmtId="165" fontId="0" fillId="2" borderId="0" xfId="0" applyNumberFormat="1" applyFill="1" applyAlignment="1" applyProtection="1"/>
    <xf numFmtId="166" fontId="1" fillId="4" borderId="1" xfId="11" applyNumberFormat="1" applyFill="1" applyBorder="1" applyAlignment="1" applyProtection="1">
      <alignment horizontal="center" shrinkToFit="1"/>
    </xf>
    <xf numFmtId="49" fontId="0" fillId="3" borderId="1" xfId="11" applyNumberFormat="1" applyFont="1" applyFill="1" applyBorder="1" applyAlignment="1" applyProtection="1">
      <alignment horizontal="left" wrapText="1"/>
    </xf>
    <xf numFmtId="49" fontId="1" fillId="3" borderId="1" xfId="11" applyNumberFormat="1" applyFill="1" applyBorder="1" applyAlignment="1" applyProtection="1">
      <alignment horizontal="left" wrapText="1"/>
    </xf>
    <xf numFmtId="0" fontId="0" fillId="3" borderId="1" xfId="0" applyFill="1" applyBorder="1" applyAlignment="1" applyProtection="1">
      <alignment horizontal="left" wrapText="1"/>
    </xf>
    <xf numFmtId="164" fontId="9" fillId="4" borderId="1" xfId="5" applyNumberFormat="1" applyFont="1" applyFill="1" applyBorder="1" applyAlignment="1" applyProtection="1">
      <alignment horizontal="center" vertical="center" shrinkToFit="1"/>
    </xf>
    <xf numFmtId="164" fontId="9" fillId="4" borderId="1" xfId="5" applyNumberFormat="1" applyFont="1" applyFill="1" applyBorder="1" applyAlignment="1" applyProtection="1">
      <alignment horizontal="center" shrinkToFit="1"/>
    </xf>
    <xf numFmtId="164" fontId="9" fillId="3" borderId="1" xfId="5" applyNumberFormat="1" applyFont="1" applyFill="1" applyBorder="1" applyAlignment="1" applyProtection="1">
      <alignment horizontal="center" vertical="center" shrinkToFit="1"/>
    </xf>
    <xf numFmtId="49" fontId="1" fillId="0" borderId="1" xfId="11" applyNumberFormat="1" applyFont="1" applyFill="1" applyBorder="1" applyProtection="1">
      <alignment horizontal="left" wrapText="1"/>
    </xf>
    <xf numFmtId="49" fontId="1" fillId="0" borderId="1" xfId="11" applyNumberFormat="1" applyFill="1" applyBorder="1" applyProtection="1">
      <alignment horizontal="left" wrapText="1"/>
    </xf>
    <xf numFmtId="168" fontId="1" fillId="3" borderId="31" xfId="11" applyNumberFormat="1" applyFont="1" applyFill="1" applyBorder="1" applyAlignment="1" applyProtection="1">
      <alignment horizontal="center" shrinkToFit="1"/>
    </xf>
    <xf numFmtId="168" fontId="1" fillId="3" borderId="32" xfId="11" applyNumberFormat="1" applyFont="1" applyFill="1" applyBorder="1" applyAlignment="1" applyProtection="1">
      <alignment horizontal="center" shrinkToFit="1"/>
    </xf>
    <xf numFmtId="168" fontId="1" fillId="3" borderId="30" xfId="11" applyNumberFormat="1" applyFont="1" applyFill="1" applyBorder="1" applyAlignment="1" applyProtection="1">
      <alignment horizontal="center" shrinkToFit="1"/>
    </xf>
    <xf numFmtId="20" fontId="1" fillId="3" borderId="31" xfId="11" applyNumberFormat="1" applyFont="1" applyFill="1" applyBorder="1" applyAlignment="1" applyProtection="1">
      <alignment horizontal="center" shrinkToFit="1"/>
    </xf>
    <xf numFmtId="20" fontId="1" fillId="3" borderId="32" xfId="11" applyNumberFormat="1" applyFont="1" applyFill="1" applyBorder="1" applyAlignment="1" applyProtection="1">
      <alignment horizontal="center" shrinkToFit="1"/>
    </xf>
    <xf numFmtId="20" fontId="1" fillId="3" borderId="30" xfId="11" applyNumberFormat="1" applyFont="1" applyFill="1" applyBorder="1" applyAlignment="1" applyProtection="1">
      <alignment horizontal="center" shrinkToFit="1"/>
    </xf>
    <xf numFmtId="20" fontId="1" fillId="3" borderId="31" xfId="11" applyNumberFormat="1" applyFill="1" applyBorder="1" applyAlignment="1" applyProtection="1">
      <alignment horizontal="center" shrinkToFit="1"/>
    </xf>
    <xf numFmtId="20" fontId="1" fillId="3" borderId="32" xfId="11" applyNumberFormat="1" applyFill="1" applyBorder="1" applyAlignment="1" applyProtection="1">
      <alignment horizontal="center" shrinkToFit="1"/>
    </xf>
    <xf numFmtId="20" fontId="1" fillId="3" borderId="30" xfId="11" applyNumberFormat="1" applyFill="1" applyBorder="1" applyAlignment="1" applyProtection="1">
      <alignment horizontal="center" shrinkToFit="1"/>
    </xf>
    <xf numFmtId="164" fontId="1" fillId="3" borderId="1" xfId="11" applyNumberFormat="1" applyFill="1" applyAlignment="1" applyProtection="1">
      <alignment horizontal="center" shrinkToFit="1"/>
    </xf>
    <xf numFmtId="164" fontId="1" fillId="3" borderId="31" xfId="11" applyNumberFormat="1" applyFill="1" applyBorder="1" applyAlignment="1" applyProtection="1">
      <alignment horizontal="center" shrinkToFit="1"/>
    </xf>
    <xf numFmtId="164" fontId="1" fillId="3" borderId="32" xfId="11" applyNumberFormat="1" applyFill="1" applyBorder="1" applyAlignment="1" applyProtection="1">
      <alignment horizontal="center" shrinkToFit="1"/>
    </xf>
    <xf numFmtId="164" fontId="1" fillId="3" borderId="30" xfId="11" applyNumberFormat="1" applyFill="1" applyBorder="1" applyAlignment="1" applyProtection="1">
      <alignment horizontal="center" shrinkToFit="1"/>
    </xf>
    <xf numFmtId="167" fontId="1" fillId="4" borderId="1" xfId="11" applyNumberFormat="1" applyFill="1" applyAlignment="1" applyProtection="1">
      <alignment horizontal="center" shrinkToFit="1"/>
    </xf>
    <xf numFmtId="165" fontId="1" fillId="4" borderId="31" xfId="11" applyNumberFormat="1" applyFill="1" applyBorder="1" applyAlignment="1" applyProtection="1">
      <alignment horizontal="center" shrinkToFit="1"/>
    </xf>
    <xf numFmtId="165" fontId="1" fillId="4" borderId="32" xfId="11" applyNumberFormat="1" applyFill="1" applyBorder="1" applyAlignment="1" applyProtection="1">
      <alignment horizontal="center" shrinkToFit="1"/>
    </xf>
    <xf numFmtId="165" fontId="1" fillId="4" borderId="30" xfId="11" applyNumberFormat="1" applyFill="1" applyBorder="1" applyAlignment="1" applyProtection="1">
      <alignment horizontal="center" shrinkToFit="1"/>
    </xf>
    <xf numFmtId="165" fontId="1" fillId="4" borderId="1" xfId="11" applyNumberFormat="1" applyFill="1" applyAlignment="1" applyProtection="1">
      <alignment horizontal="center" shrinkToFit="1"/>
    </xf>
    <xf numFmtId="0" fontId="1" fillId="0" borderId="34" xfId="11" applyFont="1" applyFill="1" applyBorder="1" applyAlignment="1" applyProtection="1">
      <alignment horizontal="center"/>
    </xf>
    <xf numFmtId="0" fontId="1" fillId="0" borderId="29" xfId="11" applyFont="1" applyFill="1" applyBorder="1" applyAlignment="1" applyProtection="1">
      <alignment horizontal="center"/>
    </xf>
    <xf numFmtId="1" fontId="0" fillId="0" borderId="29" xfId="9" applyNumberFormat="1" applyFont="1" applyFill="1" applyBorder="1" applyAlignment="1" applyProtection="1">
      <alignment horizontal="center"/>
    </xf>
    <xf numFmtId="1" fontId="0" fillId="0" borderId="35" xfId="9" applyNumberFormat="1" applyFont="1" applyFill="1" applyBorder="1" applyAlignment="1" applyProtection="1">
      <alignment horizontal="center"/>
    </xf>
    <xf numFmtId="0" fontId="1" fillId="0" borderId="12" xfId="11" applyFont="1" applyFill="1" applyBorder="1" applyAlignment="1" applyProtection="1">
      <alignment horizontal="left"/>
    </xf>
    <xf numFmtId="0" fontId="1" fillId="0" borderId="2" xfId="11" applyFont="1" applyFill="1" applyBorder="1" applyAlignment="1" applyProtection="1">
      <alignment horizontal="left"/>
    </xf>
    <xf numFmtId="0" fontId="1" fillId="0" borderId="2" xfId="11" applyNumberFormat="1" applyFont="1" applyFill="1" applyBorder="1" applyAlignment="1" applyProtection="1">
      <alignment horizontal="left" wrapText="1"/>
    </xf>
    <xf numFmtId="0" fontId="1" fillId="0" borderId="15" xfId="11" applyNumberFormat="1" applyFont="1" applyFill="1" applyBorder="1" applyAlignment="1" applyProtection="1">
      <alignment horizontal="left" wrapText="1"/>
    </xf>
    <xf numFmtId="0" fontId="7" fillId="0" borderId="31" xfId="5" applyFont="1" applyFill="1" applyBorder="1" applyAlignment="1" applyProtection="1">
      <alignment horizontal="center" vertical="center" wrapText="1"/>
    </xf>
    <xf numFmtId="0" fontId="7" fillId="0" borderId="32" xfId="5" applyFont="1" applyFill="1" applyBorder="1" applyAlignment="1" applyProtection="1">
      <alignment horizontal="center" vertical="center" wrapText="1"/>
    </xf>
    <xf numFmtId="0" fontId="0" fillId="0" borderId="32" xfId="0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7" fillId="0" borderId="1" xfId="5" applyFont="1" applyFill="1" applyBorder="1" applyAlignment="1" applyProtection="1">
      <alignment horizontal="center" vertical="center" wrapText="1"/>
    </xf>
    <xf numFmtId="20" fontId="1" fillId="0" borderId="1" xfId="11" applyNumberFormat="1" applyFill="1" applyBorder="1" applyAlignment="1" applyProtection="1">
      <alignment horizontal="center" shrinkToFit="1"/>
    </xf>
    <xf numFmtId="165" fontId="1" fillId="3" borderId="31" xfId="11" applyNumberFormat="1" applyFill="1" applyBorder="1" applyAlignment="1" applyProtection="1">
      <alignment horizontal="center" shrinkToFit="1"/>
    </xf>
    <xf numFmtId="165" fontId="1" fillId="3" borderId="32" xfId="11" applyNumberFormat="1" applyFill="1" applyBorder="1" applyAlignment="1" applyProtection="1">
      <alignment horizontal="center" shrinkToFit="1"/>
    </xf>
    <xf numFmtId="0" fontId="0" fillId="3" borderId="32" xfId="0" applyFill="1" applyBorder="1" applyAlignment="1" applyProtection="1">
      <alignment horizontal="center"/>
    </xf>
    <xf numFmtId="0" fontId="0" fillId="3" borderId="30" xfId="0" applyFill="1" applyBorder="1" applyAlignment="1" applyProtection="1">
      <alignment horizontal="center"/>
    </xf>
    <xf numFmtId="0" fontId="1" fillId="0" borderId="1" xfId="11" applyFont="1" applyFill="1" applyBorder="1" applyAlignment="1" applyProtection="1">
      <alignment horizontal="center" wrapText="1"/>
    </xf>
    <xf numFmtId="165" fontId="1" fillId="4" borderId="1" xfId="11" applyNumberFormat="1" applyFill="1" applyBorder="1" applyAlignment="1" applyProtection="1">
      <alignment horizontal="center" shrinkToFit="1"/>
    </xf>
    <xf numFmtId="0" fontId="7" fillId="0" borderId="10" xfId="5" applyFont="1" applyFill="1" applyBorder="1" applyAlignment="1" applyProtection="1">
      <alignment horizontal="center" vertical="center" wrapText="1"/>
    </xf>
    <xf numFmtId="49" fontId="1" fillId="0" borderId="0" xfId="11" applyNumberFormat="1" applyFont="1" applyFill="1" applyBorder="1" applyAlignment="1" applyProtection="1">
      <alignment horizontal="center" shrinkToFit="1"/>
    </xf>
    <xf numFmtId="49" fontId="1" fillId="0" borderId="31" xfId="11" applyNumberFormat="1" applyFont="1" applyFill="1" applyBorder="1" applyAlignment="1" applyProtection="1">
      <alignment horizontal="center"/>
    </xf>
    <xf numFmtId="49" fontId="1" fillId="0" borderId="32" xfId="11" applyNumberFormat="1" applyFont="1" applyFill="1" applyBorder="1" applyAlignment="1" applyProtection="1">
      <alignment horizontal="center"/>
    </xf>
    <xf numFmtId="49" fontId="1" fillId="0" borderId="30" xfId="11" applyNumberFormat="1" applyFont="1" applyFill="1" applyBorder="1" applyAlignment="1" applyProtection="1">
      <alignment horizontal="center"/>
    </xf>
    <xf numFmtId="165" fontId="1" fillId="0" borderId="1" xfId="11" applyNumberFormat="1" applyFill="1" applyAlignment="1" applyProtection="1">
      <alignment horizontal="center" wrapText="1"/>
    </xf>
    <xf numFmtId="165" fontId="1" fillId="0" borderId="31" xfId="11" applyNumberFormat="1" applyFill="1" applyBorder="1" applyAlignment="1" applyProtection="1">
      <alignment horizontal="center" wrapText="1"/>
    </xf>
    <xf numFmtId="0" fontId="0" fillId="0" borderId="32" xfId="0" applyBorder="1" applyAlignment="1" applyProtection="1">
      <alignment horizontal="left"/>
    </xf>
    <xf numFmtId="0" fontId="0" fillId="0" borderId="30" xfId="0" applyBorder="1" applyAlignment="1" applyProtection="1">
      <alignment horizontal="left"/>
    </xf>
    <xf numFmtId="165" fontId="1" fillId="3" borderId="30" xfId="11" applyNumberFormat="1" applyFill="1" applyBorder="1" applyAlignment="1" applyProtection="1">
      <alignment horizontal="center" shrinkToFit="1"/>
    </xf>
    <xf numFmtId="167" fontId="1" fillId="4" borderId="31" xfId="11" applyNumberFormat="1" applyFill="1" applyBorder="1" applyAlignment="1" applyProtection="1">
      <alignment horizontal="center" shrinkToFit="1"/>
    </xf>
    <xf numFmtId="167" fontId="1" fillId="4" borderId="32" xfId="11" applyNumberFormat="1" applyFill="1" applyBorder="1" applyAlignment="1" applyProtection="1">
      <alignment horizontal="center" shrinkToFit="1"/>
    </xf>
    <xf numFmtId="167" fontId="1" fillId="4" borderId="30" xfId="11" applyNumberFormat="1" applyFill="1" applyBorder="1" applyAlignment="1" applyProtection="1">
      <alignment horizontal="center" shrinkToFit="1"/>
    </xf>
    <xf numFmtId="0" fontId="7" fillId="0" borderId="30" xfId="5" applyFont="1" applyFill="1" applyBorder="1" applyAlignment="1" applyProtection="1">
      <alignment horizontal="center" vertical="center" wrapText="1"/>
    </xf>
    <xf numFmtId="49" fontId="6" fillId="3" borderId="31" xfId="8" applyFill="1" applyBorder="1" applyAlignment="1" applyProtection="1">
      <alignment horizontal="center" vertical="top"/>
    </xf>
    <xf numFmtId="49" fontId="6" fillId="3" borderId="32" xfId="8" applyFill="1" applyBorder="1" applyAlignment="1" applyProtection="1">
      <alignment horizontal="center" vertical="top"/>
    </xf>
    <xf numFmtId="49" fontId="6" fillId="3" borderId="30" xfId="8" applyFill="1" applyBorder="1" applyAlignment="1" applyProtection="1">
      <alignment horizontal="center" vertical="top"/>
    </xf>
    <xf numFmtId="0" fontId="7" fillId="0" borderId="1" xfId="5" applyFont="1" applyFill="1" applyProtection="1">
      <alignment horizontal="center" vertical="center" wrapText="1"/>
    </xf>
    <xf numFmtId="0" fontId="0" fillId="0" borderId="0" xfId="0" applyFill="1" applyAlignment="1" applyProtection="1">
      <alignment horizontal="center" vertical="center"/>
    </xf>
    <xf numFmtId="2" fontId="0" fillId="3" borderId="31" xfId="0" applyNumberFormat="1" applyFill="1" applyBorder="1" applyAlignment="1" applyProtection="1">
      <alignment horizontal="center" vertical="center"/>
    </xf>
    <xf numFmtId="2" fontId="0" fillId="3" borderId="32" xfId="0" applyNumberFormat="1" applyFill="1" applyBorder="1" applyAlignment="1" applyProtection="1">
      <alignment horizontal="center" vertical="center"/>
    </xf>
    <xf numFmtId="2" fontId="0" fillId="3" borderId="30" xfId="0" applyNumberFormat="1" applyFill="1" applyBorder="1" applyAlignment="1" applyProtection="1">
      <alignment horizontal="center" vertical="center"/>
    </xf>
    <xf numFmtId="164" fontId="1" fillId="0" borderId="32" xfId="11" applyNumberFormat="1" applyFont="1" applyFill="1" applyBorder="1" applyAlignment="1" applyProtection="1">
      <alignment horizontal="center" shrinkToFit="1"/>
    </xf>
    <xf numFmtId="0" fontId="7" fillId="0" borderId="0" xfId="5" applyFont="1" applyFill="1" applyBorder="1" applyProtection="1">
      <alignment horizontal="center" vertical="center" wrapText="1"/>
    </xf>
    <xf numFmtId="49" fontId="1" fillId="0" borderId="0" xfId="11" applyNumberFormat="1" applyFill="1" applyBorder="1" applyAlignment="1" applyProtection="1">
      <alignment horizontal="center" shrinkToFit="1"/>
    </xf>
    <xf numFmtId="0" fontId="7" fillId="0" borderId="34" xfId="5" applyFont="1" applyFill="1" applyBorder="1" applyAlignment="1" applyProtection="1">
      <alignment horizontal="center" vertical="center" wrapText="1"/>
    </xf>
    <xf numFmtId="0" fontId="7" fillId="0" borderId="29" xfId="5" applyFont="1" applyFill="1" applyBorder="1" applyAlignment="1" applyProtection="1">
      <alignment horizontal="center" vertical="center" wrapText="1"/>
    </xf>
    <xf numFmtId="0" fontId="7" fillId="0" borderId="35" xfId="5" applyFont="1" applyFill="1" applyBorder="1" applyAlignment="1" applyProtection="1">
      <alignment horizontal="center" vertical="center" wrapText="1"/>
    </xf>
    <xf numFmtId="0" fontId="7" fillId="0" borderId="33" xfId="5" applyFont="1" applyFill="1" applyBorder="1" applyAlignment="1" applyProtection="1">
      <alignment horizontal="center" vertical="center" wrapText="1"/>
    </xf>
    <xf numFmtId="0" fontId="7" fillId="0" borderId="0" xfId="5" applyFont="1" applyFill="1" applyBorder="1" applyAlignment="1" applyProtection="1">
      <alignment horizontal="center" vertical="center" wrapText="1"/>
    </xf>
    <xf numFmtId="0" fontId="7" fillId="0" borderId="36" xfId="5" applyFont="1" applyFill="1" applyBorder="1" applyAlignment="1" applyProtection="1">
      <alignment horizontal="center" vertical="center" wrapText="1"/>
    </xf>
    <xf numFmtId="0" fontId="7" fillId="0" borderId="12" xfId="5" applyFont="1" applyFill="1" applyBorder="1" applyAlignment="1" applyProtection="1">
      <alignment horizontal="center" vertical="center" wrapText="1"/>
    </xf>
    <xf numFmtId="0" fontId="7" fillId="0" borderId="2" xfId="5" applyFont="1" applyFill="1" applyBorder="1" applyAlignment="1" applyProtection="1">
      <alignment horizontal="center" vertical="center" wrapText="1"/>
    </xf>
    <xf numFmtId="0" fontId="7" fillId="0" borderId="15" xfId="5" applyFont="1" applyFill="1" applyBorder="1" applyAlignment="1" applyProtection="1">
      <alignment horizontal="center" vertical="center" wrapText="1"/>
    </xf>
    <xf numFmtId="0" fontId="7" fillId="0" borderId="31" xfId="5" applyFont="1" applyFill="1" applyBorder="1" applyProtection="1">
      <alignment horizontal="center" vertical="center" wrapText="1"/>
    </xf>
    <xf numFmtId="0" fontId="7" fillId="0" borderId="32" xfId="5" applyFont="1" applyFill="1" applyBorder="1" applyProtection="1">
      <alignment horizontal="center" vertical="center" wrapText="1"/>
    </xf>
    <xf numFmtId="0" fontId="0" fillId="0" borderId="0" xfId="0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>
      <alignment horizontal="center" wrapText="1"/>
    </xf>
    <xf numFmtId="165" fontId="1" fillId="0" borderId="32" xfId="11" applyNumberFormat="1" applyFill="1" applyBorder="1" applyAlignment="1" applyProtection="1">
      <alignment horizontal="center" wrapText="1"/>
    </xf>
    <xf numFmtId="165" fontId="1" fillId="0" borderId="30" xfId="11" applyNumberFormat="1" applyFill="1" applyBorder="1" applyAlignment="1" applyProtection="1">
      <alignment horizontal="center" wrapText="1"/>
    </xf>
    <xf numFmtId="164" fontId="9" fillId="3" borderId="1" xfId="5" applyNumberFormat="1" applyFont="1" applyFill="1" applyBorder="1" applyAlignment="1" applyProtection="1">
      <alignment horizontal="center" shrinkToFit="1"/>
    </xf>
    <xf numFmtId="49" fontId="1" fillId="0" borderId="0" xfId="11" applyNumberFormat="1" applyFill="1" applyBorder="1" applyProtection="1">
      <alignment horizontal="left" wrapText="1"/>
    </xf>
    <xf numFmtId="0" fontId="7" fillId="0" borderId="1" xfId="5" applyFont="1" applyFill="1" applyBorder="1" applyProtection="1">
      <alignment horizontal="center" vertical="center" wrapText="1"/>
    </xf>
    <xf numFmtId="20" fontId="0" fillId="0" borderId="30" xfId="11" applyNumberFormat="1" applyFont="1" applyFill="1" applyBorder="1" applyAlignment="1" applyProtection="1">
      <alignment horizontal="center" shrinkToFit="1"/>
    </xf>
    <xf numFmtId="20" fontId="1" fillId="0" borderId="30" xfId="11" applyNumberFormat="1" applyFill="1" applyBorder="1" applyAlignment="1" applyProtection="1">
      <alignment horizontal="center" shrinkToFit="1"/>
    </xf>
    <xf numFmtId="0" fontId="7" fillId="0" borderId="10" xfId="5" applyFont="1" applyFill="1" applyBorder="1" applyProtection="1">
      <alignment horizontal="center" vertical="center" wrapText="1"/>
    </xf>
    <xf numFmtId="0" fontId="0" fillId="3" borderId="31" xfId="0" applyFill="1" applyBorder="1" applyAlignment="1" applyProtection="1">
      <alignment horizontal="left"/>
    </xf>
    <xf numFmtId="0" fontId="0" fillId="3" borderId="32" xfId="0" applyFill="1" applyBorder="1" applyAlignment="1" applyProtection="1">
      <alignment horizontal="left"/>
    </xf>
    <xf numFmtId="0" fontId="0" fillId="3" borderId="30" xfId="0" applyFill="1" applyBorder="1" applyAlignment="1" applyProtection="1">
      <alignment horizontal="left"/>
    </xf>
    <xf numFmtId="0" fontId="0" fillId="3" borderId="34" xfId="0" applyFill="1" applyBorder="1" applyAlignment="1" applyProtection="1">
      <alignment horizontal="center" wrapText="1"/>
    </xf>
    <xf numFmtId="0" fontId="0" fillId="3" borderId="29" xfId="0" applyFill="1" applyBorder="1" applyAlignment="1" applyProtection="1">
      <alignment horizontal="center" wrapText="1"/>
    </xf>
    <xf numFmtId="0" fontId="0" fillId="3" borderId="35" xfId="0" applyFill="1" applyBorder="1" applyAlignment="1" applyProtection="1">
      <alignment horizontal="center" wrapText="1"/>
    </xf>
    <xf numFmtId="0" fontId="0" fillId="3" borderId="12" xfId="0" applyFill="1" applyBorder="1" applyAlignment="1" applyProtection="1">
      <alignment horizontal="center" wrapText="1"/>
    </xf>
    <xf numFmtId="0" fontId="0" fillId="3" borderId="2" xfId="0" applyFill="1" applyBorder="1" applyAlignment="1" applyProtection="1">
      <alignment horizontal="center" wrapText="1"/>
    </xf>
    <xf numFmtId="0" fontId="0" fillId="3" borderId="15" xfId="0" applyFill="1" applyBorder="1" applyAlignment="1" applyProtection="1">
      <alignment horizontal="center" wrapText="1"/>
    </xf>
    <xf numFmtId="49" fontId="0" fillId="0" borderId="33" xfId="11" applyNumberFormat="1" applyFont="1" applyFill="1" applyBorder="1" applyAlignment="1" applyProtection="1">
      <alignment horizontal="center" shrinkToFit="1"/>
    </xf>
    <xf numFmtId="49" fontId="1" fillId="0" borderId="33" xfId="11" applyNumberFormat="1" applyFont="1" applyFill="1" applyBorder="1" applyAlignment="1" applyProtection="1">
      <alignment horizontal="center" shrinkToFit="1"/>
    </xf>
    <xf numFmtId="49" fontId="1" fillId="0" borderId="32" xfId="11" applyNumberFormat="1" applyFont="1" applyFill="1" applyBorder="1" applyAlignment="1" applyProtection="1">
      <alignment horizontal="center" shrinkToFit="1"/>
    </xf>
    <xf numFmtId="49" fontId="1" fillId="0" borderId="30" xfId="11" applyNumberFormat="1" applyFont="1" applyFill="1" applyBorder="1" applyAlignment="1" applyProtection="1">
      <alignment horizontal="center" shrinkToFit="1"/>
    </xf>
    <xf numFmtId="49" fontId="1" fillId="0" borderId="31" xfId="11" applyNumberFormat="1" applyFont="1" applyFill="1" applyBorder="1" applyAlignment="1" applyProtection="1">
      <alignment horizontal="center" shrinkToFit="1"/>
    </xf>
    <xf numFmtId="0" fontId="0" fillId="3" borderId="31" xfId="0" applyFill="1" applyBorder="1" applyAlignment="1" applyProtection="1">
      <alignment horizontal="center"/>
    </xf>
    <xf numFmtId="0" fontId="0" fillId="3" borderId="32" xfId="0" applyFont="1" applyFill="1" applyBorder="1" applyAlignment="1" applyProtection="1">
      <alignment horizontal="center"/>
    </xf>
    <xf numFmtId="0" fontId="0" fillId="3" borderId="30" xfId="0" applyFont="1" applyFill="1" applyBorder="1" applyAlignment="1" applyProtection="1">
      <alignment horizontal="center"/>
    </xf>
    <xf numFmtId="49" fontId="6" fillId="0" borderId="0" xfId="8" applyFont="1" applyFill="1" applyProtection="1">
      <alignment horizontal="center" vertical="top"/>
    </xf>
    <xf numFmtId="49" fontId="6" fillId="0" borderId="0" xfId="8" applyFill="1" applyProtection="1">
      <alignment horizontal="center" vertical="top"/>
    </xf>
    <xf numFmtId="0" fontId="0" fillId="3" borderId="31" xfId="0" applyFill="1" applyBorder="1" applyProtection="1">
      <alignment horizontal="left"/>
    </xf>
    <xf numFmtId="0" fontId="0" fillId="3" borderId="32" xfId="0" applyFill="1" applyBorder="1" applyProtection="1">
      <alignment horizontal="left"/>
    </xf>
    <xf numFmtId="0" fontId="0" fillId="3" borderId="30" xfId="0" applyFill="1" applyBorder="1" applyProtection="1">
      <alignment horizontal="left"/>
    </xf>
    <xf numFmtId="49" fontId="0" fillId="3" borderId="2" xfId="9" applyNumberFormat="1" applyFont="1" applyFill="1" applyAlignment="1" applyProtection="1">
      <alignment horizontal="center" shrinkToFit="1"/>
    </xf>
    <xf numFmtId="49" fontId="1" fillId="3" borderId="2" xfId="9" applyNumberFormat="1" applyFill="1" applyAlignment="1" applyProtection="1">
      <alignment horizontal="center" shrinkToFit="1"/>
    </xf>
    <xf numFmtId="0" fontId="0" fillId="0" borderId="0" xfId="0" applyFill="1" applyAlignment="1" applyProtection="1">
      <alignment horizontal="center"/>
    </xf>
    <xf numFmtId="0" fontId="0" fillId="0" borderId="0" xfId="0" applyFill="1" applyProtection="1">
      <alignment horizontal="left"/>
    </xf>
    <xf numFmtId="49" fontId="0" fillId="0" borderId="0" xfId="0" applyNumberFormat="1" applyFill="1" applyProtection="1">
      <alignment horizontal="left"/>
    </xf>
    <xf numFmtId="164" fontId="1" fillId="0" borderId="0" xfId="9" applyNumberFormat="1" applyFont="1" applyFill="1" applyBorder="1" applyAlignment="1" applyProtection="1">
      <alignment horizontal="center" shrinkToFit="1"/>
    </xf>
    <xf numFmtId="164" fontId="1" fillId="0" borderId="0" xfId="9" applyNumberFormat="1" applyFill="1" applyBorder="1" applyAlignment="1" applyProtection="1">
      <alignment horizontal="center" shrinkToFit="1"/>
    </xf>
    <xf numFmtId="49" fontId="12" fillId="0" borderId="0" xfId="4" applyNumberFormat="1" applyFont="1" applyFill="1" applyBorder="1" applyAlignment="1" applyProtection="1">
      <alignment horizontal="center" shrinkToFit="1"/>
    </xf>
    <xf numFmtId="49" fontId="18" fillId="3" borderId="2" xfId="9" applyNumberFormat="1" applyFont="1" applyFill="1" applyAlignment="1" applyProtection="1">
      <alignment horizontal="center" shrinkToFit="1"/>
    </xf>
    <xf numFmtId="0" fontId="0" fillId="0" borderId="0" xfId="0" applyFill="1" applyAlignment="1" applyProtection="1">
      <alignment horizontal="right"/>
    </xf>
    <xf numFmtId="0" fontId="12" fillId="0" borderId="0" xfId="4" applyFont="1" applyFill="1" applyAlignment="1" applyProtection="1">
      <alignment horizontal="right" wrapText="1"/>
    </xf>
    <xf numFmtId="49" fontId="0" fillId="3" borderId="31" xfId="9" applyNumberFormat="1" applyFont="1" applyFill="1" applyBorder="1" applyAlignment="1" applyProtection="1">
      <alignment horizontal="center"/>
    </xf>
    <xf numFmtId="49" fontId="0" fillId="3" borderId="32" xfId="0" applyNumberFormat="1" applyFill="1" applyBorder="1" applyAlignment="1" applyProtection="1">
      <alignment horizontal="left"/>
    </xf>
    <xf numFmtId="49" fontId="0" fillId="3" borderId="30" xfId="0" applyNumberFormat="1" applyFill="1" applyBorder="1" applyAlignment="1" applyProtection="1">
      <alignment horizontal="left"/>
    </xf>
    <xf numFmtId="49" fontId="8" fillId="0" borderId="2" xfId="9" applyNumberFormat="1" applyFont="1" applyFill="1" applyAlignment="1" applyProtection="1">
      <alignment horizontal="center" shrinkToFit="1"/>
    </xf>
    <xf numFmtId="49" fontId="6" fillId="0" borderId="29" xfId="8" quotePrefix="1" applyFont="1" applyFill="1" applyBorder="1" applyAlignment="1" applyProtection="1">
      <alignment horizontal="center" vertical="top"/>
    </xf>
    <xf numFmtId="49" fontId="6" fillId="0" borderId="29" xfId="8" applyFont="1" applyFill="1" applyBorder="1" applyProtection="1">
      <alignment horizontal="center" vertical="top"/>
    </xf>
    <xf numFmtId="0" fontId="7" fillId="0" borderId="30" xfId="5" applyFont="1" applyFill="1" applyBorder="1" applyProtection="1">
      <alignment horizontal="center" vertical="center" wrapText="1"/>
    </xf>
    <xf numFmtId="164" fontId="7" fillId="0" borderId="31" xfId="5" applyNumberFormat="1" applyFont="1" applyFill="1" applyBorder="1" applyAlignment="1" applyProtection="1">
      <alignment shrinkToFit="1"/>
    </xf>
    <xf numFmtId="164" fontId="7" fillId="0" borderId="32" xfId="5" applyNumberFormat="1" applyFont="1" applyFill="1" applyBorder="1" applyAlignment="1" applyProtection="1">
      <alignment shrinkToFit="1"/>
    </xf>
    <xf numFmtId="164" fontId="7" fillId="0" borderId="30" xfId="5" applyNumberFormat="1" applyFont="1" applyFill="1" applyBorder="1" applyAlignment="1" applyProtection="1">
      <alignment shrinkToFit="1"/>
    </xf>
    <xf numFmtId="167" fontId="1" fillId="4" borderId="1" xfId="11" applyNumberFormat="1" applyFill="1" applyBorder="1" applyAlignment="1" applyProtection="1">
      <alignment horizontal="center"/>
    </xf>
    <xf numFmtId="0" fontId="0" fillId="0" borderId="1" xfId="0" applyBorder="1" applyAlignment="1" applyProtection="1">
      <alignment horizontal="left"/>
    </xf>
    <xf numFmtId="49" fontId="0" fillId="0" borderId="31" xfId="11" applyNumberFormat="1" applyFont="1" applyFill="1" applyBorder="1" applyAlignment="1" applyProtection="1">
      <alignment horizontal="center" wrapText="1"/>
    </xf>
    <xf numFmtId="49" fontId="1" fillId="0" borderId="32" xfId="11" applyNumberFormat="1" applyFill="1" applyBorder="1" applyAlignment="1" applyProtection="1">
      <alignment horizontal="center" wrapText="1"/>
    </xf>
    <xf numFmtId="0" fontId="0" fillId="0" borderId="32" xfId="0" applyBorder="1" applyAlignment="1" applyProtection="1">
      <alignment horizontal="center" wrapText="1"/>
    </xf>
    <xf numFmtId="0" fontId="0" fillId="0" borderId="30" xfId="0" applyBorder="1" applyAlignment="1" applyProtection="1">
      <alignment horizontal="center" wrapText="1"/>
    </xf>
    <xf numFmtId="166" fontId="0" fillId="0" borderId="1" xfId="11" applyNumberFormat="1" applyFont="1" applyFill="1" applyBorder="1" applyAlignment="1" applyProtection="1">
      <alignment horizontal="center" shrinkToFit="1"/>
    </xf>
    <xf numFmtId="166" fontId="1" fillId="0" borderId="1" xfId="11" applyNumberFormat="1" applyFill="1" applyBorder="1" applyAlignment="1" applyProtection="1">
      <alignment horizontal="center" shrinkToFit="1"/>
    </xf>
    <xf numFmtId="49" fontId="1" fillId="3" borderId="1" xfId="11" applyNumberFormat="1" applyFont="1" applyFill="1" applyBorder="1" applyAlignment="1" applyProtection="1">
      <alignment horizontal="left" wrapText="1"/>
    </xf>
    <xf numFmtId="0" fontId="8" fillId="0" borderId="31" xfId="0" applyFont="1" applyFill="1" applyBorder="1" applyAlignment="1" applyProtection="1">
      <alignment horizontal="center" vertical="center"/>
    </xf>
    <xf numFmtId="0" fontId="8" fillId="0" borderId="32" xfId="0" applyFont="1" applyFill="1" applyBorder="1" applyAlignment="1" applyProtection="1">
      <alignment horizontal="center" vertical="center"/>
    </xf>
    <xf numFmtId="0" fontId="8" fillId="0" borderId="30" xfId="0" applyFont="1" applyFill="1" applyBorder="1" applyAlignment="1" applyProtection="1">
      <alignment horizontal="center" vertical="center"/>
    </xf>
    <xf numFmtId="0" fontId="1" fillId="0" borderId="0" xfId="11" applyFont="1" applyFill="1" applyBorder="1" applyAlignment="1" applyProtection="1">
      <alignment horizontal="center" wrapText="1"/>
    </xf>
    <xf numFmtId="0" fontId="1" fillId="0" borderId="0" xfId="11" applyFill="1" applyBorder="1" applyAlignment="1" applyProtection="1">
      <alignment horizontal="center" wrapText="1"/>
    </xf>
    <xf numFmtId="0" fontId="0" fillId="0" borderId="1" xfId="11" applyFont="1" applyFill="1" applyBorder="1" applyAlignment="1" applyProtection="1">
      <alignment horizontal="center" wrapText="1"/>
    </xf>
    <xf numFmtId="0" fontId="34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37" fillId="0" borderId="0" xfId="0" applyFont="1" applyAlignment="1">
      <alignment horizontal="justify" vertical="center"/>
    </xf>
    <xf numFmtId="0" fontId="40" fillId="0" borderId="0" xfId="0" applyFont="1" applyAlignment="1">
      <alignment horizontal="justify" vertical="center"/>
    </xf>
    <xf numFmtId="0" fontId="41" fillId="0" borderId="0" xfId="0" applyFont="1" applyAlignment="1">
      <alignment horizontal="justify" vertical="center"/>
    </xf>
    <xf numFmtId="0" fontId="29" fillId="0" borderId="0" xfId="0" applyFont="1" applyAlignment="1">
      <alignment horizontal="justify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left"/>
    </xf>
  </cellXfs>
  <cellStyles count="14">
    <cellStyle name="Абзац" xfId="1"/>
    <cellStyle name="Блок" xfId="2"/>
    <cellStyle name="Дата" xfId="3"/>
    <cellStyle name="ЗаголовокБланка" xfId="4"/>
    <cellStyle name="ЗаголовокТаблицы" xfId="5"/>
    <cellStyle name="ЗвездочкаСноски" xfId="6"/>
    <cellStyle name="Обычный" xfId="0" builtinId="0"/>
    <cellStyle name="Обычный 2" xfId="13"/>
    <cellStyle name="Подпись" xfId="7"/>
    <cellStyle name="Подстрочный" xfId="8"/>
    <cellStyle name="ПоляЗаполнения" xfId="9"/>
    <cellStyle name="Приложение" xfId="10"/>
    <cellStyle name="Табличный" xfId="11"/>
    <cellStyle name="ТекстСноски" xfId="12"/>
  </cellStyles>
  <dxfs count="5"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indexed="11"/>
    <pageSetUpPr fitToPage="1"/>
  </sheetPr>
  <dimension ref="A1:IE85"/>
  <sheetViews>
    <sheetView showGridLines="0" tabSelected="1" view="pageBreakPreview" topLeftCell="A25" zoomScale="145" zoomScaleNormal="100" zoomScaleSheetLayoutView="145" workbookViewId="0">
      <selection activeCell="B49" sqref="B49:S50"/>
    </sheetView>
  </sheetViews>
  <sheetFormatPr defaultColWidth="1" defaultRowHeight="11.25" customHeight="1" x14ac:dyDescent="0.2"/>
  <cols>
    <col min="1" max="1" width="1.33203125" style="114" customWidth="1"/>
    <col min="2" max="7" width="1" style="115" customWidth="1"/>
    <col min="8" max="8" width="5.33203125" style="115" customWidth="1"/>
    <col min="9" max="11" width="1" style="115" customWidth="1"/>
    <col min="12" max="12" width="2.33203125" style="115" customWidth="1"/>
    <col min="13" max="18" width="1" style="115" customWidth="1"/>
    <col min="19" max="19" width="2.33203125" style="115" customWidth="1"/>
    <col min="20" max="49" width="1" style="115" customWidth="1"/>
    <col min="50" max="50" width="6" style="115" customWidth="1"/>
    <col min="51" max="97" width="1" style="115" customWidth="1"/>
    <col min="98" max="98" width="1.33203125" style="115" customWidth="1"/>
    <col min="99" max="101" width="1" style="115" customWidth="1"/>
    <col min="102" max="102" width="3.83203125" style="115" customWidth="1"/>
    <col min="103" max="160" width="1" style="115" customWidth="1"/>
    <col min="161" max="161" width="0.83203125" style="115" customWidth="1"/>
    <col min="162" max="162" width="6.33203125" style="115" customWidth="1"/>
    <col min="163" max="163" width="7" style="115" customWidth="1"/>
    <col min="164" max="164" width="0.1640625" style="116" customWidth="1"/>
    <col min="165" max="165" width="2.83203125" style="116" hidden="1" customWidth="1"/>
    <col min="166" max="168" width="12.83203125" style="116" hidden="1" customWidth="1"/>
    <col min="169" max="169" width="19.33203125" style="116" hidden="1" customWidth="1"/>
    <col min="170" max="170" width="0.33203125" style="116" hidden="1" customWidth="1"/>
    <col min="171" max="171" width="11" style="116" hidden="1" customWidth="1"/>
    <col min="172" max="172" width="17.6640625" style="116" hidden="1" customWidth="1"/>
    <col min="173" max="173" width="10.33203125" style="116" hidden="1" customWidth="1"/>
    <col min="174" max="174" width="11" style="116" hidden="1" customWidth="1"/>
    <col min="175" max="175" width="5.1640625" style="116" hidden="1" customWidth="1"/>
    <col min="176" max="176" width="13.6640625" style="117" hidden="1" customWidth="1"/>
    <col min="177" max="177" width="14.33203125" style="117" hidden="1" customWidth="1"/>
    <col min="178" max="178" width="14.6640625" style="117" hidden="1" customWidth="1"/>
    <col min="179" max="179" width="14.5" style="118" hidden="1" customWidth="1"/>
    <col min="180" max="180" width="11" style="116" hidden="1" customWidth="1"/>
    <col min="181" max="181" width="12.1640625" style="116" hidden="1" customWidth="1"/>
    <col min="182" max="182" width="20.6640625" style="116" hidden="1" customWidth="1"/>
    <col min="183" max="183" width="11.83203125" style="116" hidden="1" customWidth="1"/>
    <col min="184" max="186" width="1" style="116" hidden="1" customWidth="1"/>
    <col min="187" max="187" width="20.5" style="116" customWidth="1"/>
    <col min="188" max="188" width="31.5" style="116" customWidth="1"/>
    <col min="189" max="254" width="1" style="115" customWidth="1"/>
    <col min="255" max="16384" width="1" style="115"/>
  </cols>
  <sheetData>
    <row r="1" spans="1:236" s="24" customFormat="1" ht="15.75" customHeight="1" x14ac:dyDescent="0.3">
      <c r="A1" s="20"/>
      <c r="B1" s="246" t="s">
        <v>41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  <c r="BJ1" s="246"/>
      <c r="BK1" s="246"/>
      <c r="BL1" s="246"/>
      <c r="BM1" s="246"/>
      <c r="BN1" s="246"/>
      <c r="BO1" s="246"/>
      <c r="BP1" s="246"/>
      <c r="BQ1" s="246"/>
      <c r="BR1" s="246"/>
      <c r="BS1" s="246"/>
      <c r="BT1" s="246"/>
      <c r="BU1" s="246"/>
      <c r="BV1" s="246"/>
      <c r="BW1" s="246"/>
      <c r="BX1" s="246"/>
      <c r="BY1" s="246"/>
      <c r="BZ1" s="246"/>
      <c r="CA1" s="246"/>
      <c r="CB1" s="246"/>
      <c r="CC1" s="246"/>
      <c r="CD1" s="246"/>
      <c r="CE1" s="246"/>
      <c r="CF1" s="246"/>
      <c r="CG1" s="246"/>
      <c r="CH1" s="246"/>
      <c r="CI1" s="246"/>
      <c r="CJ1" s="246"/>
      <c r="CK1" s="246"/>
      <c r="CL1" s="246"/>
      <c r="CM1" s="246"/>
      <c r="CN1" s="246"/>
      <c r="CO1" s="246"/>
      <c r="CP1" s="246"/>
      <c r="CQ1" s="246"/>
      <c r="CR1" s="246"/>
      <c r="CS1" s="246"/>
      <c r="CT1" s="246"/>
      <c r="CU1" s="246"/>
      <c r="CV1" s="246"/>
      <c r="CW1" s="243"/>
      <c r="CX1" s="243"/>
      <c r="CY1" s="243"/>
      <c r="CZ1" s="243"/>
      <c r="DA1" s="243"/>
      <c r="DB1" s="243"/>
      <c r="DC1" s="243"/>
      <c r="DD1" s="243"/>
      <c r="DE1" s="243"/>
      <c r="DF1" s="243"/>
      <c r="DG1" s="243"/>
      <c r="DH1" s="243"/>
      <c r="DI1" s="243"/>
      <c r="DJ1" s="243"/>
      <c r="DK1" s="21"/>
      <c r="DL1" s="21"/>
      <c r="DM1" s="22"/>
      <c r="DN1" s="22"/>
      <c r="DO1" s="21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G1" s="25"/>
      <c r="FH1" s="26"/>
      <c r="FI1" s="26"/>
      <c r="FJ1" s="26"/>
      <c r="FK1" s="26"/>
      <c r="FL1" s="26"/>
      <c r="FM1" s="27" t="s">
        <v>67</v>
      </c>
      <c r="FN1" s="26"/>
      <c r="FO1" s="28" t="s">
        <v>79</v>
      </c>
      <c r="FP1" s="29" t="s">
        <v>63</v>
      </c>
      <c r="FQ1" s="26"/>
      <c r="FR1" s="26"/>
      <c r="FS1" s="26"/>
      <c r="FT1" s="30"/>
      <c r="FU1" s="30"/>
      <c r="FV1" s="30"/>
      <c r="FW1" s="31"/>
      <c r="FX1" s="26"/>
      <c r="FY1" s="26"/>
      <c r="FZ1" s="32"/>
      <c r="GA1" s="33"/>
      <c r="GB1" s="34"/>
      <c r="GC1" s="34"/>
      <c r="GD1" s="35"/>
      <c r="GE1" s="36">
        <v>5</v>
      </c>
      <c r="GF1" s="37">
        <v>45145</v>
      </c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</row>
    <row r="2" spans="1:236" s="24" customFormat="1" ht="12.75" customHeight="1" x14ac:dyDescent="0.25">
      <c r="A2" s="20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21"/>
      <c r="DL2" s="21"/>
      <c r="DM2" s="22"/>
      <c r="DN2" s="22"/>
      <c r="DO2" s="21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6"/>
      <c r="FI2" s="26"/>
      <c r="FJ2" s="26"/>
      <c r="FK2" s="26"/>
      <c r="FL2" s="26"/>
      <c r="FM2" s="27" t="s">
        <v>68</v>
      </c>
      <c r="FN2" s="26"/>
      <c r="FO2" s="28" t="s">
        <v>80</v>
      </c>
      <c r="FP2" s="29" t="s">
        <v>85</v>
      </c>
      <c r="FQ2" s="26"/>
      <c r="FR2" s="26"/>
      <c r="FS2" s="26"/>
      <c r="FT2" s="30"/>
      <c r="FU2" s="30"/>
      <c r="FV2" s="30"/>
      <c r="FW2" s="31"/>
      <c r="FX2" s="26"/>
      <c r="FY2" s="26"/>
      <c r="FZ2" s="32"/>
      <c r="GA2" s="33"/>
      <c r="GB2" s="34"/>
      <c r="GC2" s="34"/>
      <c r="GD2" s="35"/>
      <c r="GE2" s="26" t="s">
        <v>124</v>
      </c>
      <c r="GF2" s="26" t="s">
        <v>125</v>
      </c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</row>
    <row r="3" spans="1:236" s="24" customFormat="1" ht="13.5" customHeight="1" x14ac:dyDescent="0.25">
      <c r="A3" s="20"/>
      <c r="AX3" s="239" t="s">
        <v>7</v>
      </c>
      <c r="AY3" s="239"/>
      <c r="AZ3" s="239"/>
      <c r="BA3" s="239"/>
      <c r="BB3" s="239"/>
      <c r="BC3" s="239"/>
      <c r="BD3" s="239"/>
      <c r="BE3" s="239"/>
      <c r="BF3" s="239"/>
      <c r="BG3" s="239"/>
      <c r="BH3" s="245" t="s">
        <v>0</v>
      </c>
      <c r="BI3" s="245"/>
      <c r="BJ3" s="236" t="s">
        <v>153</v>
      </c>
      <c r="BK3" s="237"/>
      <c r="BL3" s="237"/>
      <c r="BM3" s="237"/>
      <c r="BN3" s="239" t="s">
        <v>0</v>
      </c>
      <c r="BO3" s="239"/>
      <c r="BP3" s="238" t="s">
        <v>8</v>
      </c>
      <c r="BQ3" s="238"/>
      <c r="BR3" s="238"/>
      <c r="BS3" s="245" t="s">
        <v>0</v>
      </c>
      <c r="BT3" s="245"/>
      <c r="BU3" s="236" t="s">
        <v>154</v>
      </c>
      <c r="BV3" s="237"/>
      <c r="BW3" s="237"/>
      <c r="BX3" s="237"/>
      <c r="BY3" s="239" t="s">
        <v>0</v>
      </c>
      <c r="BZ3" s="239"/>
      <c r="CB3" s="244" t="s">
        <v>34</v>
      </c>
      <c r="CC3" s="244"/>
      <c r="CD3" s="244"/>
      <c r="CE3" s="244"/>
      <c r="CF3" s="244"/>
      <c r="CG3" s="244"/>
      <c r="CH3" s="244"/>
      <c r="CI3" s="244"/>
      <c r="CJ3" s="244"/>
      <c r="CK3" s="244"/>
      <c r="CL3" s="244"/>
      <c r="CM3" s="244"/>
      <c r="CN3" s="244"/>
      <c r="CO3" s="244"/>
      <c r="CP3" s="244"/>
      <c r="CR3" s="240" t="s">
        <v>1</v>
      </c>
      <c r="CS3" s="240"/>
      <c r="CT3" s="240"/>
      <c r="CU3" s="236" t="s">
        <v>152</v>
      </c>
      <c r="CV3" s="237"/>
      <c r="CW3" s="237"/>
      <c r="CY3" s="239" t="s">
        <v>2</v>
      </c>
      <c r="CZ3" s="239"/>
      <c r="FH3" s="26"/>
      <c r="FI3" s="26"/>
      <c r="FJ3" s="26"/>
      <c r="FK3" s="26"/>
      <c r="FL3" s="26"/>
      <c r="FM3" s="27" t="s">
        <v>31</v>
      </c>
      <c r="FN3" s="26"/>
      <c r="FO3" s="28" t="s">
        <v>81</v>
      </c>
      <c r="FP3" s="29" t="s">
        <v>71</v>
      </c>
      <c r="FQ3" s="26"/>
      <c r="FR3" s="26"/>
      <c r="FS3" s="26"/>
      <c r="FT3" s="30"/>
      <c r="FU3" s="30"/>
      <c r="FV3" s="30"/>
      <c r="FW3" s="31"/>
      <c r="FX3" s="26"/>
      <c r="FY3" s="26"/>
      <c r="FZ3" s="26"/>
      <c r="GA3" s="26"/>
      <c r="GB3" s="35"/>
      <c r="GC3" s="35"/>
      <c r="GD3" s="35"/>
      <c r="GE3" s="26"/>
      <c r="GF3" s="26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</row>
    <row r="4" spans="1:236" s="24" customFormat="1" ht="11.25" customHeight="1" x14ac:dyDescent="0.2">
      <c r="A4" s="20"/>
      <c r="AA4" s="41"/>
      <c r="FH4" s="26"/>
      <c r="FI4" s="26"/>
      <c r="FJ4" s="26"/>
      <c r="FK4" s="26"/>
      <c r="FL4" s="26"/>
      <c r="FM4" s="27" t="s">
        <v>69</v>
      </c>
      <c r="FN4" s="26"/>
      <c r="FO4" s="26"/>
      <c r="FP4" s="29" t="s">
        <v>72</v>
      </c>
      <c r="FQ4" s="26"/>
      <c r="FR4" s="26"/>
      <c r="FS4" s="26"/>
      <c r="FT4" s="30"/>
      <c r="FU4" s="30"/>
      <c r="FV4" s="30"/>
      <c r="FW4" s="31"/>
      <c r="FX4" s="26"/>
      <c r="FY4" s="26"/>
      <c r="FZ4" s="26"/>
      <c r="GA4" s="26"/>
      <c r="GB4" s="35"/>
      <c r="GC4" s="35"/>
      <c r="GD4" s="35"/>
      <c r="GE4" s="26"/>
      <c r="GF4" s="26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</row>
    <row r="5" spans="1:236" s="24" customFormat="1" ht="11.25" customHeight="1" x14ac:dyDescent="0.2">
      <c r="A5" s="20"/>
      <c r="B5" s="42"/>
      <c r="C5" s="250" t="s">
        <v>116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0"/>
      <c r="AM5" s="250"/>
      <c r="AN5" s="250"/>
      <c r="AO5" s="250"/>
      <c r="AP5" s="250"/>
      <c r="AQ5" s="250"/>
      <c r="AR5" s="250"/>
      <c r="AS5" s="250"/>
      <c r="AT5" s="250"/>
      <c r="AU5" s="250"/>
      <c r="BG5" s="203" t="s">
        <v>13</v>
      </c>
      <c r="BH5" s="204"/>
      <c r="BI5" s="204"/>
      <c r="BJ5" s="204"/>
      <c r="BK5" s="204"/>
      <c r="BL5" s="204"/>
      <c r="BM5" s="204"/>
      <c r="BN5" s="204"/>
      <c r="BO5" s="204"/>
      <c r="BP5" s="204"/>
      <c r="BQ5" s="204"/>
      <c r="BR5" s="204"/>
      <c r="BT5" s="247" t="s">
        <v>149</v>
      </c>
      <c r="BU5" s="248"/>
      <c r="BV5" s="248"/>
      <c r="BW5" s="248"/>
      <c r="BX5" s="248"/>
      <c r="BY5" s="248"/>
      <c r="BZ5" s="248"/>
      <c r="CA5" s="248"/>
      <c r="CB5" s="248"/>
      <c r="CC5" s="248"/>
      <c r="CD5" s="248"/>
      <c r="CE5" s="248"/>
      <c r="CF5" s="248"/>
      <c r="CG5" s="248"/>
      <c r="CH5" s="248"/>
      <c r="CI5" s="248"/>
      <c r="CJ5" s="248"/>
      <c r="CK5" s="248"/>
      <c r="CL5" s="248"/>
      <c r="CM5" s="248"/>
      <c r="CN5" s="248"/>
      <c r="CO5" s="248"/>
      <c r="CP5" s="248"/>
      <c r="CQ5" s="248"/>
      <c r="CR5" s="248"/>
      <c r="CS5" s="248"/>
      <c r="CT5" s="248"/>
      <c r="CU5" s="248"/>
      <c r="CV5" s="248"/>
      <c r="CW5" s="248"/>
      <c r="CX5" s="248"/>
      <c r="CY5" s="248"/>
      <c r="CZ5" s="248"/>
      <c r="DA5" s="248"/>
      <c r="DB5" s="249"/>
      <c r="DH5" s="238" t="s">
        <v>38</v>
      </c>
      <c r="DI5" s="238"/>
      <c r="DJ5" s="238"/>
      <c r="DK5" s="238"/>
      <c r="DL5" s="238"/>
      <c r="DM5" s="238"/>
      <c r="DN5" s="238"/>
      <c r="DO5" s="238"/>
      <c r="DP5" s="238"/>
      <c r="DQ5" s="238"/>
      <c r="DR5" s="238"/>
      <c r="DS5" s="238"/>
      <c r="DT5" s="238"/>
      <c r="DU5" s="238"/>
      <c r="DV5" s="238"/>
      <c r="DW5" s="238"/>
      <c r="DX5" s="238"/>
      <c r="DY5" s="238"/>
      <c r="DZ5" s="238"/>
      <c r="EA5" s="238"/>
      <c r="EB5" s="238"/>
      <c r="EC5" s="238"/>
      <c r="ED5" s="238"/>
      <c r="EE5" s="228" t="s">
        <v>150</v>
      </c>
      <c r="EF5" s="229"/>
      <c r="EG5" s="229"/>
      <c r="EH5" s="229"/>
      <c r="EI5" s="229"/>
      <c r="EJ5" s="229"/>
      <c r="EK5" s="229"/>
      <c r="EL5" s="229"/>
      <c r="EM5" s="229"/>
      <c r="EN5" s="229"/>
      <c r="EO5" s="229"/>
      <c r="EP5" s="229"/>
      <c r="EQ5" s="229"/>
      <c r="ER5" s="229"/>
      <c r="ES5" s="229"/>
      <c r="ET5" s="229"/>
      <c r="EU5" s="229"/>
      <c r="EV5" s="229"/>
      <c r="EW5" s="230"/>
      <c r="FH5" s="26"/>
      <c r="FI5" s="26"/>
      <c r="FJ5" s="26"/>
      <c r="FK5" s="26"/>
      <c r="FL5" s="26"/>
      <c r="FM5" s="27" t="s">
        <v>28</v>
      </c>
      <c r="FN5" s="26"/>
      <c r="FO5" s="26"/>
      <c r="FP5" s="29" t="s">
        <v>73</v>
      </c>
      <c r="FQ5" s="26"/>
      <c r="FR5" s="26"/>
      <c r="FS5" s="26"/>
      <c r="FT5" s="30"/>
      <c r="FU5" s="30"/>
      <c r="FV5" s="30"/>
      <c r="FW5" s="31"/>
      <c r="FX5" s="26"/>
      <c r="FY5" s="26"/>
      <c r="FZ5" s="26"/>
      <c r="GA5" s="26"/>
      <c r="GB5" s="35"/>
      <c r="GC5" s="35"/>
      <c r="GD5" s="35"/>
      <c r="GE5" s="26"/>
      <c r="GF5" s="26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</row>
    <row r="6" spans="1:236" s="24" customFormat="1" ht="11.25" customHeight="1" x14ac:dyDescent="0.2">
      <c r="A6" s="20"/>
      <c r="B6" s="43"/>
      <c r="C6" s="251" t="s">
        <v>27</v>
      </c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BT6" s="231" t="s">
        <v>39</v>
      </c>
      <c r="BU6" s="232"/>
      <c r="BV6" s="232"/>
      <c r="BW6" s="232"/>
      <c r="BX6" s="232"/>
      <c r="BY6" s="232"/>
      <c r="BZ6" s="232"/>
      <c r="CA6" s="232"/>
      <c r="CB6" s="232"/>
      <c r="CC6" s="232"/>
      <c r="CD6" s="232"/>
      <c r="CE6" s="232"/>
      <c r="CF6" s="232"/>
      <c r="CG6" s="232"/>
      <c r="CH6" s="232"/>
      <c r="CI6" s="232"/>
      <c r="CJ6" s="232"/>
      <c r="CK6" s="232"/>
      <c r="CL6" s="232"/>
      <c r="CM6" s="232"/>
      <c r="CN6" s="232"/>
      <c r="CO6" s="232"/>
      <c r="CP6" s="232"/>
      <c r="CQ6" s="232"/>
      <c r="CR6" s="232"/>
      <c r="CS6" s="232"/>
      <c r="CT6" s="232"/>
      <c r="CU6" s="232"/>
      <c r="CV6" s="232"/>
      <c r="CW6" s="232"/>
      <c r="CX6" s="232"/>
      <c r="CY6" s="232"/>
      <c r="CZ6" s="232"/>
      <c r="DA6" s="232"/>
      <c r="DB6" s="232"/>
      <c r="FH6" s="26"/>
      <c r="FI6" s="26"/>
      <c r="FJ6" s="26"/>
      <c r="FK6" s="26"/>
      <c r="FL6" s="26"/>
      <c r="FM6" s="27" t="s">
        <v>32</v>
      </c>
      <c r="FN6" s="26"/>
      <c r="FO6" s="26"/>
      <c r="FP6" s="29" t="s">
        <v>55</v>
      </c>
      <c r="FQ6" s="26"/>
      <c r="FR6" s="26"/>
      <c r="FS6" s="26"/>
      <c r="FT6" s="30"/>
      <c r="FU6" s="30"/>
      <c r="FV6" s="30"/>
      <c r="FW6" s="31"/>
      <c r="FX6" s="26"/>
      <c r="FY6" s="26"/>
      <c r="FZ6" s="26"/>
      <c r="GA6" s="26"/>
      <c r="GB6" s="35"/>
      <c r="GC6" s="35"/>
      <c r="GD6" s="35"/>
      <c r="GE6" s="26"/>
      <c r="GF6" s="26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</row>
    <row r="7" spans="1:236" s="24" customFormat="1" ht="11.25" customHeight="1" x14ac:dyDescent="0.2">
      <c r="A7" s="20"/>
      <c r="B7" s="20"/>
      <c r="BG7" s="203" t="s">
        <v>3</v>
      </c>
      <c r="BH7" s="204"/>
      <c r="BI7" s="204"/>
      <c r="BJ7" s="204"/>
      <c r="BK7" s="204"/>
      <c r="BL7" s="204"/>
      <c r="BM7" s="204"/>
      <c r="BN7" s="204"/>
      <c r="BO7" s="204"/>
      <c r="BP7" s="204"/>
      <c r="BQ7" s="236" t="s">
        <v>147</v>
      </c>
      <c r="BR7" s="237"/>
      <c r="BS7" s="237"/>
      <c r="BT7" s="237"/>
      <c r="BU7" s="237"/>
      <c r="BV7" s="237"/>
      <c r="BW7" s="237"/>
      <c r="BX7" s="237"/>
      <c r="BY7" s="237"/>
      <c r="BZ7" s="237"/>
      <c r="CA7" s="237"/>
      <c r="CB7" s="237"/>
      <c r="CC7" s="237"/>
      <c r="CD7" s="237"/>
      <c r="CE7" s="237"/>
      <c r="CF7" s="237"/>
      <c r="CG7" s="237"/>
      <c r="CH7" s="237"/>
      <c r="CI7" s="237"/>
      <c r="CJ7" s="237"/>
      <c r="CK7" s="237"/>
      <c r="CL7" s="237"/>
      <c r="CM7" s="237"/>
      <c r="CN7" s="237"/>
      <c r="CO7" s="237"/>
      <c r="CP7" s="203" t="s">
        <v>42</v>
      </c>
      <c r="CQ7" s="204"/>
      <c r="CR7" s="204"/>
      <c r="CS7" s="204"/>
      <c r="CT7" s="204"/>
      <c r="CU7" s="204"/>
      <c r="CV7" s="204"/>
      <c r="CW7" s="204"/>
      <c r="CX7" s="204"/>
      <c r="CY7" s="204"/>
      <c r="CZ7" s="204"/>
      <c r="DA7" s="204"/>
      <c r="DB7" s="204"/>
      <c r="DC7" s="204"/>
      <c r="DD7" s="204"/>
      <c r="DE7" s="204"/>
      <c r="DF7" s="204"/>
      <c r="DG7" s="204"/>
      <c r="DH7" s="233">
        <v>18067</v>
      </c>
      <c r="DI7" s="234"/>
      <c r="DJ7" s="234"/>
      <c r="DK7" s="234"/>
      <c r="DL7" s="234"/>
      <c r="DM7" s="234"/>
      <c r="DN7" s="234"/>
      <c r="DO7" s="234"/>
      <c r="DP7" s="234"/>
      <c r="DQ7" s="234"/>
      <c r="DR7" s="234"/>
      <c r="DS7" s="234"/>
      <c r="DT7" s="234"/>
      <c r="DU7" s="234"/>
      <c r="DV7" s="234"/>
      <c r="DW7" s="234"/>
      <c r="DX7" s="234"/>
      <c r="DY7" s="234"/>
      <c r="DZ7" s="234"/>
      <c r="EA7" s="234"/>
      <c r="EB7" s="234"/>
      <c r="EC7" s="234"/>
      <c r="ED7" s="234"/>
      <c r="EE7" s="234"/>
      <c r="EF7" s="235"/>
      <c r="EG7" s="20"/>
      <c r="EH7" s="241"/>
      <c r="EI7" s="242"/>
      <c r="EJ7" s="242"/>
      <c r="EK7" s="242"/>
      <c r="EL7" s="242"/>
      <c r="EM7" s="242"/>
      <c r="EN7" s="242"/>
      <c r="EO7" s="242"/>
      <c r="EP7" s="242"/>
      <c r="EQ7" s="242"/>
      <c r="ER7" s="242"/>
      <c r="ES7" s="242"/>
      <c r="ET7" s="242"/>
      <c r="EU7" s="242"/>
      <c r="EV7" s="242"/>
      <c r="EW7" s="242"/>
      <c r="EX7" s="242"/>
      <c r="EY7" s="242"/>
      <c r="EZ7" s="242"/>
      <c r="FA7" s="242"/>
      <c r="FB7" s="242"/>
      <c r="FC7" s="242"/>
      <c r="FD7" s="242"/>
      <c r="FE7" s="242"/>
      <c r="FF7" s="242"/>
      <c r="FG7" s="20"/>
      <c r="FH7" s="26"/>
      <c r="FI7" s="26"/>
      <c r="FJ7" s="26"/>
      <c r="FK7" s="26"/>
      <c r="FL7" s="26"/>
      <c r="FM7" s="27" t="s">
        <v>33</v>
      </c>
      <c r="FN7" s="26"/>
      <c r="FO7" s="26"/>
      <c r="FP7" s="29" t="s">
        <v>64</v>
      </c>
      <c r="FQ7" s="26"/>
      <c r="FR7" s="26"/>
      <c r="FS7" s="26"/>
      <c r="FT7" s="30"/>
      <c r="FU7" s="30"/>
      <c r="FV7" s="30"/>
      <c r="FW7" s="31"/>
      <c r="FX7" s="26"/>
      <c r="FY7" s="26"/>
      <c r="FZ7" s="26"/>
      <c r="GA7" s="26"/>
      <c r="GB7" s="35"/>
      <c r="GC7" s="35"/>
      <c r="GD7" s="35"/>
      <c r="GE7" s="26"/>
      <c r="GF7" s="26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</row>
    <row r="8" spans="1:236" s="24" customFormat="1" ht="11.25" customHeight="1" x14ac:dyDescent="0.2">
      <c r="A8" s="20"/>
      <c r="BQ8" s="231" t="s">
        <v>5</v>
      </c>
      <c r="BR8" s="232"/>
      <c r="BS8" s="232"/>
      <c r="BT8" s="232"/>
      <c r="BU8" s="232"/>
      <c r="BV8" s="232"/>
      <c r="BW8" s="232"/>
      <c r="BX8" s="232"/>
      <c r="BY8" s="232"/>
      <c r="BZ8" s="232"/>
      <c r="CA8" s="232"/>
      <c r="CB8" s="232"/>
      <c r="CC8" s="232"/>
      <c r="CD8" s="232"/>
      <c r="CE8" s="232"/>
      <c r="CF8" s="232"/>
      <c r="CG8" s="232"/>
      <c r="CH8" s="232"/>
      <c r="CI8" s="232"/>
      <c r="CJ8" s="232"/>
      <c r="CK8" s="232"/>
      <c r="CL8" s="232"/>
      <c r="CM8" s="232"/>
      <c r="CN8" s="232"/>
      <c r="CO8" s="232"/>
      <c r="FH8" s="26"/>
      <c r="FI8" s="26"/>
      <c r="FJ8" s="26"/>
      <c r="FK8" s="26"/>
      <c r="FL8" s="26"/>
      <c r="FM8" s="27" t="s">
        <v>34</v>
      </c>
      <c r="FN8" s="26"/>
      <c r="FO8" s="26"/>
      <c r="FP8" s="29" t="s">
        <v>65</v>
      </c>
      <c r="FQ8" s="26"/>
      <c r="FR8" s="26"/>
      <c r="FS8" s="26"/>
      <c r="FT8" s="30"/>
      <c r="FU8" s="30"/>
      <c r="FV8" s="30"/>
      <c r="FW8" s="31"/>
      <c r="FX8" s="26"/>
      <c r="FY8" s="26"/>
      <c r="FZ8" s="26"/>
      <c r="GA8" s="26"/>
      <c r="GB8" s="35"/>
      <c r="GC8" s="35"/>
      <c r="GD8" s="35"/>
      <c r="GE8" s="26"/>
      <c r="GF8" s="26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</row>
    <row r="9" spans="1:236" s="24" customFormat="1" ht="11.25" customHeight="1" x14ac:dyDescent="0.2">
      <c r="A9" s="20"/>
      <c r="BG9" s="203" t="s">
        <v>43</v>
      </c>
      <c r="BH9" s="204"/>
      <c r="BI9" s="204"/>
      <c r="BJ9" s="204"/>
      <c r="BK9" s="204"/>
      <c r="BL9" s="204"/>
      <c r="BM9" s="204"/>
      <c r="BN9" s="204"/>
      <c r="BO9" s="204"/>
      <c r="BP9" s="204"/>
      <c r="BQ9" s="204"/>
      <c r="BR9" s="204"/>
      <c r="BS9" s="204"/>
      <c r="BT9" s="204"/>
      <c r="BU9" s="204"/>
      <c r="BV9" s="181" t="s">
        <v>148</v>
      </c>
      <c r="BW9" s="182"/>
      <c r="BX9" s="182"/>
      <c r="BY9" s="182"/>
      <c r="BZ9" s="182"/>
      <c r="CA9" s="182"/>
      <c r="CB9" s="182"/>
      <c r="CC9" s="182"/>
      <c r="CD9" s="182"/>
      <c r="CE9" s="182"/>
      <c r="CF9" s="183"/>
      <c r="CG9" s="44"/>
      <c r="CH9" s="44"/>
      <c r="CI9" s="44"/>
      <c r="CJ9" s="45"/>
      <c r="CK9" s="45"/>
      <c r="CL9" s="46"/>
      <c r="CM9" s="46"/>
      <c r="CN9" s="46"/>
      <c r="CO9" s="46"/>
      <c r="CP9" s="205" t="s">
        <v>46</v>
      </c>
      <c r="CQ9" s="205"/>
      <c r="CR9" s="205"/>
      <c r="CS9" s="205"/>
      <c r="CT9" s="205"/>
      <c r="CU9" s="205"/>
      <c r="CV9" s="205"/>
      <c r="CW9" s="205"/>
      <c r="CX9" s="205"/>
      <c r="CY9" s="205"/>
      <c r="CZ9" s="205"/>
      <c r="DA9" s="205"/>
      <c r="DB9" s="205"/>
      <c r="DC9" s="205"/>
      <c r="DD9" s="205"/>
      <c r="DE9" s="205"/>
      <c r="DF9" s="205"/>
      <c r="DG9" s="205"/>
      <c r="DH9" s="217">
        <v>652085315</v>
      </c>
      <c r="DI9" s="218"/>
      <c r="DJ9" s="218"/>
      <c r="DK9" s="218"/>
      <c r="DL9" s="218"/>
      <c r="DM9" s="218"/>
      <c r="DN9" s="218"/>
      <c r="DO9" s="218"/>
      <c r="DP9" s="218"/>
      <c r="DQ9" s="218"/>
      <c r="DR9" s="218"/>
      <c r="DS9" s="218"/>
      <c r="DT9" s="218"/>
      <c r="DU9" s="218"/>
      <c r="DV9" s="218"/>
      <c r="DW9" s="218"/>
      <c r="DX9" s="218"/>
      <c r="DY9" s="219"/>
      <c r="EA9" s="47"/>
      <c r="EB9" s="47"/>
      <c r="EC9" s="47"/>
      <c r="ED9" s="48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26"/>
      <c r="FI9" s="26"/>
      <c r="FJ9" s="26"/>
      <c r="FK9" s="26"/>
      <c r="FL9" s="26"/>
      <c r="FM9" s="27" t="s">
        <v>35</v>
      </c>
      <c r="FN9" s="26"/>
      <c r="FO9" s="26"/>
      <c r="FP9" s="29" t="s">
        <v>56</v>
      </c>
      <c r="FQ9" s="26"/>
      <c r="FR9" s="26"/>
      <c r="FS9" s="26"/>
      <c r="FT9" s="30"/>
      <c r="FU9" s="30"/>
      <c r="FV9" s="30"/>
      <c r="FW9" s="31"/>
      <c r="FX9" s="26"/>
      <c r="FY9" s="26"/>
      <c r="FZ9" s="26"/>
      <c r="GA9" s="26"/>
      <c r="GB9" s="35"/>
      <c r="GC9" s="35"/>
      <c r="GD9" s="35"/>
      <c r="GE9" s="26"/>
      <c r="GF9" s="26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</row>
    <row r="10" spans="1:236" s="24" customFormat="1" ht="11.25" customHeight="1" x14ac:dyDescent="0.2">
      <c r="A10" s="20"/>
      <c r="C10" s="203" t="s">
        <v>45</v>
      </c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14" t="s">
        <v>136</v>
      </c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6"/>
      <c r="BQ10" s="50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205"/>
      <c r="CQ10" s="205"/>
      <c r="CR10" s="205"/>
      <c r="CS10" s="205"/>
      <c r="CT10" s="205"/>
      <c r="CU10" s="205"/>
      <c r="CV10" s="205"/>
      <c r="CW10" s="205"/>
      <c r="CX10" s="205"/>
      <c r="CY10" s="205"/>
      <c r="CZ10" s="205"/>
      <c r="DA10" s="205"/>
      <c r="DB10" s="205"/>
      <c r="DC10" s="205"/>
      <c r="DD10" s="205"/>
      <c r="DE10" s="205"/>
      <c r="DF10" s="205"/>
      <c r="DG10" s="205"/>
      <c r="DH10" s="220"/>
      <c r="DI10" s="221"/>
      <c r="DJ10" s="221"/>
      <c r="DK10" s="221"/>
      <c r="DL10" s="221"/>
      <c r="DM10" s="221"/>
      <c r="DN10" s="221"/>
      <c r="DO10" s="221"/>
      <c r="DP10" s="221"/>
      <c r="DQ10" s="221"/>
      <c r="DR10" s="221"/>
      <c r="DS10" s="221"/>
      <c r="DT10" s="221"/>
      <c r="DU10" s="221"/>
      <c r="DV10" s="221"/>
      <c r="DW10" s="221"/>
      <c r="DX10" s="221"/>
      <c r="DY10" s="222"/>
      <c r="EA10" s="47"/>
      <c r="EB10" s="47"/>
      <c r="EC10" s="185" t="s">
        <v>47</v>
      </c>
      <c r="ED10" s="185"/>
      <c r="EE10" s="185"/>
      <c r="EF10" s="185"/>
      <c r="EG10" s="185"/>
      <c r="EH10" s="185"/>
      <c r="EI10" s="185"/>
      <c r="EJ10" s="185"/>
      <c r="EK10" s="185"/>
      <c r="EL10" s="185"/>
      <c r="EM10" s="185"/>
      <c r="EN10" s="185"/>
      <c r="EO10" s="185"/>
      <c r="EP10" s="185"/>
      <c r="EQ10" s="185"/>
      <c r="ER10" s="185"/>
      <c r="ES10" s="185"/>
      <c r="ET10" s="185"/>
      <c r="EU10" s="185"/>
      <c r="EV10" s="185"/>
      <c r="EW10" s="185"/>
      <c r="EX10" s="185"/>
      <c r="EY10" s="185"/>
      <c r="EZ10" s="185"/>
      <c r="FA10" s="185"/>
      <c r="FB10" s="185"/>
      <c r="FC10" s="49"/>
      <c r="FD10" s="49"/>
      <c r="FE10" s="49"/>
      <c r="FF10" s="49"/>
      <c r="FG10" s="49"/>
      <c r="FH10" s="26"/>
      <c r="FI10" s="26"/>
      <c r="FJ10" s="26"/>
      <c r="FK10" s="26"/>
      <c r="FL10" s="26"/>
      <c r="FM10" s="27" t="s">
        <v>36</v>
      </c>
      <c r="FN10" s="26"/>
      <c r="FO10" s="26"/>
      <c r="FP10" s="29" t="s">
        <v>57</v>
      </c>
      <c r="FQ10" s="26"/>
      <c r="FR10" s="26"/>
      <c r="FS10" s="26"/>
      <c r="FT10" s="30"/>
      <c r="FU10" s="30"/>
      <c r="FV10" s="30"/>
      <c r="FW10" s="31"/>
      <c r="FX10" s="26"/>
      <c r="FY10" s="26"/>
      <c r="FZ10" s="26"/>
      <c r="GA10" s="26"/>
      <c r="GB10" s="35"/>
      <c r="GC10" s="35"/>
      <c r="GD10" s="35"/>
      <c r="GE10" s="26"/>
      <c r="GF10" s="26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</row>
    <row r="11" spans="1:236" s="24" customFormat="1" ht="11.25" customHeight="1" x14ac:dyDescent="0.2">
      <c r="A11" s="20"/>
      <c r="BG11" s="203" t="s">
        <v>44</v>
      </c>
      <c r="BH11" s="204"/>
      <c r="BI11" s="204"/>
      <c r="BJ11" s="204"/>
      <c r="BK11" s="204"/>
      <c r="BL11" s="204"/>
      <c r="BM11" s="204"/>
      <c r="BN11" s="204"/>
      <c r="BO11" s="204"/>
      <c r="BP11" s="204"/>
      <c r="BQ11" s="204"/>
      <c r="BR11" s="204"/>
      <c r="BS11" s="204"/>
      <c r="BT11" s="204"/>
      <c r="BU11" s="181" t="s">
        <v>81</v>
      </c>
      <c r="BV11" s="182"/>
      <c r="BW11" s="182"/>
      <c r="BX11" s="182"/>
      <c r="BY11" s="182"/>
      <c r="BZ11" s="182"/>
      <c r="CA11" s="182"/>
      <c r="CB11" s="182"/>
      <c r="CC11" s="182"/>
      <c r="CD11" s="182"/>
      <c r="CE11" s="182"/>
      <c r="CF11" s="183"/>
      <c r="CG11" s="46"/>
      <c r="CH11" s="46"/>
      <c r="CI11" s="46"/>
      <c r="CJ11" s="46"/>
      <c r="CK11" s="46"/>
      <c r="CL11" s="46"/>
      <c r="CM11" s="46"/>
      <c r="CN11" s="46"/>
      <c r="CO11" s="46"/>
      <c r="EA11" s="47"/>
      <c r="EB11" s="47"/>
      <c r="EC11" s="185" t="s">
        <v>48</v>
      </c>
      <c r="ED11" s="185"/>
      <c r="EE11" s="185"/>
      <c r="EF11" s="185"/>
      <c r="EG11" s="185"/>
      <c r="EH11" s="185"/>
      <c r="EI11" s="185"/>
      <c r="EJ11" s="185"/>
      <c r="EK11" s="185"/>
      <c r="EL11" s="185"/>
      <c r="EM11" s="185"/>
      <c r="EN11" s="185"/>
      <c r="EO11" s="185"/>
      <c r="EP11" s="185" t="s">
        <v>49</v>
      </c>
      <c r="EQ11" s="185"/>
      <c r="ER11" s="185"/>
      <c r="ES11" s="185"/>
      <c r="ET11" s="185"/>
      <c r="EU11" s="185"/>
      <c r="EV11" s="185"/>
      <c r="EW11" s="185"/>
      <c r="EX11" s="185"/>
      <c r="EY11" s="185"/>
      <c r="EZ11" s="185"/>
      <c r="FA11" s="185"/>
      <c r="FB11" s="185"/>
      <c r="FC11" s="47"/>
      <c r="FD11" s="47"/>
      <c r="FE11" s="47"/>
      <c r="FF11" s="47"/>
      <c r="FH11" s="26"/>
      <c r="FI11" s="26"/>
      <c r="FJ11" s="26"/>
      <c r="FK11" s="26"/>
      <c r="FL11" s="26"/>
      <c r="FM11" s="27" t="s">
        <v>70</v>
      </c>
      <c r="FN11" s="26"/>
      <c r="FO11" s="26"/>
      <c r="FP11" s="29" t="s">
        <v>82</v>
      </c>
      <c r="FQ11" s="26"/>
      <c r="FR11" s="26"/>
      <c r="FS11" s="26"/>
      <c r="FT11" s="30"/>
      <c r="FU11" s="30"/>
      <c r="FV11" s="30"/>
      <c r="FW11" s="31"/>
      <c r="FX11" s="26"/>
      <c r="FY11" s="26"/>
      <c r="FZ11" s="26"/>
      <c r="GA11" s="26"/>
      <c r="GB11" s="35"/>
      <c r="GC11" s="35"/>
      <c r="GD11" s="35"/>
      <c r="GE11" s="26"/>
      <c r="GF11" s="26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</row>
    <row r="12" spans="1:236" s="24" customFormat="1" ht="11.25" customHeight="1" x14ac:dyDescent="0.2">
      <c r="A12" s="20"/>
      <c r="BG12" s="51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1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6"/>
      <c r="CH12" s="46"/>
      <c r="CI12" s="46"/>
      <c r="CJ12" s="46"/>
      <c r="CK12" s="46"/>
      <c r="CL12" s="46"/>
      <c r="CM12" s="46"/>
      <c r="CN12" s="46"/>
      <c r="CO12" s="46"/>
      <c r="EA12" s="47"/>
      <c r="EB12" s="47"/>
      <c r="EC12" s="186">
        <v>7.48</v>
      </c>
      <c r="ED12" s="187"/>
      <c r="EE12" s="187"/>
      <c r="EF12" s="187"/>
      <c r="EG12" s="187"/>
      <c r="EH12" s="187"/>
      <c r="EI12" s="187"/>
      <c r="EJ12" s="187"/>
      <c r="EK12" s="187"/>
      <c r="EL12" s="187"/>
      <c r="EM12" s="187"/>
      <c r="EN12" s="187"/>
      <c r="EO12" s="188"/>
      <c r="EP12" s="186">
        <v>6.8</v>
      </c>
      <c r="EQ12" s="187"/>
      <c r="ER12" s="187"/>
      <c r="ES12" s="187"/>
      <c r="ET12" s="187"/>
      <c r="EU12" s="187"/>
      <c r="EV12" s="187"/>
      <c r="EW12" s="187"/>
      <c r="EX12" s="187"/>
      <c r="EY12" s="187"/>
      <c r="EZ12" s="187"/>
      <c r="FA12" s="187"/>
      <c r="FB12" s="188"/>
      <c r="FC12" s="47"/>
      <c r="FD12" s="47"/>
      <c r="FE12" s="47"/>
      <c r="FF12" s="47"/>
      <c r="FH12" s="26"/>
      <c r="FI12" s="26"/>
      <c r="FJ12" s="26"/>
      <c r="FK12" s="26"/>
      <c r="FL12" s="26"/>
      <c r="FM12" s="27" t="s">
        <v>37</v>
      </c>
      <c r="FN12" s="26"/>
      <c r="FO12" s="26"/>
      <c r="FP12" s="29" t="s">
        <v>58</v>
      </c>
      <c r="FQ12" s="26"/>
      <c r="FR12" s="26"/>
      <c r="FS12" s="26"/>
      <c r="FT12" s="30"/>
      <c r="FU12" s="30"/>
      <c r="FV12" s="30"/>
      <c r="FW12" s="31"/>
      <c r="FX12" s="26"/>
      <c r="FY12" s="26"/>
      <c r="FZ12" s="26"/>
      <c r="GA12" s="26"/>
      <c r="GB12" s="35"/>
      <c r="GC12" s="35"/>
      <c r="GD12" s="35"/>
      <c r="GE12" s="26"/>
      <c r="GF12" s="26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</row>
    <row r="13" spans="1:236" s="24" customFormat="1" ht="11.25" customHeight="1" x14ac:dyDescent="0.2">
      <c r="A13" s="20"/>
      <c r="BG13" s="51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1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6"/>
      <c r="CH13" s="46"/>
      <c r="CI13" s="46"/>
      <c r="CJ13" s="46"/>
      <c r="CK13" s="46"/>
      <c r="CL13" s="46"/>
      <c r="CM13" s="46"/>
      <c r="CN13" s="46"/>
      <c r="CO13" s="46"/>
      <c r="EA13" s="47"/>
      <c r="EB13" s="47"/>
      <c r="EC13" s="53"/>
      <c r="ED13" s="53"/>
      <c r="EE13" s="53"/>
      <c r="EF13" s="53"/>
      <c r="EG13" s="53"/>
      <c r="EH13" s="53"/>
      <c r="EI13" s="53"/>
      <c r="EJ13" s="53"/>
      <c r="EK13" s="53"/>
      <c r="EL13" s="53"/>
      <c r="EM13" s="53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47"/>
      <c r="FD13" s="47"/>
      <c r="FE13" s="47"/>
      <c r="FF13" s="47"/>
      <c r="FH13" s="26"/>
      <c r="FI13" s="26"/>
      <c r="FJ13" s="26"/>
      <c r="FK13" s="26"/>
      <c r="FL13" s="26"/>
      <c r="FM13" s="55"/>
      <c r="FN13" s="26"/>
      <c r="FO13" s="26"/>
      <c r="FP13" s="29" t="s">
        <v>66</v>
      </c>
      <c r="FQ13" s="26"/>
      <c r="FR13" s="26"/>
      <c r="FS13" s="26"/>
      <c r="FT13" s="30"/>
      <c r="FU13" s="30"/>
      <c r="FV13" s="30"/>
      <c r="FW13" s="31"/>
      <c r="FX13" s="26"/>
      <c r="FY13" s="26"/>
      <c r="FZ13" s="26"/>
      <c r="GA13" s="26"/>
      <c r="GB13" s="35"/>
      <c r="GC13" s="35"/>
      <c r="GD13" s="35"/>
      <c r="GE13" s="26"/>
      <c r="GF13" s="26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</row>
    <row r="14" spans="1:236" s="24" customFormat="1" ht="24.95" customHeight="1" x14ac:dyDescent="0.2">
      <c r="A14" s="20"/>
      <c r="B14" s="192" t="s">
        <v>9</v>
      </c>
      <c r="C14" s="193"/>
      <c r="D14" s="193"/>
      <c r="E14" s="193"/>
      <c r="F14" s="193"/>
      <c r="G14" s="193"/>
      <c r="H14" s="194"/>
      <c r="I14" s="159" t="s">
        <v>6</v>
      </c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201" t="s">
        <v>12</v>
      </c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53"/>
      <c r="AR14" s="192" t="s">
        <v>14</v>
      </c>
      <c r="AS14" s="193"/>
      <c r="AT14" s="193"/>
      <c r="AU14" s="193"/>
      <c r="AV14" s="193"/>
      <c r="AW14" s="193"/>
      <c r="AX14" s="194"/>
      <c r="AY14" s="201" t="s">
        <v>11</v>
      </c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202"/>
      <c r="BN14" s="202"/>
      <c r="BO14" s="202"/>
      <c r="BP14" s="202"/>
      <c r="BQ14" s="202"/>
      <c r="BR14" s="202"/>
      <c r="BS14" s="202"/>
      <c r="BT14" s="202"/>
      <c r="BU14" s="202"/>
      <c r="BV14" s="202"/>
      <c r="BW14" s="202"/>
      <c r="BX14" s="202"/>
      <c r="BY14" s="202"/>
      <c r="BZ14" s="202"/>
      <c r="CA14" s="202"/>
      <c r="CB14" s="202"/>
      <c r="CC14" s="202"/>
      <c r="CD14" s="202"/>
      <c r="CE14" s="202"/>
      <c r="CF14" s="202"/>
      <c r="CG14" s="202"/>
      <c r="CH14" s="202"/>
      <c r="CI14" s="202"/>
      <c r="CJ14" s="202"/>
      <c r="CK14" s="202"/>
      <c r="CL14" s="202"/>
      <c r="CM14" s="202"/>
      <c r="CN14" s="202"/>
      <c r="CO14" s="202"/>
      <c r="CP14" s="202"/>
      <c r="CQ14" s="202"/>
      <c r="CR14" s="202"/>
      <c r="CS14" s="202"/>
      <c r="CT14" s="202"/>
      <c r="CU14" s="202"/>
      <c r="CV14" s="202"/>
      <c r="CW14" s="202"/>
      <c r="CX14" s="202"/>
      <c r="CY14" s="192" t="s">
        <v>53</v>
      </c>
      <c r="CZ14" s="193"/>
      <c r="DA14" s="193"/>
      <c r="DB14" s="193"/>
      <c r="DC14" s="193"/>
      <c r="DD14" s="193"/>
      <c r="DE14" s="193"/>
      <c r="DF14" s="193"/>
      <c r="DG14" s="193"/>
      <c r="DH14" s="193"/>
      <c r="DI14" s="193"/>
      <c r="DJ14" s="193"/>
      <c r="DK14" s="193"/>
      <c r="DL14" s="193"/>
      <c r="DM14" s="193"/>
      <c r="DN14" s="193"/>
      <c r="DO14" s="193"/>
      <c r="DP14" s="193"/>
      <c r="DQ14" s="193"/>
      <c r="DR14" s="193"/>
      <c r="DS14" s="193"/>
      <c r="DT14" s="193"/>
      <c r="DU14" s="193"/>
      <c r="DV14" s="193"/>
      <c r="DW14" s="193"/>
      <c r="DX14" s="193"/>
      <c r="DY14" s="193"/>
      <c r="DZ14" s="193"/>
      <c r="EA14" s="193"/>
      <c r="EB14" s="193"/>
      <c r="EC14" s="193"/>
      <c r="ED14" s="193"/>
      <c r="EE14" s="193"/>
      <c r="EF14" s="193"/>
      <c r="EG14" s="193"/>
      <c r="EH14" s="193"/>
      <c r="EI14" s="193"/>
      <c r="EJ14" s="193"/>
      <c r="EK14" s="193"/>
      <c r="EL14" s="193"/>
      <c r="EM14" s="194"/>
      <c r="EN14" s="190"/>
      <c r="EO14" s="190"/>
      <c r="EP14" s="190"/>
      <c r="EQ14" s="190"/>
      <c r="ER14" s="190"/>
      <c r="ES14" s="190"/>
      <c r="ET14" s="190"/>
      <c r="EU14" s="190"/>
      <c r="EV14" s="190"/>
      <c r="EW14" s="190"/>
      <c r="EX14" s="190"/>
      <c r="EY14" s="190"/>
      <c r="EZ14" s="190"/>
      <c r="FA14" s="190"/>
      <c r="FB14" s="190"/>
      <c r="FC14" s="190"/>
      <c r="FD14" s="190"/>
      <c r="FE14" s="190"/>
      <c r="FF14" s="190"/>
      <c r="FG14" s="190"/>
      <c r="FH14" s="26"/>
      <c r="FI14" s="26"/>
      <c r="FJ14" s="26"/>
      <c r="FK14" s="26"/>
      <c r="FL14" s="26"/>
      <c r="FM14" s="55"/>
      <c r="FN14" s="26"/>
      <c r="FO14" s="26"/>
      <c r="FP14" s="29" t="s">
        <v>59</v>
      </c>
      <c r="FQ14" s="26"/>
      <c r="FR14" s="26"/>
      <c r="FS14" s="26"/>
      <c r="FT14" s="30"/>
      <c r="FU14" s="30"/>
      <c r="FV14" s="30"/>
      <c r="FW14" s="31"/>
      <c r="FX14" s="26"/>
      <c r="FY14" s="26"/>
      <c r="FZ14" s="26"/>
      <c r="GA14" s="35"/>
      <c r="GB14" s="35"/>
      <c r="GC14" s="35"/>
      <c r="GD14" s="35"/>
      <c r="GE14" s="26"/>
      <c r="GF14" s="26"/>
    </row>
    <row r="15" spans="1:236" s="24" customFormat="1" ht="21.75" customHeight="1" x14ac:dyDescent="0.2">
      <c r="A15" s="20"/>
      <c r="B15" s="195"/>
      <c r="C15" s="196"/>
      <c r="D15" s="196"/>
      <c r="E15" s="196"/>
      <c r="F15" s="196"/>
      <c r="G15" s="196"/>
      <c r="H15" s="197"/>
      <c r="I15" s="192" t="s">
        <v>10</v>
      </c>
      <c r="J15" s="193"/>
      <c r="K15" s="193"/>
      <c r="L15" s="193"/>
      <c r="M15" s="193"/>
      <c r="N15" s="194"/>
      <c r="O15" s="192" t="s">
        <v>15</v>
      </c>
      <c r="P15" s="193"/>
      <c r="Q15" s="193"/>
      <c r="R15" s="193"/>
      <c r="S15" s="193"/>
      <c r="T15" s="194"/>
      <c r="U15" s="192" t="s">
        <v>16</v>
      </c>
      <c r="V15" s="193"/>
      <c r="W15" s="193"/>
      <c r="X15" s="193"/>
      <c r="Y15" s="193"/>
      <c r="Z15" s="193"/>
      <c r="AA15" s="193"/>
      <c r="AB15" s="193"/>
      <c r="AC15" s="194"/>
      <c r="AD15" s="192" t="s">
        <v>4</v>
      </c>
      <c r="AE15" s="193"/>
      <c r="AF15" s="193"/>
      <c r="AG15" s="193"/>
      <c r="AH15" s="193"/>
      <c r="AI15" s="193"/>
      <c r="AJ15" s="194"/>
      <c r="AK15" s="192" t="s">
        <v>17</v>
      </c>
      <c r="AL15" s="193"/>
      <c r="AM15" s="193"/>
      <c r="AN15" s="193"/>
      <c r="AO15" s="193"/>
      <c r="AP15" s="193"/>
      <c r="AQ15" s="194"/>
      <c r="AR15" s="195"/>
      <c r="AS15" s="196"/>
      <c r="AT15" s="196"/>
      <c r="AU15" s="196"/>
      <c r="AV15" s="196"/>
      <c r="AW15" s="196"/>
      <c r="AX15" s="197"/>
      <c r="AY15" s="201" t="s">
        <v>26</v>
      </c>
      <c r="AZ15" s="202"/>
      <c r="BA15" s="202"/>
      <c r="BB15" s="202"/>
      <c r="BC15" s="202"/>
      <c r="BD15" s="202"/>
      <c r="BE15" s="202"/>
      <c r="BF15" s="202"/>
      <c r="BG15" s="202"/>
      <c r="BH15" s="202"/>
      <c r="BI15" s="202"/>
      <c r="BJ15" s="202"/>
      <c r="BK15" s="202"/>
      <c r="BL15" s="253"/>
      <c r="BM15" s="192" t="s">
        <v>52</v>
      </c>
      <c r="BN15" s="193"/>
      <c r="BO15" s="193"/>
      <c r="BP15" s="193"/>
      <c r="BQ15" s="193"/>
      <c r="BR15" s="193"/>
      <c r="BS15" s="193"/>
      <c r="BT15" s="193"/>
      <c r="BU15" s="193"/>
      <c r="BV15" s="193"/>
      <c r="BW15" s="193"/>
      <c r="BX15" s="193"/>
      <c r="BY15" s="193"/>
      <c r="BZ15" s="193"/>
      <c r="CA15" s="193"/>
      <c r="CB15" s="194"/>
      <c r="CC15" s="201" t="s">
        <v>18</v>
      </c>
      <c r="CD15" s="202"/>
      <c r="CE15" s="202"/>
      <c r="CF15" s="202"/>
      <c r="CG15" s="202"/>
      <c r="CH15" s="202"/>
      <c r="CI15" s="202"/>
      <c r="CJ15" s="202"/>
      <c r="CK15" s="202"/>
      <c r="CL15" s="202"/>
      <c r="CM15" s="202"/>
      <c r="CN15" s="202"/>
      <c r="CO15" s="202"/>
      <c r="CP15" s="202"/>
      <c r="CQ15" s="202"/>
      <c r="CR15" s="202"/>
      <c r="CS15" s="202"/>
      <c r="CT15" s="202"/>
      <c r="CU15" s="202"/>
      <c r="CV15" s="202"/>
      <c r="CW15" s="202"/>
      <c r="CX15" s="202"/>
      <c r="CY15" s="195"/>
      <c r="CZ15" s="196"/>
      <c r="DA15" s="196"/>
      <c r="DB15" s="196"/>
      <c r="DC15" s="196"/>
      <c r="DD15" s="196"/>
      <c r="DE15" s="196"/>
      <c r="DF15" s="196"/>
      <c r="DG15" s="196"/>
      <c r="DH15" s="196"/>
      <c r="DI15" s="196"/>
      <c r="DJ15" s="196"/>
      <c r="DK15" s="196"/>
      <c r="DL15" s="196"/>
      <c r="DM15" s="196"/>
      <c r="DN15" s="196"/>
      <c r="DO15" s="196"/>
      <c r="DP15" s="196"/>
      <c r="DQ15" s="196"/>
      <c r="DR15" s="196"/>
      <c r="DS15" s="196"/>
      <c r="DT15" s="196"/>
      <c r="DU15" s="196"/>
      <c r="DV15" s="196"/>
      <c r="DW15" s="196"/>
      <c r="DX15" s="196"/>
      <c r="DY15" s="196"/>
      <c r="DZ15" s="196"/>
      <c r="EA15" s="196"/>
      <c r="EB15" s="196"/>
      <c r="EC15" s="196"/>
      <c r="ED15" s="196"/>
      <c r="EE15" s="196"/>
      <c r="EF15" s="196"/>
      <c r="EG15" s="196"/>
      <c r="EH15" s="196"/>
      <c r="EI15" s="196"/>
      <c r="EJ15" s="196"/>
      <c r="EK15" s="196"/>
      <c r="EL15" s="196"/>
      <c r="EM15" s="197"/>
      <c r="EN15" s="190"/>
      <c r="EO15" s="190"/>
      <c r="EP15" s="190"/>
      <c r="EQ15" s="190"/>
      <c r="ER15" s="190"/>
      <c r="ES15" s="190"/>
      <c r="ET15" s="190"/>
      <c r="EU15" s="190"/>
      <c r="EV15" s="190"/>
      <c r="EW15" s="190"/>
      <c r="EX15" s="190"/>
      <c r="EY15" s="190"/>
      <c r="EZ15" s="190"/>
      <c r="FA15" s="190"/>
      <c r="FB15" s="190"/>
      <c r="FC15" s="190"/>
      <c r="FD15" s="190"/>
      <c r="FE15" s="190"/>
      <c r="FF15" s="190"/>
      <c r="FG15" s="190"/>
      <c r="FH15" s="26"/>
      <c r="FI15" s="26"/>
      <c r="FJ15" s="26"/>
      <c r="FK15" s="26"/>
      <c r="FL15" s="26"/>
      <c r="FM15" s="26"/>
      <c r="FN15" s="26"/>
      <c r="FO15" s="26"/>
      <c r="FP15" s="29" t="s">
        <v>60</v>
      </c>
      <c r="FQ15" s="26"/>
      <c r="FR15" s="26"/>
      <c r="FS15" s="26"/>
      <c r="FT15" s="30"/>
      <c r="FU15" s="30"/>
      <c r="FV15" s="30"/>
      <c r="FW15" s="31"/>
      <c r="FX15" s="26"/>
      <c r="FY15" s="26"/>
      <c r="FZ15" s="26"/>
      <c r="GA15" s="26"/>
      <c r="GB15" s="26"/>
      <c r="GC15" s="26"/>
      <c r="GD15" s="26"/>
      <c r="GE15" s="26"/>
      <c r="GF15" s="26"/>
      <c r="GG15" s="56"/>
      <c r="GH15" s="56"/>
      <c r="GI15" s="56"/>
      <c r="GJ15" s="56"/>
      <c r="GK15" s="56"/>
      <c r="GL15" s="56"/>
      <c r="GM15" s="56"/>
      <c r="GN15" s="56"/>
      <c r="GO15" s="56"/>
      <c r="GP15" s="56"/>
      <c r="GQ15" s="56"/>
      <c r="GR15" s="56"/>
      <c r="GS15" s="56"/>
      <c r="GT15" s="56"/>
      <c r="GU15" s="56"/>
      <c r="GV15" s="56"/>
      <c r="GW15" s="56"/>
      <c r="GX15" s="56"/>
      <c r="GY15" s="56"/>
      <c r="GZ15" s="56"/>
      <c r="HA15" s="56"/>
      <c r="HB15" s="56"/>
      <c r="HC15" s="56"/>
      <c r="HD15" s="56"/>
      <c r="HE15" s="56"/>
      <c r="HF15" s="56"/>
      <c r="HG15" s="56"/>
      <c r="HH15" s="56"/>
      <c r="HI15" s="56"/>
      <c r="HJ15" s="56"/>
      <c r="HK15" s="56"/>
      <c r="HL15" s="56"/>
      <c r="HM15" s="56"/>
      <c r="HN15" s="56"/>
      <c r="HO15" s="56"/>
      <c r="HP15" s="56"/>
      <c r="HQ15" s="56"/>
      <c r="HR15" s="56"/>
      <c r="HS15" s="56"/>
      <c r="HT15" s="56"/>
      <c r="HU15" s="56"/>
      <c r="HV15" s="56"/>
      <c r="HW15" s="56"/>
    </row>
    <row r="16" spans="1:236" s="24" customFormat="1" ht="33" customHeight="1" x14ac:dyDescent="0.2">
      <c r="A16" s="20"/>
      <c r="B16" s="198"/>
      <c r="C16" s="199"/>
      <c r="D16" s="199"/>
      <c r="E16" s="199"/>
      <c r="F16" s="199"/>
      <c r="G16" s="199"/>
      <c r="H16" s="200"/>
      <c r="I16" s="198"/>
      <c r="J16" s="199"/>
      <c r="K16" s="199"/>
      <c r="L16" s="199"/>
      <c r="M16" s="199"/>
      <c r="N16" s="200"/>
      <c r="O16" s="198"/>
      <c r="P16" s="199"/>
      <c r="Q16" s="199"/>
      <c r="R16" s="199"/>
      <c r="S16" s="199"/>
      <c r="T16" s="200"/>
      <c r="U16" s="198"/>
      <c r="V16" s="199"/>
      <c r="W16" s="199"/>
      <c r="X16" s="199"/>
      <c r="Y16" s="199"/>
      <c r="Z16" s="199"/>
      <c r="AA16" s="199"/>
      <c r="AB16" s="199"/>
      <c r="AC16" s="200"/>
      <c r="AD16" s="198"/>
      <c r="AE16" s="199"/>
      <c r="AF16" s="199"/>
      <c r="AG16" s="199"/>
      <c r="AH16" s="199"/>
      <c r="AI16" s="199"/>
      <c r="AJ16" s="200"/>
      <c r="AK16" s="198"/>
      <c r="AL16" s="199"/>
      <c r="AM16" s="199"/>
      <c r="AN16" s="199"/>
      <c r="AO16" s="199"/>
      <c r="AP16" s="199"/>
      <c r="AQ16" s="200"/>
      <c r="AR16" s="198"/>
      <c r="AS16" s="199"/>
      <c r="AT16" s="199"/>
      <c r="AU16" s="199"/>
      <c r="AV16" s="199"/>
      <c r="AW16" s="199"/>
      <c r="AX16" s="200"/>
      <c r="AY16" s="155" t="s">
        <v>4</v>
      </c>
      <c r="AZ16" s="156"/>
      <c r="BA16" s="156"/>
      <c r="BB16" s="156"/>
      <c r="BC16" s="156"/>
      <c r="BD16" s="156"/>
      <c r="BE16" s="180"/>
      <c r="BF16" s="155" t="s">
        <v>17</v>
      </c>
      <c r="BG16" s="156"/>
      <c r="BH16" s="156"/>
      <c r="BI16" s="156"/>
      <c r="BJ16" s="156"/>
      <c r="BK16" s="156"/>
      <c r="BL16" s="180"/>
      <c r="BM16" s="198"/>
      <c r="BN16" s="199"/>
      <c r="BO16" s="199"/>
      <c r="BP16" s="199"/>
      <c r="BQ16" s="199"/>
      <c r="BR16" s="199"/>
      <c r="BS16" s="199"/>
      <c r="BT16" s="199"/>
      <c r="BU16" s="199"/>
      <c r="BV16" s="199"/>
      <c r="BW16" s="199"/>
      <c r="BX16" s="199"/>
      <c r="BY16" s="199"/>
      <c r="BZ16" s="199"/>
      <c r="CA16" s="199"/>
      <c r="CB16" s="200"/>
      <c r="CC16" s="155" t="s">
        <v>19</v>
      </c>
      <c r="CD16" s="156"/>
      <c r="CE16" s="156"/>
      <c r="CF16" s="156"/>
      <c r="CG16" s="156"/>
      <c r="CH16" s="156"/>
      <c r="CI16" s="180"/>
      <c r="CJ16" s="155" t="s">
        <v>20</v>
      </c>
      <c r="CK16" s="156"/>
      <c r="CL16" s="156"/>
      <c r="CM16" s="156"/>
      <c r="CN16" s="156"/>
      <c r="CO16" s="156"/>
      <c r="CP16" s="180"/>
      <c r="CQ16" s="155" t="s">
        <v>21</v>
      </c>
      <c r="CR16" s="156"/>
      <c r="CS16" s="156"/>
      <c r="CT16" s="156"/>
      <c r="CU16" s="156"/>
      <c r="CV16" s="156"/>
      <c r="CW16" s="156"/>
      <c r="CX16" s="180"/>
      <c r="CY16" s="198"/>
      <c r="CZ16" s="199"/>
      <c r="DA16" s="199"/>
      <c r="DB16" s="199"/>
      <c r="DC16" s="199"/>
      <c r="DD16" s="199"/>
      <c r="DE16" s="199"/>
      <c r="DF16" s="199"/>
      <c r="DG16" s="199"/>
      <c r="DH16" s="199"/>
      <c r="DI16" s="199"/>
      <c r="DJ16" s="199"/>
      <c r="DK16" s="199"/>
      <c r="DL16" s="199"/>
      <c r="DM16" s="199"/>
      <c r="DN16" s="199"/>
      <c r="DO16" s="199"/>
      <c r="DP16" s="199"/>
      <c r="DQ16" s="199"/>
      <c r="DR16" s="199"/>
      <c r="DS16" s="199"/>
      <c r="DT16" s="199"/>
      <c r="DU16" s="199"/>
      <c r="DV16" s="199"/>
      <c r="DW16" s="199"/>
      <c r="DX16" s="199"/>
      <c r="DY16" s="199"/>
      <c r="DZ16" s="199"/>
      <c r="EA16" s="199"/>
      <c r="EB16" s="199"/>
      <c r="EC16" s="199"/>
      <c r="ED16" s="199"/>
      <c r="EE16" s="199"/>
      <c r="EF16" s="199"/>
      <c r="EG16" s="199"/>
      <c r="EH16" s="199"/>
      <c r="EI16" s="199"/>
      <c r="EJ16" s="199"/>
      <c r="EK16" s="199"/>
      <c r="EL16" s="199"/>
      <c r="EM16" s="200"/>
      <c r="EN16" s="190"/>
      <c r="EO16" s="190"/>
      <c r="EP16" s="190"/>
      <c r="EQ16" s="190"/>
      <c r="ER16" s="190"/>
      <c r="ES16" s="190"/>
      <c r="ET16" s="190"/>
      <c r="EU16" s="190"/>
      <c r="EV16" s="190"/>
      <c r="EW16" s="190"/>
      <c r="EX16" s="190"/>
      <c r="EY16" s="190"/>
      <c r="EZ16" s="190"/>
      <c r="FA16" s="190"/>
      <c r="FB16" s="190"/>
      <c r="FC16" s="190"/>
      <c r="FD16" s="190"/>
      <c r="FE16" s="190"/>
      <c r="FF16" s="190"/>
      <c r="FG16" s="190"/>
      <c r="FH16" s="26"/>
      <c r="FI16" s="26"/>
      <c r="FJ16" s="26"/>
      <c r="FK16" s="26"/>
      <c r="FL16" s="26"/>
      <c r="FM16" s="26"/>
      <c r="FN16" s="26"/>
      <c r="FO16" s="26"/>
      <c r="FP16" s="29" t="s">
        <v>83</v>
      </c>
      <c r="FQ16" s="26"/>
      <c r="FR16" s="26"/>
      <c r="FS16" s="26"/>
      <c r="FT16" s="30"/>
      <c r="FU16" s="30"/>
      <c r="FV16" s="30"/>
      <c r="FW16" s="31"/>
      <c r="FX16" s="26"/>
      <c r="FY16" s="26"/>
      <c r="FZ16" s="26"/>
      <c r="GA16" s="26"/>
      <c r="GB16" s="26"/>
      <c r="GC16" s="26"/>
      <c r="GD16" s="26"/>
      <c r="GE16" s="26"/>
      <c r="GF16" s="26"/>
      <c r="GG16" s="56"/>
      <c r="GH16" s="56"/>
      <c r="GI16" s="56"/>
      <c r="GJ16" s="56"/>
      <c r="GK16" s="56"/>
      <c r="GL16" s="56"/>
      <c r="GM16" s="56"/>
      <c r="GN16" s="56"/>
      <c r="GO16" s="56"/>
      <c r="GP16" s="56"/>
      <c r="GQ16" s="56"/>
      <c r="GR16" s="56"/>
      <c r="GS16" s="56"/>
      <c r="GT16" s="56"/>
      <c r="GU16" s="56"/>
      <c r="GV16" s="56"/>
      <c r="GW16" s="56"/>
      <c r="GX16" s="56"/>
      <c r="GY16" s="56"/>
      <c r="GZ16" s="56"/>
      <c r="HA16" s="56"/>
      <c r="HB16" s="56"/>
      <c r="HC16" s="56"/>
      <c r="HD16" s="56"/>
      <c r="HE16" s="56"/>
      <c r="HF16" s="56"/>
      <c r="HG16" s="56"/>
      <c r="HH16" s="56"/>
      <c r="HI16" s="56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56"/>
      <c r="HW16" s="56"/>
    </row>
    <row r="17" spans="1:190" s="24" customFormat="1" ht="11.25" customHeight="1" thickBot="1" x14ac:dyDescent="0.25">
      <c r="A17" s="20"/>
      <c r="B17" s="184">
        <v>1</v>
      </c>
      <c r="C17" s="184"/>
      <c r="D17" s="184"/>
      <c r="E17" s="184"/>
      <c r="F17" s="184"/>
      <c r="G17" s="184"/>
      <c r="H17" s="184"/>
      <c r="I17" s="210">
        <v>2</v>
      </c>
      <c r="J17" s="210"/>
      <c r="K17" s="210"/>
      <c r="L17" s="210"/>
      <c r="M17" s="210"/>
      <c r="N17" s="210"/>
      <c r="O17" s="210">
        <v>3</v>
      </c>
      <c r="P17" s="210"/>
      <c r="Q17" s="210"/>
      <c r="R17" s="210"/>
      <c r="S17" s="210"/>
      <c r="T17" s="210"/>
      <c r="U17" s="159">
        <v>4</v>
      </c>
      <c r="V17" s="159"/>
      <c r="W17" s="159"/>
      <c r="X17" s="159"/>
      <c r="Y17" s="159"/>
      <c r="Z17" s="159"/>
      <c r="AA17" s="159"/>
      <c r="AB17" s="159"/>
      <c r="AC17" s="159"/>
      <c r="AD17" s="184">
        <v>5</v>
      </c>
      <c r="AE17" s="184"/>
      <c r="AF17" s="184"/>
      <c r="AG17" s="184"/>
      <c r="AH17" s="184"/>
      <c r="AI17" s="184"/>
      <c r="AJ17" s="184"/>
      <c r="AK17" s="184">
        <v>6</v>
      </c>
      <c r="AL17" s="184"/>
      <c r="AM17" s="184"/>
      <c r="AN17" s="184"/>
      <c r="AO17" s="184"/>
      <c r="AP17" s="184"/>
      <c r="AQ17" s="184"/>
      <c r="AR17" s="184">
        <v>7</v>
      </c>
      <c r="AS17" s="184"/>
      <c r="AT17" s="184"/>
      <c r="AU17" s="184"/>
      <c r="AV17" s="184"/>
      <c r="AW17" s="184"/>
      <c r="AX17" s="184"/>
      <c r="AY17" s="184">
        <v>8</v>
      </c>
      <c r="AZ17" s="184"/>
      <c r="BA17" s="184"/>
      <c r="BB17" s="184"/>
      <c r="BC17" s="184"/>
      <c r="BD17" s="184"/>
      <c r="BE17" s="184"/>
      <c r="BF17" s="184">
        <v>9</v>
      </c>
      <c r="BG17" s="184"/>
      <c r="BH17" s="184"/>
      <c r="BI17" s="184"/>
      <c r="BJ17" s="184"/>
      <c r="BK17" s="184"/>
      <c r="BL17" s="184"/>
      <c r="BM17" s="155">
        <v>10</v>
      </c>
      <c r="BN17" s="156"/>
      <c r="BO17" s="156"/>
      <c r="BP17" s="156"/>
      <c r="BQ17" s="156"/>
      <c r="BR17" s="156"/>
      <c r="BS17" s="156"/>
      <c r="BT17" s="157"/>
      <c r="BU17" s="157"/>
      <c r="BV17" s="157"/>
      <c r="BW17" s="157"/>
      <c r="BX17" s="157"/>
      <c r="BY17" s="157"/>
      <c r="BZ17" s="157"/>
      <c r="CA17" s="157"/>
      <c r="CB17" s="158"/>
      <c r="CC17" s="184">
        <v>11</v>
      </c>
      <c r="CD17" s="184"/>
      <c r="CE17" s="184"/>
      <c r="CF17" s="184"/>
      <c r="CG17" s="184"/>
      <c r="CH17" s="184"/>
      <c r="CI17" s="184"/>
      <c r="CJ17" s="184">
        <v>12</v>
      </c>
      <c r="CK17" s="184"/>
      <c r="CL17" s="184"/>
      <c r="CM17" s="184"/>
      <c r="CN17" s="184"/>
      <c r="CO17" s="184"/>
      <c r="CP17" s="184"/>
      <c r="CQ17" s="184">
        <v>13</v>
      </c>
      <c r="CR17" s="184"/>
      <c r="CS17" s="184"/>
      <c r="CT17" s="184"/>
      <c r="CU17" s="184"/>
      <c r="CV17" s="184"/>
      <c r="CW17" s="184"/>
      <c r="CX17" s="201"/>
      <c r="CY17" s="155">
        <v>14</v>
      </c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7"/>
      <c r="DK17" s="157"/>
      <c r="DL17" s="157"/>
      <c r="DM17" s="157"/>
      <c r="DN17" s="157"/>
      <c r="DO17" s="157"/>
      <c r="DP17" s="157"/>
      <c r="DQ17" s="157"/>
      <c r="DR17" s="157"/>
      <c r="DS17" s="157"/>
      <c r="DT17" s="157"/>
      <c r="DU17" s="157"/>
      <c r="DV17" s="157"/>
      <c r="DW17" s="157"/>
      <c r="DX17" s="157"/>
      <c r="DY17" s="157"/>
      <c r="DZ17" s="157"/>
      <c r="EA17" s="157"/>
      <c r="EB17" s="157"/>
      <c r="EC17" s="157"/>
      <c r="ED17" s="157"/>
      <c r="EE17" s="157"/>
      <c r="EF17" s="157"/>
      <c r="EG17" s="157"/>
      <c r="EH17" s="157"/>
      <c r="EI17" s="157"/>
      <c r="EJ17" s="157"/>
      <c r="EK17" s="157"/>
      <c r="EL17" s="157"/>
      <c r="EM17" s="158"/>
      <c r="EN17" s="190"/>
      <c r="EO17" s="190"/>
      <c r="EP17" s="190"/>
      <c r="EQ17" s="190"/>
      <c r="ER17" s="190"/>
      <c r="ES17" s="190"/>
      <c r="ET17" s="190"/>
      <c r="EU17" s="190"/>
      <c r="EV17" s="190"/>
      <c r="EW17" s="190"/>
      <c r="EX17" s="190"/>
      <c r="EY17" s="190"/>
      <c r="EZ17" s="190"/>
      <c r="FA17" s="190"/>
      <c r="FB17" s="190"/>
      <c r="FC17" s="190"/>
      <c r="FD17" s="190"/>
      <c r="FE17" s="190"/>
      <c r="FF17" s="190"/>
      <c r="FG17" s="190"/>
      <c r="FH17" s="26"/>
      <c r="FJ17" s="57"/>
      <c r="FK17" s="58"/>
      <c r="FL17" s="59"/>
      <c r="FM17" s="57"/>
      <c r="FN17" s="60"/>
      <c r="FO17" s="59"/>
      <c r="FP17" s="29" t="s">
        <v>74</v>
      </c>
      <c r="FQ17" s="61"/>
      <c r="FR17" s="62"/>
      <c r="FS17" s="62"/>
      <c r="FT17" s="63"/>
      <c r="FU17" s="30"/>
      <c r="FV17" s="64"/>
      <c r="FW17" s="65"/>
      <c r="FX17" s="66"/>
      <c r="FY17" s="67"/>
      <c r="FZ17" s="26"/>
      <c r="GA17" s="68"/>
      <c r="GB17" s="68"/>
      <c r="GC17" s="68"/>
      <c r="GD17" s="68"/>
      <c r="GE17" s="68"/>
      <c r="GF17" s="68"/>
      <c r="GG17" s="68"/>
      <c r="GH17" s="68"/>
    </row>
    <row r="18" spans="1:190" s="24" customFormat="1" ht="15" customHeight="1" thickTop="1" x14ac:dyDescent="0.2">
      <c r="A18" s="20"/>
      <c r="B18" s="129">
        <f>GF1</f>
        <v>45145</v>
      </c>
      <c r="C18" s="130"/>
      <c r="D18" s="130"/>
      <c r="E18" s="130"/>
      <c r="F18" s="130"/>
      <c r="G18" s="130"/>
      <c r="H18" s="131"/>
      <c r="I18" s="132" t="str">
        <f>IF(B18="","","20:00")</f>
        <v>20:00</v>
      </c>
      <c r="J18" s="133"/>
      <c r="K18" s="133"/>
      <c r="L18" s="133"/>
      <c r="M18" s="133"/>
      <c r="N18" s="134"/>
      <c r="O18" s="135" t="str">
        <f>IF(B18="","","24:00")</f>
        <v>24:00</v>
      </c>
      <c r="P18" s="136"/>
      <c r="Q18" s="136"/>
      <c r="R18" s="136"/>
      <c r="S18" s="136"/>
      <c r="T18" s="137"/>
      <c r="U18" s="160">
        <f>IFERROR(((O18-I18)*24)/24,"")</f>
        <v>0.16666666666666699</v>
      </c>
      <c r="V18" s="160"/>
      <c r="W18" s="160"/>
      <c r="X18" s="160"/>
      <c r="Y18" s="160"/>
      <c r="Z18" s="160"/>
      <c r="AA18" s="160"/>
      <c r="AB18" s="160"/>
      <c r="AC18" s="160"/>
      <c r="AD18" s="138">
        <v>562700</v>
      </c>
      <c r="AE18" s="138"/>
      <c r="AF18" s="138"/>
      <c r="AG18" s="138"/>
      <c r="AH18" s="138"/>
      <c r="AI18" s="138"/>
      <c r="AJ18" s="138"/>
      <c r="AK18" s="138">
        <v>562895</v>
      </c>
      <c r="AL18" s="138"/>
      <c r="AM18" s="138"/>
      <c r="AN18" s="138"/>
      <c r="AO18" s="138"/>
      <c r="AP18" s="138"/>
      <c r="AQ18" s="138"/>
      <c r="AR18" s="177">
        <f t="shared" ref="AR18:AR44" si="0">IF(I18="",0,AK18-AD18)</f>
        <v>195</v>
      </c>
      <c r="AS18" s="178"/>
      <c r="AT18" s="178"/>
      <c r="AU18" s="178"/>
      <c r="AV18" s="178"/>
      <c r="AW18" s="178"/>
      <c r="AX18" s="179"/>
      <c r="AY18" s="161">
        <v>27.35</v>
      </c>
      <c r="AZ18" s="162"/>
      <c r="BA18" s="162"/>
      <c r="BB18" s="162"/>
      <c r="BC18" s="162"/>
      <c r="BD18" s="162"/>
      <c r="BE18" s="176"/>
      <c r="BF18" s="143">
        <f>AY18+BM18-CJ18</f>
        <v>32.76</v>
      </c>
      <c r="BG18" s="144"/>
      <c r="BH18" s="144"/>
      <c r="BI18" s="144"/>
      <c r="BJ18" s="144"/>
      <c r="BK18" s="144"/>
      <c r="BL18" s="145"/>
      <c r="BM18" s="161">
        <v>20</v>
      </c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76"/>
      <c r="CC18" s="143">
        <f t="shared" ref="CC18:CC44" si="1">IF(CG52&gt;0,(CG52*$EP$12)/100+(BV52*$EC$12)/100,(BV52*$EC$12)/100)</f>
        <v>14.59</v>
      </c>
      <c r="CD18" s="144"/>
      <c r="CE18" s="144"/>
      <c r="CF18" s="144"/>
      <c r="CG18" s="144"/>
      <c r="CH18" s="144"/>
      <c r="CI18" s="145"/>
      <c r="CJ18" s="143">
        <f>CC18</f>
        <v>14.59</v>
      </c>
      <c r="CK18" s="144"/>
      <c r="CL18" s="144"/>
      <c r="CM18" s="144"/>
      <c r="CN18" s="144"/>
      <c r="CO18" s="144"/>
      <c r="CP18" s="145"/>
      <c r="CQ18" s="173">
        <f>CC18-CJ18</f>
        <v>0</v>
      </c>
      <c r="CR18" s="206"/>
      <c r="CS18" s="206"/>
      <c r="CT18" s="206"/>
      <c r="CU18" s="206"/>
      <c r="CV18" s="206"/>
      <c r="CW18" s="206"/>
      <c r="CX18" s="207"/>
      <c r="CY18" s="227"/>
      <c r="CZ18" s="225"/>
      <c r="DA18" s="225"/>
      <c r="DB18" s="225"/>
      <c r="DC18" s="225"/>
      <c r="DD18" s="225"/>
      <c r="DE18" s="225"/>
      <c r="DF18" s="225"/>
      <c r="DG18" s="225"/>
      <c r="DH18" s="225"/>
      <c r="DI18" s="225"/>
      <c r="DJ18" s="189"/>
      <c r="DK18" s="189"/>
      <c r="DL18" s="189"/>
      <c r="DM18" s="189"/>
      <c r="DN18" s="189"/>
      <c r="DO18" s="189"/>
      <c r="DP18" s="189"/>
      <c r="DQ18" s="189"/>
      <c r="DR18" s="189"/>
      <c r="DS18" s="189"/>
      <c r="DT18" s="189"/>
      <c r="DU18" s="189"/>
      <c r="DV18" s="189"/>
      <c r="DW18" s="189"/>
      <c r="DX18" s="189"/>
      <c r="DY18" s="189"/>
      <c r="DZ18" s="189"/>
      <c r="EA18" s="189"/>
      <c r="EB18" s="189"/>
      <c r="EC18" s="189"/>
      <c r="ED18" s="225"/>
      <c r="EE18" s="225"/>
      <c r="EF18" s="225"/>
      <c r="EG18" s="225"/>
      <c r="EH18" s="225"/>
      <c r="EI18" s="225"/>
      <c r="EJ18" s="225"/>
      <c r="EK18" s="225"/>
      <c r="EL18" s="225"/>
      <c r="EM18" s="226"/>
      <c r="EN18" s="223"/>
      <c r="EO18" s="168"/>
      <c r="EP18" s="168"/>
      <c r="EQ18" s="168"/>
      <c r="ER18" s="168"/>
      <c r="ES18" s="168"/>
      <c r="ET18" s="168"/>
      <c r="EU18" s="168"/>
      <c r="EV18" s="168"/>
      <c r="EW18" s="168"/>
      <c r="EX18" s="168"/>
      <c r="EY18" s="168"/>
      <c r="EZ18" s="168"/>
      <c r="FA18" s="168"/>
      <c r="FB18" s="168"/>
      <c r="FC18" s="168"/>
      <c r="FD18" s="168"/>
      <c r="FE18" s="168"/>
      <c r="FF18" s="168"/>
      <c r="FG18" s="168"/>
      <c r="FH18" s="35"/>
      <c r="FI18" s="69"/>
      <c r="FJ18" s="70" t="e">
        <f>IF(#REF!="Летний период",BV52,0)</f>
        <v>#REF!</v>
      </c>
      <c r="FK18" s="71" t="e">
        <f>IF(#REF!="зимний период",BV52,0)</f>
        <v>#REF!</v>
      </c>
      <c r="FL18" s="72" t="e">
        <f>IF(#REF!="",BV52,0)</f>
        <v>#REF!</v>
      </c>
      <c r="FM18" s="73" t="e">
        <f>IF(#REF!="Летний период",CG52,0)</f>
        <v>#REF!</v>
      </c>
      <c r="FN18" s="74" t="e">
        <f>IF(#REF!="зимний период",CG52,0)</f>
        <v>#REF!</v>
      </c>
      <c r="FO18" s="75" t="e">
        <f>IF(#REF!="",CG52,0)</f>
        <v>#REF!</v>
      </c>
      <c r="FP18" s="29" t="s">
        <v>84</v>
      </c>
      <c r="FQ18" s="76">
        <f t="shared" ref="FQ18:FQ38" si="2">HOUR(U18)</f>
        <v>4</v>
      </c>
      <c r="FR18" s="77">
        <f t="shared" ref="FR18:FR38" si="3">MINUTE(U18)</f>
        <v>0</v>
      </c>
      <c r="FS18" s="77">
        <f t="shared" ref="FS18:FS40" si="4">((FR18-FT18)/60)+FQ18</f>
        <v>4</v>
      </c>
      <c r="FT18" s="78">
        <f t="shared" ref="FT18:FT40" si="5">MOD(FR18,60)</f>
        <v>0</v>
      </c>
      <c r="FV18" s="79" t="e">
        <f>IF(#REF!="зимний период",ROUND((BV52*#REF!/100)+(CG52*#REF!/100),3),IF(#REF!="",ROUND((BV52*(#REF!*#REF!+#REF!)/100)+(CG52*(#REF!*#REF!+#REF!)/100),3),IF(#REF!="летний период",ROUND((BV52*#REF!/100)+(CG52*#REF!/100),3))))</f>
        <v>#REF!</v>
      </c>
      <c r="FW18" s="80" t="e">
        <f>IF(#REF!="зимний период",ROUND((BV52*#REF!/100)+(CG52*#REF!/100),2),IF(#REF!="",ROUND((BV52*(#REF!*#REF!+#REF!)/100)+(CG52*(#REF!*#REF!+#REF!)/100),2),IF(#REF!="летний период",ROUND((BV52*#REF!/100)+(CG52*#REF!/100),2))))</f>
        <v>#REF!</v>
      </c>
      <c r="FX18" s="81" t="e">
        <f t="shared" ref="FX18:FX40" si="6">IF(AND(FV18-FW18&lt;0,$FZ$45&lt;0),FV18-FW18,IF(AND(FV18-FW18&gt;0,$FZ$45&gt;0),FV18-FW18,))</f>
        <v>#REF!</v>
      </c>
      <c r="FY18" s="1">
        <v>0</v>
      </c>
      <c r="FZ18" s="26"/>
      <c r="GA18" s="68"/>
      <c r="GB18" s="68"/>
      <c r="GC18" s="68"/>
      <c r="GD18" s="68"/>
      <c r="GE18" s="68"/>
      <c r="GF18" s="68"/>
      <c r="GG18" s="68"/>
      <c r="GH18" s="68"/>
    </row>
    <row r="19" spans="1:190" s="24" customFormat="1" ht="15" customHeight="1" x14ac:dyDescent="0.2">
      <c r="A19" s="20"/>
      <c r="B19" s="129">
        <f>IFERROR(IF(MONTH(IF($GE$1=5,WORKDAY.INTL(B18,1,1,0),WORKDAY.INTL(B18,1,11,0)))&gt;MONTH($GF$1),"",IF($GE$1=5,WORKDAY.INTL(B18,1,1,0),WORKDAY.INTL(B18,1,11,0))),"")</f>
        <v>45146</v>
      </c>
      <c r="C19" s="130"/>
      <c r="D19" s="130"/>
      <c r="E19" s="130"/>
      <c r="F19" s="130"/>
      <c r="G19" s="130"/>
      <c r="H19" s="131"/>
      <c r="I19" s="132" t="str">
        <f t="shared" ref="I19:I44" si="7">IF(B19="","","20:00")</f>
        <v>20:00</v>
      </c>
      <c r="J19" s="133"/>
      <c r="K19" s="133"/>
      <c r="L19" s="133"/>
      <c r="M19" s="133"/>
      <c r="N19" s="134"/>
      <c r="O19" s="135" t="str">
        <f t="shared" ref="O19:O44" si="8">IF(B19="","","24:00")</f>
        <v>24:00</v>
      </c>
      <c r="P19" s="136"/>
      <c r="Q19" s="136"/>
      <c r="R19" s="136"/>
      <c r="S19" s="136"/>
      <c r="T19" s="137"/>
      <c r="U19" s="160">
        <f t="shared" ref="U19:U44" si="9">IFERROR(((O19-I19)*24)/24,"")</f>
        <v>0.16666666666666699</v>
      </c>
      <c r="V19" s="160"/>
      <c r="W19" s="160"/>
      <c r="X19" s="160"/>
      <c r="Y19" s="160"/>
      <c r="Z19" s="160"/>
      <c r="AA19" s="160"/>
      <c r="AB19" s="160"/>
      <c r="AC19" s="160"/>
      <c r="AD19" s="139">
        <v>562900</v>
      </c>
      <c r="AE19" s="140"/>
      <c r="AF19" s="140"/>
      <c r="AG19" s="140"/>
      <c r="AH19" s="140"/>
      <c r="AI19" s="140"/>
      <c r="AJ19" s="141"/>
      <c r="AK19" s="139">
        <v>563095</v>
      </c>
      <c r="AL19" s="140"/>
      <c r="AM19" s="140"/>
      <c r="AN19" s="140"/>
      <c r="AO19" s="140"/>
      <c r="AP19" s="140"/>
      <c r="AQ19" s="141"/>
      <c r="AR19" s="142">
        <f t="shared" si="0"/>
        <v>195</v>
      </c>
      <c r="AS19" s="142"/>
      <c r="AT19" s="142"/>
      <c r="AU19" s="142"/>
      <c r="AV19" s="142"/>
      <c r="AW19" s="142"/>
      <c r="AX19" s="142"/>
      <c r="AY19" s="146">
        <f>BF18</f>
        <v>32.76</v>
      </c>
      <c r="AZ19" s="146"/>
      <c r="BA19" s="146"/>
      <c r="BB19" s="146"/>
      <c r="BC19" s="146"/>
      <c r="BD19" s="146"/>
      <c r="BE19" s="146"/>
      <c r="BF19" s="143">
        <f>AY19+BM19-CJ19</f>
        <v>18.170000000000002</v>
      </c>
      <c r="BG19" s="144"/>
      <c r="BH19" s="144"/>
      <c r="BI19" s="144"/>
      <c r="BJ19" s="144"/>
      <c r="BK19" s="144"/>
      <c r="BL19" s="145"/>
      <c r="BM19" s="161"/>
      <c r="BN19" s="162"/>
      <c r="BO19" s="162"/>
      <c r="BP19" s="162"/>
      <c r="BQ19" s="162"/>
      <c r="BR19" s="162"/>
      <c r="BS19" s="162"/>
      <c r="BT19" s="163"/>
      <c r="BU19" s="163"/>
      <c r="BV19" s="163"/>
      <c r="BW19" s="163"/>
      <c r="BX19" s="163"/>
      <c r="BY19" s="163"/>
      <c r="BZ19" s="163"/>
      <c r="CA19" s="163"/>
      <c r="CB19" s="164"/>
      <c r="CC19" s="143">
        <f t="shared" si="1"/>
        <v>14.59</v>
      </c>
      <c r="CD19" s="144"/>
      <c r="CE19" s="144"/>
      <c r="CF19" s="144"/>
      <c r="CG19" s="144"/>
      <c r="CH19" s="144"/>
      <c r="CI19" s="145"/>
      <c r="CJ19" s="143">
        <f t="shared" ref="CJ19:CJ44" si="10">CC19</f>
        <v>14.59</v>
      </c>
      <c r="CK19" s="144"/>
      <c r="CL19" s="144"/>
      <c r="CM19" s="144"/>
      <c r="CN19" s="144"/>
      <c r="CO19" s="144"/>
      <c r="CP19" s="145"/>
      <c r="CQ19" s="172">
        <f>CC19-CJ19</f>
        <v>0</v>
      </c>
      <c r="CR19" s="172"/>
      <c r="CS19" s="172"/>
      <c r="CT19" s="172"/>
      <c r="CU19" s="172"/>
      <c r="CV19" s="172"/>
      <c r="CW19" s="172"/>
      <c r="CX19" s="173"/>
      <c r="CY19" s="169"/>
      <c r="CZ19" s="170"/>
      <c r="DA19" s="170"/>
      <c r="DB19" s="170"/>
      <c r="DC19" s="170"/>
      <c r="DD19" s="170"/>
      <c r="DE19" s="170"/>
      <c r="DF19" s="170"/>
      <c r="DG19" s="170"/>
      <c r="DH19" s="170"/>
      <c r="DI19" s="170"/>
      <c r="DJ19" s="174"/>
      <c r="DK19" s="174"/>
      <c r="DL19" s="174"/>
      <c r="DM19" s="174"/>
      <c r="DN19" s="174"/>
      <c r="DO19" s="174"/>
      <c r="DP19" s="174"/>
      <c r="DQ19" s="174"/>
      <c r="DR19" s="174"/>
      <c r="DS19" s="174"/>
      <c r="DT19" s="174"/>
      <c r="DU19" s="174"/>
      <c r="DV19" s="174"/>
      <c r="DW19" s="174"/>
      <c r="DX19" s="174"/>
      <c r="DY19" s="174"/>
      <c r="DZ19" s="174"/>
      <c r="EA19" s="174"/>
      <c r="EB19" s="174"/>
      <c r="EC19" s="174"/>
      <c r="ED19" s="174"/>
      <c r="EE19" s="174"/>
      <c r="EF19" s="174"/>
      <c r="EG19" s="174"/>
      <c r="EH19" s="174"/>
      <c r="EI19" s="174"/>
      <c r="EJ19" s="174"/>
      <c r="EK19" s="174"/>
      <c r="EL19" s="174"/>
      <c r="EM19" s="175"/>
      <c r="EN19" s="168"/>
      <c r="EO19" s="191"/>
      <c r="EP19" s="191"/>
      <c r="EQ19" s="191"/>
      <c r="ER19" s="191"/>
      <c r="ES19" s="191"/>
      <c r="ET19" s="191"/>
      <c r="EU19" s="191"/>
      <c r="EV19" s="191"/>
      <c r="EW19" s="191"/>
      <c r="EX19" s="191"/>
      <c r="EY19" s="191"/>
      <c r="EZ19" s="191"/>
      <c r="FA19" s="191"/>
      <c r="FB19" s="191"/>
      <c r="FC19" s="191"/>
      <c r="FD19" s="191"/>
      <c r="FE19" s="191"/>
      <c r="FF19" s="191"/>
      <c r="FG19" s="191"/>
      <c r="FH19" s="35"/>
      <c r="FI19" s="69"/>
      <c r="FJ19" s="70" t="e">
        <f>IF(#REF!="Летний период",BV53,0)</f>
        <v>#REF!</v>
      </c>
      <c r="FK19" s="71" t="e">
        <f>IF(#REF!="зимний период",BV53,0)</f>
        <v>#REF!</v>
      </c>
      <c r="FL19" s="75" t="e">
        <f>IF(#REF!="",BV53,0)</f>
        <v>#REF!</v>
      </c>
      <c r="FM19" s="73" t="e">
        <f>IF(#REF!="Летний период",CG53,0)</f>
        <v>#REF!</v>
      </c>
      <c r="FN19" s="74" t="e">
        <f>IF(#REF!="зимний период",CG53,0)</f>
        <v>#REF!</v>
      </c>
      <c r="FO19" s="75" t="e">
        <f>IF(#REF!="",CG53,0)</f>
        <v>#REF!</v>
      </c>
      <c r="FP19" s="29" t="s">
        <v>61</v>
      </c>
      <c r="FQ19" s="82">
        <f t="shared" si="2"/>
        <v>4</v>
      </c>
      <c r="FR19" s="83">
        <f t="shared" si="3"/>
        <v>0</v>
      </c>
      <c r="FS19" s="83">
        <f t="shared" si="4"/>
        <v>4</v>
      </c>
      <c r="FT19" s="84">
        <f t="shared" si="5"/>
        <v>0</v>
      </c>
      <c r="FV19" s="85" t="e">
        <f>IF(#REF!="зимний период",ROUND((BV53*#REF!/100)+(CG53*#REF!/100),3),IF(#REF!="",ROUND((BV53*(#REF!*#REF!+#REF!)/100)+(CG53*(#REF!*#REF!+#REF!)/100),3),IF(#REF!="летний период",ROUND((BV53*#REF!/100)+(CG53*#REF!/100),3))))</f>
        <v>#REF!</v>
      </c>
      <c r="FW19" s="80" t="e">
        <f>IF(#REF!="зимний период",ROUND((BV53*#REF!/100)+(CG53*#REF!/100),2),IF(#REF!="",ROUND((BV53*(#REF!*#REF!+#REF!)/100)+(CG53*(#REF!*#REF!+#REF!)/100),2),IF(#REF!="летний период",ROUND((BV53*#REF!/100)+(CG53*#REF!/100),2))))</f>
        <v>#REF!</v>
      </c>
      <c r="FX19" s="81" t="e">
        <f t="shared" si="6"/>
        <v>#REF!</v>
      </c>
      <c r="FY19" s="2">
        <v>0</v>
      </c>
      <c r="FZ19" s="26"/>
      <c r="GA19" s="68"/>
      <c r="GB19" s="68"/>
      <c r="GC19" s="68"/>
      <c r="GD19" s="68"/>
      <c r="GE19" s="68"/>
      <c r="GF19" s="68"/>
      <c r="GG19" s="68"/>
      <c r="GH19" s="68"/>
    </row>
    <row r="20" spans="1:190" s="24" customFormat="1" ht="15" customHeight="1" x14ac:dyDescent="0.2">
      <c r="A20" s="20"/>
      <c r="B20" s="129">
        <f t="shared" ref="B20:B44" si="11">IFERROR(IF(MONTH(IF($GE$1=5,WORKDAY.INTL(B19,1,1,0),WORKDAY.INTL(B19,1,11,0)))&gt;MONTH($GF$1),"",IF($GE$1=5,WORKDAY.INTL(B19,1,1,0),WORKDAY.INTL(B19,1,11,0))),"")</f>
        <v>45147</v>
      </c>
      <c r="C20" s="130"/>
      <c r="D20" s="130"/>
      <c r="E20" s="130"/>
      <c r="F20" s="130"/>
      <c r="G20" s="130"/>
      <c r="H20" s="131"/>
      <c r="I20" s="132" t="str">
        <f t="shared" si="7"/>
        <v>20:00</v>
      </c>
      <c r="J20" s="133"/>
      <c r="K20" s="133"/>
      <c r="L20" s="133"/>
      <c r="M20" s="133"/>
      <c r="N20" s="134"/>
      <c r="O20" s="135" t="str">
        <f t="shared" si="8"/>
        <v>24:00</v>
      </c>
      <c r="P20" s="136"/>
      <c r="Q20" s="136"/>
      <c r="R20" s="136"/>
      <c r="S20" s="136"/>
      <c r="T20" s="137"/>
      <c r="U20" s="160">
        <f t="shared" si="9"/>
        <v>0.16666666666666699</v>
      </c>
      <c r="V20" s="160"/>
      <c r="W20" s="160"/>
      <c r="X20" s="160"/>
      <c r="Y20" s="160"/>
      <c r="Z20" s="160"/>
      <c r="AA20" s="160"/>
      <c r="AB20" s="160"/>
      <c r="AC20" s="160"/>
      <c r="AD20" s="138">
        <v>563100</v>
      </c>
      <c r="AE20" s="138"/>
      <c r="AF20" s="138"/>
      <c r="AG20" s="138"/>
      <c r="AH20" s="138"/>
      <c r="AI20" s="138"/>
      <c r="AJ20" s="138"/>
      <c r="AK20" s="138">
        <v>563295</v>
      </c>
      <c r="AL20" s="138"/>
      <c r="AM20" s="138"/>
      <c r="AN20" s="138"/>
      <c r="AO20" s="138"/>
      <c r="AP20" s="138"/>
      <c r="AQ20" s="138"/>
      <c r="AR20" s="142">
        <f t="shared" si="0"/>
        <v>195</v>
      </c>
      <c r="AS20" s="142"/>
      <c r="AT20" s="142"/>
      <c r="AU20" s="142"/>
      <c r="AV20" s="142"/>
      <c r="AW20" s="142"/>
      <c r="AX20" s="142"/>
      <c r="AY20" s="146">
        <f>BF19</f>
        <v>18.170000000000002</v>
      </c>
      <c r="AZ20" s="146"/>
      <c r="BA20" s="146"/>
      <c r="BB20" s="146"/>
      <c r="BC20" s="146"/>
      <c r="BD20" s="146"/>
      <c r="BE20" s="146"/>
      <c r="BF20" s="143">
        <f>AY20+BM20-CJ20</f>
        <v>33.58</v>
      </c>
      <c r="BG20" s="144"/>
      <c r="BH20" s="144"/>
      <c r="BI20" s="144"/>
      <c r="BJ20" s="144"/>
      <c r="BK20" s="144"/>
      <c r="BL20" s="145"/>
      <c r="BM20" s="161">
        <v>30</v>
      </c>
      <c r="BN20" s="162"/>
      <c r="BO20" s="162"/>
      <c r="BP20" s="162"/>
      <c r="BQ20" s="162"/>
      <c r="BR20" s="162"/>
      <c r="BS20" s="162"/>
      <c r="BT20" s="163"/>
      <c r="BU20" s="163"/>
      <c r="BV20" s="163"/>
      <c r="BW20" s="163"/>
      <c r="BX20" s="163"/>
      <c r="BY20" s="163"/>
      <c r="BZ20" s="163"/>
      <c r="CA20" s="163"/>
      <c r="CB20" s="164"/>
      <c r="CC20" s="143">
        <f t="shared" si="1"/>
        <v>14.59</v>
      </c>
      <c r="CD20" s="144"/>
      <c r="CE20" s="144"/>
      <c r="CF20" s="144"/>
      <c r="CG20" s="144"/>
      <c r="CH20" s="144"/>
      <c r="CI20" s="145"/>
      <c r="CJ20" s="143">
        <f t="shared" si="10"/>
        <v>14.59</v>
      </c>
      <c r="CK20" s="144"/>
      <c r="CL20" s="144"/>
      <c r="CM20" s="144"/>
      <c r="CN20" s="144"/>
      <c r="CO20" s="144"/>
      <c r="CP20" s="145"/>
      <c r="CQ20" s="172">
        <f>CC20-CJ20</f>
        <v>0</v>
      </c>
      <c r="CR20" s="172"/>
      <c r="CS20" s="172"/>
      <c r="CT20" s="172"/>
      <c r="CU20" s="172"/>
      <c r="CV20" s="172"/>
      <c r="CW20" s="172"/>
      <c r="CX20" s="173"/>
      <c r="CY20" s="169"/>
      <c r="CZ20" s="170"/>
      <c r="DA20" s="170"/>
      <c r="DB20" s="170"/>
      <c r="DC20" s="170"/>
      <c r="DD20" s="170"/>
      <c r="DE20" s="170"/>
      <c r="DF20" s="170"/>
      <c r="DG20" s="170"/>
      <c r="DH20" s="170"/>
      <c r="DI20" s="170"/>
      <c r="DJ20" s="174"/>
      <c r="DK20" s="174"/>
      <c r="DL20" s="174"/>
      <c r="DM20" s="174"/>
      <c r="DN20" s="174"/>
      <c r="DO20" s="174"/>
      <c r="DP20" s="174"/>
      <c r="DQ20" s="174"/>
      <c r="DR20" s="174"/>
      <c r="DS20" s="174"/>
      <c r="DT20" s="174"/>
      <c r="DU20" s="174"/>
      <c r="DV20" s="174"/>
      <c r="DW20" s="174"/>
      <c r="DX20" s="174"/>
      <c r="DY20" s="174"/>
      <c r="DZ20" s="174"/>
      <c r="EA20" s="174"/>
      <c r="EB20" s="174"/>
      <c r="EC20" s="174"/>
      <c r="ED20" s="174"/>
      <c r="EE20" s="174"/>
      <c r="EF20" s="174"/>
      <c r="EG20" s="174"/>
      <c r="EH20" s="174"/>
      <c r="EI20" s="174"/>
      <c r="EJ20" s="174"/>
      <c r="EK20" s="174"/>
      <c r="EL20" s="174"/>
      <c r="EM20" s="175"/>
      <c r="EN20" s="168"/>
      <c r="EO20" s="191"/>
      <c r="EP20" s="191"/>
      <c r="EQ20" s="191"/>
      <c r="ER20" s="191"/>
      <c r="ES20" s="191"/>
      <c r="ET20" s="191"/>
      <c r="EU20" s="191"/>
      <c r="EV20" s="191"/>
      <c r="EW20" s="191"/>
      <c r="EX20" s="191"/>
      <c r="EY20" s="191"/>
      <c r="EZ20" s="191"/>
      <c r="FA20" s="191"/>
      <c r="FB20" s="191"/>
      <c r="FC20" s="191"/>
      <c r="FD20" s="191"/>
      <c r="FE20" s="191"/>
      <c r="FF20" s="191"/>
      <c r="FG20" s="191"/>
      <c r="FH20" s="35"/>
      <c r="FI20" s="69"/>
      <c r="FJ20" s="70" t="e">
        <f>IF(#REF!="Летний период",BV70,0)</f>
        <v>#REF!</v>
      </c>
      <c r="FK20" s="71" t="e">
        <f>IF(#REF!="зимний период",BV70,0)</f>
        <v>#REF!</v>
      </c>
      <c r="FL20" s="75" t="e">
        <f>IF(#REF!="",BV70,0)</f>
        <v>#REF!</v>
      </c>
      <c r="FM20" s="73" t="e">
        <f>IF(#REF!="Летний период",CG70,0)</f>
        <v>#REF!</v>
      </c>
      <c r="FN20" s="74" t="e">
        <f>IF(#REF!="зимний период",CG70,0)</f>
        <v>#REF!</v>
      </c>
      <c r="FO20" s="75" t="e">
        <f>IF(#REF!="",CG70,0)</f>
        <v>#REF!</v>
      </c>
      <c r="FP20" s="29" t="s">
        <v>62</v>
      </c>
      <c r="FQ20" s="82">
        <f t="shared" si="2"/>
        <v>4</v>
      </c>
      <c r="FR20" s="83">
        <f t="shared" si="3"/>
        <v>0</v>
      </c>
      <c r="FS20" s="83">
        <f t="shared" si="4"/>
        <v>4</v>
      </c>
      <c r="FT20" s="84">
        <f t="shared" si="5"/>
        <v>0</v>
      </c>
      <c r="FV20" s="85" t="e">
        <f>IF(#REF!="зимний период",ROUND((BV70*#REF!/100)+(CG70*#REF!/100),3),IF(#REF!="",ROUND((BV70*(#REF!*#REF!+#REF!)/100)+(CG70*(#REF!*#REF!+#REF!)/100),3),IF(#REF!="летний период",ROUND((BV70*#REF!/100)+(CG70*#REF!/100),3))))</f>
        <v>#REF!</v>
      </c>
      <c r="FW20" s="80" t="e">
        <f>IF(#REF!="зимний период",ROUND((BV70*#REF!/100)+(CG70*#REF!/100),2),IF(#REF!="",ROUND((BV70*(#REF!*#REF!+#REF!)/100)+(CG70*(#REF!*#REF!+#REF!)/100),2),IF(#REF!="летний период",ROUND((BV70*#REF!/100)+(CG70*#REF!/100),2))))</f>
        <v>#REF!</v>
      </c>
      <c r="FX20" s="81" t="e">
        <f t="shared" si="6"/>
        <v>#REF!</v>
      </c>
      <c r="FY20" s="2">
        <v>0</v>
      </c>
      <c r="FZ20" s="26"/>
      <c r="GA20" s="68"/>
      <c r="GB20" s="68"/>
      <c r="GC20" s="68"/>
      <c r="GD20" s="68"/>
      <c r="GE20" s="68"/>
      <c r="GF20" s="68"/>
      <c r="GG20" s="68"/>
      <c r="GH20" s="68"/>
    </row>
    <row r="21" spans="1:190" s="24" customFormat="1" ht="13.5" customHeight="1" x14ac:dyDescent="0.2">
      <c r="A21" s="20"/>
      <c r="B21" s="129">
        <f t="shared" si="11"/>
        <v>45148</v>
      </c>
      <c r="C21" s="130"/>
      <c r="D21" s="130"/>
      <c r="E21" s="130"/>
      <c r="F21" s="130"/>
      <c r="G21" s="130"/>
      <c r="H21" s="131"/>
      <c r="I21" s="132" t="str">
        <f t="shared" si="7"/>
        <v>20:00</v>
      </c>
      <c r="J21" s="133"/>
      <c r="K21" s="133"/>
      <c r="L21" s="133"/>
      <c r="M21" s="133"/>
      <c r="N21" s="134"/>
      <c r="O21" s="135" t="str">
        <f t="shared" si="8"/>
        <v>24:00</v>
      </c>
      <c r="P21" s="136"/>
      <c r="Q21" s="136"/>
      <c r="R21" s="136"/>
      <c r="S21" s="136"/>
      <c r="T21" s="137"/>
      <c r="U21" s="160">
        <f t="shared" si="9"/>
        <v>0.16666666666666699</v>
      </c>
      <c r="V21" s="160"/>
      <c r="W21" s="160"/>
      <c r="X21" s="160"/>
      <c r="Y21" s="160"/>
      <c r="Z21" s="160"/>
      <c r="AA21" s="160"/>
      <c r="AB21" s="160"/>
      <c r="AC21" s="160"/>
      <c r="AD21" s="139">
        <v>563300</v>
      </c>
      <c r="AE21" s="140"/>
      <c r="AF21" s="140"/>
      <c r="AG21" s="140"/>
      <c r="AH21" s="140"/>
      <c r="AI21" s="140"/>
      <c r="AJ21" s="141"/>
      <c r="AK21" s="139">
        <v>563495</v>
      </c>
      <c r="AL21" s="140"/>
      <c r="AM21" s="140"/>
      <c r="AN21" s="140"/>
      <c r="AO21" s="140"/>
      <c r="AP21" s="140"/>
      <c r="AQ21" s="141"/>
      <c r="AR21" s="142">
        <f t="shared" si="0"/>
        <v>195</v>
      </c>
      <c r="AS21" s="142"/>
      <c r="AT21" s="142"/>
      <c r="AU21" s="142"/>
      <c r="AV21" s="142"/>
      <c r="AW21" s="142"/>
      <c r="AX21" s="142"/>
      <c r="AY21" s="146">
        <f t="shared" ref="AY21:AY44" si="12">BF20</f>
        <v>33.58</v>
      </c>
      <c r="AZ21" s="146"/>
      <c r="BA21" s="146"/>
      <c r="BB21" s="146"/>
      <c r="BC21" s="146"/>
      <c r="BD21" s="146"/>
      <c r="BE21" s="146"/>
      <c r="BF21" s="143">
        <f t="shared" ref="BF21:BF44" si="13">AY21+BM21-CJ21</f>
        <v>18.989999999999998</v>
      </c>
      <c r="BG21" s="144"/>
      <c r="BH21" s="144"/>
      <c r="BI21" s="144"/>
      <c r="BJ21" s="144"/>
      <c r="BK21" s="144"/>
      <c r="BL21" s="145"/>
      <c r="BM21" s="161"/>
      <c r="BN21" s="162"/>
      <c r="BO21" s="162"/>
      <c r="BP21" s="162"/>
      <c r="BQ21" s="162"/>
      <c r="BR21" s="162"/>
      <c r="BS21" s="162"/>
      <c r="BT21" s="163"/>
      <c r="BU21" s="163"/>
      <c r="BV21" s="163"/>
      <c r="BW21" s="163"/>
      <c r="BX21" s="163"/>
      <c r="BY21" s="163"/>
      <c r="BZ21" s="163"/>
      <c r="CA21" s="163"/>
      <c r="CB21" s="164"/>
      <c r="CC21" s="143">
        <f t="shared" si="1"/>
        <v>14.59</v>
      </c>
      <c r="CD21" s="144"/>
      <c r="CE21" s="144"/>
      <c r="CF21" s="144"/>
      <c r="CG21" s="144"/>
      <c r="CH21" s="144"/>
      <c r="CI21" s="145"/>
      <c r="CJ21" s="143">
        <f t="shared" si="10"/>
        <v>14.59</v>
      </c>
      <c r="CK21" s="144"/>
      <c r="CL21" s="144"/>
      <c r="CM21" s="144"/>
      <c r="CN21" s="144"/>
      <c r="CO21" s="144"/>
      <c r="CP21" s="145"/>
      <c r="CQ21" s="172">
        <f>CC21-CJ21</f>
        <v>0</v>
      </c>
      <c r="CR21" s="172"/>
      <c r="CS21" s="172"/>
      <c r="CT21" s="172"/>
      <c r="CU21" s="172"/>
      <c r="CV21" s="172"/>
      <c r="CW21" s="172"/>
      <c r="CX21" s="173"/>
      <c r="CY21" s="169"/>
      <c r="CZ21" s="170"/>
      <c r="DA21" s="170"/>
      <c r="DB21" s="170"/>
      <c r="DC21" s="170"/>
      <c r="DD21" s="170"/>
      <c r="DE21" s="170"/>
      <c r="DF21" s="170"/>
      <c r="DG21" s="170"/>
      <c r="DH21" s="170"/>
      <c r="DI21" s="170"/>
      <c r="DJ21" s="174"/>
      <c r="DK21" s="174"/>
      <c r="DL21" s="174"/>
      <c r="DM21" s="174"/>
      <c r="DN21" s="174"/>
      <c r="DO21" s="174"/>
      <c r="DP21" s="174"/>
      <c r="DQ21" s="174"/>
      <c r="DR21" s="174"/>
      <c r="DS21" s="174"/>
      <c r="DT21" s="174"/>
      <c r="DU21" s="174"/>
      <c r="DV21" s="174"/>
      <c r="DW21" s="174"/>
      <c r="DX21" s="174"/>
      <c r="DY21" s="174"/>
      <c r="DZ21" s="174"/>
      <c r="EA21" s="174"/>
      <c r="EB21" s="174"/>
      <c r="EC21" s="174"/>
      <c r="ED21" s="174"/>
      <c r="EE21" s="174"/>
      <c r="EF21" s="174"/>
      <c r="EG21" s="174"/>
      <c r="EH21" s="174"/>
      <c r="EI21" s="174"/>
      <c r="EJ21" s="174"/>
      <c r="EK21" s="174"/>
      <c r="EL21" s="174"/>
      <c r="EM21" s="175"/>
      <c r="EN21" s="168"/>
      <c r="EO21" s="191"/>
      <c r="EP21" s="191"/>
      <c r="EQ21" s="191"/>
      <c r="ER21" s="191"/>
      <c r="ES21" s="191"/>
      <c r="ET21" s="191"/>
      <c r="EU21" s="191"/>
      <c r="EV21" s="191"/>
      <c r="EW21" s="191"/>
      <c r="EX21" s="191"/>
      <c r="EY21" s="191"/>
      <c r="EZ21" s="191"/>
      <c r="FA21" s="191"/>
      <c r="FB21" s="191"/>
      <c r="FC21" s="191"/>
      <c r="FD21" s="191"/>
      <c r="FE21" s="191"/>
      <c r="FF21" s="191"/>
      <c r="FG21" s="191"/>
      <c r="FH21" s="35"/>
      <c r="FI21" s="69"/>
      <c r="FJ21" s="70" t="e">
        <f>IF(#REF!="Летний период",BV71,0)</f>
        <v>#REF!</v>
      </c>
      <c r="FK21" s="71" t="e">
        <f>IF(#REF!="зимний период",BV71,0)</f>
        <v>#REF!</v>
      </c>
      <c r="FL21" s="75" t="e">
        <f>IF(#REF!="",BV71,0)</f>
        <v>#REF!</v>
      </c>
      <c r="FM21" s="73" t="e">
        <f>IF(#REF!="Летний период",CG71,0)</f>
        <v>#REF!</v>
      </c>
      <c r="FN21" s="74" t="e">
        <f>IF(#REF!="зимний период",CG71,0)</f>
        <v>#REF!</v>
      </c>
      <c r="FO21" s="75" t="e">
        <f>IF(#REF!="",CG71,0)</f>
        <v>#REF!</v>
      </c>
      <c r="FP21" s="29" t="s">
        <v>75</v>
      </c>
      <c r="FQ21" s="82">
        <f t="shared" si="2"/>
        <v>4</v>
      </c>
      <c r="FR21" s="83">
        <f t="shared" si="3"/>
        <v>0</v>
      </c>
      <c r="FS21" s="83">
        <f t="shared" si="4"/>
        <v>4</v>
      </c>
      <c r="FT21" s="84">
        <f t="shared" si="5"/>
        <v>0</v>
      </c>
      <c r="FV21" s="85" t="e">
        <f>IF(#REF!="зимний период",ROUND((BV71*#REF!/100)+(CG71*#REF!/100),3),IF(#REF!="",ROUND((BV71*(#REF!*#REF!+#REF!)/100)+(CG71*(#REF!*#REF!+#REF!)/100),3),IF(#REF!="летний период",ROUND((BV71*#REF!/100)+(CG71*#REF!/100),3))))</f>
        <v>#REF!</v>
      </c>
      <c r="FW21" s="80" t="e">
        <f>IF(#REF!="зимний период",ROUND((BV71*#REF!/100)+(CG71*#REF!/100),2),IF(#REF!="",ROUND((BV71*(#REF!*#REF!+#REF!)/100)+(CG71*(#REF!*#REF!+#REF!)/100),2),IF(#REF!="летний период",ROUND((BV71*#REF!/100)+(CG71*#REF!/100),2))))</f>
        <v>#REF!</v>
      </c>
      <c r="FX21" s="81" t="e">
        <f t="shared" si="6"/>
        <v>#REF!</v>
      </c>
      <c r="FY21" s="2">
        <v>0</v>
      </c>
      <c r="FZ21" s="86"/>
      <c r="GA21" s="68"/>
      <c r="GB21" s="68"/>
      <c r="GC21" s="68"/>
      <c r="GD21" s="68"/>
      <c r="GE21" s="68"/>
      <c r="GF21" s="68"/>
      <c r="GG21" s="68"/>
      <c r="GH21" s="68"/>
    </row>
    <row r="22" spans="1:190" s="24" customFormat="1" ht="15.75" customHeight="1" x14ac:dyDescent="0.2">
      <c r="A22" s="20"/>
      <c r="B22" s="129">
        <f t="shared" si="11"/>
        <v>45149</v>
      </c>
      <c r="C22" s="130"/>
      <c r="D22" s="130"/>
      <c r="E22" s="130"/>
      <c r="F22" s="130"/>
      <c r="G22" s="130"/>
      <c r="H22" s="131"/>
      <c r="I22" s="132" t="str">
        <f t="shared" si="7"/>
        <v>20:00</v>
      </c>
      <c r="J22" s="133"/>
      <c r="K22" s="133"/>
      <c r="L22" s="133"/>
      <c r="M22" s="133"/>
      <c r="N22" s="134"/>
      <c r="O22" s="135" t="str">
        <f t="shared" si="8"/>
        <v>24:00</v>
      </c>
      <c r="P22" s="136"/>
      <c r="Q22" s="136"/>
      <c r="R22" s="136"/>
      <c r="S22" s="136"/>
      <c r="T22" s="137"/>
      <c r="U22" s="160">
        <f t="shared" si="9"/>
        <v>0.16666666666666699</v>
      </c>
      <c r="V22" s="160"/>
      <c r="W22" s="160"/>
      <c r="X22" s="160"/>
      <c r="Y22" s="160"/>
      <c r="Z22" s="160"/>
      <c r="AA22" s="160"/>
      <c r="AB22" s="160"/>
      <c r="AC22" s="160"/>
      <c r="AD22" s="138">
        <v>563500</v>
      </c>
      <c r="AE22" s="138"/>
      <c r="AF22" s="138"/>
      <c r="AG22" s="138"/>
      <c r="AH22" s="138"/>
      <c r="AI22" s="138"/>
      <c r="AJ22" s="138"/>
      <c r="AK22" s="138">
        <v>563695</v>
      </c>
      <c r="AL22" s="138"/>
      <c r="AM22" s="138"/>
      <c r="AN22" s="138"/>
      <c r="AO22" s="138"/>
      <c r="AP22" s="138"/>
      <c r="AQ22" s="138"/>
      <c r="AR22" s="142">
        <f t="shared" si="0"/>
        <v>195</v>
      </c>
      <c r="AS22" s="142"/>
      <c r="AT22" s="142"/>
      <c r="AU22" s="142"/>
      <c r="AV22" s="142"/>
      <c r="AW22" s="142"/>
      <c r="AX22" s="142"/>
      <c r="AY22" s="146">
        <f t="shared" si="12"/>
        <v>18.989999999999998</v>
      </c>
      <c r="AZ22" s="146"/>
      <c r="BA22" s="146"/>
      <c r="BB22" s="146"/>
      <c r="BC22" s="146"/>
      <c r="BD22" s="146"/>
      <c r="BE22" s="146"/>
      <c r="BF22" s="143">
        <f t="shared" si="13"/>
        <v>24.4</v>
      </c>
      <c r="BG22" s="144"/>
      <c r="BH22" s="144"/>
      <c r="BI22" s="144"/>
      <c r="BJ22" s="144"/>
      <c r="BK22" s="144"/>
      <c r="BL22" s="145"/>
      <c r="BM22" s="161">
        <v>20</v>
      </c>
      <c r="BN22" s="162"/>
      <c r="BO22" s="162"/>
      <c r="BP22" s="162"/>
      <c r="BQ22" s="162"/>
      <c r="BR22" s="162"/>
      <c r="BS22" s="162"/>
      <c r="BT22" s="163"/>
      <c r="BU22" s="163"/>
      <c r="BV22" s="163"/>
      <c r="BW22" s="163"/>
      <c r="BX22" s="163"/>
      <c r="BY22" s="163"/>
      <c r="BZ22" s="163"/>
      <c r="CA22" s="163"/>
      <c r="CB22" s="164"/>
      <c r="CC22" s="143">
        <f t="shared" si="1"/>
        <v>14.59</v>
      </c>
      <c r="CD22" s="144"/>
      <c r="CE22" s="144"/>
      <c r="CF22" s="144"/>
      <c r="CG22" s="144"/>
      <c r="CH22" s="144"/>
      <c r="CI22" s="145"/>
      <c r="CJ22" s="143">
        <f t="shared" si="10"/>
        <v>14.59</v>
      </c>
      <c r="CK22" s="144"/>
      <c r="CL22" s="144"/>
      <c r="CM22" s="144"/>
      <c r="CN22" s="144"/>
      <c r="CO22" s="144"/>
      <c r="CP22" s="145"/>
      <c r="CQ22" s="172">
        <f t="shared" ref="CQ22:CQ28" si="14">CC22-CJ22</f>
        <v>0</v>
      </c>
      <c r="CR22" s="172"/>
      <c r="CS22" s="172"/>
      <c r="CT22" s="172"/>
      <c r="CU22" s="172"/>
      <c r="CV22" s="172"/>
      <c r="CW22" s="172"/>
      <c r="CX22" s="173"/>
      <c r="CY22" s="169"/>
      <c r="CZ22" s="170"/>
      <c r="DA22" s="170"/>
      <c r="DB22" s="170"/>
      <c r="DC22" s="170"/>
      <c r="DD22" s="170"/>
      <c r="DE22" s="170"/>
      <c r="DF22" s="170"/>
      <c r="DG22" s="170"/>
      <c r="DH22" s="170"/>
      <c r="DI22" s="170"/>
      <c r="DJ22" s="174"/>
      <c r="DK22" s="174"/>
      <c r="DL22" s="174"/>
      <c r="DM22" s="174"/>
      <c r="DN22" s="174"/>
      <c r="DO22" s="174"/>
      <c r="DP22" s="174"/>
      <c r="DQ22" s="174"/>
      <c r="DR22" s="174"/>
      <c r="DS22" s="174"/>
      <c r="DT22" s="174"/>
      <c r="DU22" s="174"/>
      <c r="DV22" s="174"/>
      <c r="DW22" s="174"/>
      <c r="DX22" s="174"/>
      <c r="DY22" s="174"/>
      <c r="DZ22" s="174"/>
      <c r="EA22" s="174"/>
      <c r="EB22" s="174"/>
      <c r="EC22" s="174"/>
      <c r="ED22" s="174"/>
      <c r="EE22" s="174"/>
      <c r="EF22" s="174"/>
      <c r="EG22" s="174"/>
      <c r="EH22" s="174"/>
      <c r="EI22" s="174"/>
      <c r="EJ22" s="174"/>
      <c r="EK22" s="174"/>
      <c r="EL22" s="174"/>
      <c r="EM22" s="175"/>
      <c r="EN22" s="168"/>
      <c r="EO22" s="191"/>
      <c r="EP22" s="191"/>
      <c r="EQ22" s="191"/>
      <c r="ER22" s="191"/>
      <c r="ES22" s="191"/>
      <c r="ET22" s="191"/>
      <c r="EU22" s="191"/>
      <c r="EV22" s="191"/>
      <c r="EW22" s="191"/>
      <c r="EX22" s="191"/>
      <c r="EY22" s="191"/>
      <c r="EZ22" s="191"/>
      <c r="FA22" s="191"/>
      <c r="FB22" s="191"/>
      <c r="FC22" s="191"/>
      <c r="FD22" s="191"/>
      <c r="FE22" s="191"/>
      <c r="FF22" s="191"/>
      <c r="FG22" s="191"/>
      <c r="FH22" s="35"/>
      <c r="FI22" s="69"/>
      <c r="FJ22" s="70" t="e">
        <f>IF(#REF!="Летний период",BV52,0)</f>
        <v>#REF!</v>
      </c>
      <c r="FK22" s="71" t="e">
        <f>IF(#REF!="зимний период",BV52,0)</f>
        <v>#REF!</v>
      </c>
      <c r="FL22" s="75" t="e">
        <f>IF(#REF!="",BV52,0)</f>
        <v>#REF!</v>
      </c>
      <c r="FM22" s="73" t="e">
        <f>IF(#REF!="Летний период",CG52,0)</f>
        <v>#REF!</v>
      </c>
      <c r="FN22" s="74" t="e">
        <f>IF(#REF!="зимний период",CG52,0)</f>
        <v>#REF!</v>
      </c>
      <c r="FO22" s="75" t="e">
        <f>IF(#REF!="",CG52,0)</f>
        <v>#REF!</v>
      </c>
      <c r="FP22" s="29" t="s">
        <v>76</v>
      </c>
      <c r="FQ22" s="82">
        <f t="shared" ref="FQ22:FQ32" si="15">HOUR(U22)</f>
        <v>4</v>
      </c>
      <c r="FR22" s="83">
        <f t="shared" ref="FR22:FR32" si="16">MINUTE(U22)</f>
        <v>0</v>
      </c>
      <c r="FS22" s="83">
        <f t="shared" si="4"/>
        <v>4</v>
      </c>
      <c r="FT22" s="84">
        <f t="shared" si="5"/>
        <v>0</v>
      </c>
      <c r="FV22" s="85" t="e">
        <f>IF(#REF!="зимний период",ROUND((BV52*#REF!/100)+(CG52*#REF!/100),3),IF(#REF!="",ROUND((BV52*(#REF!*#REF!+#REF!)/100)+(CG52*(#REF!*#REF!+#REF!)/100),3),IF(#REF!="летний период",ROUND((BV52*#REF!/100)+(CG52*#REF!/100),3))))</f>
        <v>#REF!</v>
      </c>
      <c r="FW22" s="80" t="e">
        <f>IF(#REF!="зимний период",ROUND((BV52*#REF!/100)+(CG52*#REF!/100),2),IF(#REF!="",ROUND((BV52*(#REF!*#REF!+#REF!)/100)+(CG52*(#REF!*#REF!+#REF!)/100),2),IF(#REF!="летний период",ROUND((BV52*#REF!/100)+(CG52*#REF!/100),2))))</f>
        <v>#REF!</v>
      </c>
      <c r="FX22" s="81" t="e">
        <f t="shared" si="6"/>
        <v>#REF!</v>
      </c>
      <c r="FY22" s="2">
        <v>0</v>
      </c>
      <c r="FZ22" s="87"/>
      <c r="GA22" s="68"/>
      <c r="GB22" s="68"/>
      <c r="GC22" s="68"/>
      <c r="GD22" s="68"/>
      <c r="GE22" s="68"/>
      <c r="GF22" s="68"/>
      <c r="GG22" s="68"/>
      <c r="GH22" s="68"/>
    </row>
    <row r="23" spans="1:190" s="24" customFormat="1" ht="12.6" customHeight="1" x14ac:dyDescent="0.2">
      <c r="A23" s="20"/>
      <c r="B23" s="129">
        <f t="shared" si="11"/>
        <v>45152</v>
      </c>
      <c r="C23" s="130"/>
      <c r="D23" s="130"/>
      <c r="E23" s="130"/>
      <c r="F23" s="130"/>
      <c r="G23" s="130"/>
      <c r="H23" s="131"/>
      <c r="I23" s="132" t="str">
        <f t="shared" si="7"/>
        <v>20:00</v>
      </c>
      <c r="J23" s="133"/>
      <c r="K23" s="133"/>
      <c r="L23" s="133"/>
      <c r="M23" s="133"/>
      <c r="N23" s="134"/>
      <c r="O23" s="135" t="str">
        <f t="shared" si="8"/>
        <v>24:00</v>
      </c>
      <c r="P23" s="136"/>
      <c r="Q23" s="136"/>
      <c r="R23" s="136"/>
      <c r="S23" s="136"/>
      <c r="T23" s="137"/>
      <c r="U23" s="160">
        <f t="shared" si="9"/>
        <v>0.16666666666666699</v>
      </c>
      <c r="V23" s="160"/>
      <c r="W23" s="160"/>
      <c r="X23" s="160"/>
      <c r="Y23" s="160"/>
      <c r="Z23" s="160"/>
      <c r="AA23" s="160"/>
      <c r="AB23" s="160"/>
      <c r="AC23" s="160"/>
      <c r="AD23" s="139">
        <v>563700</v>
      </c>
      <c r="AE23" s="140"/>
      <c r="AF23" s="140"/>
      <c r="AG23" s="140"/>
      <c r="AH23" s="140"/>
      <c r="AI23" s="140"/>
      <c r="AJ23" s="141"/>
      <c r="AK23" s="139">
        <v>563895</v>
      </c>
      <c r="AL23" s="140"/>
      <c r="AM23" s="140"/>
      <c r="AN23" s="140"/>
      <c r="AO23" s="140"/>
      <c r="AP23" s="140"/>
      <c r="AQ23" s="141"/>
      <c r="AR23" s="142">
        <f t="shared" si="0"/>
        <v>195</v>
      </c>
      <c r="AS23" s="142"/>
      <c r="AT23" s="142"/>
      <c r="AU23" s="142"/>
      <c r="AV23" s="142"/>
      <c r="AW23" s="142"/>
      <c r="AX23" s="142"/>
      <c r="AY23" s="146">
        <f t="shared" si="12"/>
        <v>24.4</v>
      </c>
      <c r="AZ23" s="146"/>
      <c r="BA23" s="146"/>
      <c r="BB23" s="146"/>
      <c r="BC23" s="146"/>
      <c r="BD23" s="146"/>
      <c r="BE23" s="146"/>
      <c r="BF23" s="143">
        <f t="shared" si="13"/>
        <v>39.81</v>
      </c>
      <c r="BG23" s="144"/>
      <c r="BH23" s="144"/>
      <c r="BI23" s="144"/>
      <c r="BJ23" s="144"/>
      <c r="BK23" s="144"/>
      <c r="BL23" s="145"/>
      <c r="BM23" s="161">
        <v>30</v>
      </c>
      <c r="BN23" s="162"/>
      <c r="BO23" s="162"/>
      <c r="BP23" s="162"/>
      <c r="BQ23" s="162"/>
      <c r="BR23" s="162"/>
      <c r="BS23" s="162"/>
      <c r="BT23" s="163"/>
      <c r="BU23" s="163"/>
      <c r="BV23" s="163"/>
      <c r="BW23" s="163"/>
      <c r="BX23" s="163"/>
      <c r="BY23" s="163"/>
      <c r="BZ23" s="163"/>
      <c r="CA23" s="163"/>
      <c r="CB23" s="164"/>
      <c r="CC23" s="143">
        <f t="shared" si="1"/>
        <v>14.59</v>
      </c>
      <c r="CD23" s="144"/>
      <c r="CE23" s="144"/>
      <c r="CF23" s="144"/>
      <c r="CG23" s="144"/>
      <c r="CH23" s="144"/>
      <c r="CI23" s="145"/>
      <c r="CJ23" s="143">
        <f t="shared" si="10"/>
        <v>14.59</v>
      </c>
      <c r="CK23" s="144"/>
      <c r="CL23" s="144"/>
      <c r="CM23" s="144"/>
      <c r="CN23" s="144"/>
      <c r="CO23" s="144"/>
      <c r="CP23" s="145"/>
      <c r="CQ23" s="172">
        <f t="shared" si="14"/>
        <v>0</v>
      </c>
      <c r="CR23" s="172"/>
      <c r="CS23" s="172"/>
      <c r="CT23" s="172"/>
      <c r="CU23" s="172"/>
      <c r="CV23" s="172"/>
      <c r="CW23" s="172"/>
      <c r="CX23" s="173"/>
      <c r="CY23" s="169"/>
      <c r="CZ23" s="170"/>
      <c r="DA23" s="170"/>
      <c r="DB23" s="170"/>
      <c r="DC23" s="170"/>
      <c r="DD23" s="170"/>
      <c r="DE23" s="170"/>
      <c r="DF23" s="170"/>
      <c r="DG23" s="170"/>
      <c r="DH23" s="170"/>
      <c r="DI23" s="170"/>
      <c r="DJ23" s="174"/>
      <c r="DK23" s="174"/>
      <c r="DL23" s="174"/>
      <c r="DM23" s="174"/>
      <c r="DN23" s="174"/>
      <c r="DO23" s="174"/>
      <c r="DP23" s="174"/>
      <c r="DQ23" s="174"/>
      <c r="DR23" s="174"/>
      <c r="DS23" s="174"/>
      <c r="DT23" s="174"/>
      <c r="DU23" s="174"/>
      <c r="DV23" s="174"/>
      <c r="DW23" s="174"/>
      <c r="DX23" s="174"/>
      <c r="DY23" s="174"/>
      <c r="DZ23" s="174"/>
      <c r="EA23" s="174"/>
      <c r="EB23" s="174"/>
      <c r="EC23" s="174"/>
      <c r="ED23" s="174"/>
      <c r="EE23" s="174"/>
      <c r="EF23" s="174"/>
      <c r="EG23" s="174"/>
      <c r="EH23" s="174"/>
      <c r="EI23" s="174"/>
      <c r="EJ23" s="174"/>
      <c r="EK23" s="174"/>
      <c r="EL23" s="174"/>
      <c r="EM23" s="175"/>
      <c r="EN23" s="168"/>
      <c r="EO23" s="191"/>
      <c r="EP23" s="191"/>
      <c r="EQ23" s="191"/>
      <c r="ER23" s="191"/>
      <c r="ES23" s="191"/>
      <c r="ET23" s="191"/>
      <c r="EU23" s="191"/>
      <c r="EV23" s="191"/>
      <c r="EW23" s="191"/>
      <c r="EX23" s="191"/>
      <c r="EY23" s="191"/>
      <c r="EZ23" s="191"/>
      <c r="FA23" s="191"/>
      <c r="FB23" s="191"/>
      <c r="FC23" s="191"/>
      <c r="FD23" s="191"/>
      <c r="FE23" s="191"/>
      <c r="FF23" s="191"/>
      <c r="FG23" s="191"/>
      <c r="FH23" s="35"/>
      <c r="FI23" s="69"/>
      <c r="FJ23" s="70" t="e">
        <f>IF(#REF!="Летний период",BV53,0)</f>
        <v>#REF!</v>
      </c>
      <c r="FK23" s="71" t="e">
        <f>IF(#REF!="зимний период",BV53,0)</f>
        <v>#REF!</v>
      </c>
      <c r="FL23" s="75" t="e">
        <f>IF(#REF!="",BV53,0)</f>
        <v>#REF!</v>
      </c>
      <c r="FM23" s="73" t="e">
        <f>IF(#REF!="Летний период",CG53,0)</f>
        <v>#REF!</v>
      </c>
      <c r="FN23" s="74" t="e">
        <f>IF(#REF!="зимний период",CG53,0)</f>
        <v>#REF!</v>
      </c>
      <c r="FO23" s="75" t="e">
        <f>IF(#REF!="",CG53,0)</f>
        <v>#REF!</v>
      </c>
      <c r="FP23" s="29" t="s">
        <v>77</v>
      </c>
      <c r="FQ23" s="82">
        <f t="shared" si="15"/>
        <v>4</v>
      </c>
      <c r="FR23" s="83">
        <f t="shared" si="16"/>
        <v>0</v>
      </c>
      <c r="FS23" s="83">
        <f t="shared" si="4"/>
        <v>4</v>
      </c>
      <c r="FT23" s="84">
        <f t="shared" si="5"/>
        <v>0</v>
      </c>
      <c r="FV23" s="85" t="e">
        <f>IF(#REF!="зимний период",ROUND((BV53*#REF!/100)+(CG53*#REF!/100),3),IF(#REF!="",ROUND((BV53*(#REF!*#REF!+#REF!)/100)+(CG53*(#REF!*#REF!+#REF!)/100),3),IF(#REF!="летний период",ROUND((BV53*#REF!/100)+(CG53*#REF!/100),3))))</f>
        <v>#REF!</v>
      </c>
      <c r="FW23" s="80" t="e">
        <f>IF(#REF!="зимний период",ROUND((BV53*#REF!/100)+(CG53*#REF!/100),2),IF(#REF!="",ROUND((BV53*(#REF!*#REF!+#REF!)/100)+(CG53*(#REF!*#REF!+#REF!)/100),2),IF(#REF!="летний период",ROUND((BV53*#REF!/100)+(CG53*#REF!/100),2))))</f>
        <v>#REF!</v>
      </c>
      <c r="FX23" s="81" t="e">
        <f t="shared" si="6"/>
        <v>#REF!</v>
      </c>
      <c r="FY23" s="2">
        <v>0</v>
      </c>
      <c r="FZ23" s="26"/>
      <c r="GA23" s="68"/>
      <c r="GB23" s="68"/>
      <c r="GC23" s="68"/>
      <c r="GD23" s="68"/>
      <c r="GE23" s="68"/>
      <c r="GF23" s="68"/>
      <c r="GG23" s="68"/>
      <c r="GH23" s="68"/>
    </row>
    <row r="24" spans="1:190" s="24" customFormat="1" ht="15" customHeight="1" x14ac:dyDescent="0.2">
      <c r="A24" s="20"/>
      <c r="B24" s="129">
        <f t="shared" si="11"/>
        <v>45153</v>
      </c>
      <c r="C24" s="130"/>
      <c r="D24" s="130"/>
      <c r="E24" s="130"/>
      <c r="F24" s="130"/>
      <c r="G24" s="130"/>
      <c r="H24" s="131"/>
      <c r="I24" s="132" t="str">
        <f t="shared" si="7"/>
        <v>20:00</v>
      </c>
      <c r="J24" s="133"/>
      <c r="K24" s="133"/>
      <c r="L24" s="133"/>
      <c r="M24" s="133"/>
      <c r="N24" s="134"/>
      <c r="O24" s="135" t="str">
        <f t="shared" si="8"/>
        <v>24:00</v>
      </c>
      <c r="P24" s="136"/>
      <c r="Q24" s="136"/>
      <c r="R24" s="136"/>
      <c r="S24" s="136"/>
      <c r="T24" s="137"/>
      <c r="U24" s="160">
        <f t="shared" si="9"/>
        <v>0.16666666666666699</v>
      </c>
      <c r="V24" s="160"/>
      <c r="W24" s="160"/>
      <c r="X24" s="160"/>
      <c r="Y24" s="160"/>
      <c r="Z24" s="160"/>
      <c r="AA24" s="160"/>
      <c r="AB24" s="160"/>
      <c r="AC24" s="160"/>
      <c r="AD24" s="138">
        <v>563900</v>
      </c>
      <c r="AE24" s="138"/>
      <c r="AF24" s="138"/>
      <c r="AG24" s="138"/>
      <c r="AH24" s="138"/>
      <c r="AI24" s="138"/>
      <c r="AJ24" s="138"/>
      <c r="AK24" s="138">
        <v>564095</v>
      </c>
      <c r="AL24" s="138"/>
      <c r="AM24" s="138"/>
      <c r="AN24" s="138"/>
      <c r="AO24" s="138"/>
      <c r="AP24" s="138"/>
      <c r="AQ24" s="138"/>
      <c r="AR24" s="142">
        <f t="shared" si="0"/>
        <v>195</v>
      </c>
      <c r="AS24" s="142"/>
      <c r="AT24" s="142"/>
      <c r="AU24" s="142"/>
      <c r="AV24" s="142"/>
      <c r="AW24" s="142"/>
      <c r="AX24" s="142"/>
      <c r="AY24" s="146">
        <f t="shared" si="12"/>
        <v>39.81</v>
      </c>
      <c r="AZ24" s="146"/>
      <c r="BA24" s="146"/>
      <c r="BB24" s="146"/>
      <c r="BC24" s="146"/>
      <c r="BD24" s="146"/>
      <c r="BE24" s="146"/>
      <c r="BF24" s="143">
        <f t="shared" si="13"/>
        <v>25.22</v>
      </c>
      <c r="BG24" s="144"/>
      <c r="BH24" s="144"/>
      <c r="BI24" s="144"/>
      <c r="BJ24" s="144"/>
      <c r="BK24" s="144"/>
      <c r="BL24" s="145"/>
      <c r="BM24" s="161"/>
      <c r="BN24" s="162"/>
      <c r="BO24" s="162"/>
      <c r="BP24" s="162"/>
      <c r="BQ24" s="162"/>
      <c r="BR24" s="162"/>
      <c r="BS24" s="162"/>
      <c r="BT24" s="163"/>
      <c r="BU24" s="163"/>
      <c r="BV24" s="163"/>
      <c r="BW24" s="163"/>
      <c r="BX24" s="163"/>
      <c r="BY24" s="163"/>
      <c r="BZ24" s="163"/>
      <c r="CA24" s="163"/>
      <c r="CB24" s="164"/>
      <c r="CC24" s="143">
        <f t="shared" si="1"/>
        <v>14.59</v>
      </c>
      <c r="CD24" s="144"/>
      <c r="CE24" s="144"/>
      <c r="CF24" s="144"/>
      <c r="CG24" s="144"/>
      <c r="CH24" s="144"/>
      <c r="CI24" s="145"/>
      <c r="CJ24" s="143">
        <f t="shared" si="10"/>
        <v>14.59</v>
      </c>
      <c r="CK24" s="144"/>
      <c r="CL24" s="144"/>
      <c r="CM24" s="144"/>
      <c r="CN24" s="144"/>
      <c r="CO24" s="144"/>
      <c r="CP24" s="145"/>
      <c r="CQ24" s="172">
        <f t="shared" si="14"/>
        <v>0</v>
      </c>
      <c r="CR24" s="172"/>
      <c r="CS24" s="172"/>
      <c r="CT24" s="172"/>
      <c r="CU24" s="172"/>
      <c r="CV24" s="172"/>
      <c r="CW24" s="172"/>
      <c r="CX24" s="173"/>
      <c r="CY24" s="169"/>
      <c r="CZ24" s="170"/>
      <c r="DA24" s="170"/>
      <c r="DB24" s="170"/>
      <c r="DC24" s="170"/>
      <c r="DD24" s="170"/>
      <c r="DE24" s="170"/>
      <c r="DF24" s="170"/>
      <c r="DG24" s="170"/>
      <c r="DH24" s="170"/>
      <c r="DI24" s="170"/>
      <c r="DJ24" s="174"/>
      <c r="DK24" s="174"/>
      <c r="DL24" s="174"/>
      <c r="DM24" s="174"/>
      <c r="DN24" s="174"/>
      <c r="DO24" s="174"/>
      <c r="DP24" s="174"/>
      <c r="DQ24" s="174"/>
      <c r="DR24" s="174"/>
      <c r="DS24" s="174"/>
      <c r="DT24" s="174"/>
      <c r="DU24" s="174"/>
      <c r="DV24" s="174"/>
      <c r="DW24" s="174"/>
      <c r="DX24" s="174"/>
      <c r="DY24" s="174"/>
      <c r="DZ24" s="174"/>
      <c r="EA24" s="174"/>
      <c r="EB24" s="174"/>
      <c r="EC24" s="174"/>
      <c r="ED24" s="174"/>
      <c r="EE24" s="174"/>
      <c r="EF24" s="174"/>
      <c r="EG24" s="174"/>
      <c r="EH24" s="174"/>
      <c r="EI24" s="174"/>
      <c r="EJ24" s="174"/>
      <c r="EK24" s="174"/>
      <c r="EL24" s="174"/>
      <c r="EM24" s="175"/>
      <c r="EN24" s="168"/>
      <c r="EO24" s="191"/>
      <c r="EP24" s="191"/>
      <c r="EQ24" s="191"/>
      <c r="ER24" s="191"/>
      <c r="ES24" s="191"/>
      <c r="ET24" s="191"/>
      <c r="EU24" s="191"/>
      <c r="EV24" s="191"/>
      <c r="EW24" s="191"/>
      <c r="EX24" s="191"/>
      <c r="EY24" s="191"/>
      <c r="EZ24" s="191"/>
      <c r="FA24" s="191"/>
      <c r="FB24" s="191"/>
      <c r="FC24" s="191"/>
      <c r="FD24" s="191"/>
      <c r="FE24" s="191"/>
      <c r="FF24" s="191"/>
      <c r="FG24" s="191"/>
      <c r="FH24" s="35"/>
      <c r="FI24" s="69"/>
      <c r="FJ24" s="70" t="e">
        <f>IF(#REF!="Летний период",BV54,0)</f>
        <v>#REF!</v>
      </c>
      <c r="FK24" s="71" t="e">
        <f>IF(#REF!="зимний период",BV54,0)</f>
        <v>#REF!</v>
      </c>
      <c r="FL24" s="75" t="e">
        <f>IF(#REF!="",BV54,0)</f>
        <v>#REF!</v>
      </c>
      <c r="FM24" s="73" t="e">
        <f>IF(#REF!="Летний период",CG54,0)</f>
        <v>#REF!</v>
      </c>
      <c r="FN24" s="74" t="e">
        <f>IF(#REF!="зимний период",CG54,0)</f>
        <v>#REF!</v>
      </c>
      <c r="FO24" s="75" t="e">
        <f>IF(#REF!="",CG54,0)</f>
        <v>#REF!</v>
      </c>
      <c r="FP24" s="29" t="s">
        <v>86</v>
      </c>
      <c r="FQ24" s="82">
        <f t="shared" si="15"/>
        <v>4</v>
      </c>
      <c r="FR24" s="83">
        <f t="shared" si="16"/>
        <v>0</v>
      </c>
      <c r="FS24" s="83">
        <f t="shared" si="4"/>
        <v>4</v>
      </c>
      <c r="FT24" s="84">
        <f t="shared" si="5"/>
        <v>0</v>
      </c>
      <c r="FV24" s="85" t="e">
        <f>IF(#REF!="зимний период",ROUND((BV54*#REF!/100)+(CG54*#REF!/100),3),IF(#REF!="",ROUND((BV54*(#REF!*#REF!+#REF!)/100)+(CG54*(#REF!*#REF!+#REF!)/100),3),IF(#REF!="летний период",ROUND((BV54*#REF!/100)+(CG54*#REF!/100),3))))</f>
        <v>#REF!</v>
      </c>
      <c r="FW24" s="80" t="e">
        <f>IF(#REF!="зимний период",ROUND((BV54*#REF!/100)+(CG54*#REF!/100),2),IF(#REF!="",ROUND((BV54*(#REF!*#REF!+#REF!)/100)+(CG54*(#REF!*#REF!+#REF!)/100),2),IF(#REF!="летний период",ROUND((BV54*#REF!/100)+(CG54*#REF!/100),2))))</f>
        <v>#REF!</v>
      </c>
      <c r="FX24" s="81" t="e">
        <f t="shared" si="6"/>
        <v>#REF!</v>
      </c>
      <c r="FY24" s="2">
        <v>0</v>
      </c>
      <c r="FZ24" s="26"/>
      <c r="GA24" s="68"/>
      <c r="GB24" s="68"/>
      <c r="GC24" s="68"/>
      <c r="GD24" s="68"/>
      <c r="GE24" s="68"/>
      <c r="GF24" s="68"/>
      <c r="GG24" s="68"/>
      <c r="GH24" s="68"/>
    </row>
    <row r="25" spans="1:190" s="24" customFormat="1" ht="15" customHeight="1" x14ac:dyDescent="0.2">
      <c r="A25" s="20"/>
      <c r="B25" s="129">
        <f t="shared" si="11"/>
        <v>45154</v>
      </c>
      <c r="C25" s="130"/>
      <c r="D25" s="130"/>
      <c r="E25" s="130"/>
      <c r="F25" s="130"/>
      <c r="G25" s="130"/>
      <c r="H25" s="131"/>
      <c r="I25" s="132" t="str">
        <f t="shared" si="7"/>
        <v>20:00</v>
      </c>
      <c r="J25" s="133"/>
      <c r="K25" s="133"/>
      <c r="L25" s="133"/>
      <c r="M25" s="133"/>
      <c r="N25" s="134"/>
      <c r="O25" s="135" t="str">
        <f t="shared" si="8"/>
        <v>24:00</v>
      </c>
      <c r="P25" s="136"/>
      <c r="Q25" s="136"/>
      <c r="R25" s="136"/>
      <c r="S25" s="136"/>
      <c r="T25" s="137"/>
      <c r="U25" s="160">
        <f t="shared" si="9"/>
        <v>0.16666666666666699</v>
      </c>
      <c r="V25" s="160"/>
      <c r="W25" s="160"/>
      <c r="X25" s="160"/>
      <c r="Y25" s="160"/>
      <c r="Z25" s="160"/>
      <c r="AA25" s="160"/>
      <c r="AB25" s="160"/>
      <c r="AC25" s="160"/>
      <c r="AD25" s="139">
        <v>564100</v>
      </c>
      <c r="AE25" s="140"/>
      <c r="AF25" s="140"/>
      <c r="AG25" s="140"/>
      <c r="AH25" s="140"/>
      <c r="AI25" s="140"/>
      <c r="AJ25" s="141"/>
      <c r="AK25" s="139">
        <v>564295</v>
      </c>
      <c r="AL25" s="140"/>
      <c r="AM25" s="140"/>
      <c r="AN25" s="140"/>
      <c r="AO25" s="140"/>
      <c r="AP25" s="140"/>
      <c r="AQ25" s="141"/>
      <c r="AR25" s="142">
        <f t="shared" si="0"/>
        <v>195</v>
      </c>
      <c r="AS25" s="142"/>
      <c r="AT25" s="142"/>
      <c r="AU25" s="142"/>
      <c r="AV25" s="142"/>
      <c r="AW25" s="142"/>
      <c r="AX25" s="142"/>
      <c r="AY25" s="146">
        <f t="shared" si="12"/>
        <v>25.22</v>
      </c>
      <c r="AZ25" s="146"/>
      <c r="BA25" s="146"/>
      <c r="BB25" s="146"/>
      <c r="BC25" s="146"/>
      <c r="BD25" s="146"/>
      <c r="BE25" s="146"/>
      <c r="BF25" s="143">
        <f t="shared" si="13"/>
        <v>10.63</v>
      </c>
      <c r="BG25" s="144"/>
      <c r="BH25" s="144"/>
      <c r="BI25" s="144"/>
      <c r="BJ25" s="144"/>
      <c r="BK25" s="144"/>
      <c r="BL25" s="145"/>
      <c r="BM25" s="161"/>
      <c r="BN25" s="162"/>
      <c r="BO25" s="162"/>
      <c r="BP25" s="162"/>
      <c r="BQ25" s="162"/>
      <c r="BR25" s="162"/>
      <c r="BS25" s="162"/>
      <c r="BT25" s="163"/>
      <c r="BU25" s="163"/>
      <c r="BV25" s="163"/>
      <c r="BW25" s="163"/>
      <c r="BX25" s="163"/>
      <c r="BY25" s="163"/>
      <c r="BZ25" s="163"/>
      <c r="CA25" s="163"/>
      <c r="CB25" s="164"/>
      <c r="CC25" s="143">
        <f t="shared" si="1"/>
        <v>14.59</v>
      </c>
      <c r="CD25" s="144"/>
      <c r="CE25" s="144"/>
      <c r="CF25" s="144"/>
      <c r="CG25" s="144"/>
      <c r="CH25" s="144"/>
      <c r="CI25" s="145"/>
      <c r="CJ25" s="143">
        <f t="shared" si="10"/>
        <v>14.59</v>
      </c>
      <c r="CK25" s="144"/>
      <c r="CL25" s="144"/>
      <c r="CM25" s="144"/>
      <c r="CN25" s="144"/>
      <c r="CO25" s="144"/>
      <c r="CP25" s="145"/>
      <c r="CQ25" s="172">
        <f t="shared" si="14"/>
        <v>0</v>
      </c>
      <c r="CR25" s="172"/>
      <c r="CS25" s="172"/>
      <c r="CT25" s="172"/>
      <c r="CU25" s="172"/>
      <c r="CV25" s="172"/>
      <c r="CW25" s="172"/>
      <c r="CX25" s="173"/>
      <c r="CY25" s="169"/>
      <c r="CZ25" s="170"/>
      <c r="DA25" s="170"/>
      <c r="DB25" s="170"/>
      <c r="DC25" s="170"/>
      <c r="DD25" s="170"/>
      <c r="DE25" s="170"/>
      <c r="DF25" s="170"/>
      <c r="DG25" s="170"/>
      <c r="DH25" s="170"/>
      <c r="DI25" s="170"/>
      <c r="DJ25" s="174"/>
      <c r="DK25" s="174"/>
      <c r="DL25" s="174"/>
      <c r="DM25" s="174"/>
      <c r="DN25" s="174"/>
      <c r="DO25" s="174"/>
      <c r="DP25" s="174"/>
      <c r="DQ25" s="174"/>
      <c r="DR25" s="174"/>
      <c r="DS25" s="174"/>
      <c r="DT25" s="174"/>
      <c r="DU25" s="174"/>
      <c r="DV25" s="174"/>
      <c r="DW25" s="174"/>
      <c r="DX25" s="174"/>
      <c r="DY25" s="174"/>
      <c r="DZ25" s="174"/>
      <c r="EA25" s="174"/>
      <c r="EB25" s="174"/>
      <c r="EC25" s="174"/>
      <c r="ED25" s="174"/>
      <c r="EE25" s="174"/>
      <c r="EF25" s="174"/>
      <c r="EG25" s="174"/>
      <c r="EH25" s="174"/>
      <c r="EI25" s="174"/>
      <c r="EJ25" s="174"/>
      <c r="EK25" s="174"/>
      <c r="EL25" s="174"/>
      <c r="EM25" s="175"/>
      <c r="EN25" s="168"/>
      <c r="EO25" s="191"/>
      <c r="EP25" s="191"/>
      <c r="EQ25" s="191"/>
      <c r="ER25" s="191"/>
      <c r="ES25" s="191"/>
      <c r="ET25" s="191"/>
      <c r="EU25" s="191"/>
      <c r="EV25" s="191"/>
      <c r="EW25" s="191"/>
      <c r="EX25" s="191"/>
      <c r="EY25" s="191"/>
      <c r="EZ25" s="191"/>
      <c r="FA25" s="191"/>
      <c r="FB25" s="191"/>
      <c r="FC25" s="191"/>
      <c r="FD25" s="191"/>
      <c r="FE25" s="191"/>
      <c r="FF25" s="191"/>
      <c r="FG25" s="191"/>
      <c r="FH25" s="35"/>
      <c r="FI25" s="69"/>
      <c r="FJ25" s="70" t="e">
        <f>IF(#REF!="Летний период",BV68,0)</f>
        <v>#REF!</v>
      </c>
      <c r="FK25" s="71" t="e">
        <f>IF(#REF!="зимний период",BV68,0)</f>
        <v>#REF!</v>
      </c>
      <c r="FL25" s="75" t="e">
        <f>IF(#REF!="",BV68,0)</f>
        <v>#REF!</v>
      </c>
      <c r="FM25" s="73" t="e">
        <f>IF(#REF!="Летний период",CG68,0)</f>
        <v>#REF!</v>
      </c>
      <c r="FN25" s="74" t="e">
        <f>IF(#REF!="зимний период",CG68,0)</f>
        <v>#REF!</v>
      </c>
      <c r="FO25" s="75" t="e">
        <f>IF(#REF!="",CG68,0)</f>
        <v>#REF!</v>
      </c>
      <c r="FP25" s="35"/>
      <c r="FQ25" s="82">
        <f t="shared" si="15"/>
        <v>4</v>
      </c>
      <c r="FR25" s="83">
        <f t="shared" si="16"/>
        <v>0</v>
      </c>
      <c r="FS25" s="83">
        <f t="shared" si="4"/>
        <v>4</v>
      </c>
      <c r="FT25" s="84">
        <f t="shared" si="5"/>
        <v>0</v>
      </c>
      <c r="FV25" s="85" t="e">
        <f>IF(#REF!="зимний период",ROUND((BV68*#REF!/100)+(CG68*#REF!/100),3),IF(#REF!="",ROUND((BV68*(#REF!*#REF!+#REF!)/100)+(CG68*(#REF!*#REF!+#REF!)/100),3),IF(#REF!="летний период",ROUND((BV68*#REF!/100)+(CG68*#REF!/100),3))))</f>
        <v>#REF!</v>
      </c>
      <c r="FW25" s="80" t="e">
        <f>IF(#REF!="зимний период",ROUND((BV68*#REF!/100)+(CG68*#REF!/100),2),IF(#REF!="",ROUND((BV68*(#REF!*#REF!+#REF!)/100)+(CG68*(#REF!*#REF!+#REF!)/100),2),IF(#REF!="летний период",ROUND((BV68*#REF!/100)+(CG68*#REF!/100),2))))</f>
        <v>#REF!</v>
      </c>
      <c r="FX25" s="81" t="e">
        <f t="shared" si="6"/>
        <v>#REF!</v>
      </c>
      <c r="FY25" s="2">
        <v>0</v>
      </c>
      <c r="FZ25" s="26"/>
      <c r="GA25" s="68"/>
      <c r="GB25" s="68"/>
      <c r="GC25" s="68"/>
      <c r="GD25" s="68"/>
      <c r="GE25" s="68"/>
      <c r="GF25" s="68"/>
      <c r="GG25" s="68"/>
      <c r="GH25" s="68"/>
    </row>
    <row r="26" spans="1:190" s="24" customFormat="1" ht="13.15" customHeight="1" x14ac:dyDescent="0.2">
      <c r="A26" s="20"/>
      <c r="B26" s="129">
        <f t="shared" si="11"/>
        <v>45155</v>
      </c>
      <c r="C26" s="130"/>
      <c r="D26" s="130"/>
      <c r="E26" s="130"/>
      <c r="F26" s="130"/>
      <c r="G26" s="130"/>
      <c r="H26" s="131"/>
      <c r="I26" s="132" t="str">
        <f t="shared" si="7"/>
        <v>20:00</v>
      </c>
      <c r="J26" s="133"/>
      <c r="K26" s="133"/>
      <c r="L26" s="133"/>
      <c r="M26" s="133"/>
      <c r="N26" s="134"/>
      <c r="O26" s="135" t="str">
        <f t="shared" si="8"/>
        <v>24:00</v>
      </c>
      <c r="P26" s="136"/>
      <c r="Q26" s="136"/>
      <c r="R26" s="136"/>
      <c r="S26" s="136"/>
      <c r="T26" s="137"/>
      <c r="U26" s="160">
        <f t="shared" si="9"/>
        <v>0.16666666666666699</v>
      </c>
      <c r="V26" s="160"/>
      <c r="W26" s="160"/>
      <c r="X26" s="160"/>
      <c r="Y26" s="160"/>
      <c r="Z26" s="160"/>
      <c r="AA26" s="160"/>
      <c r="AB26" s="160"/>
      <c r="AC26" s="160"/>
      <c r="AD26" s="138">
        <v>564300</v>
      </c>
      <c r="AE26" s="138"/>
      <c r="AF26" s="138"/>
      <c r="AG26" s="138"/>
      <c r="AH26" s="138"/>
      <c r="AI26" s="138"/>
      <c r="AJ26" s="138"/>
      <c r="AK26" s="138">
        <v>564495</v>
      </c>
      <c r="AL26" s="138"/>
      <c r="AM26" s="138"/>
      <c r="AN26" s="138"/>
      <c r="AO26" s="138"/>
      <c r="AP26" s="138"/>
      <c r="AQ26" s="138"/>
      <c r="AR26" s="142">
        <f t="shared" si="0"/>
        <v>195</v>
      </c>
      <c r="AS26" s="142"/>
      <c r="AT26" s="142"/>
      <c r="AU26" s="142"/>
      <c r="AV26" s="142"/>
      <c r="AW26" s="142"/>
      <c r="AX26" s="142"/>
      <c r="AY26" s="146">
        <f t="shared" si="12"/>
        <v>10.63</v>
      </c>
      <c r="AZ26" s="146"/>
      <c r="BA26" s="146"/>
      <c r="BB26" s="146"/>
      <c r="BC26" s="146"/>
      <c r="BD26" s="146"/>
      <c r="BE26" s="146"/>
      <c r="BF26" s="143">
        <f t="shared" si="13"/>
        <v>16.04</v>
      </c>
      <c r="BG26" s="144"/>
      <c r="BH26" s="144"/>
      <c r="BI26" s="144"/>
      <c r="BJ26" s="144"/>
      <c r="BK26" s="144"/>
      <c r="BL26" s="145"/>
      <c r="BM26" s="161">
        <v>20</v>
      </c>
      <c r="BN26" s="162"/>
      <c r="BO26" s="162"/>
      <c r="BP26" s="162"/>
      <c r="BQ26" s="162"/>
      <c r="BR26" s="162"/>
      <c r="BS26" s="162"/>
      <c r="BT26" s="163"/>
      <c r="BU26" s="163"/>
      <c r="BV26" s="163"/>
      <c r="BW26" s="163"/>
      <c r="BX26" s="163"/>
      <c r="BY26" s="163"/>
      <c r="BZ26" s="163"/>
      <c r="CA26" s="163"/>
      <c r="CB26" s="164"/>
      <c r="CC26" s="143">
        <f t="shared" si="1"/>
        <v>14.59</v>
      </c>
      <c r="CD26" s="144"/>
      <c r="CE26" s="144"/>
      <c r="CF26" s="144"/>
      <c r="CG26" s="144"/>
      <c r="CH26" s="144"/>
      <c r="CI26" s="145"/>
      <c r="CJ26" s="143">
        <f t="shared" si="10"/>
        <v>14.59</v>
      </c>
      <c r="CK26" s="144"/>
      <c r="CL26" s="144"/>
      <c r="CM26" s="144"/>
      <c r="CN26" s="144"/>
      <c r="CO26" s="144"/>
      <c r="CP26" s="145"/>
      <c r="CQ26" s="172">
        <f t="shared" si="14"/>
        <v>0</v>
      </c>
      <c r="CR26" s="172"/>
      <c r="CS26" s="172"/>
      <c r="CT26" s="172"/>
      <c r="CU26" s="172"/>
      <c r="CV26" s="172"/>
      <c r="CW26" s="172"/>
      <c r="CX26" s="173"/>
      <c r="CY26" s="169"/>
      <c r="CZ26" s="170"/>
      <c r="DA26" s="170"/>
      <c r="DB26" s="170"/>
      <c r="DC26" s="170"/>
      <c r="DD26" s="170"/>
      <c r="DE26" s="170"/>
      <c r="DF26" s="170"/>
      <c r="DG26" s="170"/>
      <c r="DH26" s="170"/>
      <c r="DI26" s="170"/>
      <c r="DJ26" s="174"/>
      <c r="DK26" s="174"/>
      <c r="DL26" s="174"/>
      <c r="DM26" s="174"/>
      <c r="DN26" s="174"/>
      <c r="DO26" s="174"/>
      <c r="DP26" s="174"/>
      <c r="DQ26" s="174"/>
      <c r="DR26" s="174"/>
      <c r="DS26" s="174"/>
      <c r="DT26" s="174"/>
      <c r="DU26" s="174"/>
      <c r="DV26" s="174"/>
      <c r="DW26" s="174"/>
      <c r="DX26" s="174"/>
      <c r="DY26" s="174"/>
      <c r="DZ26" s="174"/>
      <c r="EA26" s="174"/>
      <c r="EB26" s="174"/>
      <c r="EC26" s="174"/>
      <c r="ED26" s="174"/>
      <c r="EE26" s="174"/>
      <c r="EF26" s="174"/>
      <c r="EG26" s="174"/>
      <c r="EH26" s="174"/>
      <c r="EI26" s="174"/>
      <c r="EJ26" s="174"/>
      <c r="EK26" s="174"/>
      <c r="EL26" s="174"/>
      <c r="EM26" s="175"/>
      <c r="EN26" s="168"/>
      <c r="EO26" s="191"/>
      <c r="EP26" s="191"/>
      <c r="EQ26" s="191"/>
      <c r="ER26" s="191"/>
      <c r="ES26" s="191"/>
      <c r="ET26" s="191"/>
      <c r="EU26" s="191"/>
      <c r="EV26" s="191"/>
      <c r="EW26" s="191"/>
      <c r="EX26" s="191"/>
      <c r="EY26" s="191"/>
      <c r="EZ26" s="191"/>
      <c r="FA26" s="191"/>
      <c r="FB26" s="191"/>
      <c r="FC26" s="191"/>
      <c r="FD26" s="191"/>
      <c r="FE26" s="191"/>
      <c r="FF26" s="191"/>
      <c r="FG26" s="191"/>
      <c r="FH26" s="35"/>
      <c r="FI26" s="69"/>
      <c r="FJ26" s="70" t="e">
        <f>IF(#REF!="Летний период",BV69,0)</f>
        <v>#REF!</v>
      </c>
      <c r="FK26" s="71" t="e">
        <f>IF(#REF!="зимний период",BV69,0)</f>
        <v>#REF!</v>
      </c>
      <c r="FL26" s="75" t="e">
        <f>IF(#REF!="",BV69,0)</f>
        <v>#REF!</v>
      </c>
      <c r="FM26" s="73" t="e">
        <f>IF(#REF!="Летний период",CG69,0)</f>
        <v>#REF!</v>
      </c>
      <c r="FN26" s="74" t="e">
        <f>IF(#REF!="зимний период",CG69,0)</f>
        <v>#REF!</v>
      </c>
      <c r="FO26" s="75" t="e">
        <f>IF(#REF!="",CG69,0)</f>
        <v>#REF!</v>
      </c>
      <c r="FP26" s="35"/>
      <c r="FQ26" s="82">
        <f t="shared" si="15"/>
        <v>4</v>
      </c>
      <c r="FR26" s="83">
        <f t="shared" si="16"/>
        <v>0</v>
      </c>
      <c r="FS26" s="83">
        <f t="shared" si="4"/>
        <v>4</v>
      </c>
      <c r="FT26" s="84">
        <f t="shared" si="5"/>
        <v>0</v>
      </c>
      <c r="FV26" s="85" t="e">
        <f>IF(#REF!="зимний период",ROUND((BV69*#REF!/100)+(CG69*#REF!/100),3),IF(#REF!="",ROUND((BV69*(#REF!*#REF!+#REF!)/100)+(CG69*(#REF!*#REF!+#REF!)/100),3),IF(#REF!="летний период",ROUND((BV69*#REF!/100)+(CG69*#REF!/100),3))))</f>
        <v>#REF!</v>
      </c>
      <c r="FW26" s="80" t="e">
        <f>IF(#REF!="зимний период",ROUND((BV69*#REF!/100)+(CG69*#REF!/100),2),IF(#REF!="",ROUND((BV69*(#REF!*#REF!+#REF!)/100)+(CG69*(#REF!*#REF!+#REF!)/100),2),IF(#REF!="летний период",ROUND((BV69*#REF!/100)+(CG69*#REF!/100),2))))</f>
        <v>#REF!</v>
      </c>
      <c r="FX26" s="81" t="e">
        <f t="shared" si="6"/>
        <v>#REF!</v>
      </c>
      <c r="FY26" s="2">
        <v>0</v>
      </c>
      <c r="FZ26" s="26"/>
      <c r="GA26" s="68"/>
      <c r="GB26" s="68"/>
      <c r="GC26" s="68"/>
      <c r="GD26" s="68"/>
      <c r="GE26" s="68"/>
      <c r="GF26" s="68"/>
      <c r="GG26" s="68"/>
      <c r="GH26" s="68"/>
    </row>
    <row r="27" spans="1:190" s="24" customFormat="1" ht="13.9" customHeight="1" x14ac:dyDescent="0.2">
      <c r="A27" s="20"/>
      <c r="B27" s="129">
        <f t="shared" si="11"/>
        <v>45156</v>
      </c>
      <c r="C27" s="130"/>
      <c r="D27" s="130"/>
      <c r="E27" s="130"/>
      <c r="F27" s="130"/>
      <c r="G27" s="130"/>
      <c r="H27" s="131"/>
      <c r="I27" s="132" t="str">
        <f t="shared" si="7"/>
        <v>20:00</v>
      </c>
      <c r="J27" s="133"/>
      <c r="K27" s="133"/>
      <c r="L27" s="133"/>
      <c r="M27" s="133"/>
      <c r="N27" s="134"/>
      <c r="O27" s="135" t="str">
        <f t="shared" si="8"/>
        <v>24:00</v>
      </c>
      <c r="P27" s="136"/>
      <c r="Q27" s="136"/>
      <c r="R27" s="136"/>
      <c r="S27" s="136"/>
      <c r="T27" s="137"/>
      <c r="U27" s="160">
        <f t="shared" si="9"/>
        <v>0.16666666666666699</v>
      </c>
      <c r="V27" s="160"/>
      <c r="W27" s="160"/>
      <c r="X27" s="160"/>
      <c r="Y27" s="160"/>
      <c r="Z27" s="160"/>
      <c r="AA27" s="160"/>
      <c r="AB27" s="160"/>
      <c r="AC27" s="160"/>
      <c r="AD27" s="139">
        <v>564500</v>
      </c>
      <c r="AE27" s="140"/>
      <c r="AF27" s="140"/>
      <c r="AG27" s="140"/>
      <c r="AH27" s="140"/>
      <c r="AI27" s="140"/>
      <c r="AJ27" s="141"/>
      <c r="AK27" s="139">
        <v>564695</v>
      </c>
      <c r="AL27" s="140"/>
      <c r="AM27" s="140"/>
      <c r="AN27" s="140"/>
      <c r="AO27" s="140"/>
      <c r="AP27" s="140"/>
      <c r="AQ27" s="141"/>
      <c r="AR27" s="142">
        <f t="shared" si="0"/>
        <v>195</v>
      </c>
      <c r="AS27" s="142"/>
      <c r="AT27" s="142"/>
      <c r="AU27" s="142"/>
      <c r="AV27" s="142"/>
      <c r="AW27" s="142"/>
      <c r="AX27" s="142"/>
      <c r="AY27" s="146">
        <f t="shared" si="12"/>
        <v>16.04</v>
      </c>
      <c r="AZ27" s="146"/>
      <c r="BA27" s="146"/>
      <c r="BB27" s="146"/>
      <c r="BC27" s="146"/>
      <c r="BD27" s="146"/>
      <c r="BE27" s="146"/>
      <c r="BF27" s="143">
        <f t="shared" si="13"/>
        <v>26.45</v>
      </c>
      <c r="BG27" s="144"/>
      <c r="BH27" s="144"/>
      <c r="BI27" s="144"/>
      <c r="BJ27" s="144"/>
      <c r="BK27" s="144"/>
      <c r="BL27" s="145"/>
      <c r="BM27" s="161">
        <v>25</v>
      </c>
      <c r="BN27" s="162"/>
      <c r="BO27" s="162"/>
      <c r="BP27" s="162"/>
      <c r="BQ27" s="162"/>
      <c r="BR27" s="162"/>
      <c r="BS27" s="162"/>
      <c r="BT27" s="163"/>
      <c r="BU27" s="163"/>
      <c r="BV27" s="163"/>
      <c r="BW27" s="163"/>
      <c r="BX27" s="163"/>
      <c r="BY27" s="163"/>
      <c r="BZ27" s="163"/>
      <c r="CA27" s="163"/>
      <c r="CB27" s="164"/>
      <c r="CC27" s="143">
        <f t="shared" si="1"/>
        <v>14.59</v>
      </c>
      <c r="CD27" s="144"/>
      <c r="CE27" s="144"/>
      <c r="CF27" s="144"/>
      <c r="CG27" s="144"/>
      <c r="CH27" s="144"/>
      <c r="CI27" s="145"/>
      <c r="CJ27" s="143">
        <f t="shared" si="10"/>
        <v>14.59</v>
      </c>
      <c r="CK27" s="144"/>
      <c r="CL27" s="144"/>
      <c r="CM27" s="144"/>
      <c r="CN27" s="144"/>
      <c r="CO27" s="144"/>
      <c r="CP27" s="145"/>
      <c r="CQ27" s="172">
        <f t="shared" si="14"/>
        <v>0</v>
      </c>
      <c r="CR27" s="172"/>
      <c r="CS27" s="172"/>
      <c r="CT27" s="172"/>
      <c r="CU27" s="172"/>
      <c r="CV27" s="172"/>
      <c r="CW27" s="172"/>
      <c r="CX27" s="173"/>
      <c r="CY27" s="169"/>
      <c r="CZ27" s="170"/>
      <c r="DA27" s="170"/>
      <c r="DB27" s="170"/>
      <c r="DC27" s="170"/>
      <c r="DD27" s="170"/>
      <c r="DE27" s="170"/>
      <c r="DF27" s="170"/>
      <c r="DG27" s="170"/>
      <c r="DH27" s="170"/>
      <c r="DI27" s="170"/>
      <c r="DJ27" s="174"/>
      <c r="DK27" s="174"/>
      <c r="DL27" s="174"/>
      <c r="DM27" s="174"/>
      <c r="DN27" s="174"/>
      <c r="DO27" s="174"/>
      <c r="DP27" s="174"/>
      <c r="DQ27" s="174"/>
      <c r="DR27" s="174"/>
      <c r="DS27" s="174"/>
      <c r="DT27" s="174"/>
      <c r="DU27" s="174"/>
      <c r="DV27" s="174"/>
      <c r="DW27" s="174"/>
      <c r="DX27" s="174"/>
      <c r="DY27" s="174"/>
      <c r="DZ27" s="174"/>
      <c r="EA27" s="174"/>
      <c r="EB27" s="174"/>
      <c r="EC27" s="174"/>
      <c r="ED27" s="174"/>
      <c r="EE27" s="174"/>
      <c r="EF27" s="174"/>
      <c r="EG27" s="174"/>
      <c r="EH27" s="174"/>
      <c r="EI27" s="174"/>
      <c r="EJ27" s="174"/>
      <c r="EK27" s="174"/>
      <c r="EL27" s="174"/>
      <c r="EM27" s="175"/>
      <c r="EN27" s="168"/>
      <c r="EO27" s="168"/>
      <c r="EP27" s="168"/>
      <c r="EQ27" s="168"/>
      <c r="ER27" s="168"/>
      <c r="ES27" s="168"/>
      <c r="ET27" s="168"/>
      <c r="EU27" s="168"/>
      <c r="EV27" s="168"/>
      <c r="EW27" s="168"/>
      <c r="EX27" s="191"/>
      <c r="EY27" s="191"/>
      <c r="EZ27" s="191"/>
      <c r="FA27" s="191"/>
      <c r="FB27" s="191"/>
      <c r="FC27" s="191"/>
      <c r="FD27" s="191"/>
      <c r="FE27" s="191"/>
      <c r="FF27" s="191"/>
      <c r="FG27" s="191"/>
      <c r="FH27" s="35"/>
      <c r="FI27" s="69"/>
      <c r="FJ27" s="70" t="e">
        <f>IF(#REF!="Летний период",BV70,0)</f>
        <v>#REF!</v>
      </c>
      <c r="FK27" s="71" t="e">
        <f>IF(#REF!="зимний период",BV70,0)</f>
        <v>#REF!</v>
      </c>
      <c r="FL27" s="75" t="e">
        <f>IF(#REF!="",BV70,0)</f>
        <v>#REF!</v>
      </c>
      <c r="FM27" s="73" t="e">
        <f>IF(#REF!="Летний период",CG70,0)</f>
        <v>#REF!</v>
      </c>
      <c r="FN27" s="74" t="e">
        <f>IF(#REF!="зимний период",CG70,0)</f>
        <v>#REF!</v>
      </c>
      <c r="FO27" s="75" t="e">
        <f>IF(#REF!="",CG70,0)</f>
        <v>#REF!</v>
      </c>
      <c r="FP27" s="35"/>
      <c r="FQ27" s="82">
        <f t="shared" si="15"/>
        <v>4</v>
      </c>
      <c r="FR27" s="83">
        <f t="shared" si="16"/>
        <v>0</v>
      </c>
      <c r="FS27" s="83">
        <f t="shared" si="4"/>
        <v>4</v>
      </c>
      <c r="FT27" s="84">
        <f t="shared" si="5"/>
        <v>0</v>
      </c>
      <c r="FV27" s="85" t="e">
        <f>IF(#REF!="зимний период",ROUND((BV70*#REF!/100)+(CG70*#REF!/100),3),IF(#REF!="",ROUND((BV70*(#REF!*#REF!+#REF!)/100)+(CG70*(#REF!*#REF!+#REF!)/100),3),IF(#REF!="летний период",ROUND((BV70*#REF!/100)+(CG70*#REF!/100),3))))</f>
        <v>#REF!</v>
      </c>
      <c r="FW27" s="80" t="e">
        <f>IF(#REF!="зимний период",ROUND((BV70*#REF!/100)+(CG70*#REF!/100),2),IF(#REF!="",ROUND((BV70*(#REF!*#REF!+#REF!)/100)+(CG70*(#REF!*#REF!+#REF!)/100),2),IF(#REF!="летний период",ROUND((BV70*#REF!/100)+(CG70*#REF!/100),2))))</f>
        <v>#REF!</v>
      </c>
      <c r="FX27" s="81" t="e">
        <f t="shared" si="6"/>
        <v>#REF!</v>
      </c>
      <c r="FY27" s="2">
        <v>0</v>
      </c>
      <c r="FZ27" s="26"/>
      <c r="GA27" s="68"/>
      <c r="GB27" s="68"/>
      <c r="GC27" s="68"/>
      <c r="GD27" s="68"/>
      <c r="GE27" s="68"/>
      <c r="GF27" s="68"/>
      <c r="GG27" s="68"/>
      <c r="GH27" s="68"/>
    </row>
    <row r="28" spans="1:190" s="24" customFormat="1" ht="12" hidden="1" customHeight="1" x14ac:dyDescent="0.2">
      <c r="A28" s="20"/>
      <c r="B28" s="129">
        <f t="shared" si="11"/>
        <v>45159</v>
      </c>
      <c r="C28" s="130"/>
      <c r="D28" s="130"/>
      <c r="E28" s="130"/>
      <c r="F28" s="130"/>
      <c r="G28" s="130"/>
      <c r="H28" s="131"/>
      <c r="I28" s="132" t="str">
        <f t="shared" si="7"/>
        <v>20:00</v>
      </c>
      <c r="J28" s="133"/>
      <c r="K28" s="133"/>
      <c r="L28" s="133"/>
      <c r="M28" s="133"/>
      <c r="N28" s="134"/>
      <c r="O28" s="135" t="str">
        <f t="shared" si="8"/>
        <v>24:00</v>
      </c>
      <c r="P28" s="136"/>
      <c r="Q28" s="136"/>
      <c r="R28" s="136"/>
      <c r="S28" s="136"/>
      <c r="T28" s="137"/>
      <c r="U28" s="160">
        <f t="shared" si="9"/>
        <v>0.16666666666666699</v>
      </c>
      <c r="V28" s="160"/>
      <c r="W28" s="160"/>
      <c r="X28" s="160"/>
      <c r="Y28" s="160"/>
      <c r="Z28" s="160"/>
      <c r="AA28" s="160"/>
      <c r="AB28" s="160"/>
      <c r="AC28" s="160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42">
        <f t="shared" si="0"/>
        <v>0</v>
      </c>
      <c r="AS28" s="142"/>
      <c r="AT28" s="142"/>
      <c r="AU28" s="142"/>
      <c r="AV28" s="142"/>
      <c r="AW28" s="142"/>
      <c r="AX28" s="142"/>
      <c r="AY28" s="146">
        <f t="shared" si="12"/>
        <v>26.45</v>
      </c>
      <c r="AZ28" s="146"/>
      <c r="BA28" s="146"/>
      <c r="BB28" s="146"/>
      <c r="BC28" s="146"/>
      <c r="BD28" s="146"/>
      <c r="BE28" s="146"/>
      <c r="BF28" s="143">
        <f t="shared" si="13"/>
        <v>26.45</v>
      </c>
      <c r="BG28" s="144"/>
      <c r="BH28" s="144"/>
      <c r="BI28" s="144"/>
      <c r="BJ28" s="144"/>
      <c r="BK28" s="144"/>
      <c r="BL28" s="145"/>
      <c r="BM28" s="161"/>
      <c r="BN28" s="162"/>
      <c r="BO28" s="162"/>
      <c r="BP28" s="162"/>
      <c r="BQ28" s="162"/>
      <c r="BR28" s="162"/>
      <c r="BS28" s="162"/>
      <c r="BT28" s="163"/>
      <c r="BU28" s="163"/>
      <c r="BV28" s="163"/>
      <c r="BW28" s="163"/>
      <c r="BX28" s="163"/>
      <c r="BY28" s="163"/>
      <c r="BZ28" s="163"/>
      <c r="CA28" s="163"/>
      <c r="CB28" s="164"/>
      <c r="CC28" s="143">
        <f t="shared" si="1"/>
        <v>0</v>
      </c>
      <c r="CD28" s="144"/>
      <c r="CE28" s="144"/>
      <c r="CF28" s="144"/>
      <c r="CG28" s="144"/>
      <c r="CH28" s="144"/>
      <c r="CI28" s="145"/>
      <c r="CJ28" s="143">
        <f t="shared" si="10"/>
        <v>0</v>
      </c>
      <c r="CK28" s="144"/>
      <c r="CL28" s="144"/>
      <c r="CM28" s="144"/>
      <c r="CN28" s="144"/>
      <c r="CO28" s="144"/>
      <c r="CP28" s="145"/>
      <c r="CQ28" s="172">
        <f t="shared" si="14"/>
        <v>0</v>
      </c>
      <c r="CR28" s="172"/>
      <c r="CS28" s="172"/>
      <c r="CT28" s="172"/>
      <c r="CU28" s="172"/>
      <c r="CV28" s="172"/>
      <c r="CW28" s="172"/>
      <c r="CX28" s="173"/>
      <c r="CY28" s="169"/>
      <c r="CZ28" s="170"/>
      <c r="DA28" s="170"/>
      <c r="DB28" s="170"/>
      <c r="DC28" s="170"/>
      <c r="DD28" s="170"/>
      <c r="DE28" s="170"/>
      <c r="DF28" s="170"/>
      <c r="DG28" s="170"/>
      <c r="DH28" s="170"/>
      <c r="DI28" s="170"/>
      <c r="DJ28" s="174"/>
      <c r="DK28" s="174"/>
      <c r="DL28" s="174"/>
      <c r="DM28" s="174"/>
      <c r="DN28" s="174"/>
      <c r="DO28" s="174"/>
      <c r="DP28" s="174"/>
      <c r="DQ28" s="174"/>
      <c r="DR28" s="174"/>
      <c r="DS28" s="174"/>
      <c r="DT28" s="174"/>
      <c r="DU28" s="174"/>
      <c r="DV28" s="174"/>
      <c r="DW28" s="174"/>
      <c r="DX28" s="174"/>
      <c r="DY28" s="174"/>
      <c r="DZ28" s="174"/>
      <c r="EA28" s="174"/>
      <c r="EB28" s="174"/>
      <c r="EC28" s="174"/>
      <c r="ED28" s="174"/>
      <c r="EE28" s="174"/>
      <c r="EF28" s="174"/>
      <c r="EG28" s="174"/>
      <c r="EH28" s="174"/>
      <c r="EI28" s="174"/>
      <c r="EJ28" s="174"/>
      <c r="EK28" s="174"/>
      <c r="EL28" s="174"/>
      <c r="EM28" s="175"/>
      <c r="EN28" s="168"/>
      <c r="EO28" s="168"/>
      <c r="EP28" s="168"/>
      <c r="EQ28" s="168"/>
      <c r="ER28" s="168"/>
      <c r="ES28" s="168"/>
      <c r="ET28" s="168"/>
      <c r="EU28" s="168"/>
      <c r="EV28" s="168"/>
      <c r="EW28" s="168"/>
      <c r="EX28" s="191"/>
      <c r="EY28" s="191"/>
      <c r="EZ28" s="191"/>
      <c r="FA28" s="191"/>
      <c r="FB28" s="191"/>
      <c r="FC28" s="191"/>
      <c r="FD28" s="191"/>
      <c r="FE28" s="191"/>
      <c r="FF28" s="191"/>
      <c r="FG28" s="191"/>
      <c r="FH28" s="35"/>
      <c r="FI28" s="69"/>
      <c r="FJ28" s="70" t="e">
        <f>IF(#REF!="Летний период",BV71,0)</f>
        <v>#REF!</v>
      </c>
      <c r="FK28" s="71" t="e">
        <f>IF(#REF!="зимний период",BV71,0)</f>
        <v>#REF!</v>
      </c>
      <c r="FL28" s="75" t="e">
        <f>IF(#REF!="",BV71,0)</f>
        <v>#REF!</v>
      </c>
      <c r="FM28" s="73" t="e">
        <f>IF(#REF!="Летний период",CG71,0)</f>
        <v>#REF!</v>
      </c>
      <c r="FN28" s="74" t="e">
        <f>IF(#REF!="зимний период",CG71,0)</f>
        <v>#REF!</v>
      </c>
      <c r="FO28" s="75" t="e">
        <f>IF(#REF!="",CG71,0)</f>
        <v>#REF!</v>
      </c>
      <c r="FP28" s="35"/>
      <c r="FQ28" s="82">
        <f t="shared" si="15"/>
        <v>4</v>
      </c>
      <c r="FR28" s="83">
        <f t="shared" si="16"/>
        <v>0</v>
      </c>
      <c r="FS28" s="83">
        <f t="shared" si="4"/>
        <v>4</v>
      </c>
      <c r="FT28" s="84">
        <f t="shared" si="5"/>
        <v>0</v>
      </c>
      <c r="FV28" s="85" t="e">
        <f>IF(#REF!="зимний период",ROUND((BV71*#REF!/100)+(CG71*#REF!/100),3),IF(#REF!="",ROUND((BV71*(#REF!*#REF!+#REF!)/100)+(CG71*(#REF!*#REF!+#REF!)/100),3),IF(#REF!="летний период",ROUND((BV71*#REF!/100)+(CG71*#REF!/100),3))))</f>
        <v>#REF!</v>
      </c>
      <c r="FW28" s="80" t="e">
        <f>IF(#REF!="зимний период",ROUND((BV71*#REF!/100)+(CG71*#REF!/100),2),IF(#REF!="",ROUND((BV71*(#REF!*#REF!+#REF!)/100)+(CG71*(#REF!*#REF!+#REF!)/100),2),IF(#REF!="летний период",ROUND((BV71*#REF!/100)+(CG71*#REF!/100),2))))</f>
        <v>#REF!</v>
      </c>
      <c r="FX28" s="81" t="e">
        <f t="shared" si="6"/>
        <v>#REF!</v>
      </c>
      <c r="FY28" s="2">
        <v>0</v>
      </c>
      <c r="FZ28" s="26"/>
      <c r="GA28" s="68"/>
      <c r="GB28" s="68"/>
      <c r="GC28" s="68"/>
      <c r="GD28" s="68"/>
      <c r="GE28" s="68"/>
      <c r="GF28" s="68"/>
      <c r="GG28" s="68"/>
      <c r="GH28" s="68"/>
    </row>
    <row r="29" spans="1:190" s="24" customFormat="1" ht="13.9" customHeight="1" x14ac:dyDescent="0.2">
      <c r="A29" s="20"/>
      <c r="B29" s="129">
        <f t="shared" si="11"/>
        <v>45160</v>
      </c>
      <c r="C29" s="130"/>
      <c r="D29" s="130"/>
      <c r="E29" s="130"/>
      <c r="F29" s="130"/>
      <c r="G29" s="130"/>
      <c r="H29" s="131"/>
      <c r="I29" s="132" t="str">
        <f t="shared" si="7"/>
        <v>20:00</v>
      </c>
      <c r="J29" s="133"/>
      <c r="K29" s="133"/>
      <c r="L29" s="133"/>
      <c r="M29" s="133"/>
      <c r="N29" s="134"/>
      <c r="O29" s="135" t="str">
        <f t="shared" si="8"/>
        <v>24:00</v>
      </c>
      <c r="P29" s="136"/>
      <c r="Q29" s="136"/>
      <c r="R29" s="136"/>
      <c r="S29" s="136"/>
      <c r="T29" s="137"/>
      <c r="U29" s="160">
        <f t="shared" si="9"/>
        <v>0.16666666666666699</v>
      </c>
      <c r="V29" s="160"/>
      <c r="W29" s="160"/>
      <c r="X29" s="160"/>
      <c r="Y29" s="160"/>
      <c r="Z29" s="160"/>
      <c r="AA29" s="160"/>
      <c r="AB29" s="160"/>
      <c r="AC29" s="160"/>
      <c r="AD29" s="139">
        <v>564900</v>
      </c>
      <c r="AE29" s="140"/>
      <c r="AF29" s="140"/>
      <c r="AG29" s="140"/>
      <c r="AH29" s="140"/>
      <c r="AI29" s="140"/>
      <c r="AJ29" s="141"/>
      <c r="AK29" s="139">
        <v>565095</v>
      </c>
      <c r="AL29" s="140"/>
      <c r="AM29" s="140"/>
      <c r="AN29" s="140"/>
      <c r="AO29" s="140"/>
      <c r="AP29" s="140"/>
      <c r="AQ29" s="141"/>
      <c r="AR29" s="142">
        <f t="shared" si="0"/>
        <v>195</v>
      </c>
      <c r="AS29" s="142"/>
      <c r="AT29" s="142"/>
      <c r="AU29" s="142"/>
      <c r="AV29" s="142"/>
      <c r="AW29" s="142"/>
      <c r="AX29" s="142"/>
      <c r="AY29" s="146">
        <f t="shared" si="12"/>
        <v>26.45</v>
      </c>
      <c r="AZ29" s="146"/>
      <c r="BA29" s="146"/>
      <c r="BB29" s="146"/>
      <c r="BC29" s="146"/>
      <c r="BD29" s="146"/>
      <c r="BE29" s="146"/>
      <c r="BF29" s="143">
        <f t="shared" si="13"/>
        <v>11.86</v>
      </c>
      <c r="BG29" s="144"/>
      <c r="BH29" s="144"/>
      <c r="BI29" s="144"/>
      <c r="BJ29" s="144"/>
      <c r="BK29" s="144"/>
      <c r="BL29" s="145"/>
      <c r="BM29" s="161"/>
      <c r="BN29" s="162"/>
      <c r="BO29" s="162"/>
      <c r="BP29" s="162"/>
      <c r="BQ29" s="162"/>
      <c r="BR29" s="162"/>
      <c r="BS29" s="162"/>
      <c r="BT29" s="163"/>
      <c r="BU29" s="163"/>
      <c r="BV29" s="163"/>
      <c r="BW29" s="163"/>
      <c r="BX29" s="163"/>
      <c r="BY29" s="163"/>
      <c r="BZ29" s="163"/>
      <c r="CA29" s="163"/>
      <c r="CB29" s="164"/>
      <c r="CC29" s="143">
        <f t="shared" si="1"/>
        <v>14.59</v>
      </c>
      <c r="CD29" s="144"/>
      <c r="CE29" s="144"/>
      <c r="CF29" s="144"/>
      <c r="CG29" s="144"/>
      <c r="CH29" s="144"/>
      <c r="CI29" s="145"/>
      <c r="CJ29" s="143">
        <f t="shared" si="10"/>
        <v>14.59</v>
      </c>
      <c r="CK29" s="144"/>
      <c r="CL29" s="144"/>
      <c r="CM29" s="144"/>
      <c r="CN29" s="144"/>
      <c r="CO29" s="144"/>
      <c r="CP29" s="145"/>
      <c r="CQ29" s="172">
        <f t="shared" ref="CQ29:CQ44" si="17">CC29-CJ29</f>
        <v>0</v>
      </c>
      <c r="CR29" s="172"/>
      <c r="CS29" s="172"/>
      <c r="CT29" s="172"/>
      <c r="CU29" s="172"/>
      <c r="CV29" s="172"/>
      <c r="CW29" s="172"/>
      <c r="CX29" s="173"/>
      <c r="CY29" s="169"/>
      <c r="CZ29" s="170"/>
      <c r="DA29" s="170"/>
      <c r="DB29" s="170"/>
      <c r="DC29" s="170"/>
      <c r="DD29" s="170"/>
      <c r="DE29" s="170"/>
      <c r="DF29" s="170"/>
      <c r="DG29" s="170"/>
      <c r="DH29" s="170"/>
      <c r="DI29" s="170"/>
      <c r="DJ29" s="174"/>
      <c r="DK29" s="174"/>
      <c r="DL29" s="174"/>
      <c r="DM29" s="174"/>
      <c r="DN29" s="174"/>
      <c r="DO29" s="174"/>
      <c r="DP29" s="174"/>
      <c r="DQ29" s="174"/>
      <c r="DR29" s="174"/>
      <c r="DS29" s="174"/>
      <c r="DT29" s="174"/>
      <c r="DU29" s="174"/>
      <c r="DV29" s="174"/>
      <c r="DW29" s="174"/>
      <c r="DX29" s="174"/>
      <c r="DY29" s="174"/>
      <c r="DZ29" s="174"/>
      <c r="EA29" s="174"/>
      <c r="EB29" s="174"/>
      <c r="EC29" s="174"/>
      <c r="ED29" s="174"/>
      <c r="EE29" s="174"/>
      <c r="EF29" s="174"/>
      <c r="EG29" s="174"/>
      <c r="EH29" s="174"/>
      <c r="EI29" s="174"/>
      <c r="EJ29" s="174"/>
      <c r="EK29" s="174"/>
      <c r="EL29" s="174"/>
      <c r="EM29" s="175"/>
      <c r="EN29" s="168"/>
      <c r="EO29" s="191"/>
      <c r="EP29" s="191"/>
      <c r="EQ29" s="191"/>
      <c r="ER29" s="191"/>
      <c r="ES29" s="191"/>
      <c r="ET29" s="191"/>
      <c r="EU29" s="191"/>
      <c r="EV29" s="191"/>
      <c r="EW29" s="191"/>
      <c r="EX29" s="191"/>
      <c r="EY29" s="191"/>
      <c r="EZ29" s="191"/>
      <c r="FA29" s="191"/>
      <c r="FB29" s="191"/>
      <c r="FC29" s="191"/>
      <c r="FD29" s="191"/>
      <c r="FE29" s="191"/>
      <c r="FF29" s="191"/>
      <c r="FG29" s="191"/>
      <c r="FH29" s="35"/>
      <c r="FI29" s="69"/>
      <c r="FJ29" s="70" t="e">
        <f>IF(#REF!="Летний период",BV75,0)</f>
        <v>#REF!</v>
      </c>
      <c r="FK29" s="71" t="e">
        <f>IF(#REF!="зимний период",BV75,0)</f>
        <v>#REF!</v>
      </c>
      <c r="FL29" s="75" t="e">
        <f>IF(#REF!="",BV75,0)</f>
        <v>#REF!</v>
      </c>
      <c r="FM29" s="73" t="e">
        <f>IF(#REF!="Летний период",CG75,0)</f>
        <v>#REF!</v>
      </c>
      <c r="FN29" s="74" t="e">
        <f>IF(#REF!="зимний период",CG75,0)</f>
        <v>#REF!</v>
      </c>
      <c r="FO29" s="75" t="e">
        <f>IF(#REF!="",CG75,0)</f>
        <v>#REF!</v>
      </c>
      <c r="FP29" s="35"/>
      <c r="FQ29" s="82">
        <f t="shared" si="15"/>
        <v>4</v>
      </c>
      <c r="FR29" s="83">
        <f t="shared" si="16"/>
        <v>0</v>
      </c>
      <c r="FS29" s="83">
        <f t="shared" si="4"/>
        <v>4</v>
      </c>
      <c r="FT29" s="84">
        <f t="shared" si="5"/>
        <v>0</v>
      </c>
      <c r="FV29" s="85" t="e">
        <f>IF(#REF!="зимний период",ROUND((BV75*#REF!/100)+(CG75*#REF!/100),3),IF(#REF!="",ROUND((BV75*(#REF!*#REF!+#REF!)/100)+(CG75*(#REF!*#REF!+#REF!)/100),3),IF(#REF!="летний период",ROUND((BV75*#REF!/100)+(CG75*#REF!/100),3))))</f>
        <v>#REF!</v>
      </c>
      <c r="FW29" s="80" t="e">
        <f>IF(#REF!="зимний период",ROUND((BV75*#REF!/100)+(CG75*#REF!/100),2),IF(#REF!="",ROUND((BV75*(#REF!*#REF!+#REF!)/100)+(CG75*(#REF!*#REF!+#REF!)/100),2),IF(#REF!="летний период",ROUND((BV75*#REF!/100)+(CG75*#REF!/100),2))))</f>
        <v>#REF!</v>
      </c>
      <c r="FX29" s="81" t="e">
        <f t="shared" si="6"/>
        <v>#REF!</v>
      </c>
      <c r="FY29" s="2">
        <v>0</v>
      </c>
      <c r="FZ29" s="26"/>
      <c r="GA29" s="68"/>
      <c r="GB29" s="68"/>
      <c r="GC29" s="68"/>
      <c r="GD29" s="68"/>
      <c r="GE29" s="68"/>
      <c r="GF29" s="68"/>
      <c r="GG29" s="68"/>
      <c r="GH29" s="68"/>
    </row>
    <row r="30" spans="1:190" s="24" customFormat="1" ht="15" customHeight="1" x14ac:dyDescent="0.2">
      <c r="A30" s="20"/>
      <c r="B30" s="129">
        <f t="shared" si="11"/>
        <v>45161</v>
      </c>
      <c r="C30" s="130"/>
      <c r="D30" s="130"/>
      <c r="E30" s="130"/>
      <c r="F30" s="130"/>
      <c r="G30" s="130"/>
      <c r="H30" s="131"/>
      <c r="I30" s="132" t="str">
        <f t="shared" si="7"/>
        <v>20:00</v>
      </c>
      <c r="J30" s="133"/>
      <c r="K30" s="133"/>
      <c r="L30" s="133"/>
      <c r="M30" s="133"/>
      <c r="N30" s="134"/>
      <c r="O30" s="135" t="str">
        <f t="shared" si="8"/>
        <v>24:00</v>
      </c>
      <c r="P30" s="136"/>
      <c r="Q30" s="136"/>
      <c r="R30" s="136"/>
      <c r="S30" s="136"/>
      <c r="T30" s="137"/>
      <c r="U30" s="160">
        <f t="shared" si="9"/>
        <v>0.16666666666666699</v>
      </c>
      <c r="V30" s="160"/>
      <c r="W30" s="160"/>
      <c r="X30" s="160"/>
      <c r="Y30" s="160"/>
      <c r="Z30" s="160"/>
      <c r="AA30" s="160"/>
      <c r="AB30" s="160"/>
      <c r="AC30" s="160"/>
      <c r="AD30" s="138">
        <v>565100</v>
      </c>
      <c r="AE30" s="138"/>
      <c r="AF30" s="138"/>
      <c r="AG30" s="138"/>
      <c r="AH30" s="138"/>
      <c r="AI30" s="138"/>
      <c r="AJ30" s="138"/>
      <c r="AK30" s="138">
        <v>565295</v>
      </c>
      <c r="AL30" s="138"/>
      <c r="AM30" s="138"/>
      <c r="AN30" s="138"/>
      <c r="AO30" s="138"/>
      <c r="AP30" s="138"/>
      <c r="AQ30" s="138"/>
      <c r="AR30" s="142">
        <f t="shared" si="0"/>
        <v>195</v>
      </c>
      <c r="AS30" s="142"/>
      <c r="AT30" s="142"/>
      <c r="AU30" s="142"/>
      <c r="AV30" s="142"/>
      <c r="AW30" s="142"/>
      <c r="AX30" s="142"/>
      <c r="AY30" s="146">
        <f t="shared" si="12"/>
        <v>11.86</v>
      </c>
      <c r="AZ30" s="146"/>
      <c r="BA30" s="146"/>
      <c r="BB30" s="146"/>
      <c r="BC30" s="146"/>
      <c r="BD30" s="146"/>
      <c r="BE30" s="146"/>
      <c r="BF30" s="143">
        <f t="shared" si="13"/>
        <v>17.27</v>
      </c>
      <c r="BG30" s="144"/>
      <c r="BH30" s="144"/>
      <c r="BI30" s="144"/>
      <c r="BJ30" s="144"/>
      <c r="BK30" s="144"/>
      <c r="BL30" s="145"/>
      <c r="BM30" s="161">
        <v>20</v>
      </c>
      <c r="BN30" s="162"/>
      <c r="BO30" s="162"/>
      <c r="BP30" s="162"/>
      <c r="BQ30" s="162"/>
      <c r="BR30" s="162"/>
      <c r="BS30" s="162"/>
      <c r="BT30" s="163"/>
      <c r="BU30" s="163"/>
      <c r="BV30" s="163"/>
      <c r="BW30" s="163"/>
      <c r="BX30" s="163"/>
      <c r="BY30" s="163"/>
      <c r="BZ30" s="163"/>
      <c r="CA30" s="163"/>
      <c r="CB30" s="164"/>
      <c r="CC30" s="143">
        <f t="shared" si="1"/>
        <v>14.59</v>
      </c>
      <c r="CD30" s="144"/>
      <c r="CE30" s="144"/>
      <c r="CF30" s="144"/>
      <c r="CG30" s="144"/>
      <c r="CH30" s="144"/>
      <c r="CI30" s="145"/>
      <c r="CJ30" s="143">
        <f t="shared" si="10"/>
        <v>14.59</v>
      </c>
      <c r="CK30" s="144"/>
      <c r="CL30" s="144"/>
      <c r="CM30" s="144"/>
      <c r="CN30" s="144"/>
      <c r="CO30" s="144"/>
      <c r="CP30" s="145"/>
      <c r="CQ30" s="172">
        <f t="shared" si="17"/>
        <v>0</v>
      </c>
      <c r="CR30" s="172"/>
      <c r="CS30" s="172"/>
      <c r="CT30" s="172"/>
      <c r="CU30" s="172"/>
      <c r="CV30" s="172"/>
      <c r="CW30" s="172"/>
      <c r="CX30" s="173"/>
      <c r="CY30" s="169"/>
      <c r="CZ30" s="170"/>
      <c r="DA30" s="170"/>
      <c r="DB30" s="170"/>
      <c r="DC30" s="170"/>
      <c r="DD30" s="170"/>
      <c r="DE30" s="170"/>
      <c r="DF30" s="170"/>
      <c r="DG30" s="170"/>
      <c r="DH30" s="170"/>
      <c r="DI30" s="170"/>
      <c r="DJ30" s="174"/>
      <c r="DK30" s="174"/>
      <c r="DL30" s="174"/>
      <c r="DM30" s="174"/>
      <c r="DN30" s="174"/>
      <c r="DO30" s="174"/>
      <c r="DP30" s="174"/>
      <c r="DQ30" s="174"/>
      <c r="DR30" s="174"/>
      <c r="DS30" s="174"/>
      <c r="DT30" s="174"/>
      <c r="DU30" s="174"/>
      <c r="DV30" s="174"/>
      <c r="DW30" s="174"/>
      <c r="DX30" s="174"/>
      <c r="DY30" s="174"/>
      <c r="DZ30" s="174"/>
      <c r="EA30" s="174"/>
      <c r="EB30" s="174"/>
      <c r="EC30" s="174"/>
      <c r="ED30" s="174"/>
      <c r="EE30" s="174"/>
      <c r="EF30" s="174"/>
      <c r="EG30" s="174"/>
      <c r="EH30" s="174"/>
      <c r="EI30" s="174"/>
      <c r="EJ30" s="174"/>
      <c r="EK30" s="174"/>
      <c r="EL30" s="174"/>
      <c r="EM30" s="175"/>
      <c r="EN30" s="168"/>
      <c r="EO30" s="191"/>
      <c r="EP30" s="191"/>
      <c r="EQ30" s="191"/>
      <c r="ER30" s="191"/>
      <c r="ES30" s="191"/>
      <c r="ET30" s="191"/>
      <c r="EU30" s="191"/>
      <c r="EV30" s="191"/>
      <c r="EW30" s="191"/>
      <c r="EX30" s="191"/>
      <c r="EY30" s="191"/>
      <c r="EZ30" s="191"/>
      <c r="FA30" s="191"/>
      <c r="FB30" s="191"/>
      <c r="FC30" s="191"/>
      <c r="FD30" s="191"/>
      <c r="FE30" s="191"/>
      <c r="FF30" s="191"/>
      <c r="FG30" s="191"/>
      <c r="FH30" s="35"/>
      <c r="FI30" s="69"/>
      <c r="FJ30" s="70" t="e">
        <f>IF(#REF!="Летний период",BV76,0)</f>
        <v>#REF!</v>
      </c>
      <c r="FK30" s="71" t="e">
        <f>IF(#REF!="зимний период",BV76,0)</f>
        <v>#REF!</v>
      </c>
      <c r="FL30" s="75" t="e">
        <f>IF(#REF!="",BV76,0)</f>
        <v>#REF!</v>
      </c>
      <c r="FM30" s="73" t="e">
        <f>IF(#REF!="Летний период",CG76,0)</f>
        <v>#REF!</v>
      </c>
      <c r="FN30" s="74" t="e">
        <f>IF(#REF!="зимний период",CG76,0)</f>
        <v>#REF!</v>
      </c>
      <c r="FO30" s="75" t="e">
        <f>IF(#REF!="",CG76,0)</f>
        <v>#REF!</v>
      </c>
      <c r="FP30" s="35"/>
      <c r="FQ30" s="82">
        <f t="shared" si="15"/>
        <v>4</v>
      </c>
      <c r="FR30" s="83">
        <f t="shared" si="16"/>
        <v>0</v>
      </c>
      <c r="FS30" s="83">
        <f t="shared" si="4"/>
        <v>4</v>
      </c>
      <c r="FT30" s="84">
        <f t="shared" si="5"/>
        <v>0</v>
      </c>
      <c r="FV30" s="85" t="e">
        <f>IF(#REF!="зимний период",ROUND((BV76*#REF!/100)+(CG76*#REF!/100),3),IF(#REF!="",ROUND((BV76*(#REF!*#REF!+#REF!)/100)+(CG76*(#REF!*#REF!+#REF!)/100),3),IF(#REF!="летний период",ROUND((BV76*#REF!/100)+(CG76*#REF!/100),3))))</f>
        <v>#REF!</v>
      </c>
      <c r="FW30" s="80" t="e">
        <f>IF(#REF!="зимний период",ROUND((BV76*#REF!/100)+(CG76*#REF!/100),2),IF(#REF!="",ROUND((BV76*(#REF!*#REF!+#REF!)/100)+(CG76*(#REF!*#REF!+#REF!)/100),2),IF(#REF!="летний период",ROUND((BV76*#REF!/100)+(CG76*#REF!/100),2))))</f>
        <v>#REF!</v>
      </c>
      <c r="FX30" s="81" t="e">
        <f t="shared" si="6"/>
        <v>#REF!</v>
      </c>
      <c r="FY30" s="2">
        <v>0</v>
      </c>
      <c r="FZ30" s="26"/>
      <c r="GA30" s="68"/>
      <c r="GB30" s="68"/>
      <c r="GC30" s="68"/>
      <c r="GD30" s="68"/>
      <c r="GE30" s="68"/>
      <c r="GF30" s="68"/>
      <c r="GG30" s="68"/>
      <c r="GH30" s="68"/>
    </row>
    <row r="31" spans="1:190" s="24" customFormat="1" ht="15" customHeight="1" x14ac:dyDescent="0.2">
      <c r="A31" s="20"/>
      <c r="B31" s="129">
        <f t="shared" si="11"/>
        <v>45162</v>
      </c>
      <c r="C31" s="130"/>
      <c r="D31" s="130"/>
      <c r="E31" s="130"/>
      <c r="F31" s="130"/>
      <c r="G31" s="130"/>
      <c r="H31" s="131"/>
      <c r="I31" s="132" t="str">
        <f t="shared" si="7"/>
        <v>20:00</v>
      </c>
      <c r="J31" s="133"/>
      <c r="K31" s="133"/>
      <c r="L31" s="133"/>
      <c r="M31" s="133"/>
      <c r="N31" s="134"/>
      <c r="O31" s="135" t="str">
        <f t="shared" si="8"/>
        <v>24:00</v>
      </c>
      <c r="P31" s="136"/>
      <c r="Q31" s="136"/>
      <c r="R31" s="136"/>
      <c r="S31" s="136"/>
      <c r="T31" s="137"/>
      <c r="U31" s="160">
        <f t="shared" si="9"/>
        <v>0.16666666666666699</v>
      </c>
      <c r="V31" s="160"/>
      <c r="W31" s="160"/>
      <c r="X31" s="160"/>
      <c r="Y31" s="160"/>
      <c r="Z31" s="160"/>
      <c r="AA31" s="160"/>
      <c r="AB31" s="160"/>
      <c r="AC31" s="160"/>
      <c r="AD31" s="139">
        <v>565300</v>
      </c>
      <c r="AE31" s="140"/>
      <c r="AF31" s="140"/>
      <c r="AG31" s="140"/>
      <c r="AH31" s="140"/>
      <c r="AI31" s="140"/>
      <c r="AJ31" s="141"/>
      <c r="AK31" s="139">
        <v>565495</v>
      </c>
      <c r="AL31" s="140"/>
      <c r="AM31" s="140"/>
      <c r="AN31" s="140"/>
      <c r="AO31" s="140"/>
      <c r="AP31" s="140"/>
      <c r="AQ31" s="141"/>
      <c r="AR31" s="142">
        <f t="shared" si="0"/>
        <v>195</v>
      </c>
      <c r="AS31" s="142"/>
      <c r="AT31" s="142"/>
      <c r="AU31" s="142"/>
      <c r="AV31" s="142"/>
      <c r="AW31" s="142"/>
      <c r="AX31" s="142"/>
      <c r="AY31" s="146">
        <f t="shared" si="12"/>
        <v>17.27</v>
      </c>
      <c r="AZ31" s="146"/>
      <c r="BA31" s="146"/>
      <c r="BB31" s="146"/>
      <c r="BC31" s="146"/>
      <c r="BD31" s="146"/>
      <c r="BE31" s="146"/>
      <c r="BF31" s="143">
        <f t="shared" si="13"/>
        <v>12.68</v>
      </c>
      <c r="BG31" s="144"/>
      <c r="BH31" s="144"/>
      <c r="BI31" s="144"/>
      <c r="BJ31" s="144"/>
      <c r="BK31" s="144"/>
      <c r="BL31" s="145"/>
      <c r="BM31" s="161">
        <v>10</v>
      </c>
      <c r="BN31" s="162"/>
      <c r="BO31" s="162"/>
      <c r="BP31" s="162"/>
      <c r="BQ31" s="162"/>
      <c r="BR31" s="162"/>
      <c r="BS31" s="162"/>
      <c r="BT31" s="163"/>
      <c r="BU31" s="163"/>
      <c r="BV31" s="163"/>
      <c r="BW31" s="163"/>
      <c r="BX31" s="163"/>
      <c r="BY31" s="163"/>
      <c r="BZ31" s="163"/>
      <c r="CA31" s="163"/>
      <c r="CB31" s="164"/>
      <c r="CC31" s="143">
        <f t="shared" si="1"/>
        <v>14.59</v>
      </c>
      <c r="CD31" s="144"/>
      <c r="CE31" s="144"/>
      <c r="CF31" s="144"/>
      <c r="CG31" s="144"/>
      <c r="CH31" s="144"/>
      <c r="CI31" s="145"/>
      <c r="CJ31" s="143">
        <f t="shared" si="10"/>
        <v>14.59</v>
      </c>
      <c r="CK31" s="144"/>
      <c r="CL31" s="144"/>
      <c r="CM31" s="144"/>
      <c r="CN31" s="144"/>
      <c r="CO31" s="144"/>
      <c r="CP31" s="145"/>
      <c r="CQ31" s="172">
        <f t="shared" si="17"/>
        <v>0</v>
      </c>
      <c r="CR31" s="172"/>
      <c r="CS31" s="172"/>
      <c r="CT31" s="172"/>
      <c r="CU31" s="172"/>
      <c r="CV31" s="172"/>
      <c r="CW31" s="172"/>
      <c r="CX31" s="173"/>
      <c r="CY31" s="169"/>
      <c r="CZ31" s="170"/>
      <c r="DA31" s="170"/>
      <c r="DB31" s="170"/>
      <c r="DC31" s="170"/>
      <c r="DD31" s="170"/>
      <c r="DE31" s="170"/>
      <c r="DF31" s="170"/>
      <c r="DG31" s="170"/>
      <c r="DH31" s="170"/>
      <c r="DI31" s="170"/>
      <c r="DJ31" s="174"/>
      <c r="DK31" s="174"/>
      <c r="DL31" s="174"/>
      <c r="DM31" s="174"/>
      <c r="DN31" s="174"/>
      <c r="DO31" s="174"/>
      <c r="DP31" s="174"/>
      <c r="DQ31" s="174"/>
      <c r="DR31" s="174"/>
      <c r="DS31" s="174"/>
      <c r="DT31" s="174"/>
      <c r="DU31" s="174"/>
      <c r="DV31" s="174"/>
      <c r="DW31" s="174"/>
      <c r="DX31" s="174"/>
      <c r="DY31" s="174"/>
      <c r="DZ31" s="174"/>
      <c r="EA31" s="174"/>
      <c r="EB31" s="174"/>
      <c r="EC31" s="174"/>
      <c r="ED31" s="174"/>
      <c r="EE31" s="174"/>
      <c r="EF31" s="174"/>
      <c r="EG31" s="174"/>
      <c r="EH31" s="174"/>
      <c r="EI31" s="174"/>
      <c r="EJ31" s="174"/>
      <c r="EK31" s="174"/>
      <c r="EL31" s="174"/>
      <c r="EM31" s="175"/>
      <c r="EN31" s="168"/>
      <c r="EO31" s="191"/>
      <c r="EP31" s="191"/>
      <c r="EQ31" s="191"/>
      <c r="ER31" s="191"/>
      <c r="ES31" s="191"/>
      <c r="ET31" s="191"/>
      <c r="EU31" s="191"/>
      <c r="EV31" s="191"/>
      <c r="EW31" s="191"/>
      <c r="EX31" s="191"/>
      <c r="EY31" s="191"/>
      <c r="EZ31" s="191"/>
      <c r="FA31" s="191"/>
      <c r="FB31" s="191"/>
      <c r="FC31" s="191"/>
      <c r="FD31" s="191"/>
      <c r="FE31" s="191"/>
      <c r="FF31" s="191"/>
      <c r="FG31" s="191"/>
      <c r="FH31" s="35"/>
      <c r="FI31" s="69"/>
      <c r="FJ31" s="70" t="e">
        <f>IF(#REF!="Летний период",BV77,0)</f>
        <v>#REF!</v>
      </c>
      <c r="FK31" s="71" t="e">
        <f>IF(#REF!="зимний период",BV77,0)</f>
        <v>#REF!</v>
      </c>
      <c r="FL31" s="75" t="e">
        <f>IF(#REF!="",BV77,0)</f>
        <v>#REF!</v>
      </c>
      <c r="FM31" s="73" t="e">
        <f>IF(#REF!="Летний период",CG77,0)</f>
        <v>#REF!</v>
      </c>
      <c r="FN31" s="74" t="e">
        <f>IF(#REF!="зимний период",CG77,0)</f>
        <v>#REF!</v>
      </c>
      <c r="FO31" s="75" t="e">
        <f>IF(#REF!="",CG77,0)</f>
        <v>#REF!</v>
      </c>
      <c r="FP31" s="35"/>
      <c r="FQ31" s="82">
        <f t="shared" si="15"/>
        <v>4</v>
      </c>
      <c r="FR31" s="83">
        <f t="shared" si="16"/>
        <v>0</v>
      </c>
      <c r="FS31" s="83">
        <f t="shared" si="4"/>
        <v>4</v>
      </c>
      <c r="FT31" s="84">
        <f t="shared" si="5"/>
        <v>0</v>
      </c>
      <c r="FV31" s="85" t="e">
        <f>IF(#REF!="зимний период",ROUND((BV77*#REF!/100)+(CG77*#REF!/100),3),IF(#REF!="",ROUND((BV77*(#REF!*#REF!+#REF!)/100)+(CG77*(#REF!*#REF!+#REF!)/100),3),IF(#REF!="летний период",ROUND((BV77*#REF!/100)+(CG77*#REF!/100),3))))</f>
        <v>#REF!</v>
      </c>
      <c r="FW31" s="80" t="e">
        <f>IF(#REF!="зимний период",ROUND((BV77*#REF!/100)+(CG77*#REF!/100),2),IF(#REF!="",ROUND((BV77*(#REF!*#REF!+#REF!)/100)+(CG77*(#REF!*#REF!+#REF!)/100),2),IF(#REF!="летний период",ROUND((BV77*#REF!/100)+(CG77*#REF!/100),2))))</f>
        <v>#REF!</v>
      </c>
      <c r="FX31" s="81" t="e">
        <f t="shared" si="6"/>
        <v>#REF!</v>
      </c>
      <c r="FY31" s="2">
        <v>0</v>
      </c>
      <c r="FZ31" s="26"/>
      <c r="GA31" s="68"/>
      <c r="GB31" s="68"/>
      <c r="GC31" s="68"/>
      <c r="GD31" s="68"/>
      <c r="GE31" s="68"/>
      <c r="GF31" s="68"/>
      <c r="GG31" s="68"/>
      <c r="GH31" s="68"/>
    </row>
    <row r="32" spans="1:190" s="24" customFormat="1" ht="15.75" customHeight="1" x14ac:dyDescent="0.2">
      <c r="A32" s="20"/>
      <c r="B32" s="129">
        <f t="shared" si="11"/>
        <v>45163</v>
      </c>
      <c r="C32" s="130"/>
      <c r="D32" s="130"/>
      <c r="E32" s="130"/>
      <c r="F32" s="130"/>
      <c r="G32" s="130"/>
      <c r="H32" s="131"/>
      <c r="I32" s="132" t="str">
        <f t="shared" si="7"/>
        <v>20:00</v>
      </c>
      <c r="J32" s="133"/>
      <c r="K32" s="133"/>
      <c r="L32" s="133"/>
      <c r="M32" s="133"/>
      <c r="N32" s="134"/>
      <c r="O32" s="135" t="str">
        <f t="shared" si="8"/>
        <v>24:00</v>
      </c>
      <c r="P32" s="136"/>
      <c r="Q32" s="136"/>
      <c r="R32" s="136"/>
      <c r="S32" s="136"/>
      <c r="T32" s="137"/>
      <c r="U32" s="160">
        <f t="shared" si="9"/>
        <v>0.16666666666666699</v>
      </c>
      <c r="V32" s="160"/>
      <c r="W32" s="160"/>
      <c r="X32" s="160"/>
      <c r="Y32" s="160"/>
      <c r="Z32" s="160"/>
      <c r="AA32" s="160"/>
      <c r="AB32" s="160"/>
      <c r="AC32" s="160"/>
      <c r="AD32" s="138">
        <v>565500</v>
      </c>
      <c r="AE32" s="138"/>
      <c r="AF32" s="138"/>
      <c r="AG32" s="138"/>
      <c r="AH32" s="138"/>
      <c r="AI32" s="138"/>
      <c r="AJ32" s="138"/>
      <c r="AK32" s="138">
        <v>565695</v>
      </c>
      <c r="AL32" s="138"/>
      <c r="AM32" s="138"/>
      <c r="AN32" s="138"/>
      <c r="AO32" s="138"/>
      <c r="AP32" s="138"/>
      <c r="AQ32" s="138"/>
      <c r="AR32" s="142">
        <f t="shared" si="0"/>
        <v>195</v>
      </c>
      <c r="AS32" s="142"/>
      <c r="AT32" s="142"/>
      <c r="AU32" s="142"/>
      <c r="AV32" s="142"/>
      <c r="AW32" s="142"/>
      <c r="AX32" s="142"/>
      <c r="AY32" s="146">
        <f t="shared" si="12"/>
        <v>12.68</v>
      </c>
      <c r="AZ32" s="146"/>
      <c r="BA32" s="146"/>
      <c r="BB32" s="146"/>
      <c r="BC32" s="146"/>
      <c r="BD32" s="146"/>
      <c r="BE32" s="146"/>
      <c r="BF32" s="143">
        <f t="shared" si="13"/>
        <v>28.09</v>
      </c>
      <c r="BG32" s="144"/>
      <c r="BH32" s="144"/>
      <c r="BI32" s="144"/>
      <c r="BJ32" s="144"/>
      <c r="BK32" s="144"/>
      <c r="BL32" s="145"/>
      <c r="BM32" s="161">
        <v>30</v>
      </c>
      <c r="BN32" s="162"/>
      <c r="BO32" s="162"/>
      <c r="BP32" s="162"/>
      <c r="BQ32" s="162"/>
      <c r="BR32" s="162"/>
      <c r="BS32" s="162"/>
      <c r="BT32" s="163"/>
      <c r="BU32" s="163"/>
      <c r="BV32" s="163"/>
      <c r="BW32" s="163"/>
      <c r="BX32" s="163"/>
      <c r="BY32" s="163"/>
      <c r="BZ32" s="163"/>
      <c r="CA32" s="163"/>
      <c r="CB32" s="164"/>
      <c r="CC32" s="143">
        <f t="shared" si="1"/>
        <v>14.59</v>
      </c>
      <c r="CD32" s="144"/>
      <c r="CE32" s="144"/>
      <c r="CF32" s="144"/>
      <c r="CG32" s="144"/>
      <c r="CH32" s="144"/>
      <c r="CI32" s="145"/>
      <c r="CJ32" s="143">
        <f t="shared" si="10"/>
        <v>14.59</v>
      </c>
      <c r="CK32" s="144"/>
      <c r="CL32" s="144"/>
      <c r="CM32" s="144"/>
      <c r="CN32" s="144"/>
      <c r="CO32" s="144"/>
      <c r="CP32" s="145"/>
      <c r="CQ32" s="172">
        <f t="shared" si="17"/>
        <v>0</v>
      </c>
      <c r="CR32" s="172"/>
      <c r="CS32" s="172"/>
      <c r="CT32" s="172"/>
      <c r="CU32" s="172"/>
      <c r="CV32" s="172"/>
      <c r="CW32" s="172"/>
      <c r="CX32" s="173"/>
      <c r="CY32" s="169"/>
      <c r="CZ32" s="170"/>
      <c r="DA32" s="170"/>
      <c r="DB32" s="170"/>
      <c r="DC32" s="170"/>
      <c r="DD32" s="170"/>
      <c r="DE32" s="170"/>
      <c r="DF32" s="170"/>
      <c r="DG32" s="170"/>
      <c r="DH32" s="170"/>
      <c r="DI32" s="170"/>
      <c r="DJ32" s="174"/>
      <c r="DK32" s="174"/>
      <c r="DL32" s="174"/>
      <c r="DM32" s="174"/>
      <c r="DN32" s="174"/>
      <c r="DO32" s="174"/>
      <c r="DP32" s="174"/>
      <c r="DQ32" s="174"/>
      <c r="DR32" s="174"/>
      <c r="DS32" s="174"/>
      <c r="DT32" s="174"/>
      <c r="DU32" s="174"/>
      <c r="DV32" s="174"/>
      <c r="DW32" s="174"/>
      <c r="DX32" s="174"/>
      <c r="DY32" s="174"/>
      <c r="DZ32" s="174"/>
      <c r="EA32" s="174"/>
      <c r="EB32" s="174"/>
      <c r="EC32" s="174"/>
      <c r="ED32" s="174"/>
      <c r="EE32" s="174"/>
      <c r="EF32" s="174"/>
      <c r="EG32" s="174"/>
      <c r="EH32" s="174"/>
      <c r="EI32" s="174"/>
      <c r="EJ32" s="174"/>
      <c r="EK32" s="174"/>
      <c r="EL32" s="174"/>
      <c r="EM32" s="175"/>
      <c r="EN32" s="168"/>
      <c r="EO32" s="168"/>
      <c r="EP32" s="168"/>
      <c r="EQ32" s="168"/>
      <c r="ER32" s="168"/>
      <c r="ES32" s="168"/>
      <c r="ET32" s="168"/>
      <c r="EU32" s="168"/>
      <c r="EV32" s="168"/>
      <c r="EW32" s="168"/>
      <c r="EX32" s="191"/>
      <c r="EY32" s="191"/>
      <c r="EZ32" s="191"/>
      <c r="FA32" s="191"/>
      <c r="FB32" s="191"/>
      <c r="FC32" s="191"/>
      <c r="FD32" s="191"/>
      <c r="FE32" s="191"/>
      <c r="FF32" s="191"/>
      <c r="FG32" s="191"/>
      <c r="FH32" s="35"/>
      <c r="FI32" s="69"/>
      <c r="FJ32" s="70" t="e">
        <f>IF(#REF!="Летний период",BV78,0)</f>
        <v>#REF!</v>
      </c>
      <c r="FK32" s="71" t="e">
        <f>IF(#REF!="зимний период",BV78,0)</f>
        <v>#REF!</v>
      </c>
      <c r="FL32" s="75" t="e">
        <f>IF(#REF!="",BV78,0)</f>
        <v>#REF!</v>
      </c>
      <c r="FM32" s="73" t="e">
        <f>IF(#REF!="Летний период",CG78,0)</f>
        <v>#REF!</v>
      </c>
      <c r="FN32" s="74" t="e">
        <f>IF(#REF!="зимний период",CG78,0)</f>
        <v>#REF!</v>
      </c>
      <c r="FO32" s="75" t="e">
        <f>IF(#REF!="",CG78,0)</f>
        <v>#REF!</v>
      </c>
      <c r="FP32" s="35"/>
      <c r="FQ32" s="82">
        <f t="shared" si="15"/>
        <v>4</v>
      </c>
      <c r="FR32" s="83">
        <f t="shared" si="16"/>
        <v>0</v>
      </c>
      <c r="FS32" s="83">
        <f t="shared" si="4"/>
        <v>4</v>
      </c>
      <c r="FT32" s="84">
        <f t="shared" si="5"/>
        <v>0</v>
      </c>
      <c r="FV32" s="85" t="e">
        <f>IF(#REF!="зимний период",ROUND((BV78*#REF!/100)+(CG78*#REF!/100),3),IF(#REF!="",ROUND((BV78*(#REF!*#REF!+#REF!)/100)+(CG78*(#REF!*#REF!+#REF!)/100),3),IF(#REF!="летний период",ROUND((BV78*#REF!/100)+(CG78*#REF!/100),3))))</f>
        <v>#REF!</v>
      </c>
      <c r="FW32" s="80" t="e">
        <f>IF(#REF!="зимний период",ROUND((BV78*#REF!/100)+(CG78*#REF!/100),2),IF(#REF!="",ROUND((BV78*(#REF!*#REF!+#REF!)/100)+(CG78*(#REF!*#REF!+#REF!)/100),2),IF(#REF!="летний период",ROUND((BV78*#REF!/100)+(CG78*#REF!/100),2))))</f>
        <v>#REF!</v>
      </c>
      <c r="FX32" s="81" t="e">
        <f t="shared" si="6"/>
        <v>#REF!</v>
      </c>
      <c r="FY32" s="2">
        <v>0</v>
      </c>
      <c r="FZ32" s="26"/>
      <c r="GA32" s="68"/>
      <c r="GB32" s="68"/>
      <c r="GC32" s="68"/>
      <c r="GD32" s="68"/>
      <c r="GE32" s="68"/>
      <c r="GF32" s="68"/>
      <c r="GG32" s="68"/>
      <c r="GH32" s="68"/>
    </row>
    <row r="33" spans="1:190" s="24" customFormat="1" ht="12" hidden="1" customHeight="1" x14ac:dyDescent="0.2">
      <c r="A33" s="20"/>
      <c r="B33" s="129">
        <f t="shared" si="11"/>
        <v>45166</v>
      </c>
      <c r="C33" s="130"/>
      <c r="D33" s="130"/>
      <c r="E33" s="130"/>
      <c r="F33" s="130"/>
      <c r="G33" s="130"/>
      <c r="H33" s="131"/>
      <c r="I33" s="132" t="str">
        <f t="shared" si="7"/>
        <v>20:00</v>
      </c>
      <c r="J33" s="133"/>
      <c r="K33" s="133"/>
      <c r="L33" s="133"/>
      <c r="M33" s="133"/>
      <c r="N33" s="134"/>
      <c r="O33" s="135" t="str">
        <f t="shared" si="8"/>
        <v>24:00</v>
      </c>
      <c r="P33" s="136"/>
      <c r="Q33" s="136"/>
      <c r="R33" s="136"/>
      <c r="S33" s="136"/>
      <c r="T33" s="137"/>
      <c r="U33" s="160">
        <f t="shared" si="9"/>
        <v>0.16666666666666699</v>
      </c>
      <c r="V33" s="160"/>
      <c r="W33" s="160"/>
      <c r="X33" s="160"/>
      <c r="Y33" s="160"/>
      <c r="Z33" s="160"/>
      <c r="AA33" s="160"/>
      <c r="AB33" s="160"/>
      <c r="AC33" s="160"/>
      <c r="AD33" s="139"/>
      <c r="AE33" s="140"/>
      <c r="AF33" s="140"/>
      <c r="AG33" s="140"/>
      <c r="AH33" s="140"/>
      <c r="AI33" s="140"/>
      <c r="AJ33" s="141"/>
      <c r="AK33" s="139"/>
      <c r="AL33" s="140"/>
      <c r="AM33" s="140"/>
      <c r="AN33" s="140"/>
      <c r="AO33" s="140"/>
      <c r="AP33" s="140"/>
      <c r="AQ33" s="141"/>
      <c r="AR33" s="177">
        <f t="shared" si="0"/>
        <v>0</v>
      </c>
      <c r="AS33" s="178"/>
      <c r="AT33" s="178"/>
      <c r="AU33" s="178"/>
      <c r="AV33" s="178"/>
      <c r="AW33" s="178"/>
      <c r="AX33" s="179"/>
      <c r="AY33" s="146">
        <f t="shared" si="12"/>
        <v>28.09</v>
      </c>
      <c r="AZ33" s="146"/>
      <c r="BA33" s="146"/>
      <c r="BB33" s="146"/>
      <c r="BC33" s="146"/>
      <c r="BD33" s="146"/>
      <c r="BE33" s="146"/>
      <c r="BF33" s="143">
        <f t="shared" si="13"/>
        <v>28.09</v>
      </c>
      <c r="BG33" s="144"/>
      <c r="BH33" s="144"/>
      <c r="BI33" s="144"/>
      <c r="BJ33" s="144"/>
      <c r="BK33" s="144"/>
      <c r="BL33" s="145"/>
      <c r="BM33" s="161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76"/>
      <c r="CC33" s="143">
        <f t="shared" si="1"/>
        <v>0</v>
      </c>
      <c r="CD33" s="144"/>
      <c r="CE33" s="144"/>
      <c r="CF33" s="144"/>
      <c r="CG33" s="144"/>
      <c r="CH33" s="144"/>
      <c r="CI33" s="145"/>
      <c r="CJ33" s="143">
        <f t="shared" si="10"/>
        <v>0</v>
      </c>
      <c r="CK33" s="144"/>
      <c r="CL33" s="144"/>
      <c r="CM33" s="144"/>
      <c r="CN33" s="144"/>
      <c r="CO33" s="144"/>
      <c r="CP33" s="145"/>
      <c r="CQ33" s="173">
        <f t="shared" si="17"/>
        <v>0</v>
      </c>
      <c r="CR33" s="206"/>
      <c r="CS33" s="206"/>
      <c r="CT33" s="206"/>
      <c r="CU33" s="206"/>
      <c r="CV33" s="206"/>
      <c r="CW33" s="206"/>
      <c r="CX33" s="207"/>
      <c r="CY33" s="169"/>
      <c r="CZ33" s="170"/>
      <c r="DA33" s="170"/>
      <c r="DB33" s="170"/>
      <c r="DC33" s="170"/>
      <c r="DD33" s="170"/>
      <c r="DE33" s="170"/>
      <c r="DF33" s="170"/>
      <c r="DG33" s="170"/>
      <c r="DH33" s="170"/>
      <c r="DI33" s="170"/>
      <c r="DJ33" s="170"/>
      <c r="DK33" s="170"/>
      <c r="DL33" s="170"/>
      <c r="DM33" s="170"/>
      <c r="DN33" s="170"/>
      <c r="DO33" s="170"/>
      <c r="DP33" s="170"/>
      <c r="DQ33" s="170"/>
      <c r="DR33" s="170"/>
      <c r="DS33" s="170"/>
      <c r="DT33" s="170"/>
      <c r="DU33" s="170"/>
      <c r="DV33" s="170"/>
      <c r="DW33" s="170"/>
      <c r="DX33" s="170"/>
      <c r="DY33" s="170"/>
      <c r="DZ33" s="170"/>
      <c r="EA33" s="170"/>
      <c r="EB33" s="170"/>
      <c r="EC33" s="170"/>
      <c r="ED33" s="170"/>
      <c r="EE33" s="170"/>
      <c r="EF33" s="170"/>
      <c r="EG33" s="170"/>
      <c r="EH33" s="170"/>
      <c r="EI33" s="170"/>
      <c r="EJ33" s="170"/>
      <c r="EK33" s="170"/>
      <c r="EL33" s="170"/>
      <c r="EM33" s="171"/>
      <c r="EN33" s="224"/>
      <c r="EO33" s="168"/>
      <c r="EP33" s="168"/>
      <c r="EQ33" s="168"/>
      <c r="ER33" s="168"/>
      <c r="ES33" s="168"/>
      <c r="ET33" s="168"/>
      <c r="EU33" s="168"/>
      <c r="EV33" s="168"/>
      <c r="EW33" s="168"/>
      <c r="EX33" s="191"/>
      <c r="EY33" s="191"/>
      <c r="EZ33" s="191"/>
      <c r="FA33" s="191"/>
      <c r="FB33" s="191"/>
      <c r="FC33" s="191"/>
      <c r="FD33" s="191"/>
      <c r="FE33" s="191"/>
      <c r="FF33" s="191"/>
      <c r="FG33" s="191"/>
      <c r="FH33" s="35"/>
      <c r="FI33" s="69"/>
      <c r="FJ33" s="70" t="e">
        <f>IF(#REF!="Летний период",BV75,0)</f>
        <v>#REF!</v>
      </c>
      <c r="FK33" s="71" t="e">
        <f>IF(#REF!="зимний период",BV75,0)</f>
        <v>#REF!</v>
      </c>
      <c r="FL33" s="75" t="e">
        <f>IF(#REF!="",BV75,0)</f>
        <v>#REF!</v>
      </c>
      <c r="FM33" s="73" t="e">
        <f>IF(#REF!="Летний период",CG75,0)</f>
        <v>#REF!</v>
      </c>
      <c r="FN33" s="74" t="e">
        <f>IF(#REF!="зимний период",CG75,0)</f>
        <v>#REF!</v>
      </c>
      <c r="FO33" s="75" t="e">
        <f>IF(#REF!="",CG75,0)</f>
        <v>#REF!</v>
      </c>
      <c r="FP33" s="35"/>
      <c r="FQ33" s="82">
        <f t="shared" si="2"/>
        <v>4</v>
      </c>
      <c r="FR33" s="83">
        <f t="shared" si="3"/>
        <v>0</v>
      </c>
      <c r="FS33" s="83">
        <f t="shared" si="4"/>
        <v>4</v>
      </c>
      <c r="FT33" s="84">
        <f t="shared" si="5"/>
        <v>0</v>
      </c>
      <c r="FV33" s="85" t="e">
        <f>IF(#REF!="зимний период",ROUND((BV75*#REF!/100)+(CG75*#REF!/100),3),IF(#REF!="",ROUND((BV75*(#REF!*#REF!+#REF!)/100)+(CG75*(#REF!*#REF!+#REF!)/100),3),IF(#REF!="летний период",ROUND((BV75*#REF!/100)+(CG75*#REF!/100),3))))</f>
        <v>#REF!</v>
      </c>
      <c r="FW33" s="80" t="e">
        <f>IF(#REF!="зимний период",ROUND((BV75*#REF!/100)+(CG75*#REF!/100),2),IF(#REF!="",ROUND((BV75*(#REF!*#REF!+#REF!)/100)+(CG75*(#REF!*#REF!+#REF!)/100),2),IF(#REF!="летний период",ROUND((BV75*#REF!/100)+(CG75*#REF!/100),2))))</f>
        <v>#REF!</v>
      </c>
      <c r="FX33" s="81" t="e">
        <f t="shared" si="6"/>
        <v>#REF!</v>
      </c>
      <c r="FY33" s="2">
        <v>0</v>
      </c>
      <c r="FZ33" s="87"/>
      <c r="GA33" s="68"/>
      <c r="GB33" s="68"/>
      <c r="GC33" s="68"/>
      <c r="GD33" s="68"/>
      <c r="GE33" s="68"/>
      <c r="GF33" s="68"/>
      <c r="GG33" s="68"/>
      <c r="GH33" s="68"/>
    </row>
    <row r="34" spans="1:190" s="24" customFormat="1" ht="14.45" customHeight="1" x14ac:dyDescent="0.2">
      <c r="A34" s="20"/>
      <c r="B34" s="129">
        <f t="shared" si="11"/>
        <v>45167</v>
      </c>
      <c r="C34" s="130"/>
      <c r="D34" s="130"/>
      <c r="E34" s="130"/>
      <c r="F34" s="130"/>
      <c r="G34" s="130"/>
      <c r="H34" s="131"/>
      <c r="I34" s="132" t="str">
        <f t="shared" si="7"/>
        <v>20:00</v>
      </c>
      <c r="J34" s="133"/>
      <c r="K34" s="133"/>
      <c r="L34" s="133"/>
      <c r="M34" s="133"/>
      <c r="N34" s="134"/>
      <c r="O34" s="135" t="str">
        <f t="shared" si="8"/>
        <v>24:00</v>
      </c>
      <c r="P34" s="136"/>
      <c r="Q34" s="136"/>
      <c r="R34" s="136"/>
      <c r="S34" s="136"/>
      <c r="T34" s="137"/>
      <c r="U34" s="160">
        <f t="shared" si="9"/>
        <v>0.16666666666666699</v>
      </c>
      <c r="V34" s="160"/>
      <c r="W34" s="160"/>
      <c r="X34" s="160"/>
      <c r="Y34" s="160"/>
      <c r="Z34" s="160"/>
      <c r="AA34" s="160"/>
      <c r="AB34" s="160"/>
      <c r="AC34" s="160"/>
      <c r="AD34" s="138">
        <v>565900</v>
      </c>
      <c r="AE34" s="138"/>
      <c r="AF34" s="138"/>
      <c r="AG34" s="138"/>
      <c r="AH34" s="138"/>
      <c r="AI34" s="138"/>
      <c r="AJ34" s="138"/>
      <c r="AK34" s="138">
        <v>566095</v>
      </c>
      <c r="AL34" s="138"/>
      <c r="AM34" s="138"/>
      <c r="AN34" s="138"/>
      <c r="AO34" s="138"/>
      <c r="AP34" s="138"/>
      <c r="AQ34" s="138"/>
      <c r="AR34" s="177">
        <f t="shared" si="0"/>
        <v>195</v>
      </c>
      <c r="AS34" s="178"/>
      <c r="AT34" s="178"/>
      <c r="AU34" s="178"/>
      <c r="AV34" s="178"/>
      <c r="AW34" s="178"/>
      <c r="AX34" s="179"/>
      <c r="AY34" s="146">
        <f t="shared" si="12"/>
        <v>28.09</v>
      </c>
      <c r="AZ34" s="146"/>
      <c r="BA34" s="146"/>
      <c r="BB34" s="146"/>
      <c r="BC34" s="146"/>
      <c r="BD34" s="146"/>
      <c r="BE34" s="146"/>
      <c r="BF34" s="143">
        <f t="shared" si="13"/>
        <v>13.5</v>
      </c>
      <c r="BG34" s="144"/>
      <c r="BH34" s="144"/>
      <c r="BI34" s="144"/>
      <c r="BJ34" s="144"/>
      <c r="BK34" s="144"/>
      <c r="BL34" s="145"/>
      <c r="BM34" s="161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76"/>
      <c r="CC34" s="143">
        <f t="shared" si="1"/>
        <v>14.59</v>
      </c>
      <c r="CD34" s="144"/>
      <c r="CE34" s="144"/>
      <c r="CF34" s="144"/>
      <c r="CG34" s="144"/>
      <c r="CH34" s="144"/>
      <c r="CI34" s="145"/>
      <c r="CJ34" s="143">
        <f t="shared" si="10"/>
        <v>14.59</v>
      </c>
      <c r="CK34" s="144"/>
      <c r="CL34" s="144"/>
      <c r="CM34" s="144"/>
      <c r="CN34" s="144"/>
      <c r="CO34" s="144"/>
      <c r="CP34" s="145"/>
      <c r="CQ34" s="173">
        <f t="shared" si="17"/>
        <v>0</v>
      </c>
      <c r="CR34" s="206"/>
      <c r="CS34" s="206"/>
      <c r="CT34" s="206"/>
      <c r="CU34" s="206"/>
      <c r="CV34" s="206"/>
      <c r="CW34" s="206"/>
      <c r="CX34" s="207"/>
      <c r="CY34" s="169"/>
      <c r="CZ34" s="170"/>
      <c r="DA34" s="170"/>
      <c r="DB34" s="170"/>
      <c r="DC34" s="170"/>
      <c r="DD34" s="170"/>
      <c r="DE34" s="170"/>
      <c r="DF34" s="170"/>
      <c r="DG34" s="170"/>
      <c r="DH34" s="170"/>
      <c r="DI34" s="170"/>
      <c r="DJ34" s="170"/>
      <c r="DK34" s="170"/>
      <c r="DL34" s="170"/>
      <c r="DM34" s="170"/>
      <c r="DN34" s="170"/>
      <c r="DO34" s="170"/>
      <c r="DP34" s="170"/>
      <c r="DQ34" s="170"/>
      <c r="DR34" s="170"/>
      <c r="DS34" s="170"/>
      <c r="DT34" s="170"/>
      <c r="DU34" s="170"/>
      <c r="DV34" s="170"/>
      <c r="DW34" s="170"/>
      <c r="DX34" s="170"/>
      <c r="DY34" s="170"/>
      <c r="DZ34" s="170"/>
      <c r="EA34" s="170"/>
      <c r="EB34" s="170"/>
      <c r="EC34" s="170"/>
      <c r="ED34" s="170"/>
      <c r="EE34" s="170"/>
      <c r="EF34" s="170"/>
      <c r="EG34" s="170"/>
      <c r="EH34" s="170"/>
      <c r="EI34" s="170"/>
      <c r="EJ34" s="170"/>
      <c r="EK34" s="170"/>
      <c r="EL34" s="170"/>
      <c r="EM34" s="171"/>
      <c r="EN34" s="224"/>
      <c r="EO34" s="168"/>
      <c r="EP34" s="168"/>
      <c r="EQ34" s="168"/>
      <c r="ER34" s="168"/>
      <c r="ES34" s="168"/>
      <c r="ET34" s="168"/>
      <c r="EU34" s="168"/>
      <c r="EV34" s="168"/>
      <c r="EW34" s="168"/>
      <c r="EX34" s="191"/>
      <c r="EY34" s="191"/>
      <c r="EZ34" s="191"/>
      <c r="FA34" s="191"/>
      <c r="FB34" s="191"/>
      <c r="FC34" s="191"/>
      <c r="FD34" s="191"/>
      <c r="FE34" s="191"/>
      <c r="FF34" s="191"/>
      <c r="FG34" s="191"/>
      <c r="FH34" s="35"/>
      <c r="FI34" s="69"/>
      <c r="FJ34" s="70" t="e">
        <f>IF(#REF!="Летний период",BV76,0)</f>
        <v>#REF!</v>
      </c>
      <c r="FK34" s="71" t="e">
        <f>IF(#REF!="зимний период",BV76,0)</f>
        <v>#REF!</v>
      </c>
      <c r="FL34" s="75" t="e">
        <f>IF(#REF!="",BV76,0)</f>
        <v>#REF!</v>
      </c>
      <c r="FM34" s="73" t="e">
        <f>IF(#REF!="Летний период",CG76,0)</f>
        <v>#REF!</v>
      </c>
      <c r="FN34" s="74" t="e">
        <f>IF(#REF!="зимний период",CG76,0)</f>
        <v>#REF!</v>
      </c>
      <c r="FO34" s="75" t="e">
        <f>IF(#REF!="",CG76,0)</f>
        <v>#REF!</v>
      </c>
      <c r="FP34" s="35"/>
      <c r="FQ34" s="82">
        <f t="shared" si="2"/>
        <v>4</v>
      </c>
      <c r="FR34" s="83">
        <f t="shared" si="3"/>
        <v>0</v>
      </c>
      <c r="FS34" s="83">
        <f t="shared" si="4"/>
        <v>4</v>
      </c>
      <c r="FT34" s="84">
        <f t="shared" si="5"/>
        <v>0</v>
      </c>
      <c r="FV34" s="85" t="e">
        <f>IF(#REF!="зимний период",ROUND((BV76*#REF!/100)+(CG76*#REF!/100),3),IF(#REF!="",ROUND((BV76*(#REF!*#REF!+#REF!)/100)+(CG76*(#REF!*#REF!+#REF!)/100),3),IF(#REF!="летний период",ROUND((BV76*#REF!/100)+(CG76*#REF!/100),3))))</f>
        <v>#REF!</v>
      </c>
      <c r="FW34" s="80" t="e">
        <f>IF(#REF!="зимний период",ROUND((BV76*#REF!/100)+(CG76*#REF!/100),2),IF(#REF!="",ROUND((BV76*(#REF!*#REF!+#REF!)/100)+(CG76*(#REF!*#REF!+#REF!)/100),2),IF(#REF!="летний период",ROUND((BV76*#REF!/100)+(CG76*#REF!/100),2))))</f>
        <v>#REF!</v>
      </c>
      <c r="FX34" s="81" t="e">
        <f t="shared" si="6"/>
        <v>#REF!</v>
      </c>
      <c r="FY34" s="2">
        <v>0</v>
      </c>
      <c r="FZ34" s="26"/>
      <c r="GA34" s="68"/>
      <c r="GB34" s="68"/>
      <c r="GC34" s="68"/>
      <c r="GD34" s="68"/>
      <c r="GE34" s="68"/>
      <c r="GF34" s="68"/>
      <c r="GG34" s="68"/>
      <c r="GH34" s="68"/>
    </row>
    <row r="35" spans="1:190" s="24" customFormat="1" ht="13.9" customHeight="1" x14ac:dyDescent="0.2">
      <c r="A35" s="20"/>
      <c r="B35" s="129">
        <f t="shared" si="11"/>
        <v>45168</v>
      </c>
      <c r="C35" s="130"/>
      <c r="D35" s="130"/>
      <c r="E35" s="130"/>
      <c r="F35" s="130"/>
      <c r="G35" s="130"/>
      <c r="H35" s="131"/>
      <c r="I35" s="132" t="str">
        <f t="shared" si="7"/>
        <v>20:00</v>
      </c>
      <c r="J35" s="133"/>
      <c r="K35" s="133"/>
      <c r="L35" s="133"/>
      <c r="M35" s="133"/>
      <c r="N35" s="134"/>
      <c r="O35" s="135" t="str">
        <f t="shared" si="8"/>
        <v>24:00</v>
      </c>
      <c r="P35" s="136"/>
      <c r="Q35" s="136"/>
      <c r="R35" s="136"/>
      <c r="S35" s="136"/>
      <c r="T35" s="137"/>
      <c r="U35" s="160">
        <f t="shared" si="9"/>
        <v>0.16666666666666699</v>
      </c>
      <c r="V35" s="160"/>
      <c r="W35" s="160"/>
      <c r="X35" s="160"/>
      <c r="Y35" s="160"/>
      <c r="Z35" s="160"/>
      <c r="AA35" s="160"/>
      <c r="AB35" s="160"/>
      <c r="AC35" s="160"/>
      <c r="AD35" s="139">
        <v>566100</v>
      </c>
      <c r="AE35" s="140"/>
      <c r="AF35" s="140"/>
      <c r="AG35" s="140"/>
      <c r="AH35" s="140"/>
      <c r="AI35" s="140"/>
      <c r="AJ35" s="141"/>
      <c r="AK35" s="139">
        <v>566295</v>
      </c>
      <c r="AL35" s="140"/>
      <c r="AM35" s="140"/>
      <c r="AN35" s="140"/>
      <c r="AO35" s="140"/>
      <c r="AP35" s="140"/>
      <c r="AQ35" s="141"/>
      <c r="AR35" s="177">
        <f t="shared" si="0"/>
        <v>195</v>
      </c>
      <c r="AS35" s="178"/>
      <c r="AT35" s="178"/>
      <c r="AU35" s="178"/>
      <c r="AV35" s="178"/>
      <c r="AW35" s="178"/>
      <c r="AX35" s="179"/>
      <c r="AY35" s="146">
        <f t="shared" si="12"/>
        <v>13.5</v>
      </c>
      <c r="AZ35" s="146"/>
      <c r="BA35" s="146"/>
      <c r="BB35" s="146"/>
      <c r="BC35" s="146"/>
      <c r="BD35" s="146"/>
      <c r="BE35" s="146"/>
      <c r="BF35" s="143">
        <f t="shared" si="13"/>
        <v>18.91</v>
      </c>
      <c r="BG35" s="144"/>
      <c r="BH35" s="144"/>
      <c r="BI35" s="144"/>
      <c r="BJ35" s="144"/>
      <c r="BK35" s="144"/>
      <c r="BL35" s="145"/>
      <c r="BM35" s="161">
        <v>20</v>
      </c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76"/>
      <c r="CC35" s="143">
        <f t="shared" si="1"/>
        <v>14.59</v>
      </c>
      <c r="CD35" s="144"/>
      <c r="CE35" s="144"/>
      <c r="CF35" s="144"/>
      <c r="CG35" s="144"/>
      <c r="CH35" s="144"/>
      <c r="CI35" s="145"/>
      <c r="CJ35" s="143">
        <f t="shared" si="10"/>
        <v>14.59</v>
      </c>
      <c r="CK35" s="144"/>
      <c r="CL35" s="144"/>
      <c r="CM35" s="144"/>
      <c r="CN35" s="144"/>
      <c r="CO35" s="144"/>
      <c r="CP35" s="145"/>
      <c r="CQ35" s="173">
        <f t="shared" si="17"/>
        <v>0</v>
      </c>
      <c r="CR35" s="206"/>
      <c r="CS35" s="206"/>
      <c r="CT35" s="206"/>
      <c r="CU35" s="206"/>
      <c r="CV35" s="206"/>
      <c r="CW35" s="206"/>
      <c r="CX35" s="207"/>
      <c r="CY35" s="169"/>
      <c r="CZ35" s="170"/>
      <c r="DA35" s="170"/>
      <c r="DB35" s="170"/>
      <c r="DC35" s="170"/>
      <c r="DD35" s="170"/>
      <c r="DE35" s="170"/>
      <c r="DF35" s="170"/>
      <c r="DG35" s="170"/>
      <c r="DH35" s="170"/>
      <c r="DI35" s="170"/>
      <c r="DJ35" s="170"/>
      <c r="DK35" s="170"/>
      <c r="DL35" s="170"/>
      <c r="DM35" s="170"/>
      <c r="DN35" s="170"/>
      <c r="DO35" s="170"/>
      <c r="DP35" s="170"/>
      <c r="DQ35" s="170"/>
      <c r="DR35" s="170"/>
      <c r="DS35" s="170"/>
      <c r="DT35" s="170"/>
      <c r="DU35" s="170"/>
      <c r="DV35" s="170"/>
      <c r="DW35" s="170"/>
      <c r="DX35" s="170"/>
      <c r="DY35" s="170"/>
      <c r="DZ35" s="170"/>
      <c r="EA35" s="170"/>
      <c r="EB35" s="170"/>
      <c r="EC35" s="170"/>
      <c r="ED35" s="170"/>
      <c r="EE35" s="170"/>
      <c r="EF35" s="170"/>
      <c r="EG35" s="170"/>
      <c r="EH35" s="170"/>
      <c r="EI35" s="170"/>
      <c r="EJ35" s="170"/>
      <c r="EK35" s="170"/>
      <c r="EL35" s="170"/>
      <c r="EM35" s="171"/>
      <c r="EN35" s="224"/>
      <c r="EO35" s="168"/>
      <c r="EP35" s="168"/>
      <c r="EQ35" s="168"/>
      <c r="ER35" s="168"/>
      <c r="ES35" s="168"/>
      <c r="ET35" s="168"/>
      <c r="EU35" s="168"/>
      <c r="EV35" s="168"/>
      <c r="EW35" s="168"/>
      <c r="EX35" s="191"/>
      <c r="EY35" s="191"/>
      <c r="EZ35" s="191"/>
      <c r="FA35" s="191"/>
      <c r="FB35" s="191"/>
      <c r="FC35" s="191"/>
      <c r="FD35" s="191"/>
      <c r="FE35" s="191"/>
      <c r="FF35" s="191"/>
      <c r="FG35" s="191"/>
      <c r="FH35" s="35"/>
      <c r="FI35" s="69"/>
      <c r="FJ35" s="70" t="e">
        <f>IF(#REF!="Летний период",BV77,0)</f>
        <v>#REF!</v>
      </c>
      <c r="FK35" s="71" t="e">
        <f>IF(#REF!="зимний период",BV77,0)</f>
        <v>#REF!</v>
      </c>
      <c r="FL35" s="75" t="e">
        <f>IF(#REF!="",BV77,0)</f>
        <v>#REF!</v>
      </c>
      <c r="FM35" s="73" t="e">
        <f>IF(#REF!="Летний период",CG77,0)</f>
        <v>#REF!</v>
      </c>
      <c r="FN35" s="74" t="e">
        <f>IF(#REF!="зимний период",CG77,0)</f>
        <v>#REF!</v>
      </c>
      <c r="FO35" s="75" t="e">
        <f>IF(#REF!="",CG77,0)</f>
        <v>#REF!</v>
      </c>
      <c r="FP35" s="35"/>
      <c r="FQ35" s="82">
        <f t="shared" si="2"/>
        <v>4</v>
      </c>
      <c r="FR35" s="83">
        <f t="shared" si="3"/>
        <v>0</v>
      </c>
      <c r="FS35" s="83">
        <f t="shared" si="4"/>
        <v>4</v>
      </c>
      <c r="FT35" s="84">
        <f t="shared" si="5"/>
        <v>0</v>
      </c>
      <c r="FV35" s="85" t="e">
        <f>IF(#REF!="зимний период",ROUND((BV77*#REF!/100)+(CG77*#REF!/100),3),IF(#REF!="",ROUND((BV77*(#REF!*#REF!+#REF!)/100)+(CG77*(#REF!*#REF!+#REF!)/100),3),IF(#REF!="летний период",ROUND((BV77*#REF!/100)+(CG77*#REF!/100),3))))</f>
        <v>#REF!</v>
      </c>
      <c r="FW35" s="80" t="e">
        <f>IF(#REF!="зимний период",ROUND((BV77*#REF!/100)+(CG77*#REF!/100),2),IF(#REF!="",ROUND((BV77*(#REF!*#REF!+#REF!)/100)+(CG77*(#REF!*#REF!+#REF!)/100),2),IF(#REF!="летний период",ROUND((BV77*#REF!/100)+(CG77*#REF!/100),2))))</f>
        <v>#REF!</v>
      </c>
      <c r="FX35" s="81" t="e">
        <f t="shared" si="6"/>
        <v>#REF!</v>
      </c>
      <c r="FY35" s="2">
        <v>0</v>
      </c>
      <c r="FZ35" s="26"/>
      <c r="GA35" s="68"/>
      <c r="GB35" s="68"/>
      <c r="GC35" s="68"/>
      <c r="GD35" s="68"/>
      <c r="GE35" s="68"/>
      <c r="GF35" s="68"/>
      <c r="GG35" s="68"/>
      <c r="GH35" s="68"/>
    </row>
    <row r="36" spans="1:190" s="24" customFormat="1" ht="12.6" customHeight="1" thickBot="1" x14ac:dyDescent="0.25">
      <c r="A36" s="20"/>
      <c r="B36" s="129">
        <f t="shared" si="11"/>
        <v>45169</v>
      </c>
      <c r="C36" s="130"/>
      <c r="D36" s="130"/>
      <c r="E36" s="130"/>
      <c r="F36" s="130"/>
      <c r="G36" s="130"/>
      <c r="H36" s="131"/>
      <c r="I36" s="132" t="str">
        <f t="shared" si="7"/>
        <v>20:00</v>
      </c>
      <c r="J36" s="133"/>
      <c r="K36" s="133"/>
      <c r="L36" s="133"/>
      <c r="M36" s="133"/>
      <c r="N36" s="134"/>
      <c r="O36" s="135" t="str">
        <f t="shared" si="8"/>
        <v>24:00</v>
      </c>
      <c r="P36" s="136"/>
      <c r="Q36" s="136"/>
      <c r="R36" s="136"/>
      <c r="S36" s="136"/>
      <c r="T36" s="137"/>
      <c r="U36" s="160">
        <f t="shared" si="9"/>
        <v>0.16666666666666699</v>
      </c>
      <c r="V36" s="160"/>
      <c r="W36" s="160"/>
      <c r="X36" s="160"/>
      <c r="Y36" s="160"/>
      <c r="Z36" s="160"/>
      <c r="AA36" s="160"/>
      <c r="AB36" s="160"/>
      <c r="AC36" s="160"/>
      <c r="AD36" s="138">
        <v>566300</v>
      </c>
      <c r="AE36" s="138"/>
      <c r="AF36" s="138"/>
      <c r="AG36" s="138"/>
      <c r="AH36" s="138"/>
      <c r="AI36" s="138"/>
      <c r="AJ36" s="138"/>
      <c r="AK36" s="138">
        <v>566495</v>
      </c>
      <c r="AL36" s="138"/>
      <c r="AM36" s="138"/>
      <c r="AN36" s="138"/>
      <c r="AO36" s="138"/>
      <c r="AP36" s="138"/>
      <c r="AQ36" s="138"/>
      <c r="AR36" s="142">
        <f t="shared" si="0"/>
        <v>195</v>
      </c>
      <c r="AS36" s="142"/>
      <c r="AT36" s="142"/>
      <c r="AU36" s="142"/>
      <c r="AV36" s="142"/>
      <c r="AW36" s="142"/>
      <c r="AX36" s="142"/>
      <c r="AY36" s="146">
        <f t="shared" si="12"/>
        <v>18.91</v>
      </c>
      <c r="AZ36" s="146"/>
      <c r="BA36" s="146"/>
      <c r="BB36" s="146"/>
      <c r="BC36" s="146"/>
      <c r="BD36" s="146"/>
      <c r="BE36" s="146"/>
      <c r="BF36" s="143">
        <f t="shared" si="13"/>
        <v>4.32</v>
      </c>
      <c r="BG36" s="144"/>
      <c r="BH36" s="144"/>
      <c r="BI36" s="144"/>
      <c r="BJ36" s="144"/>
      <c r="BK36" s="144"/>
      <c r="BL36" s="145"/>
      <c r="BM36" s="161"/>
      <c r="BN36" s="162"/>
      <c r="BO36" s="162"/>
      <c r="BP36" s="162"/>
      <c r="BQ36" s="162"/>
      <c r="BR36" s="162"/>
      <c r="BS36" s="162"/>
      <c r="BT36" s="163"/>
      <c r="BU36" s="163"/>
      <c r="BV36" s="163"/>
      <c r="BW36" s="163"/>
      <c r="BX36" s="163"/>
      <c r="BY36" s="163"/>
      <c r="BZ36" s="163"/>
      <c r="CA36" s="163"/>
      <c r="CB36" s="164"/>
      <c r="CC36" s="143">
        <f t="shared" si="1"/>
        <v>14.59</v>
      </c>
      <c r="CD36" s="144"/>
      <c r="CE36" s="144"/>
      <c r="CF36" s="144"/>
      <c r="CG36" s="144"/>
      <c r="CH36" s="144"/>
      <c r="CI36" s="145"/>
      <c r="CJ36" s="143">
        <f t="shared" si="10"/>
        <v>14.59</v>
      </c>
      <c r="CK36" s="144"/>
      <c r="CL36" s="144"/>
      <c r="CM36" s="144"/>
      <c r="CN36" s="144"/>
      <c r="CO36" s="144"/>
      <c r="CP36" s="145"/>
      <c r="CQ36" s="172">
        <f t="shared" si="17"/>
        <v>0</v>
      </c>
      <c r="CR36" s="172"/>
      <c r="CS36" s="172"/>
      <c r="CT36" s="172"/>
      <c r="CU36" s="172"/>
      <c r="CV36" s="172"/>
      <c r="CW36" s="172"/>
      <c r="CX36" s="173"/>
      <c r="CY36" s="169"/>
      <c r="CZ36" s="170"/>
      <c r="DA36" s="170"/>
      <c r="DB36" s="170"/>
      <c r="DC36" s="170"/>
      <c r="DD36" s="170"/>
      <c r="DE36" s="170"/>
      <c r="DF36" s="170"/>
      <c r="DG36" s="170"/>
      <c r="DH36" s="170"/>
      <c r="DI36" s="170"/>
      <c r="DJ36" s="174"/>
      <c r="DK36" s="174"/>
      <c r="DL36" s="174"/>
      <c r="DM36" s="174"/>
      <c r="DN36" s="174"/>
      <c r="DO36" s="174"/>
      <c r="DP36" s="174"/>
      <c r="DQ36" s="174"/>
      <c r="DR36" s="174"/>
      <c r="DS36" s="174"/>
      <c r="DT36" s="174"/>
      <c r="DU36" s="174"/>
      <c r="DV36" s="174"/>
      <c r="DW36" s="174"/>
      <c r="DX36" s="174"/>
      <c r="DY36" s="174"/>
      <c r="DZ36" s="174"/>
      <c r="EA36" s="174"/>
      <c r="EB36" s="174"/>
      <c r="EC36" s="174"/>
      <c r="ED36" s="174"/>
      <c r="EE36" s="174"/>
      <c r="EF36" s="174"/>
      <c r="EG36" s="174"/>
      <c r="EH36" s="174"/>
      <c r="EI36" s="174"/>
      <c r="EJ36" s="174"/>
      <c r="EK36" s="174"/>
      <c r="EL36" s="174"/>
      <c r="EM36" s="175"/>
      <c r="EN36" s="168"/>
      <c r="EO36" s="191"/>
      <c r="EP36" s="191"/>
      <c r="EQ36" s="191"/>
      <c r="ER36" s="191"/>
      <c r="ES36" s="191"/>
      <c r="ET36" s="191"/>
      <c r="EU36" s="191"/>
      <c r="EV36" s="191"/>
      <c r="EW36" s="191"/>
      <c r="EX36" s="191"/>
      <c r="EY36" s="191"/>
      <c r="EZ36" s="191"/>
      <c r="FA36" s="191"/>
      <c r="FB36" s="191"/>
      <c r="FC36" s="191"/>
      <c r="FD36" s="191"/>
      <c r="FE36" s="191"/>
      <c r="FF36" s="191"/>
      <c r="FG36" s="191"/>
      <c r="FH36" s="35"/>
      <c r="FI36" s="69"/>
      <c r="FJ36" s="70" t="e">
        <f>IF(#REF!="Летний период",BV78,0)</f>
        <v>#REF!</v>
      </c>
      <c r="FK36" s="71" t="e">
        <f>IF(#REF!="зимний период",BV78,0)</f>
        <v>#REF!</v>
      </c>
      <c r="FL36" s="75" t="e">
        <f>IF(#REF!="",BV78,0)</f>
        <v>#REF!</v>
      </c>
      <c r="FM36" s="73" t="e">
        <f>IF(#REF!="Летний период",CG78,0)</f>
        <v>#REF!</v>
      </c>
      <c r="FN36" s="74" t="e">
        <f>IF(#REF!="зимний период",CG78,0)</f>
        <v>#REF!</v>
      </c>
      <c r="FO36" s="75" t="e">
        <f>IF(#REF!="",CG78,0)</f>
        <v>#REF!</v>
      </c>
      <c r="FP36" s="35"/>
      <c r="FQ36" s="82">
        <f t="shared" si="2"/>
        <v>4</v>
      </c>
      <c r="FR36" s="83">
        <f t="shared" si="3"/>
        <v>0</v>
      </c>
      <c r="FS36" s="83">
        <f t="shared" si="4"/>
        <v>4</v>
      </c>
      <c r="FT36" s="84">
        <f t="shared" si="5"/>
        <v>0</v>
      </c>
      <c r="FV36" s="85" t="e">
        <f>IF(#REF!="зимний период",ROUND((BV78*#REF!/100)+(CG78*#REF!/100),3),IF(#REF!="",ROUND((BV78*(#REF!*#REF!+#REF!)/100)+(CG78*(#REF!*#REF!+#REF!)/100),3),IF(#REF!="летний период",ROUND((BV78*#REF!/100)+(CG78*#REF!/100),3))))</f>
        <v>#REF!</v>
      </c>
      <c r="FW36" s="80" t="e">
        <f>IF(#REF!="зимний период",ROUND((BV78*#REF!/100)+(CG78*#REF!/100),2),IF(#REF!="",ROUND((BV78*(#REF!*#REF!+#REF!)/100)+(CG78*(#REF!*#REF!+#REF!)/100),2),IF(#REF!="летний период",ROUND((BV78*#REF!/100)+(CG78*#REF!/100),2))))</f>
        <v>#REF!</v>
      </c>
      <c r="FX36" s="81" t="e">
        <f t="shared" si="6"/>
        <v>#REF!</v>
      </c>
      <c r="FY36" s="2">
        <v>0</v>
      </c>
      <c r="FZ36" s="26"/>
      <c r="GA36" s="68"/>
      <c r="GB36" s="68"/>
      <c r="GC36" s="68"/>
      <c r="GD36" s="68"/>
      <c r="GE36" s="68"/>
      <c r="GF36" s="68"/>
      <c r="GG36" s="68"/>
      <c r="GH36" s="68"/>
    </row>
    <row r="37" spans="1:190" s="24" customFormat="1" ht="6" hidden="1" customHeight="1" x14ac:dyDescent="0.2">
      <c r="A37" s="20"/>
      <c r="B37" s="129" t="str">
        <f t="shared" si="11"/>
        <v/>
      </c>
      <c r="C37" s="130"/>
      <c r="D37" s="130"/>
      <c r="E37" s="130"/>
      <c r="F37" s="130"/>
      <c r="G37" s="130"/>
      <c r="H37" s="131"/>
      <c r="I37" s="132" t="str">
        <f t="shared" si="7"/>
        <v/>
      </c>
      <c r="J37" s="133"/>
      <c r="K37" s="133"/>
      <c r="L37" s="133"/>
      <c r="M37" s="133"/>
      <c r="N37" s="134"/>
      <c r="O37" s="135" t="str">
        <f t="shared" si="8"/>
        <v/>
      </c>
      <c r="P37" s="136"/>
      <c r="Q37" s="136"/>
      <c r="R37" s="136"/>
      <c r="S37" s="136"/>
      <c r="T37" s="137"/>
      <c r="U37" s="160" t="str">
        <f t="shared" si="9"/>
        <v/>
      </c>
      <c r="V37" s="160"/>
      <c r="W37" s="160"/>
      <c r="X37" s="160"/>
      <c r="Y37" s="160"/>
      <c r="Z37" s="160"/>
      <c r="AA37" s="160"/>
      <c r="AB37" s="160"/>
      <c r="AC37" s="160"/>
      <c r="AD37" s="139"/>
      <c r="AE37" s="140"/>
      <c r="AF37" s="140"/>
      <c r="AG37" s="140"/>
      <c r="AH37" s="140"/>
      <c r="AI37" s="140"/>
      <c r="AJ37" s="141"/>
      <c r="AK37" s="139"/>
      <c r="AL37" s="140"/>
      <c r="AM37" s="140"/>
      <c r="AN37" s="140"/>
      <c r="AO37" s="140"/>
      <c r="AP37" s="140"/>
      <c r="AQ37" s="141"/>
      <c r="AR37" s="142">
        <f t="shared" si="0"/>
        <v>0</v>
      </c>
      <c r="AS37" s="142"/>
      <c r="AT37" s="142"/>
      <c r="AU37" s="142"/>
      <c r="AV37" s="142"/>
      <c r="AW37" s="142"/>
      <c r="AX37" s="142"/>
      <c r="AY37" s="146">
        <f t="shared" si="12"/>
        <v>4.32</v>
      </c>
      <c r="AZ37" s="146"/>
      <c r="BA37" s="146"/>
      <c r="BB37" s="146"/>
      <c r="BC37" s="146"/>
      <c r="BD37" s="146"/>
      <c r="BE37" s="146"/>
      <c r="BF37" s="143">
        <f t="shared" si="13"/>
        <v>4.32</v>
      </c>
      <c r="BG37" s="144"/>
      <c r="BH37" s="144"/>
      <c r="BI37" s="144"/>
      <c r="BJ37" s="144"/>
      <c r="BK37" s="144"/>
      <c r="BL37" s="145"/>
      <c r="BM37" s="161"/>
      <c r="BN37" s="162"/>
      <c r="BO37" s="162"/>
      <c r="BP37" s="162"/>
      <c r="BQ37" s="162"/>
      <c r="BR37" s="162"/>
      <c r="BS37" s="162"/>
      <c r="BT37" s="163"/>
      <c r="BU37" s="163"/>
      <c r="BV37" s="163"/>
      <c r="BW37" s="163"/>
      <c r="BX37" s="163"/>
      <c r="BY37" s="163"/>
      <c r="BZ37" s="163"/>
      <c r="CA37" s="163"/>
      <c r="CB37" s="164"/>
      <c r="CC37" s="143">
        <f t="shared" si="1"/>
        <v>0</v>
      </c>
      <c r="CD37" s="144"/>
      <c r="CE37" s="144"/>
      <c r="CF37" s="144"/>
      <c r="CG37" s="144"/>
      <c r="CH37" s="144"/>
      <c r="CI37" s="145"/>
      <c r="CJ37" s="143">
        <f t="shared" si="10"/>
        <v>0</v>
      </c>
      <c r="CK37" s="144"/>
      <c r="CL37" s="144"/>
      <c r="CM37" s="144"/>
      <c r="CN37" s="144"/>
      <c r="CO37" s="144"/>
      <c r="CP37" s="145"/>
      <c r="CQ37" s="172">
        <f t="shared" si="17"/>
        <v>0</v>
      </c>
      <c r="CR37" s="172"/>
      <c r="CS37" s="172"/>
      <c r="CT37" s="172"/>
      <c r="CU37" s="172"/>
      <c r="CV37" s="172"/>
      <c r="CW37" s="172"/>
      <c r="CX37" s="173"/>
      <c r="CY37" s="169"/>
      <c r="CZ37" s="170"/>
      <c r="DA37" s="170"/>
      <c r="DB37" s="170"/>
      <c r="DC37" s="170"/>
      <c r="DD37" s="170"/>
      <c r="DE37" s="170"/>
      <c r="DF37" s="170"/>
      <c r="DG37" s="170"/>
      <c r="DH37" s="170"/>
      <c r="DI37" s="170"/>
      <c r="DJ37" s="174"/>
      <c r="DK37" s="174"/>
      <c r="DL37" s="174"/>
      <c r="DM37" s="174"/>
      <c r="DN37" s="174"/>
      <c r="DO37" s="174"/>
      <c r="DP37" s="174"/>
      <c r="DQ37" s="174"/>
      <c r="DR37" s="174"/>
      <c r="DS37" s="174"/>
      <c r="DT37" s="174"/>
      <c r="DU37" s="174"/>
      <c r="DV37" s="174"/>
      <c r="DW37" s="174"/>
      <c r="DX37" s="174"/>
      <c r="DY37" s="174"/>
      <c r="DZ37" s="174"/>
      <c r="EA37" s="174"/>
      <c r="EB37" s="174"/>
      <c r="EC37" s="174"/>
      <c r="ED37" s="174"/>
      <c r="EE37" s="174"/>
      <c r="EF37" s="174"/>
      <c r="EG37" s="174"/>
      <c r="EH37" s="174"/>
      <c r="EI37" s="174"/>
      <c r="EJ37" s="174"/>
      <c r="EK37" s="174"/>
      <c r="EL37" s="174"/>
      <c r="EM37" s="175"/>
      <c r="EN37" s="168"/>
      <c r="EO37" s="191"/>
      <c r="EP37" s="191"/>
      <c r="EQ37" s="191"/>
      <c r="ER37" s="191"/>
      <c r="ES37" s="191"/>
      <c r="ET37" s="191"/>
      <c r="EU37" s="191"/>
      <c r="EV37" s="191"/>
      <c r="EW37" s="191"/>
      <c r="EX37" s="191"/>
      <c r="EY37" s="191"/>
      <c r="EZ37" s="191"/>
      <c r="FA37" s="191"/>
      <c r="FB37" s="191"/>
      <c r="FC37" s="191"/>
      <c r="FD37" s="191"/>
      <c r="FE37" s="191"/>
      <c r="FF37" s="191"/>
      <c r="FG37" s="191"/>
      <c r="FH37" s="35"/>
      <c r="FI37" s="69"/>
      <c r="FJ37" s="70" t="e">
        <f>IF(#REF!="Летний период",#REF!,0)</f>
        <v>#REF!</v>
      </c>
      <c r="FK37" s="71" t="e">
        <f>IF(#REF!="зимний период",#REF!,0)</f>
        <v>#REF!</v>
      </c>
      <c r="FL37" s="75" t="e">
        <f>IF(#REF!="",#REF!,0)</f>
        <v>#REF!</v>
      </c>
      <c r="FM37" s="73" t="e">
        <f>IF(#REF!="Летний период",#REF!,0)</f>
        <v>#REF!</v>
      </c>
      <c r="FN37" s="74" t="e">
        <f>IF(#REF!="зимний период",#REF!,0)</f>
        <v>#REF!</v>
      </c>
      <c r="FO37" s="75" t="e">
        <f>IF(#REF!="",#REF!,0)</f>
        <v>#REF!</v>
      </c>
      <c r="FP37" s="35"/>
      <c r="FQ37" s="82" t="e">
        <f t="shared" si="2"/>
        <v>#VALUE!</v>
      </c>
      <c r="FR37" s="83" t="e">
        <f t="shared" si="3"/>
        <v>#VALUE!</v>
      </c>
      <c r="FS37" s="83" t="e">
        <f t="shared" si="4"/>
        <v>#VALUE!</v>
      </c>
      <c r="FT37" s="84" t="e">
        <f t="shared" si="5"/>
        <v>#VALUE!</v>
      </c>
      <c r="FV37" s="85" t="e">
        <f>IF(#REF!="зимний период",ROUND((#REF!*#REF!/100)+(#REF!*#REF!/100),3),IF(#REF!="",ROUND((#REF!*(#REF!*#REF!+#REF!)/100)+(#REF!*(#REF!*#REF!+#REF!)/100),3),IF(#REF!="летний период",ROUND((#REF!*#REF!/100)+(#REF!*#REF!/100),3))))</f>
        <v>#REF!</v>
      </c>
      <c r="FW37" s="80" t="e">
        <f>IF(#REF!="зимний период",ROUND((#REF!*#REF!/100)+(#REF!*#REF!/100),2),IF(#REF!="",ROUND((#REF!*(#REF!*#REF!+#REF!)/100)+(#REF!*(#REF!*#REF!+#REF!)/100),2),IF(#REF!="летний период",ROUND((#REF!*#REF!/100)+(#REF!*#REF!/100),2))))</f>
        <v>#REF!</v>
      </c>
      <c r="FX37" s="81" t="e">
        <f t="shared" si="6"/>
        <v>#REF!</v>
      </c>
      <c r="FY37" s="2">
        <v>0</v>
      </c>
      <c r="FZ37" s="26"/>
      <c r="GA37" s="68"/>
      <c r="GB37" s="68"/>
      <c r="GC37" s="68"/>
      <c r="GD37" s="68"/>
      <c r="GE37" s="68"/>
      <c r="GF37" s="68"/>
      <c r="GG37" s="68"/>
      <c r="GH37" s="68"/>
    </row>
    <row r="38" spans="1:190" s="24" customFormat="1" ht="13.9" hidden="1" customHeight="1" x14ac:dyDescent="0.2">
      <c r="A38" s="20"/>
      <c r="B38" s="129" t="str">
        <f t="shared" si="11"/>
        <v/>
      </c>
      <c r="C38" s="130"/>
      <c r="D38" s="130"/>
      <c r="E38" s="130"/>
      <c r="F38" s="130"/>
      <c r="G38" s="130"/>
      <c r="H38" s="131"/>
      <c r="I38" s="132" t="str">
        <f t="shared" si="7"/>
        <v/>
      </c>
      <c r="J38" s="133"/>
      <c r="K38" s="133"/>
      <c r="L38" s="133"/>
      <c r="M38" s="133"/>
      <c r="N38" s="134"/>
      <c r="O38" s="135" t="str">
        <f t="shared" si="8"/>
        <v/>
      </c>
      <c r="P38" s="136"/>
      <c r="Q38" s="136"/>
      <c r="R38" s="136"/>
      <c r="S38" s="136"/>
      <c r="T38" s="137"/>
      <c r="U38" s="160" t="str">
        <f t="shared" si="9"/>
        <v/>
      </c>
      <c r="V38" s="160"/>
      <c r="W38" s="160"/>
      <c r="X38" s="160"/>
      <c r="Y38" s="160"/>
      <c r="Z38" s="160"/>
      <c r="AA38" s="160"/>
      <c r="AB38" s="160"/>
      <c r="AC38" s="160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42">
        <f t="shared" si="0"/>
        <v>0</v>
      </c>
      <c r="AS38" s="142"/>
      <c r="AT38" s="142"/>
      <c r="AU38" s="142"/>
      <c r="AV38" s="142"/>
      <c r="AW38" s="142"/>
      <c r="AX38" s="142"/>
      <c r="AY38" s="146">
        <f t="shared" si="12"/>
        <v>4.32</v>
      </c>
      <c r="AZ38" s="146"/>
      <c r="BA38" s="146"/>
      <c r="BB38" s="146"/>
      <c r="BC38" s="146"/>
      <c r="BD38" s="146"/>
      <c r="BE38" s="146"/>
      <c r="BF38" s="143">
        <f t="shared" si="13"/>
        <v>4.32</v>
      </c>
      <c r="BG38" s="144"/>
      <c r="BH38" s="144"/>
      <c r="BI38" s="144"/>
      <c r="BJ38" s="144"/>
      <c r="BK38" s="144"/>
      <c r="BL38" s="145"/>
      <c r="BM38" s="161"/>
      <c r="BN38" s="162"/>
      <c r="BO38" s="162"/>
      <c r="BP38" s="162"/>
      <c r="BQ38" s="162"/>
      <c r="BR38" s="162"/>
      <c r="BS38" s="162"/>
      <c r="BT38" s="163"/>
      <c r="BU38" s="163"/>
      <c r="BV38" s="163"/>
      <c r="BW38" s="163"/>
      <c r="BX38" s="163"/>
      <c r="BY38" s="163"/>
      <c r="BZ38" s="163"/>
      <c r="CA38" s="163"/>
      <c r="CB38" s="164"/>
      <c r="CC38" s="143">
        <f t="shared" si="1"/>
        <v>0</v>
      </c>
      <c r="CD38" s="144"/>
      <c r="CE38" s="144"/>
      <c r="CF38" s="144"/>
      <c r="CG38" s="144"/>
      <c r="CH38" s="144"/>
      <c r="CI38" s="145"/>
      <c r="CJ38" s="143">
        <f t="shared" si="10"/>
        <v>0</v>
      </c>
      <c r="CK38" s="144"/>
      <c r="CL38" s="144"/>
      <c r="CM38" s="144"/>
      <c r="CN38" s="144"/>
      <c r="CO38" s="144"/>
      <c r="CP38" s="145"/>
      <c r="CQ38" s="172">
        <f t="shared" si="17"/>
        <v>0</v>
      </c>
      <c r="CR38" s="172"/>
      <c r="CS38" s="172"/>
      <c r="CT38" s="172"/>
      <c r="CU38" s="172"/>
      <c r="CV38" s="172"/>
      <c r="CW38" s="172"/>
      <c r="CX38" s="173"/>
      <c r="CY38" s="169"/>
      <c r="CZ38" s="170"/>
      <c r="DA38" s="170"/>
      <c r="DB38" s="170"/>
      <c r="DC38" s="170"/>
      <c r="DD38" s="170"/>
      <c r="DE38" s="170"/>
      <c r="DF38" s="170"/>
      <c r="DG38" s="170"/>
      <c r="DH38" s="170"/>
      <c r="DI38" s="170"/>
      <c r="DJ38" s="174"/>
      <c r="DK38" s="174"/>
      <c r="DL38" s="174"/>
      <c r="DM38" s="174"/>
      <c r="DN38" s="174"/>
      <c r="DO38" s="174"/>
      <c r="DP38" s="174"/>
      <c r="DQ38" s="174"/>
      <c r="DR38" s="174"/>
      <c r="DS38" s="174"/>
      <c r="DT38" s="174"/>
      <c r="DU38" s="174"/>
      <c r="DV38" s="174"/>
      <c r="DW38" s="174"/>
      <c r="DX38" s="174"/>
      <c r="DY38" s="174"/>
      <c r="DZ38" s="174"/>
      <c r="EA38" s="174"/>
      <c r="EB38" s="174"/>
      <c r="EC38" s="174"/>
      <c r="ED38" s="174"/>
      <c r="EE38" s="174"/>
      <c r="EF38" s="174"/>
      <c r="EG38" s="174"/>
      <c r="EH38" s="174"/>
      <c r="EI38" s="174"/>
      <c r="EJ38" s="174"/>
      <c r="EK38" s="174"/>
      <c r="EL38" s="174"/>
      <c r="EM38" s="175"/>
      <c r="EN38" s="168"/>
      <c r="EO38" s="168"/>
      <c r="EP38" s="168"/>
      <c r="EQ38" s="168"/>
      <c r="ER38" s="168"/>
      <c r="ES38" s="168"/>
      <c r="ET38" s="168"/>
      <c r="EU38" s="168"/>
      <c r="EV38" s="168"/>
      <c r="EW38" s="168"/>
      <c r="EX38" s="191"/>
      <c r="EY38" s="191"/>
      <c r="EZ38" s="191"/>
      <c r="FA38" s="191"/>
      <c r="FB38" s="191"/>
      <c r="FC38" s="191"/>
      <c r="FD38" s="191"/>
      <c r="FE38" s="191"/>
      <c r="FF38" s="191"/>
      <c r="FG38" s="191"/>
      <c r="FH38" s="35"/>
      <c r="FI38" s="69"/>
      <c r="FJ38" s="70" t="e">
        <f>IF(#REF!="Летний период",#REF!,0)</f>
        <v>#REF!</v>
      </c>
      <c r="FK38" s="71" t="e">
        <f>IF(#REF!="зимний период",#REF!,0)</f>
        <v>#REF!</v>
      </c>
      <c r="FL38" s="75" t="e">
        <f>IF(#REF!="",#REF!,0)</f>
        <v>#REF!</v>
      </c>
      <c r="FM38" s="73" t="e">
        <f>IF(#REF!="Летний период",#REF!,0)</f>
        <v>#REF!</v>
      </c>
      <c r="FN38" s="74" t="e">
        <f>IF(#REF!="зимний период",#REF!,0)</f>
        <v>#REF!</v>
      </c>
      <c r="FO38" s="75" t="e">
        <f>IF(#REF!="",#REF!,0)</f>
        <v>#REF!</v>
      </c>
      <c r="FP38" s="35"/>
      <c r="FQ38" s="82" t="e">
        <f t="shared" si="2"/>
        <v>#VALUE!</v>
      </c>
      <c r="FR38" s="83" t="e">
        <f t="shared" si="3"/>
        <v>#VALUE!</v>
      </c>
      <c r="FS38" s="83" t="e">
        <f t="shared" si="4"/>
        <v>#VALUE!</v>
      </c>
      <c r="FT38" s="84" t="e">
        <f t="shared" si="5"/>
        <v>#VALUE!</v>
      </c>
      <c r="FV38" s="85" t="e">
        <f>IF(#REF!="зимний период",ROUND((#REF!*#REF!/100)+(#REF!*#REF!/100),3),IF(#REF!="",ROUND((#REF!*(#REF!*#REF!+#REF!)/100)+(#REF!*(#REF!*#REF!+#REF!)/100),3),IF(#REF!="летний период",ROUND((#REF!*#REF!/100)+(#REF!*#REF!/100),3))))</f>
        <v>#REF!</v>
      </c>
      <c r="FW38" s="80" t="e">
        <f>IF(#REF!="зимний период",ROUND((#REF!*#REF!/100)+(#REF!*#REF!/100),2),IF(#REF!="",ROUND((#REF!*(#REF!*#REF!+#REF!)/100)+(#REF!*(#REF!*#REF!+#REF!)/100),2),IF(#REF!="летний период",ROUND((#REF!*#REF!/100)+(#REF!*#REF!/100),2))))</f>
        <v>#REF!</v>
      </c>
      <c r="FX38" s="81" t="e">
        <f t="shared" si="6"/>
        <v>#REF!</v>
      </c>
      <c r="FY38" s="2">
        <v>0</v>
      </c>
      <c r="FZ38" s="26"/>
      <c r="GA38" s="68"/>
      <c r="GB38" s="68"/>
      <c r="GC38" s="68"/>
      <c r="GD38" s="68"/>
      <c r="GE38" s="68"/>
      <c r="GF38" s="68"/>
      <c r="GG38" s="68"/>
      <c r="GH38" s="68"/>
    </row>
    <row r="39" spans="1:190" s="24" customFormat="1" ht="4.9000000000000004" hidden="1" customHeight="1" x14ac:dyDescent="0.2">
      <c r="A39" s="20"/>
      <c r="B39" s="129" t="str">
        <f t="shared" si="11"/>
        <v/>
      </c>
      <c r="C39" s="130"/>
      <c r="D39" s="130"/>
      <c r="E39" s="130"/>
      <c r="F39" s="130"/>
      <c r="G39" s="130"/>
      <c r="H39" s="131"/>
      <c r="I39" s="132" t="str">
        <f t="shared" si="7"/>
        <v/>
      </c>
      <c r="J39" s="133"/>
      <c r="K39" s="133"/>
      <c r="L39" s="133"/>
      <c r="M39" s="133"/>
      <c r="N39" s="134"/>
      <c r="O39" s="135" t="str">
        <f t="shared" si="8"/>
        <v/>
      </c>
      <c r="P39" s="136"/>
      <c r="Q39" s="136"/>
      <c r="R39" s="136"/>
      <c r="S39" s="136"/>
      <c r="T39" s="137"/>
      <c r="U39" s="160" t="str">
        <f t="shared" si="9"/>
        <v/>
      </c>
      <c r="V39" s="160"/>
      <c r="W39" s="160"/>
      <c r="X39" s="160"/>
      <c r="Y39" s="160"/>
      <c r="Z39" s="160"/>
      <c r="AA39" s="160"/>
      <c r="AB39" s="160"/>
      <c r="AC39" s="160"/>
      <c r="AD39" s="139"/>
      <c r="AE39" s="140"/>
      <c r="AF39" s="140"/>
      <c r="AG39" s="140"/>
      <c r="AH39" s="140"/>
      <c r="AI39" s="140"/>
      <c r="AJ39" s="141"/>
      <c r="AK39" s="139"/>
      <c r="AL39" s="140"/>
      <c r="AM39" s="140"/>
      <c r="AN39" s="140"/>
      <c r="AO39" s="140"/>
      <c r="AP39" s="140"/>
      <c r="AQ39" s="141"/>
      <c r="AR39" s="142">
        <f t="shared" si="0"/>
        <v>0</v>
      </c>
      <c r="AS39" s="142"/>
      <c r="AT39" s="142"/>
      <c r="AU39" s="142"/>
      <c r="AV39" s="142"/>
      <c r="AW39" s="142"/>
      <c r="AX39" s="142"/>
      <c r="AY39" s="146">
        <f t="shared" si="12"/>
        <v>4.32</v>
      </c>
      <c r="AZ39" s="146"/>
      <c r="BA39" s="146"/>
      <c r="BB39" s="146"/>
      <c r="BC39" s="146"/>
      <c r="BD39" s="146"/>
      <c r="BE39" s="146"/>
      <c r="BF39" s="143">
        <f t="shared" si="13"/>
        <v>4.32</v>
      </c>
      <c r="BG39" s="144"/>
      <c r="BH39" s="144"/>
      <c r="BI39" s="144"/>
      <c r="BJ39" s="144"/>
      <c r="BK39" s="144"/>
      <c r="BL39" s="145"/>
      <c r="BM39" s="161"/>
      <c r="BN39" s="162"/>
      <c r="BO39" s="162"/>
      <c r="BP39" s="162"/>
      <c r="BQ39" s="162"/>
      <c r="BR39" s="162"/>
      <c r="BS39" s="162"/>
      <c r="BT39" s="163"/>
      <c r="BU39" s="163"/>
      <c r="BV39" s="163"/>
      <c r="BW39" s="163"/>
      <c r="BX39" s="163"/>
      <c r="BY39" s="163"/>
      <c r="BZ39" s="163"/>
      <c r="CA39" s="163"/>
      <c r="CB39" s="164"/>
      <c r="CC39" s="143">
        <f t="shared" si="1"/>
        <v>0</v>
      </c>
      <c r="CD39" s="144"/>
      <c r="CE39" s="144"/>
      <c r="CF39" s="144"/>
      <c r="CG39" s="144"/>
      <c r="CH39" s="144"/>
      <c r="CI39" s="145"/>
      <c r="CJ39" s="143">
        <f t="shared" si="10"/>
        <v>0</v>
      </c>
      <c r="CK39" s="144"/>
      <c r="CL39" s="144"/>
      <c r="CM39" s="144"/>
      <c r="CN39" s="144"/>
      <c r="CO39" s="144"/>
      <c r="CP39" s="145"/>
      <c r="CQ39" s="172">
        <f t="shared" si="17"/>
        <v>0</v>
      </c>
      <c r="CR39" s="172"/>
      <c r="CS39" s="172"/>
      <c r="CT39" s="172"/>
      <c r="CU39" s="172"/>
      <c r="CV39" s="172"/>
      <c r="CW39" s="172"/>
      <c r="CX39" s="173"/>
      <c r="CY39" s="169"/>
      <c r="CZ39" s="170"/>
      <c r="DA39" s="170"/>
      <c r="DB39" s="170"/>
      <c r="DC39" s="170"/>
      <c r="DD39" s="170"/>
      <c r="DE39" s="170"/>
      <c r="DF39" s="170"/>
      <c r="DG39" s="170"/>
      <c r="DH39" s="170"/>
      <c r="DI39" s="170"/>
      <c r="DJ39" s="174"/>
      <c r="DK39" s="174"/>
      <c r="DL39" s="174"/>
      <c r="DM39" s="174"/>
      <c r="DN39" s="174"/>
      <c r="DO39" s="174"/>
      <c r="DP39" s="174"/>
      <c r="DQ39" s="174"/>
      <c r="DR39" s="174"/>
      <c r="DS39" s="174"/>
      <c r="DT39" s="174"/>
      <c r="DU39" s="174"/>
      <c r="DV39" s="174"/>
      <c r="DW39" s="174"/>
      <c r="DX39" s="174"/>
      <c r="DY39" s="174"/>
      <c r="DZ39" s="174"/>
      <c r="EA39" s="174"/>
      <c r="EB39" s="174"/>
      <c r="EC39" s="174"/>
      <c r="ED39" s="174"/>
      <c r="EE39" s="174"/>
      <c r="EF39" s="174"/>
      <c r="EG39" s="174"/>
      <c r="EH39" s="174"/>
      <c r="EI39" s="174"/>
      <c r="EJ39" s="174"/>
      <c r="EK39" s="174"/>
      <c r="EL39" s="174"/>
      <c r="EM39" s="175"/>
      <c r="EN39" s="168"/>
      <c r="EO39" s="168"/>
      <c r="EP39" s="168"/>
      <c r="EQ39" s="168"/>
      <c r="ER39" s="168"/>
      <c r="ES39" s="168"/>
      <c r="ET39" s="168"/>
      <c r="EU39" s="168"/>
      <c r="EV39" s="168"/>
      <c r="EW39" s="168"/>
      <c r="EX39" s="191"/>
      <c r="EY39" s="191"/>
      <c r="EZ39" s="191"/>
      <c r="FA39" s="191"/>
      <c r="FB39" s="191"/>
      <c r="FC39" s="191"/>
      <c r="FD39" s="191"/>
      <c r="FE39" s="191"/>
      <c r="FF39" s="191"/>
      <c r="FG39" s="191"/>
      <c r="FH39" s="35"/>
      <c r="FI39" s="69"/>
      <c r="FJ39" s="70" t="e">
        <f>IF(#REF!="Летний период",BV71,0)</f>
        <v>#REF!</v>
      </c>
      <c r="FK39" s="71" t="e">
        <f>IF(#REF!="зимний период",BV71,0)</f>
        <v>#REF!</v>
      </c>
      <c r="FL39" s="75" t="e">
        <f>IF(#REF!="",BV71,0)</f>
        <v>#REF!</v>
      </c>
      <c r="FM39" s="73" t="e">
        <f>IF(#REF!="Летний период",CG71,0)</f>
        <v>#REF!</v>
      </c>
      <c r="FN39" s="74" t="e">
        <f>IF(#REF!="зимний период",CG71,0)</f>
        <v>#REF!</v>
      </c>
      <c r="FO39" s="75" t="e">
        <f>IF(#REF!="",CG71,0)</f>
        <v>#REF!</v>
      </c>
      <c r="FP39" s="35"/>
      <c r="FQ39" s="82" t="e">
        <f>HOUR(U39)</f>
        <v>#VALUE!</v>
      </c>
      <c r="FR39" s="83" t="e">
        <f>MINUTE(U39)</f>
        <v>#VALUE!</v>
      </c>
      <c r="FS39" s="83" t="e">
        <f t="shared" si="4"/>
        <v>#VALUE!</v>
      </c>
      <c r="FT39" s="84" t="e">
        <f t="shared" si="5"/>
        <v>#VALUE!</v>
      </c>
      <c r="FV39" s="85" t="e">
        <f>IF(#REF!="зимний период",ROUND((BV71*#REF!/100)+(CG71*#REF!/100),3),IF(#REF!="",ROUND((BV71*(#REF!*#REF!+#REF!)/100)+(CG71*(#REF!*#REF!+#REF!)/100),3),IF(#REF!="летний период",ROUND((BV71*#REF!/100)+(CG71*#REF!/100),3))))</f>
        <v>#REF!</v>
      </c>
      <c r="FW39" s="80" t="e">
        <f>IF(#REF!="зимний период",ROUND((BV71*#REF!/100)+(CG71*#REF!/100),2),IF(#REF!="",ROUND((BV71*(#REF!*#REF!+#REF!)/100)+(CG71*(#REF!*#REF!+#REF!)/100),2),IF(#REF!="летний период",ROUND((BV71*#REF!/100)+(CG71*#REF!/100),2))))</f>
        <v>#REF!</v>
      </c>
      <c r="FX39" s="81" t="e">
        <f t="shared" si="6"/>
        <v>#REF!</v>
      </c>
      <c r="FY39" s="2">
        <v>0</v>
      </c>
      <c r="FZ39" s="26"/>
      <c r="GA39" s="68"/>
      <c r="GB39" s="68"/>
      <c r="GC39" s="68"/>
      <c r="GD39" s="68"/>
      <c r="GE39" s="68"/>
      <c r="GF39" s="68"/>
      <c r="GG39" s="68"/>
      <c r="GH39" s="68"/>
    </row>
    <row r="40" spans="1:190" s="24" customFormat="1" ht="10.15" hidden="1" customHeight="1" x14ac:dyDescent="0.2">
      <c r="A40" s="20"/>
      <c r="B40" s="129" t="str">
        <f t="shared" si="11"/>
        <v/>
      </c>
      <c r="C40" s="130"/>
      <c r="D40" s="130"/>
      <c r="E40" s="130"/>
      <c r="F40" s="130"/>
      <c r="G40" s="130"/>
      <c r="H40" s="131"/>
      <c r="I40" s="132" t="str">
        <f t="shared" si="7"/>
        <v/>
      </c>
      <c r="J40" s="133"/>
      <c r="K40" s="133"/>
      <c r="L40" s="133"/>
      <c r="M40" s="133"/>
      <c r="N40" s="134"/>
      <c r="O40" s="135" t="str">
        <f t="shared" si="8"/>
        <v/>
      </c>
      <c r="P40" s="136"/>
      <c r="Q40" s="136"/>
      <c r="R40" s="136"/>
      <c r="S40" s="136"/>
      <c r="T40" s="137"/>
      <c r="U40" s="160" t="str">
        <f t="shared" si="9"/>
        <v/>
      </c>
      <c r="V40" s="160"/>
      <c r="W40" s="160"/>
      <c r="X40" s="160"/>
      <c r="Y40" s="160"/>
      <c r="Z40" s="160"/>
      <c r="AA40" s="160"/>
      <c r="AB40" s="160"/>
      <c r="AC40" s="160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42">
        <f t="shared" si="0"/>
        <v>0</v>
      </c>
      <c r="AS40" s="142"/>
      <c r="AT40" s="142"/>
      <c r="AU40" s="142"/>
      <c r="AV40" s="142"/>
      <c r="AW40" s="142"/>
      <c r="AX40" s="142"/>
      <c r="AY40" s="146">
        <f t="shared" si="12"/>
        <v>4.32</v>
      </c>
      <c r="AZ40" s="146"/>
      <c r="BA40" s="146"/>
      <c r="BB40" s="146"/>
      <c r="BC40" s="146"/>
      <c r="BD40" s="146"/>
      <c r="BE40" s="146"/>
      <c r="BF40" s="143">
        <f t="shared" si="13"/>
        <v>4.32</v>
      </c>
      <c r="BG40" s="144"/>
      <c r="BH40" s="144"/>
      <c r="BI40" s="144"/>
      <c r="BJ40" s="144"/>
      <c r="BK40" s="144"/>
      <c r="BL40" s="145"/>
      <c r="BM40" s="161"/>
      <c r="BN40" s="162"/>
      <c r="BO40" s="162"/>
      <c r="BP40" s="162"/>
      <c r="BQ40" s="162"/>
      <c r="BR40" s="162"/>
      <c r="BS40" s="162"/>
      <c r="BT40" s="163"/>
      <c r="BU40" s="163"/>
      <c r="BV40" s="163"/>
      <c r="BW40" s="163"/>
      <c r="BX40" s="163"/>
      <c r="BY40" s="163"/>
      <c r="BZ40" s="163"/>
      <c r="CA40" s="163"/>
      <c r="CB40" s="164"/>
      <c r="CC40" s="143">
        <f t="shared" si="1"/>
        <v>0</v>
      </c>
      <c r="CD40" s="144"/>
      <c r="CE40" s="144"/>
      <c r="CF40" s="144"/>
      <c r="CG40" s="144"/>
      <c r="CH40" s="144"/>
      <c r="CI40" s="145"/>
      <c r="CJ40" s="143">
        <f t="shared" si="10"/>
        <v>0</v>
      </c>
      <c r="CK40" s="144"/>
      <c r="CL40" s="144"/>
      <c r="CM40" s="144"/>
      <c r="CN40" s="144"/>
      <c r="CO40" s="144"/>
      <c r="CP40" s="145"/>
      <c r="CQ40" s="172">
        <f t="shared" si="17"/>
        <v>0</v>
      </c>
      <c r="CR40" s="172"/>
      <c r="CS40" s="172"/>
      <c r="CT40" s="172"/>
      <c r="CU40" s="172"/>
      <c r="CV40" s="172"/>
      <c r="CW40" s="172"/>
      <c r="CX40" s="173"/>
      <c r="CY40" s="169"/>
      <c r="CZ40" s="170"/>
      <c r="DA40" s="170"/>
      <c r="DB40" s="170"/>
      <c r="DC40" s="170"/>
      <c r="DD40" s="170"/>
      <c r="DE40" s="170"/>
      <c r="DF40" s="170"/>
      <c r="DG40" s="170"/>
      <c r="DH40" s="170"/>
      <c r="DI40" s="170"/>
      <c r="DJ40" s="174"/>
      <c r="DK40" s="174"/>
      <c r="DL40" s="174"/>
      <c r="DM40" s="174"/>
      <c r="DN40" s="174"/>
      <c r="DO40" s="174"/>
      <c r="DP40" s="174"/>
      <c r="DQ40" s="174"/>
      <c r="DR40" s="174"/>
      <c r="DS40" s="174"/>
      <c r="DT40" s="174"/>
      <c r="DU40" s="174"/>
      <c r="DV40" s="174"/>
      <c r="DW40" s="174"/>
      <c r="DX40" s="174"/>
      <c r="DY40" s="174"/>
      <c r="DZ40" s="174"/>
      <c r="EA40" s="174"/>
      <c r="EB40" s="174"/>
      <c r="EC40" s="174"/>
      <c r="ED40" s="174"/>
      <c r="EE40" s="174"/>
      <c r="EF40" s="174"/>
      <c r="EG40" s="174"/>
      <c r="EH40" s="174"/>
      <c r="EI40" s="174"/>
      <c r="EJ40" s="174"/>
      <c r="EK40" s="174"/>
      <c r="EL40" s="174"/>
      <c r="EM40" s="175"/>
      <c r="EN40" s="168"/>
      <c r="EO40" s="168"/>
      <c r="EP40" s="168"/>
      <c r="EQ40" s="168"/>
      <c r="ER40" s="168"/>
      <c r="ES40" s="168"/>
      <c r="ET40" s="168"/>
      <c r="EU40" s="168"/>
      <c r="EV40" s="168"/>
      <c r="EW40" s="168"/>
      <c r="EX40" s="88"/>
      <c r="EY40" s="88"/>
      <c r="EZ40" s="88"/>
      <c r="FA40" s="88"/>
      <c r="FB40" s="88"/>
      <c r="FC40" s="88"/>
      <c r="FD40" s="88"/>
      <c r="FE40" s="88"/>
      <c r="FF40" s="88"/>
      <c r="FG40" s="88"/>
      <c r="FH40" s="35"/>
      <c r="FI40" s="69"/>
      <c r="FJ40" s="70" t="e">
        <f>IF(#REF!="Летний период",BV75,0)</f>
        <v>#REF!</v>
      </c>
      <c r="FK40" s="71" t="e">
        <f>IF(#REF!="зимний период",BV75,0)</f>
        <v>#REF!</v>
      </c>
      <c r="FL40" s="75" t="e">
        <f>IF(#REF!="",BV75,0)</f>
        <v>#REF!</v>
      </c>
      <c r="FM40" s="73" t="e">
        <f>IF(#REF!="Летний период",CG75,0)</f>
        <v>#REF!</v>
      </c>
      <c r="FN40" s="74" t="e">
        <f>IF(#REF!="зимний период",CG75,0)</f>
        <v>#REF!</v>
      </c>
      <c r="FO40" s="75" t="e">
        <f>IF(#REF!="",CG75,0)</f>
        <v>#REF!</v>
      </c>
      <c r="FP40" s="35"/>
      <c r="FQ40" s="82" t="e">
        <f>HOUR(U40)</f>
        <v>#VALUE!</v>
      </c>
      <c r="FR40" s="83" t="e">
        <f>MINUTE(U40)</f>
        <v>#VALUE!</v>
      </c>
      <c r="FS40" s="83" t="e">
        <f t="shared" si="4"/>
        <v>#VALUE!</v>
      </c>
      <c r="FT40" s="84" t="e">
        <f t="shared" si="5"/>
        <v>#VALUE!</v>
      </c>
      <c r="FV40" s="85" t="e">
        <f>IF(#REF!="зимний период",ROUND((BV75*#REF!/100)+(CG75*#REF!/100),3),IF(#REF!="",ROUND((BV75*(#REF!*#REF!+#REF!)/100)+(CG75*(#REF!*#REF!+#REF!)/100),3),IF(#REF!="летний период",ROUND((BV75*#REF!/100)+(CG75*#REF!/100),3))))</f>
        <v>#REF!</v>
      </c>
      <c r="FW40" s="80" t="e">
        <f>IF(#REF!="зимний период",ROUND((BV75*#REF!/100)+(CG75*#REF!/100),2),IF(#REF!="",ROUND((BV75*(#REF!*#REF!+#REF!)/100)+(CG75*(#REF!*#REF!+#REF!)/100),2),IF(#REF!="летний период",ROUND((BV75*#REF!/100)+(CG75*#REF!/100),2))))</f>
        <v>#REF!</v>
      </c>
      <c r="FX40" s="81" t="e">
        <f t="shared" si="6"/>
        <v>#REF!</v>
      </c>
      <c r="FY40" s="2">
        <v>0</v>
      </c>
      <c r="FZ40" s="26"/>
      <c r="GA40" s="68"/>
      <c r="GB40" s="68"/>
      <c r="GC40" s="68"/>
      <c r="GD40" s="68"/>
      <c r="GE40" s="68"/>
      <c r="GF40" s="68"/>
      <c r="GG40" s="68"/>
      <c r="GH40" s="68"/>
    </row>
    <row r="41" spans="1:190" s="24" customFormat="1" ht="4.9000000000000004" hidden="1" customHeight="1" x14ac:dyDescent="0.2">
      <c r="A41" s="20"/>
      <c r="B41" s="129" t="str">
        <f t="shared" si="11"/>
        <v/>
      </c>
      <c r="C41" s="130"/>
      <c r="D41" s="130"/>
      <c r="E41" s="130"/>
      <c r="F41" s="130"/>
      <c r="G41" s="130"/>
      <c r="H41" s="131"/>
      <c r="I41" s="132" t="str">
        <f t="shared" si="7"/>
        <v/>
      </c>
      <c r="J41" s="133"/>
      <c r="K41" s="133"/>
      <c r="L41" s="133"/>
      <c r="M41" s="133"/>
      <c r="N41" s="134"/>
      <c r="O41" s="135" t="str">
        <f t="shared" si="8"/>
        <v/>
      </c>
      <c r="P41" s="136"/>
      <c r="Q41" s="136"/>
      <c r="R41" s="136"/>
      <c r="S41" s="136"/>
      <c r="T41" s="137"/>
      <c r="U41" s="160" t="str">
        <f t="shared" si="9"/>
        <v/>
      </c>
      <c r="V41" s="160"/>
      <c r="W41" s="160"/>
      <c r="X41" s="160"/>
      <c r="Y41" s="160"/>
      <c r="Z41" s="160"/>
      <c r="AA41" s="160"/>
      <c r="AB41" s="160"/>
      <c r="AC41" s="160"/>
      <c r="AD41" s="139"/>
      <c r="AE41" s="140"/>
      <c r="AF41" s="140"/>
      <c r="AG41" s="140"/>
      <c r="AH41" s="140"/>
      <c r="AI41" s="140"/>
      <c r="AJ41" s="141"/>
      <c r="AK41" s="139"/>
      <c r="AL41" s="140"/>
      <c r="AM41" s="140"/>
      <c r="AN41" s="140"/>
      <c r="AO41" s="140"/>
      <c r="AP41" s="140"/>
      <c r="AQ41" s="141"/>
      <c r="AR41" s="142">
        <f t="shared" si="0"/>
        <v>0</v>
      </c>
      <c r="AS41" s="142"/>
      <c r="AT41" s="142"/>
      <c r="AU41" s="142"/>
      <c r="AV41" s="142"/>
      <c r="AW41" s="142"/>
      <c r="AX41" s="142"/>
      <c r="AY41" s="146">
        <f t="shared" si="12"/>
        <v>4.32</v>
      </c>
      <c r="AZ41" s="146"/>
      <c r="BA41" s="146"/>
      <c r="BB41" s="146"/>
      <c r="BC41" s="146"/>
      <c r="BD41" s="146"/>
      <c r="BE41" s="146"/>
      <c r="BF41" s="143">
        <f t="shared" si="13"/>
        <v>4.32</v>
      </c>
      <c r="BG41" s="144"/>
      <c r="BH41" s="144"/>
      <c r="BI41" s="144"/>
      <c r="BJ41" s="144"/>
      <c r="BK41" s="144"/>
      <c r="BL41" s="145"/>
      <c r="BM41" s="161"/>
      <c r="BN41" s="162"/>
      <c r="BO41" s="162"/>
      <c r="BP41" s="162"/>
      <c r="BQ41" s="162"/>
      <c r="BR41" s="162"/>
      <c r="BS41" s="162"/>
      <c r="BT41" s="163"/>
      <c r="BU41" s="163"/>
      <c r="BV41" s="163"/>
      <c r="BW41" s="163"/>
      <c r="BX41" s="163"/>
      <c r="BY41" s="163"/>
      <c r="BZ41" s="163"/>
      <c r="CA41" s="163"/>
      <c r="CB41" s="164"/>
      <c r="CC41" s="143">
        <f t="shared" si="1"/>
        <v>0</v>
      </c>
      <c r="CD41" s="144"/>
      <c r="CE41" s="144"/>
      <c r="CF41" s="144"/>
      <c r="CG41" s="144"/>
      <c r="CH41" s="144"/>
      <c r="CI41" s="145"/>
      <c r="CJ41" s="143">
        <f t="shared" si="10"/>
        <v>0</v>
      </c>
      <c r="CK41" s="144"/>
      <c r="CL41" s="144"/>
      <c r="CM41" s="144"/>
      <c r="CN41" s="144"/>
      <c r="CO41" s="144"/>
      <c r="CP41" s="145"/>
      <c r="CQ41" s="172">
        <f t="shared" si="17"/>
        <v>0</v>
      </c>
      <c r="CR41" s="172"/>
      <c r="CS41" s="172"/>
      <c r="CT41" s="172"/>
      <c r="CU41" s="172"/>
      <c r="CV41" s="172"/>
      <c r="CW41" s="172"/>
      <c r="CX41" s="173"/>
      <c r="CY41" s="169"/>
      <c r="CZ41" s="170"/>
      <c r="DA41" s="170"/>
      <c r="DB41" s="170"/>
      <c r="DC41" s="170"/>
      <c r="DD41" s="170"/>
      <c r="DE41" s="170"/>
      <c r="DF41" s="170"/>
      <c r="DG41" s="170"/>
      <c r="DH41" s="170"/>
      <c r="DI41" s="170"/>
      <c r="DJ41" s="174"/>
      <c r="DK41" s="174"/>
      <c r="DL41" s="174"/>
      <c r="DM41" s="174"/>
      <c r="DN41" s="174"/>
      <c r="DO41" s="174"/>
      <c r="DP41" s="174"/>
      <c r="DQ41" s="174"/>
      <c r="DR41" s="174"/>
      <c r="DS41" s="174"/>
      <c r="DT41" s="174"/>
      <c r="DU41" s="174"/>
      <c r="DV41" s="174"/>
      <c r="DW41" s="174"/>
      <c r="DX41" s="174"/>
      <c r="DY41" s="174"/>
      <c r="DZ41" s="174"/>
      <c r="EA41" s="174"/>
      <c r="EB41" s="174"/>
      <c r="EC41" s="174"/>
      <c r="ED41" s="174"/>
      <c r="EE41" s="174"/>
      <c r="EF41" s="174"/>
      <c r="EG41" s="174"/>
      <c r="EH41" s="174"/>
      <c r="EI41" s="174"/>
      <c r="EJ41" s="174"/>
      <c r="EK41" s="174"/>
      <c r="EL41" s="174"/>
      <c r="EM41" s="175"/>
      <c r="EN41" s="168"/>
      <c r="EO41" s="168"/>
      <c r="EP41" s="168"/>
      <c r="EQ41" s="168"/>
      <c r="ER41" s="168"/>
      <c r="ES41" s="168"/>
      <c r="ET41" s="168"/>
      <c r="EU41" s="168"/>
      <c r="EV41" s="168"/>
      <c r="EW41" s="168"/>
      <c r="EX41" s="88"/>
      <c r="EY41" s="88"/>
      <c r="EZ41" s="88"/>
      <c r="FA41" s="88"/>
      <c r="FB41" s="88"/>
      <c r="FC41" s="88"/>
      <c r="FD41" s="88"/>
      <c r="FE41" s="88"/>
      <c r="FF41" s="88"/>
      <c r="FG41" s="88"/>
      <c r="FH41" s="35"/>
      <c r="FI41" s="69"/>
      <c r="FJ41" s="70"/>
      <c r="FK41" s="71"/>
      <c r="FL41" s="89"/>
      <c r="FM41" s="73"/>
      <c r="FN41" s="74"/>
      <c r="FO41" s="75"/>
      <c r="FP41" s="35"/>
      <c r="FQ41" s="90"/>
      <c r="FR41" s="91"/>
      <c r="FS41" s="91"/>
      <c r="FT41" s="92"/>
      <c r="FV41" s="93"/>
      <c r="FW41" s="80"/>
      <c r="FX41" s="81"/>
      <c r="FY41" s="3"/>
      <c r="FZ41" s="26"/>
      <c r="GA41" s="68"/>
      <c r="GB41" s="68"/>
      <c r="GC41" s="68"/>
      <c r="GD41" s="68"/>
      <c r="GE41" s="68"/>
      <c r="GF41" s="68"/>
      <c r="GG41" s="68"/>
      <c r="GH41" s="68"/>
    </row>
    <row r="42" spans="1:190" s="24" customFormat="1" ht="4.9000000000000004" hidden="1" customHeight="1" x14ac:dyDescent="0.2">
      <c r="A42" s="20"/>
      <c r="B42" s="129" t="str">
        <f t="shared" si="11"/>
        <v/>
      </c>
      <c r="C42" s="130"/>
      <c r="D42" s="130"/>
      <c r="E42" s="130"/>
      <c r="F42" s="130"/>
      <c r="G42" s="130"/>
      <c r="H42" s="131"/>
      <c r="I42" s="132" t="str">
        <f t="shared" si="7"/>
        <v/>
      </c>
      <c r="J42" s="133"/>
      <c r="K42" s="133"/>
      <c r="L42" s="133"/>
      <c r="M42" s="133"/>
      <c r="N42" s="134"/>
      <c r="O42" s="135" t="str">
        <f t="shared" si="8"/>
        <v/>
      </c>
      <c r="P42" s="136"/>
      <c r="Q42" s="136"/>
      <c r="R42" s="136"/>
      <c r="S42" s="136"/>
      <c r="T42" s="137"/>
      <c r="U42" s="160" t="str">
        <f t="shared" si="9"/>
        <v/>
      </c>
      <c r="V42" s="160"/>
      <c r="W42" s="160"/>
      <c r="X42" s="160"/>
      <c r="Y42" s="160"/>
      <c r="Z42" s="160"/>
      <c r="AA42" s="160"/>
      <c r="AB42" s="160"/>
      <c r="AC42" s="160"/>
      <c r="AD42" s="138"/>
      <c r="AE42" s="138"/>
      <c r="AF42" s="138"/>
      <c r="AG42" s="138"/>
      <c r="AH42" s="138"/>
      <c r="AI42" s="138"/>
      <c r="AJ42" s="138"/>
      <c r="AK42" s="139"/>
      <c r="AL42" s="140"/>
      <c r="AM42" s="140"/>
      <c r="AN42" s="140"/>
      <c r="AO42" s="140"/>
      <c r="AP42" s="140"/>
      <c r="AQ42" s="141"/>
      <c r="AR42" s="177">
        <f t="shared" si="0"/>
        <v>0</v>
      </c>
      <c r="AS42" s="178"/>
      <c r="AT42" s="178"/>
      <c r="AU42" s="178"/>
      <c r="AV42" s="178"/>
      <c r="AW42" s="178"/>
      <c r="AX42" s="179"/>
      <c r="AY42" s="146">
        <f t="shared" si="12"/>
        <v>4.32</v>
      </c>
      <c r="AZ42" s="146"/>
      <c r="BA42" s="146"/>
      <c r="BB42" s="146"/>
      <c r="BC42" s="146"/>
      <c r="BD42" s="146"/>
      <c r="BE42" s="146"/>
      <c r="BF42" s="143">
        <f t="shared" si="13"/>
        <v>4.32</v>
      </c>
      <c r="BG42" s="144"/>
      <c r="BH42" s="144"/>
      <c r="BI42" s="144"/>
      <c r="BJ42" s="144"/>
      <c r="BK42" s="144"/>
      <c r="BL42" s="145"/>
      <c r="BM42" s="161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76"/>
      <c r="CC42" s="143">
        <f t="shared" si="1"/>
        <v>0</v>
      </c>
      <c r="CD42" s="144"/>
      <c r="CE42" s="144"/>
      <c r="CF42" s="144"/>
      <c r="CG42" s="144"/>
      <c r="CH42" s="144"/>
      <c r="CI42" s="145"/>
      <c r="CJ42" s="143">
        <f t="shared" si="10"/>
        <v>0</v>
      </c>
      <c r="CK42" s="144"/>
      <c r="CL42" s="144"/>
      <c r="CM42" s="144"/>
      <c r="CN42" s="144"/>
      <c r="CO42" s="144"/>
      <c r="CP42" s="145"/>
      <c r="CQ42" s="173">
        <f t="shared" si="17"/>
        <v>0</v>
      </c>
      <c r="CR42" s="206"/>
      <c r="CS42" s="206"/>
      <c r="CT42" s="206"/>
      <c r="CU42" s="206"/>
      <c r="CV42" s="206"/>
      <c r="CW42" s="206"/>
      <c r="CX42" s="207"/>
      <c r="CY42" s="169"/>
      <c r="CZ42" s="170"/>
      <c r="DA42" s="170"/>
      <c r="DB42" s="170"/>
      <c r="DC42" s="170"/>
      <c r="DD42" s="170"/>
      <c r="DE42" s="170"/>
      <c r="DF42" s="170"/>
      <c r="DG42" s="170"/>
      <c r="DH42" s="170"/>
      <c r="DI42" s="170"/>
      <c r="DJ42" s="170"/>
      <c r="DK42" s="170"/>
      <c r="DL42" s="170"/>
      <c r="DM42" s="170"/>
      <c r="DN42" s="170"/>
      <c r="DO42" s="170"/>
      <c r="DP42" s="170"/>
      <c r="DQ42" s="170"/>
      <c r="DR42" s="170"/>
      <c r="DS42" s="170"/>
      <c r="DT42" s="170"/>
      <c r="DU42" s="170"/>
      <c r="DV42" s="170"/>
      <c r="DW42" s="170"/>
      <c r="DX42" s="170"/>
      <c r="DY42" s="170"/>
      <c r="DZ42" s="170"/>
      <c r="EA42" s="170"/>
      <c r="EB42" s="170"/>
      <c r="EC42" s="170"/>
      <c r="ED42" s="170"/>
      <c r="EE42" s="170"/>
      <c r="EF42" s="170"/>
      <c r="EG42" s="170"/>
      <c r="EH42" s="170"/>
      <c r="EI42" s="170"/>
      <c r="EJ42" s="170"/>
      <c r="EK42" s="170"/>
      <c r="EL42" s="170"/>
      <c r="EM42" s="171"/>
      <c r="EN42" s="224"/>
      <c r="EO42" s="168"/>
      <c r="EP42" s="168"/>
      <c r="EQ42" s="168"/>
      <c r="ER42" s="168"/>
      <c r="ES42" s="168"/>
      <c r="ET42" s="168"/>
      <c r="EU42" s="168"/>
      <c r="EV42" s="168"/>
      <c r="EW42" s="168"/>
      <c r="EX42" s="191"/>
      <c r="EY42" s="191"/>
      <c r="EZ42" s="191"/>
      <c r="FA42" s="191"/>
      <c r="FB42" s="191"/>
      <c r="FC42" s="191"/>
      <c r="FD42" s="191"/>
      <c r="FE42" s="191"/>
      <c r="FF42" s="191"/>
      <c r="FG42" s="191"/>
      <c r="FH42" s="35"/>
      <c r="FI42" s="69"/>
      <c r="FJ42" s="70" t="e">
        <f>IF(#REF!="Летний период",#REF!,0)</f>
        <v>#REF!</v>
      </c>
      <c r="FK42" s="71" t="e">
        <f>IF(#REF!="зимний период",#REF!,0)</f>
        <v>#REF!</v>
      </c>
      <c r="FL42" s="75" t="e">
        <f>IF(#REF!="",#REF!,0)</f>
        <v>#REF!</v>
      </c>
      <c r="FM42" s="73" t="e">
        <f>IF(#REF!="Летний период",#REF!,0)</f>
        <v>#REF!</v>
      </c>
      <c r="FN42" s="74" t="e">
        <f>IF(#REF!="зимний период",#REF!,0)</f>
        <v>#REF!</v>
      </c>
      <c r="FO42" s="75" t="e">
        <f>IF(#REF!="",#REF!,0)</f>
        <v>#REF!</v>
      </c>
      <c r="FP42" s="35"/>
      <c r="FQ42" s="82" t="e">
        <f t="shared" ref="FQ42:FQ44" si="18">HOUR(U42)</f>
        <v>#VALUE!</v>
      </c>
      <c r="FR42" s="83" t="e">
        <f t="shared" ref="FR42:FR44" si="19">MINUTE(U42)</f>
        <v>#VALUE!</v>
      </c>
      <c r="FS42" s="83" t="e">
        <f t="shared" ref="FS42:FS44" si="20">((FR42-FT42)/60)+FQ42</f>
        <v>#VALUE!</v>
      </c>
      <c r="FT42" s="84" t="e">
        <f t="shared" ref="FT42:FT44" si="21">MOD(FR42,60)</f>
        <v>#VALUE!</v>
      </c>
      <c r="FV42" s="85" t="e">
        <f>IF(#REF!="зимний период",ROUND((#REF!*#REF!/100)+(#REF!*#REF!/100),3),IF(#REF!="",ROUND((#REF!*(#REF!*#REF!+#REF!)/100)+(#REF!*(#REF!*#REF!+#REF!)/100),3),IF(#REF!="летний период",ROUND((#REF!*#REF!/100)+(#REF!*#REF!/100),3))))</f>
        <v>#REF!</v>
      </c>
      <c r="FW42" s="80" t="e">
        <f>IF(#REF!="зимний период",ROUND((#REF!*#REF!/100)+(#REF!*#REF!/100),2),IF(#REF!="",ROUND((#REF!*(#REF!*#REF!+#REF!)/100)+(#REF!*(#REF!*#REF!+#REF!)/100),2),IF(#REF!="летний период",ROUND((#REF!*#REF!/100)+(#REF!*#REF!/100),2))))</f>
        <v>#REF!</v>
      </c>
      <c r="FX42" s="81" t="e">
        <f>IF(AND(FV42-FW42&lt;0,$FZ$45&lt;0),FV42-FW42,IF(AND(FV42-FW42&gt;0,$FZ$45&gt;0),FV42-FW42,))</f>
        <v>#REF!</v>
      </c>
      <c r="FY42" s="2">
        <v>0</v>
      </c>
      <c r="FZ42" s="26"/>
      <c r="GA42" s="68"/>
      <c r="GB42" s="68"/>
      <c r="GC42" s="68"/>
      <c r="GD42" s="68"/>
      <c r="GE42" s="68"/>
      <c r="GF42" s="68"/>
      <c r="GG42" s="68"/>
      <c r="GH42" s="68"/>
    </row>
    <row r="43" spans="1:190" s="24" customFormat="1" ht="6" hidden="1" customHeight="1" x14ac:dyDescent="0.2">
      <c r="A43" s="20"/>
      <c r="B43" s="129" t="str">
        <f t="shared" si="11"/>
        <v/>
      </c>
      <c r="C43" s="130"/>
      <c r="D43" s="130"/>
      <c r="E43" s="130"/>
      <c r="F43" s="130"/>
      <c r="G43" s="130"/>
      <c r="H43" s="131"/>
      <c r="I43" s="132" t="str">
        <f t="shared" si="7"/>
        <v/>
      </c>
      <c r="J43" s="133"/>
      <c r="K43" s="133"/>
      <c r="L43" s="133"/>
      <c r="M43" s="133"/>
      <c r="N43" s="134"/>
      <c r="O43" s="135" t="str">
        <f t="shared" si="8"/>
        <v/>
      </c>
      <c r="P43" s="136"/>
      <c r="Q43" s="136"/>
      <c r="R43" s="136"/>
      <c r="S43" s="136"/>
      <c r="T43" s="137"/>
      <c r="U43" s="160" t="str">
        <f t="shared" si="9"/>
        <v/>
      </c>
      <c r="V43" s="160"/>
      <c r="W43" s="160"/>
      <c r="X43" s="160"/>
      <c r="Y43" s="160"/>
      <c r="Z43" s="160"/>
      <c r="AA43" s="160"/>
      <c r="AB43" s="160"/>
      <c r="AC43" s="160"/>
      <c r="AD43" s="139"/>
      <c r="AE43" s="140"/>
      <c r="AF43" s="140"/>
      <c r="AG43" s="140"/>
      <c r="AH43" s="140"/>
      <c r="AI43" s="140"/>
      <c r="AJ43" s="141"/>
      <c r="AK43" s="139"/>
      <c r="AL43" s="140"/>
      <c r="AM43" s="140"/>
      <c r="AN43" s="140"/>
      <c r="AO43" s="140"/>
      <c r="AP43" s="140"/>
      <c r="AQ43" s="141"/>
      <c r="AR43" s="177">
        <f t="shared" si="0"/>
        <v>0</v>
      </c>
      <c r="AS43" s="178"/>
      <c r="AT43" s="178"/>
      <c r="AU43" s="178"/>
      <c r="AV43" s="178"/>
      <c r="AW43" s="178"/>
      <c r="AX43" s="179"/>
      <c r="AY43" s="146">
        <f t="shared" si="12"/>
        <v>4.32</v>
      </c>
      <c r="AZ43" s="146"/>
      <c r="BA43" s="146"/>
      <c r="BB43" s="146"/>
      <c r="BC43" s="146"/>
      <c r="BD43" s="146"/>
      <c r="BE43" s="146"/>
      <c r="BF43" s="143">
        <f t="shared" si="13"/>
        <v>4.32</v>
      </c>
      <c r="BG43" s="144"/>
      <c r="BH43" s="144"/>
      <c r="BI43" s="144"/>
      <c r="BJ43" s="144"/>
      <c r="BK43" s="144"/>
      <c r="BL43" s="145"/>
      <c r="BM43" s="161"/>
      <c r="BN43" s="162"/>
      <c r="BO43" s="162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162"/>
      <c r="CA43" s="162"/>
      <c r="CB43" s="176"/>
      <c r="CC43" s="143">
        <f t="shared" si="1"/>
        <v>0</v>
      </c>
      <c r="CD43" s="144"/>
      <c r="CE43" s="144"/>
      <c r="CF43" s="144"/>
      <c r="CG43" s="144"/>
      <c r="CH43" s="144"/>
      <c r="CI43" s="145"/>
      <c r="CJ43" s="143">
        <f t="shared" si="10"/>
        <v>0</v>
      </c>
      <c r="CK43" s="144"/>
      <c r="CL43" s="144"/>
      <c r="CM43" s="144"/>
      <c r="CN43" s="144"/>
      <c r="CO43" s="144"/>
      <c r="CP43" s="145"/>
      <c r="CQ43" s="173">
        <f t="shared" si="17"/>
        <v>0</v>
      </c>
      <c r="CR43" s="206"/>
      <c r="CS43" s="206"/>
      <c r="CT43" s="206"/>
      <c r="CU43" s="206"/>
      <c r="CV43" s="206"/>
      <c r="CW43" s="206"/>
      <c r="CX43" s="207"/>
      <c r="CY43" s="169"/>
      <c r="CZ43" s="170"/>
      <c r="DA43" s="170"/>
      <c r="DB43" s="170"/>
      <c r="DC43" s="170"/>
      <c r="DD43" s="170"/>
      <c r="DE43" s="170"/>
      <c r="DF43" s="170"/>
      <c r="DG43" s="170"/>
      <c r="DH43" s="170"/>
      <c r="DI43" s="170"/>
      <c r="DJ43" s="170"/>
      <c r="DK43" s="170"/>
      <c r="DL43" s="170"/>
      <c r="DM43" s="170"/>
      <c r="DN43" s="170"/>
      <c r="DO43" s="170"/>
      <c r="DP43" s="170"/>
      <c r="DQ43" s="170"/>
      <c r="DR43" s="170"/>
      <c r="DS43" s="170"/>
      <c r="DT43" s="170"/>
      <c r="DU43" s="170"/>
      <c r="DV43" s="170"/>
      <c r="DW43" s="170"/>
      <c r="DX43" s="170"/>
      <c r="DY43" s="170"/>
      <c r="DZ43" s="170"/>
      <c r="EA43" s="170"/>
      <c r="EB43" s="170"/>
      <c r="EC43" s="170"/>
      <c r="ED43" s="170"/>
      <c r="EE43" s="170"/>
      <c r="EF43" s="170"/>
      <c r="EG43" s="170"/>
      <c r="EH43" s="170"/>
      <c r="EI43" s="170"/>
      <c r="EJ43" s="170"/>
      <c r="EK43" s="170"/>
      <c r="EL43" s="170"/>
      <c r="EM43" s="171"/>
      <c r="EN43" s="224"/>
      <c r="EO43" s="168"/>
      <c r="EP43" s="168"/>
      <c r="EQ43" s="168"/>
      <c r="ER43" s="168"/>
      <c r="ES43" s="168"/>
      <c r="ET43" s="168"/>
      <c r="EU43" s="168"/>
      <c r="EV43" s="168"/>
      <c r="EW43" s="168"/>
      <c r="EX43" s="191"/>
      <c r="EY43" s="191"/>
      <c r="EZ43" s="191"/>
      <c r="FA43" s="191"/>
      <c r="FB43" s="191"/>
      <c r="FC43" s="191"/>
      <c r="FD43" s="191"/>
      <c r="FE43" s="191"/>
      <c r="FF43" s="191"/>
      <c r="FG43" s="191"/>
      <c r="FH43" s="35"/>
      <c r="FI43" s="69"/>
      <c r="FJ43" s="70" t="e">
        <f>IF(#REF!="Летний период",#REF!,0)</f>
        <v>#REF!</v>
      </c>
      <c r="FK43" s="71" t="e">
        <f>IF(#REF!="зимний период",#REF!,0)</f>
        <v>#REF!</v>
      </c>
      <c r="FL43" s="75" t="e">
        <f>IF(#REF!="",#REF!,0)</f>
        <v>#REF!</v>
      </c>
      <c r="FM43" s="73" t="e">
        <f>IF(#REF!="Летний период",#REF!,0)</f>
        <v>#REF!</v>
      </c>
      <c r="FN43" s="74" t="e">
        <f>IF(#REF!="зимний период",#REF!,0)</f>
        <v>#REF!</v>
      </c>
      <c r="FO43" s="75" t="e">
        <f>IF(#REF!="",#REF!,0)</f>
        <v>#REF!</v>
      </c>
      <c r="FP43" s="35"/>
      <c r="FQ43" s="82" t="e">
        <f t="shared" si="18"/>
        <v>#VALUE!</v>
      </c>
      <c r="FR43" s="83" t="e">
        <f t="shared" si="19"/>
        <v>#VALUE!</v>
      </c>
      <c r="FS43" s="83" t="e">
        <f t="shared" si="20"/>
        <v>#VALUE!</v>
      </c>
      <c r="FT43" s="84" t="e">
        <f t="shared" si="21"/>
        <v>#VALUE!</v>
      </c>
      <c r="FV43" s="85" t="e">
        <f>IF(#REF!="зимний период",ROUND((#REF!*#REF!/100)+(#REF!*#REF!/100),3),IF(#REF!="",ROUND((#REF!*(#REF!*#REF!+#REF!)/100)+(#REF!*(#REF!*#REF!+#REF!)/100),3),IF(#REF!="летний период",ROUND((#REF!*#REF!/100)+(#REF!*#REF!/100),3))))</f>
        <v>#REF!</v>
      </c>
      <c r="FW43" s="80" t="e">
        <f>IF(#REF!="зимний период",ROUND((#REF!*#REF!/100)+(#REF!*#REF!/100),2),IF(#REF!="",ROUND((#REF!*(#REF!*#REF!+#REF!)/100)+(#REF!*(#REF!*#REF!+#REF!)/100),2),IF(#REF!="летний период",ROUND((#REF!*#REF!/100)+(#REF!*#REF!/100),2))))</f>
        <v>#REF!</v>
      </c>
      <c r="FX43" s="81" t="e">
        <f>IF(AND(FV43-FW43&lt;0,$FZ$45&lt;0),FV43-FW43,IF(AND(FV43-FW43&gt;0,$FZ$45&gt;0),FV43-FW43,))</f>
        <v>#REF!</v>
      </c>
      <c r="FY43" s="2">
        <v>0</v>
      </c>
      <c r="FZ43" s="26"/>
      <c r="GA43" s="68"/>
      <c r="GB43" s="68"/>
      <c r="GC43" s="68"/>
      <c r="GD43" s="68"/>
      <c r="GE43" s="68"/>
      <c r="GF43" s="68"/>
      <c r="GG43" s="68"/>
      <c r="GH43" s="68"/>
    </row>
    <row r="44" spans="1:190" s="24" customFormat="1" ht="10.15" hidden="1" customHeight="1" thickBot="1" x14ac:dyDescent="0.25">
      <c r="A44" s="20"/>
      <c r="B44" s="129" t="str">
        <f t="shared" si="11"/>
        <v/>
      </c>
      <c r="C44" s="130"/>
      <c r="D44" s="130"/>
      <c r="E44" s="130"/>
      <c r="F44" s="130"/>
      <c r="G44" s="130"/>
      <c r="H44" s="131"/>
      <c r="I44" s="132" t="str">
        <f t="shared" si="7"/>
        <v/>
      </c>
      <c r="J44" s="133"/>
      <c r="K44" s="133"/>
      <c r="L44" s="133"/>
      <c r="M44" s="133"/>
      <c r="N44" s="134"/>
      <c r="O44" s="135" t="str">
        <f t="shared" si="8"/>
        <v/>
      </c>
      <c r="P44" s="136"/>
      <c r="Q44" s="136"/>
      <c r="R44" s="136"/>
      <c r="S44" s="136"/>
      <c r="T44" s="137"/>
      <c r="U44" s="160" t="str">
        <f t="shared" si="9"/>
        <v/>
      </c>
      <c r="V44" s="160"/>
      <c r="W44" s="160"/>
      <c r="X44" s="160"/>
      <c r="Y44" s="160"/>
      <c r="Z44" s="160"/>
      <c r="AA44" s="160"/>
      <c r="AB44" s="160"/>
      <c r="AC44" s="160"/>
      <c r="AD44" s="138"/>
      <c r="AE44" s="138"/>
      <c r="AF44" s="138"/>
      <c r="AG44" s="138"/>
      <c r="AH44" s="138"/>
      <c r="AI44" s="138"/>
      <c r="AJ44" s="138"/>
      <c r="AK44" s="139"/>
      <c r="AL44" s="140"/>
      <c r="AM44" s="140"/>
      <c r="AN44" s="140"/>
      <c r="AO44" s="140"/>
      <c r="AP44" s="140"/>
      <c r="AQ44" s="141"/>
      <c r="AR44" s="142">
        <f t="shared" si="0"/>
        <v>0</v>
      </c>
      <c r="AS44" s="142"/>
      <c r="AT44" s="142"/>
      <c r="AU44" s="142"/>
      <c r="AV44" s="142"/>
      <c r="AW44" s="142"/>
      <c r="AX44" s="142"/>
      <c r="AY44" s="146">
        <f t="shared" si="12"/>
        <v>4.32</v>
      </c>
      <c r="AZ44" s="146"/>
      <c r="BA44" s="146"/>
      <c r="BB44" s="146"/>
      <c r="BC44" s="146"/>
      <c r="BD44" s="146"/>
      <c r="BE44" s="146"/>
      <c r="BF44" s="143">
        <f t="shared" si="13"/>
        <v>4.32</v>
      </c>
      <c r="BG44" s="144"/>
      <c r="BH44" s="144"/>
      <c r="BI44" s="144"/>
      <c r="BJ44" s="144"/>
      <c r="BK44" s="144"/>
      <c r="BL44" s="145"/>
      <c r="BM44" s="161"/>
      <c r="BN44" s="162"/>
      <c r="BO44" s="162"/>
      <c r="BP44" s="162"/>
      <c r="BQ44" s="162"/>
      <c r="BR44" s="162"/>
      <c r="BS44" s="162"/>
      <c r="BT44" s="163"/>
      <c r="BU44" s="163"/>
      <c r="BV44" s="163"/>
      <c r="BW44" s="163"/>
      <c r="BX44" s="163"/>
      <c r="BY44" s="163"/>
      <c r="BZ44" s="163"/>
      <c r="CA44" s="163"/>
      <c r="CB44" s="164"/>
      <c r="CC44" s="143">
        <f t="shared" si="1"/>
        <v>0</v>
      </c>
      <c r="CD44" s="144"/>
      <c r="CE44" s="144"/>
      <c r="CF44" s="144"/>
      <c r="CG44" s="144"/>
      <c r="CH44" s="144"/>
      <c r="CI44" s="145"/>
      <c r="CJ44" s="143">
        <f t="shared" si="10"/>
        <v>0</v>
      </c>
      <c r="CK44" s="144"/>
      <c r="CL44" s="144"/>
      <c r="CM44" s="144"/>
      <c r="CN44" s="144"/>
      <c r="CO44" s="144"/>
      <c r="CP44" s="145"/>
      <c r="CQ44" s="172">
        <f t="shared" si="17"/>
        <v>0</v>
      </c>
      <c r="CR44" s="172"/>
      <c r="CS44" s="172"/>
      <c r="CT44" s="172"/>
      <c r="CU44" s="172"/>
      <c r="CV44" s="172"/>
      <c r="CW44" s="172"/>
      <c r="CX44" s="173"/>
      <c r="CY44" s="169"/>
      <c r="CZ44" s="170"/>
      <c r="DA44" s="170"/>
      <c r="DB44" s="170"/>
      <c r="DC44" s="170"/>
      <c r="DD44" s="170"/>
      <c r="DE44" s="170"/>
      <c r="DF44" s="170"/>
      <c r="DG44" s="170"/>
      <c r="DH44" s="170"/>
      <c r="DI44" s="170"/>
      <c r="DJ44" s="174"/>
      <c r="DK44" s="174"/>
      <c r="DL44" s="174"/>
      <c r="DM44" s="174"/>
      <c r="DN44" s="174"/>
      <c r="DO44" s="174"/>
      <c r="DP44" s="174"/>
      <c r="DQ44" s="174"/>
      <c r="DR44" s="174"/>
      <c r="DS44" s="174"/>
      <c r="DT44" s="174"/>
      <c r="DU44" s="174"/>
      <c r="DV44" s="174"/>
      <c r="DW44" s="174"/>
      <c r="DX44" s="174"/>
      <c r="DY44" s="174"/>
      <c r="DZ44" s="174"/>
      <c r="EA44" s="174"/>
      <c r="EB44" s="174"/>
      <c r="EC44" s="174"/>
      <c r="ED44" s="174"/>
      <c r="EE44" s="174"/>
      <c r="EF44" s="174"/>
      <c r="EG44" s="174"/>
      <c r="EH44" s="174"/>
      <c r="EI44" s="174"/>
      <c r="EJ44" s="174"/>
      <c r="EK44" s="174"/>
      <c r="EL44" s="174"/>
      <c r="EM44" s="175"/>
      <c r="EN44" s="168"/>
      <c r="EO44" s="191"/>
      <c r="EP44" s="191"/>
      <c r="EQ44" s="191"/>
      <c r="ER44" s="191"/>
      <c r="ES44" s="191"/>
      <c r="ET44" s="191"/>
      <c r="EU44" s="191"/>
      <c r="EV44" s="191"/>
      <c r="EW44" s="191"/>
      <c r="EX44" s="191"/>
      <c r="EY44" s="191"/>
      <c r="EZ44" s="191"/>
      <c r="FA44" s="191"/>
      <c r="FB44" s="191"/>
      <c r="FC44" s="191"/>
      <c r="FD44" s="191"/>
      <c r="FE44" s="191"/>
      <c r="FF44" s="191"/>
      <c r="FG44" s="191"/>
      <c r="FH44" s="35"/>
      <c r="FI44" s="69"/>
      <c r="FJ44" s="70" t="e">
        <f>IF(#REF!="Летний период",BV79,0)</f>
        <v>#REF!</v>
      </c>
      <c r="FK44" s="71" t="e">
        <f>IF(#REF!="зимний период",BV79,0)</f>
        <v>#REF!</v>
      </c>
      <c r="FL44" s="75" t="e">
        <f>IF(#REF!="",BV79,0)</f>
        <v>#REF!</v>
      </c>
      <c r="FM44" s="73" t="e">
        <f>IF(#REF!="Летний период",CG79,0)</f>
        <v>#REF!</v>
      </c>
      <c r="FN44" s="74" t="e">
        <f>IF(#REF!="зимний период",CG79,0)</f>
        <v>#REF!</v>
      </c>
      <c r="FO44" s="75" t="e">
        <f>IF(#REF!="",CG79,0)</f>
        <v>#REF!</v>
      </c>
      <c r="FP44" s="35"/>
      <c r="FQ44" s="82" t="e">
        <f t="shared" si="18"/>
        <v>#VALUE!</v>
      </c>
      <c r="FR44" s="83" t="e">
        <f t="shared" si="19"/>
        <v>#VALUE!</v>
      </c>
      <c r="FS44" s="83" t="e">
        <f t="shared" si="20"/>
        <v>#VALUE!</v>
      </c>
      <c r="FT44" s="84" t="e">
        <f t="shared" si="21"/>
        <v>#VALUE!</v>
      </c>
      <c r="FV44" s="85" t="e">
        <f>IF(#REF!="зимний период",ROUND((BV79*#REF!/100)+(CG79*#REF!/100),3),IF(#REF!="",ROUND((BV79*(#REF!*#REF!+#REF!)/100)+(CG79*(#REF!*#REF!+#REF!)/100),3),IF(#REF!="летний период",ROUND((BV79*#REF!/100)+(CG79*#REF!/100),3))))</f>
        <v>#REF!</v>
      </c>
      <c r="FW44" s="80" t="e">
        <f>IF(#REF!="зимний период",ROUND((BV79*#REF!/100)+(CG79*#REF!/100),2),IF(#REF!="",ROUND((BV79*(#REF!*#REF!+#REF!)/100)+(CG79*(#REF!*#REF!+#REF!)/100),2),IF(#REF!="летний период",ROUND((BV79*#REF!/100)+(CG79*#REF!/100),2))))</f>
        <v>#REF!</v>
      </c>
      <c r="FX44" s="81" t="e">
        <f>IF(AND(FV44-FW44&lt;0,$FZ$45&lt;0),FV44-FW44,IF(AND(FV44-FW44&gt;0,$FZ$45&gt;0),FV44-FW44,))</f>
        <v>#REF!</v>
      </c>
      <c r="FY44" s="2">
        <v>0</v>
      </c>
      <c r="FZ44" s="26"/>
      <c r="GA44" s="68"/>
      <c r="GB44" s="68"/>
      <c r="GC44" s="68"/>
      <c r="GD44" s="68"/>
      <c r="GE44" s="68"/>
      <c r="GF44" s="68"/>
      <c r="GG44" s="68"/>
      <c r="GH44" s="68"/>
    </row>
    <row r="45" spans="1:190" s="24" customFormat="1" ht="12" customHeight="1" thickTop="1" thickBot="1" x14ac:dyDescent="0.25">
      <c r="A45" s="20"/>
      <c r="B45" s="147" t="s">
        <v>22</v>
      </c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9" t="str">
        <f>BJ3</f>
        <v>07</v>
      </c>
      <c r="P45" s="149"/>
      <c r="Q45" s="149"/>
      <c r="R45" s="149"/>
      <c r="S45" s="149"/>
      <c r="T45" s="150"/>
      <c r="U45" s="211" t="s">
        <v>25</v>
      </c>
      <c r="V45" s="160"/>
      <c r="W45" s="160"/>
      <c r="X45" s="160"/>
      <c r="Y45" s="160"/>
      <c r="Z45" s="160"/>
      <c r="AA45" s="160"/>
      <c r="AB45" s="160"/>
      <c r="AC45" s="160"/>
      <c r="AD45" s="271" t="s">
        <v>25</v>
      </c>
      <c r="AE45" s="165"/>
      <c r="AF45" s="165"/>
      <c r="AG45" s="165"/>
      <c r="AH45" s="165"/>
      <c r="AI45" s="165"/>
      <c r="AJ45" s="165"/>
      <c r="AK45" s="165" t="s">
        <v>25</v>
      </c>
      <c r="AL45" s="165"/>
      <c r="AM45" s="165"/>
      <c r="AN45" s="165"/>
      <c r="AO45" s="165"/>
      <c r="AP45" s="165"/>
      <c r="AQ45" s="165"/>
      <c r="AR45" s="257">
        <f>SUM(AR18:AX44)</f>
        <v>3315</v>
      </c>
      <c r="AS45" s="258"/>
      <c r="AT45" s="258"/>
      <c r="AU45" s="258"/>
      <c r="AV45" s="258"/>
      <c r="AW45" s="258"/>
      <c r="AX45" s="258"/>
      <c r="AY45" s="165" t="s">
        <v>25</v>
      </c>
      <c r="AZ45" s="165"/>
      <c r="BA45" s="165"/>
      <c r="BB45" s="165"/>
      <c r="BC45" s="165"/>
      <c r="BD45" s="165"/>
      <c r="BE45" s="165"/>
      <c r="BF45" s="165" t="s">
        <v>25</v>
      </c>
      <c r="BG45" s="165"/>
      <c r="BH45" s="165"/>
      <c r="BI45" s="165"/>
      <c r="BJ45" s="165"/>
      <c r="BK45" s="165"/>
      <c r="BL45" s="165"/>
      <c r="BM45" s="166">
        <f>SUM(BM18:CB44)</f>
        <v>225</v>
      </c>
      <c r="BN45" s="166"/>
      <c r="BO45" s="166"/>
      <c r="BP45" s="166"/>
      <c r="BQ45" s="166"/>
      <c r="BR45" s="166"/>
      <c r="BS45" s="166"/>
      <c r="BT45" s="166"/>
      <c r="BU45" s="166"/>
      <c r="BV45" s="166"/>
      <c r="BW45" s="166"/>
      <c r="BX45" s="166"/>
      <c r="BY45" s="166"/>
      <c r="BZ45" s="166"/>
      <c r="CA45" s="166"/>
      <c r="CB45" s="166"/>
      <c r="CC45" s="166">
        <f>SUM(CC18:CI44)</f>
        <v>248.03</v>
      </c>
      <c r="CD45" s="166"/>
      <c r="CE45" s="166"/>
      <c r="CF45" s="166"/>
      <c r="CG45" s="166"/>
      <c r="CH45" s="166"/>
      <c r="CI45" s="166"/>
      <c r="CJ45" s="166">
        <f>SUM(CJ18:CP44)</f>
        <v>248.03</v>
      </c>
      <c r="CK45" s="166"/>
      <c r="CL45" s="166"/>
      <c r="CM45" s="166"/>
      <c r="CN45" s="166"/>
      <c r="CO45" s="166"/>
      <c r="CP45" s="166"/>
      <c r="CQ45" s="166">
        <f>SUM(CQ18:CX44)</f>
        <v>0</v>
      </c>
      <c r="CR45" s="166"/>
      <c r="CS45" s="166"/>
      <c r="CT45" s="166"/>
      <c r="CU45" s="166"/>
      <c r="CV45" s="166"/>
      <c r="CW45" s="166"/>
      <c r="CX45" s="166"/>
      <c r="CY45" s="165"/>
      <c r="CZ45" s="165"/>
      <c r="DA45" s="165"/>
      <c r="DB45" s="165"/>
      <c r="DC45" s="165"/>
      <c r="DD45" s="165"/>
      <c r="DE45" s="165"/>
      <c r="DF45" s="165"/>
      <c r="DG45" s="165"/>
      <c r="DH45" s="165"/>
      <c r="DI45" s="165"/>
      <c r="DJ45" s="165"/>
      <c r="DK45" s="165"/>
      <c r="DL45" s="165"/>
      <c r="DM45" s="165"/>
      <c r="DN45" s="165"/>
      <c r="DO45" s="165"/>
      <c r="DP45" s="165"/>
      <c r="DQ45" s="165"/>
      <c r="DR45" s="165"/>
      <c r="DS45" s="165"/>
      <c r="DT45" s="165"/>
      <c r="DU45" s="165"/>
      <c r="DV45" s="165"/>
      <c r="DW45" s="165"/>
      <c r="DX45" s="165"/>
      <c r="DY45" s="165"/>
      <c r="DZ45" s="165"/>
      <c r="EA45" s="165"/>
      <c r="EB45" s="165"/>
      <c r="EC45" s="165"/>
      <c r="ED45" s="165"/>
      <c r="EE45" s="165"/>
      <c r="EF45" s="165"/>
      <c r="EG45" s="165"/>
      <c r="EH45" s="165"/>
      <c r="EI45" s="165"/>
      <c r="EJ45" s="165"/>
      <c r="EK45" s="165"/>
      <c r="EL45" s="165"/>
      <c r="EM45" s="165"/>
      <c r="EN45" s="269"/>
      <c r="EO45" s="270"/>
      <c r="EP45" s="270"/>
      <c r="EQ45" s="270"/>
      <c r="ER45" s="270"/>
      <c r="ES45" s="270"/>
      <c r="ET45" s="270"/>
      <c r="EU45" s="270"/>
      <c r="EV45" s="270"/>
      <c r="EW45" s="270"/>
      <c r="EX45" s="94"/>
      <c r="EY45" s="95"/>
      <c r="EZ45" s="95"/>
      <c r="FA45" s="95"/>
      <c r="FB45" s="95"/>
      <c r="FC45" s="95"/>
      <c r="FD45" s="95"/>
      <c r="FE45" s="95"/>
      <c r="FF45" s="95"/>
      <c r="FG45" s="95"/>
      <c r="FH45" s="35"/>
      <c r="FI45" s="35"/>
      <c r="FJ45" s="96" t="e">
        <f t="shared" ref="FJ45:FO45" si="22">SUM(FJ17:FJ44)</f>
        <v>#REF!</v>
      </c>
      <c r="FK45" s="97" t="e">
        <f t="shared" si="22"/>
        <v>#REF!</v>
      </c>
      <c r="FL45" s="98" t="e">
        <f t="shared" si="22"/>
        <v>#REF!</v>
      </c>
      <c r="FM45" s="96" t="e">
        <f t="shared" si="22"/>
        <v>#REF!</v>
      </c>
      <c r="FN45" s="99" t="e">
        <f t="shared" si="22"/>
        <v>#REF!</v>
      </c>
      <c r="FO45" s="98" t="e">
        <f t="shared" si="22"/>
        <v>#REF!</v>
      </c>
      <c r="FP45" s="35"/>
      <c r="FQ45" s="100" t="e">
        <f>SUM(FQ17:FQ44)</f>
        <v>#VALUE!</v>
      </c>
      <c r="FR45" s="101" t="e">
        <f>SUM(FR17:FR44)</f>
        <v>#VALUE!</v>
      </c>
      <c r="FS45" s="101" t="e">
        <f>((FR45-FT45)/60)+FQ45</f>
        <v>#VALUE!</v>
      </c>
      <c r="FT45" s="102" t="e">
        <f>MOD(FR45,60)</f>
        <v>#VALUE!</v>
      </c>
      <c r="FV45" s="103" t="e">
        <f>SUM(FV17:FV44)</f>
        <v>#REF!</v>
      </c>
      <c r="FW45" s="104" t="e">
        <f>SUM(FW17:FW44)</f>
        <v>#REF!</v>
      </c>
      <c r="FX45" s="105" t="e">
        <f>SUM(FX18:FX44)</f>
        <v>#REF!</v>
      </c>
      <c r="FY45" s="106">
        <f>SUM(FY17:FY44)</f>
        <v>0</v>
      </c>
      <c r="FZ45" s="107" t="e">
        <f>#REF!-FW45</f>
        <v>#REF!</v>
      </c>
      <c r="GA45" s="108" t="e">
        <f>ABS(ROUND(FZ45*100,0))</f>
        <v>#REF!</v>
      </c>
      <c r="GB45" s="68"/>
      <c r="GC45" s="68"/>
      <c r="GD45" s="68"/>
      <c r="GE45" s="68"/>
      <c r="GF45" s="68"/>
      <c r="GG45" s="68"/>
      <c r="GH45" s="68"/>
    </row>
    <row r="46" spans="1:190" s="24" customFormat="1" ht="16.5" customHeight="1" thickTop="1" x14ac:dyDescent="0.2">
      <c r="A46" s="20"/>
      <c r="B46" s="151" t="s">
        <v>8</v>
      </c>
      <c r="C46" s="152"/>
      <c r="D46" s="152"/>
      <c r="E46" s="153" t="str">
        <f>CONCATENATE(BU3," ",CB3," ",CU3, " г.")</f>
        <v>31 августа 23 г.</v>
      </c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4"/>
      <c r="U46" s="212"/>
      <c r="V46" s="160"/>
      <c r="W46" s="160"/>
      <c r="X46" s="160"/>
      <c r="Y46" s="160"/>
      <c r="Z46" s="160"/>
      <c r="AA46" s="160"/>
      <c r="AB46" s="160"/>
      <c r="AC46" s="160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258"/>
      <c r="AS46" s="258"/>
      <c r="AT46" s="258"/>
      <c r="AU46" s="258"/>
      <c r="AV46" s="258"/>
      <c r="AW46" s="258"/>
      <c r="AX46" s="258"/>
      <c r="AY46" s="165"/>
      <c r="AZ46" s="165"/>
      <c r="BA46" s="165"/>
      <c r="BB46" s="165"/>
      <c r="BC46" s="165"/>
      <c r="BD46" s="165"/>
      <c r="BE46" s="165"/>
      <c r="BF46" s="165"/>
      <c r="BG46" s="165"/>
      <c r="BH46" s="165"/>
      <c r="BI46" s="165"/>
      <c r="BJ46" s="165"/>
      <c r="BK46" s="165"/>
      <c r="BL46" s="165"/>
      <c r="BM46" s="166"/>
      <c r="BN46" s="166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166"/>
      <c r="BZ46" s="166"/>
      <c r="CA46" s="166"/>
      <c r="CB46" s="166"/>
      <c r="CC46" s="166"/>
      <c r="CD46" s="166"/>
      <c r="CE46" s="166"/>
      <c r="CF46" s="166"/>
      <c r="CG46" s="166"/>
      <c r="CH46" s="166"/>
      <c r="CI46" s="166"/>
      <c r="CJ46" s="166"/>
      <c r="CK46" s="166"/>
      <c r="CL46" s="166"/>
      <c r="CM46" s="166"/>
      <c r="CN46" s="166"/>
      <c r="CO46" s="166"/>
      <c r="CP46" s="166"/>
      <c r="CQ46" s="166"/>
      <c r="CR46" s="166"/>
      <c r="CS46" s="166"/>
      <c r="CT46" s="166"/>
      <c r="CU46" s="166"/>
      <c r="CV46" s="166"/>
      <c r="CW46" s="166"/>
      <c r="CX46" s="166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5"/>
      <c r="DL46" s="165"/>
      <c r="DM46" s="165"/>
      <c r="DN46" s="165"/>
      <c r="DO46" s="165"/>
      <c r="DP46" s="165"/>
      <c r="DQ46" s="165"/>
      <c r="DR46" s="165"/>
      <c r="DS46" s="165"/>
      <c r="DT46" s="165"/>
      <c r="DU46" s="165"/>
      <c r="DV46" s="165"/>
      <c r="DW46" s="165"/>
      <c r="DX46" s="165"/>
      <c r="DY46" s="165"/>
      <c r="DZ46" s="165"/>
      <c r="EA46" s="165"/>
      <c r="EB46" s="165"/>
      <c r="EC46" s="165"/>
      <c r="ED46" s="165"/>
      <c r="EE46" s="165"/>
      <c r="EF46" s="165"/>
      <c r="EG46" s="165"/>
      <c r="EH46" s="165"/>
      <c r="EI46" s="165"/>
      <c r="EJ46" s="165"/>
      <c r="EK46" s="165"/>
      <c r="EL46" s="165"/>
      <c r="EM46" s="165"/>
      <c r="EN46" s="270"/>
      <c r="EO46" s="270"/>
      <c r="EP46" s="270"/>
      <c r="EQ46" s="270"/>
      <c r="ER46" s="270"/>
      <c r="ES46" s="270"/>
      <c r="ET46" s="270"/>
      <c r="EU46" s="270"/>
      <c r="EV46" s="270"/>
      <c r="EW46" s="270"/>
      <c r="EX46" s="95"/>
      <c r="EY46" s="95"/>
      <c r="EZ46" s="95"/>
      <c r="FA46" s="95"/>
      <c r="FB46" s="95"/>
      <c r="FC46" s="95"/>
      <c r="FD46" s="95"/>
      <c r="FE46" s="95"/>
      <c r="FF46" s="95"/>
      <c r="FG46" s="95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30"/>
      <c r="FU46" s="30"/>
      <c r="FV46" s="109" t="e">
        <f>IF(FZ45&lt;0,CONCATENATE("добавить ",FZ45," к числу с наименьшим остатком"),IF(FZ45&gt;0,CONCATENATE("добавить ",FZ45," к числу с наибольшим остатком")))</f>
        <v>#REF!</v>
      </c>
      <c r="FW46" s="31"/>
      <c r="FX46" s="26"/>
      <c r="FY46" s="26"/>
      <c r="FZ46" s="26"/>
      <c r="GA46" s="68"/>
      <c r="GB46" s="68"/>
      <c r="GC46" s="68"/>
      <c r="GD46" s="68"/>
      <c r="GE46" s="68"/>
      <c r="GF46" s="68"/>
      <c r="GG46" s="68"/>
      <c r="GH46" s="68"/>
    </row>
    <row r="47" spans="1:190" s="24" customFormat="1" ht="13.5" customHeight="1" x14ac:dyDescent="0.2">
      <c r="A47" s="20"/>
      <c r="AY47" s="95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30"/>
      <c r="FU47" s="30"/>
      <c r="FV47" s="30"/>
      <c r="FW47" s="31"/>
      <c r="FX47" s="26"/>
      <c r="FY47" s="26"/>
      <c r="FZ47" s="26"/>
      <c r="GA47" s="68"/>
      <c r="GB47" s="68"/>
      <c r="GC47" s="68"/>
      <c r="GD47" s="68"/>
      <c r="GE47" s="68"/>
      <c r="GF47" s="68"/>
      <c r="GG47" s="68"/>
      <c r="GH47" s="68"/>
    </row>
    <row r="48" spans="1:190" s="24" customFormat="1" ht="14.1" customHeight="1" x14ac:dyDescent="0.2">
      <c r="A48" s="20"/>
      <c r="B48" s="266" t="s">
        <v>23</v>
      </c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  <c r="BE48" s="267"/>
      <c r="BF48" s="267"/>
      <c r="BG48" s="267"/>
      <c r="BH48" s="267"/>
      <c r="BI48" s="267"/>
      <c r="BJ48" s="267"/>
      <c r="BK48" s="267"/>
      <c r="BL48" s="267"/>
      <c r="BM48" s="267"/>
      <c r="BN48" s="267"/>
      <c r="BO48" s="267"/>
      <c r="BP48" s="267"/>
      <c r="BQ48" s="267"/>
      <c r="BR48" s="267"/>
      <c r="BS48" s="267"/>
      <c r="BT48" s="267"/>
      <c r="BU48" s="267"/>
      <c r="BV48" s="267"/>
      <c r="BW48" s="267"/>
      <c r="BX48" s="267"/>
      <c r="BY48" s="267"/>
      <c r="BZ48" s="267"/>
      <c r="CA48" s="267"/>
      <c r="CB48" s="267"/>
      <c r="CC48" s="267"/>
      <c r="CD48" s="267"/>
      <c r="CE48" s="267"/>
      <c r="CF48" s="267"/>
      <c r="CG48" s="267"/>
      <c r="CH48" s="267"/>
      <c r="CI48" s="267"/>
      <c r="CJ48" s="267"/>
      <c r="CK48" s="267"/>
      <c r="CL48" s="267"/>
      <c r="CM48" s="267"/>
      <c r="CN48" s="267"/>
      <c r="CO48" s="267"/>
      <c r="CP48" s="267"/>
      <c r="CQ48" s="267"/>
      <c r="CR48" s="267"/>
      <c r="CS48" s="267"/>
      <c r="CT48" s="267"/>
      <c r="CU48" s="267"/>
      <c r="CV48" s="267"/>
      <c r="CW48" s="267"/>
      <c r="CX48" s="267"/>
      <c r="CY48" s="267"/>
      <c r="CZ48" s="267"/>
      <c r="DA48" s="267"/>
      <c r="DB48" s="267"/>
      <c r="DC48" s="267"/>
      <c r="DD48" s="267"/>
      <c r="DE48" s="267"/>
      <c r="DF48" s="267"/>
      <c r="DG48" s="267"/>
      <c r="DH48" s="267"/>
      <c r="DI48" s="267"/>
      <c r="DJ48" s="267"/>
      <c r="DK48" s="267"/>
      <c r="DL48" s="267"/>
      <c r="DM48" s="267"/>
      <c r="DN48" s="267"/>
      <c r="DO48" s="267"/>
      <c r="DP48" s="267"/>
      <c r="DQ48" s="267"/>
      <c r="DR48" s="267"/>
      <c r="DS48" s="267"/>
      <c r="DT48" s="267"/>
      <c r="DU48" s="267"/>
      <c r="DV48" s="267"/>
      <c r="DW48" s="267"/>
      <c r="DX48" s="267"/>
      <c r="DY48" s="267"/>
      <c r="DZ48" s="267"/>
      <c r="EA48" s="267"/>
      <c r="EB48" s="267"/>
      <c r="EC48" s="267"/>
      <c r="ED48" s="267"/>
      <c r="EE48" s="267"/>
      <c r="EF48" s="267"/>
      <c r="EG48" s="267"/>
      <c r="EH48" s="267"/>
      <c r="EI48" s="267"/>
      <c r="EJ48" s="267"/>
      <c r="EK48" s="267"/>
      <c r="EL48" s="267"/>
      <c r="EM48" s="267"/>
      <c r="EN48" s="267"/>
      <c r="EO48" s="267"/>
      <c r="EP48" s="267"/>
      <c r="EQ48" s="268"/>
      <c r="ER48" s="110"/>
      <c r="ES48" s="110"/>
      <c r="ET48" s="110"/>
      <c r="EU48" s="110"/>
      <c r="EV48" s="110"/>
      <c r="EW48" s="110"/>
      <c r="EX48" s="110"/>
      <c r="EY48" s="110"/>
      <c r="EZ48" s="110"/>
      <c r="FA48" s="110"/>
      <c r="FB48" s="110"/>
      <c r="FC48" s="110"/>
      <c r="FD48" s="110"/>
      <c r="FE48" s="110"/>
      <c r="FF48" s="110"/>
      <c r="FG48" s="110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30"/>
      <c r="FU48" s="30"/>
      <c r="FV48" s="30"/>
      <c r="FW48" s="31"/>
      <c r="FX48" s="26"/>
      <c r="FY48" s="111"/>
      <c r="FZ48" s="111"/>
      <c r="GA48" s="68"/>
      <c r="GB48" s="68"/>
      <c r="GC48" s="68"/>
      <c r="GD48" s="68"/>
      <c r="GE48" s="68"/>
      <c r="GF48" s="68"/>
      <c r="GG48" s="68"/>
      <c r="GH48" s="68"/>
    </row>
    <row r="49" spans="1:239" s="24" customFormat="1" ht="12.95" customHeight="1" x14ac:dyDescent="0.2">
      <c r="A49" s="20"/>
      <c r="B49" s="213" t="s">
        <v>9</v>
      </c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167" t="s">
        <v>24</v>
      </c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 t="s">
        <v>30</v>
      </c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 t="s">
        <v>29</v>
      </c>
      <c r="BW49" s="167"/>
      <c r="BX49" s="167"/>
      <c r="BY49" s="167"/>
      <c r="BZ49" s="167"/>
      <c r="CA49" s="167"/>
      <c r="CB49" s="167"/>
      <c r="CC49" s="167"/>
      <c r="CD49" s="167"/>
      <c r="CE49" s="167"/>
      <c r="CF49" s="167"/>
      <c r="CG49" s="167"/>
      <c r="CH49" s="167"/>
      <c r="CI49" s="167"/>
      <c r="CJ49" s="167"/>
      <c r="CK49" s="167"/>
      <c r="CL49" s="167"/>
      <c r="CM49" s="167"/>
      <c r="CN49" s="167"/>
      <c r="CO49" s="167"/>
      <c r="CP49" s="167"/>
      <c r="CQ49" s="167"/>
      <c r="CR49" s="213" t="s">
        <v>54</v>
      </c>
      <c r="CS49" s="213"/>
      <c r="CT49" s="213"/>
      <c r="CU49" s="213"/>
      <c r="CV49" s="213"/>
      <c r="CW49" s="213"/>
      <c r="CX49" s="213"/>
      <c r="CY49" s="213"/>
      <c r="CZ49" s="213"/>
      <c r="DA49" s="213"/>
      <c r="DB49" s="213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13"/>
      <c r="DO49" s="213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13"/>
      <c r="EB49" s="213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13"/>
      <c r="EO49" s="213"/>
      <c r="EP49" s="213"/>
      <c r="EQ49" s="213"/>
      <c r="ER49" s="190"/>
      <c r="ES49" s="190"/>
      <c r="ET49" s="190"/>
      <c r="EU49" s="190"/>
      <c r="EV49" s="190"/>
      <c r="EW49" s="190"/>
      <c r="EX49" s="190"/>
      <c r="EY49" s="190"/>
      <c r="EZ49" s="190"/>
      <c r="FA49" s="190"/>
      <c r="FB49" s="190"/>
      <c r="FC49" s="190"/>
      <c r="FD49" s="190"/>
      <c r="FE49" s="190"/>
      <c r="FF49" s="190"/>
      <c r="FG49" s="190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30"/>
      <c r="FU49" s="30"/>
      <c r="FV49" s="30"/>
      <c r="FW49" s="31"/>
      <c r="FX49" s="26"/>
      <c r="FY49" s="26"/>
      <c r="FZ49" s="26"/>
      <c r="GA49" s="68"/>
      <c r="GB49" s="68"/>
      <c r="GC49" s="68"/>
      <c r="GD49" s="68"/>
      <c r="GE49" s="68"/>
      <c r="GF49" s="68"/>
      <c r="GG49" s="68"/>
      <c r="GH49" s="68"/>
    </row>
    <row r="50" spans="1:239" s="24" customFormat="1" ht="12.95" customHeight="1" x14ac:dyDescent="0.2">
      <c r="A50" s="20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155" t="s">
        <v>50</v>
      </c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7"/>
      <c r="BH50" s="157"/>
      <c r="BI50" s="158"/>
      <c r="BJ50" s="159"/>
      <c r="BK50" s="159"/>
      <c r="BL50" s="159"/>
      <c r="BM50" s="159"/>
      <c r="BN50" s="159"/>
      <c r="BO50" s="159"/>
      <c r="BP50" s="159"/>
      <c r="BQ50" s="159"/>
      <c r="BR50" s="159"/>
      <c r="BS50" s="159"/>
      <c r="BT50" s="159"/>
      <c r="BU50" s="159"/>
      <c r="BV50" s="159" t="s">
        <v>48</v>
      </c>
      <c r="BW50" s="159"/>
      <c r="BX50" s="159"/>
      <c r="BY50" s="159"/>
      <c r="BZ50" s="159"/>
      <c r="CA50" s="159"/>
      <c r="CB50" s="159"/>
      <c r="CC50" s="159"/>
      <c r="CD50" s="159"/>
      <c r="CE50" s="159"/>
      <c r="CF50" s="159"/>
      <c r="CG50" s="159" t="s">
        <v>49</v>
      </c>
      <c r="CH50" s="159"/>
      <c r="CI50" s="159"/>
      <c r="CJ50" s="159"/>
      <c r="CK50" s="159"/>
      <c r="CL50" s="159"/>
      <c r="CM50" s="159"/>
      <c r="CN50" s="159"/>
      <c r="CO50" s="159"/>
      <c r="CP50" s="159"/>
      <c r="CQ50" s="159"/>
      <c r="CR50" s="210"/>
      <c r="CS50" s="210"/>
      <c r="CT50" s="210"/>
      <c r="CU50" s="210"/>
      <c r="CV50" s="210"/>
      <c r="CW50" s="210"/>
      <c r="CX50" s="210"/>
      <c r="CY50" s="210"/>
      <c r="CZ50" s="210"/>
      <c r="DA50" s="210"/>
      <c r="DB50" s="210"/>
      <c r="DC50" s="210"/>
      <c r="DD50" s="210"/>
      <c r="DE50" s="210"/>
      <c r="DF50" s="210"/>
      <c r="DG50" s="210"/>
      <c r="DH50" s="210"/>
      <c r="DI50" s="210"/>
      <c r="DJ50" s="210"/>
      <c r="DK50" s="210"/>
      <c r="DL50" s="210"/>
      <c r="DM50" s="210"/>
      <c r="DN50" s="210"/>
      <c r="DO50" s="210"/>
      <c r="DP50" s="210"/>
      <c r="DQ50" s="210"/>
      <c r="DR50" s="210"/>
      <c r="DS50" s="210"/>
      <c r="DT50" s="210"/>
      <c r="DU50" s="210"/>
      <c r="DV50" s="210"/>
      <c r="DW50" s="210"/>
      <c r="DX50" s="210"/>
      <c r="DY50" s="210"/>
      <c r="DZ50" s="210"/>
      <c r="EA50" s="210"/>
      <c r="EB50" s="210"/>
      <c r="EC50" s="210"/>
      <c r="ED50" s="210"/>
      <c r="EE50" s="210"/>
      <c r="EF50" s="210"/>
      <c r="EG50" s="210"/>
      <c r="EH50" s="210"/>
      <c r="EI50" s="210"/>
      <c r="EJ50" s="210"/>
      <c r="EK50" s="210"/>
      <c r="EL50" s="210"/>
      <c r="EM50" s="210"/>
      <c r="EN50" s="210"/>
      <c r="EO50" s="210"/>
      <c r="EP50" s="210"/>
      <c r="EQ50" s="210"/>
      <c r="ER50" s="190"/>
      <c r="ES50" s="190"/>
      <c r="ET50" s="190"/>
      <c r="EU50" s="190"/>
      <c r="EV50" s="190"/>
      <c r="EW50" s="190"/>
      <c r="EX50" s="190"/>
      <c r="EY50" s="190"/>
      <c r="EZ50" s="190"/>
      <c r="FA50" s="190"/>
      <c r="FB50" s="190"/>
      <c r="FC50" s="190"/>
      <c r="FD50" s="190"/>
      <c r="FE50" s="190"/>
      <c r="FF50" s="190"/>
      <c r="FG50" s="190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30"/>
      <c r="FU50" s="30"/>
      <c r="FV50" s="30"/>
      <c r="FW50" s="31"/>
      <c r="FX50" s="26"/>
      <c r="FY50" s="26"/>
      <c r="FZ50" s="26"/>
      <c r="GA50" s="68"/>
      <c r="GB50" s="68"/>
      <c r="GC50" s="68"/>
      <c r="GD50" s="68"/>
      <c r="GE50" s="68"/>
      <c r="GF50" s="68"/>
      <c r="GG50" s="68"/>
      <c r="GH50" s="68"/>
      <c r="GS50" s="20"/>
      <c r="GT50" s="20"/>
      <c r="GU50" s="20"/>
      <c r="GV50" s="20"/>
      <c r="GW50" s="20"/>
      <c r="GX50" s="112"/>
      <c r="GY50" s="112"/>
      <c r="GZ50" s="112"/>
      <c r="HA50" s="112"/>
      <c r="HB50" s="112"/>
      <c r="HC50" s="112"/>
      <c r="HD50" s="112"/>
      <c r="HE50" s="112"/>
      <c r="HF50" s="112"/>
      <c r="HG50" s="112"/>
      <c r="HH50" s="196"/>
      <c r="HI50" s="196"/>
      <c r="HJ50" s="196"/>
      <c r="HK50" s="196"/>
      <c r="HL50" s="196"/>
      <c r="HM50" s="196"/>
      <c r="HN50" s="196"/>
      <c r="HO50" s="196"/>
      <c r="HP50" s="196"/>
      <c r="HQ50" s="196"/>
      <c r="HR50" s="196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</row>
    <row r="51" spans="1:239" s="24" customFormat="1" ht="11.25" customHeight="1" x14ac:dyDescent="0.2">
      <c r="A51" s="20"/>
      <c r="B51" s="210">
        <v>15</v>
      </c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155">
        <v>16</v>
      </c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8"/>
      <c r="BJ51" s="159">
        <v>17</v>
      </c>
      <c r="BK51" s="159"/>
      <c r="BL51" s="159"/>
      <c r="BM51" s="159"/>
      <c r="BN51" s="159"/>
      <c r="BO51" s="159"/>
      <c r="BP51" s="159"/>
      <c r="BQ51" s="159"/>
      <c r="BR51" s="159"/>
      <c r="BS51" s="159"/>
      <c r="BT51" s="159"/>
      <c r="BU51" s="159"/>
      <c r="BV51" s="254">
        <v>18</v>
      </c>
      <c r="BW51" s="255"/>
      <c r="BX51" s="255"/>
      <c r="BY51" s="255"/>
      <c r="BZ51" s="255"/>
      <c r="CA51" s="255"/>
      <c r="CB51" s="255"/>
      <c r="CC51" s="255"/>
      <c r="CD51" s="255"/>
      <c r="CE51" s="255"/>
      <c r="CF51" s="256"/>
      <c r="CG51" s="254">
        <v>19</v>
      </c>
      <c r="CH51" s="255"/>
      <c r="CI51" s="255"/>
      <c r="CJ51" s="255"/>
      <c r="CK51" s="255"/>
      <c r="CL51" s="255"/>
      <c r="CM51" s="255"/>
      <c r="CN51" s="255"/>
      <c r="CO51" s="255"/>
      <c r="CP51" s="255"/>
      <c r="CQ51" s="256"/>
      <c r="CR51" s="210">
        <v>20</v>
      </c>
      <c r="CS51" s="210"/>
      <c r="CT51" s="210"/>
      <c r="CU51" s="210"/>
      <c r="CV51" s="210"/>
      <c r="CW51" s="210"/>
      <c r="CX51" s="210"/>
      <c r="CY51" s="210"/>
      <c r="CZ51" s="210"/>
      <c r="DA51" s="210"/>
      <c r="DB51" s="210"/>
      <c r="DC51" s="210"/>
      <c r="DD51" s="210"/>
      <c r="DE51" s="210"/>
      <c r="DF51" s="210"/>
      <c r="DG51" s="210"/>
      <c r="DH51" s="210"/>
      <c r="DI51" s="210"/>
      <c r="DJ51" s="210"/>
      <c r="DK51" s="210"/>
      <c r="DL51" s="210"/>
      <c r="DM51" s="210"/>
      <c r="DN51" s="210"/>
      <c r="DO51" s="210"/>
      <c r="DP51" s="210"/>
      <c r="DQ51" s="210"/>
      <c r="DR51" s="210"/>
      <c r="DS51" s="210"/>
      <c r="DT51" s="210"/>
      <c r="DU51" s="210"/>
      <c r="DV51" s="210"/>
      <c r="DW51" s="210"/>
      <c r="DX51" s="210"/>
      <c r="DY51" s="210"/>
      <c r="DZ51" s="210"/>
      <c r="EA51" s="210"/>
      <c r="EB51" s="210"/>
      <c r="EC51" s="210"/>
      <c r="ED51" s="210"/>
      <c r="EE51" s="210"/>
      <c r="EF51" s="210"/>
      <c r="EG51" s="210"/>
      <c r="EH51" s="210"/>
      <c r="EI51" s="210"/>
      <c r="EJ51" s="210"/>
      <c r="EK51" s="210"/>
      <c r="EL51" s="210"/>
      <c r="EM51" s="210"/>
      <c r="EN51" s="210"/>
      <c r="EO51" s="210"/>
      <c r="EP51" s="210"/>
      <c r="EQ51" s="210"/>
      <c r="ER51" s="190"/>
      <c r="ES51" s="190"/>
      <c r="ET51" s="190"/>
      <c r="EU51" s="190"/>
      <c r="EV51" s="190"/>
      <c r="EW51" s="190"/>
      <c r="EX51" s="190"/>
      <c r="EY51" s="190"/>
      <c r="EZ51" s="190"/>
      <c r="FA51" s="190"/>
      <c r="FB51" s="190"/>
      <c r="FC51" s="190"/>
      <c r="FD51" s="190"/>
      <c r="FE51" s="190"/>
      <c r="FF51" s="190"/>
      <c r="FG51" s="190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30"/>
      <c r="FU51" s="30"/>
      <c r="FV51" s="30"/>
      <c r="FW51" s="31"/>
      <c r="FX51" s="26"/>
      <c r="FY51" s="26"/>
      <c r="FZ51" s="26"/>
      <c r="GA51" s="68"/>
      <c r="GB51" s="68"/>
      <c r="GC51" s="68"/>
      <c r="GD51" s="68"/>
      <c r="GE51" s="68"/>
      <c r="GF51" s="68"/>
      <c r="GG51" s="68"/>
      <c r="GH51" s="68"/>
      <c r="GS51" s="20"/>
      <c r="GT51" s="20"/>
      <c r="GU51" s="20"/>
      <c r="GV51" s="20"/>
      <c r="GW51" s="112"/>
      <c r="GX51" s="112"/>
      <c r="GY51" s="112"/>
      <c r="GZ51" s="112"/>
      <c r="HA51" s="112"/>
      <c r="HB51" s="112"/>
      <c r="HC51" s="112"/>
      <c r="HD51" s="112"/>
      <c r="HE51" s="112"/>
      <c r="HF51" s="112"/>
      <c r="HG51" s="112"/>
      <c r="HH51" s="196"/>
      <c r="HI51" s="196"/>
      <c r="HJ51" s="196"/>
      <c r="HK51" s="196"/>
      <c r="HL51" s="196"/>
      <c r="HM51" s="196"/>
      <c r="HN51" s="196"/>
      <c r="HO51" s="196"/>
      <c r="HP51" s="196"/>
      <c r="HQ51" s="196"/>
      <c r="HR51" s="196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</row>
    <row r="52" spans="1:239" s="24" customFormat="1" ht="49.5" customHeight="1" x14ac:dyDescent="0.2">
      <c r="A52" s="20"/>
      <c r="B52" s="120">
        <f t="shared" ref="B52:B78" si="23">IF(B18="","",B18)</f>
        <v>45145</v>
      </c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1" t="s">
        <v>151</v>
      </c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3"/>
      <c r="BH52" s="123"/>
      <c r="BI52" s="123"/>
      <c r="BJ52" s="124">
        <f t="shared" ref="BJ52:BJ78" si="24">AR18</f>
        <v>195</v>
      </c>
      <c r="BK52" s="124"/>
      <c r="BL52" s="124"/>
      <c r="BM52" s="124"/>
      <c r="BN52" s="124"/>
      <c r="BO52" s="124"/>
      <c r="BP52" s="124"/>
      <c r="BQ52" s="124"/>
      <c r="BR52" s="124"/>
      <c r="BS52" s="124"/>
      <c r="BT52" s="124"/>
      <c r="BU52" s="124"/>
      <c r="BV52" s="125">
        <f>BJ52-CG52</f>
        <v>195</v>
      </c>
      <c r="BW52" s="125"/>
      <c r="BX52" s="125"/>
      <c r="BY52" s="125"/>
      <c r="BZ52" s="125"/>
      <c r="CA52" s="125"/>
      <c r="CB52" s="125"/>
      <c r="CC52" s="125"/>
      <c r="CD52" s="125"/>
      <c r="CE52" s="125"/>
      <c r="CF52" s="125"/>
      <c r="CG52" s="208"/>
      <c r="CH52" s="208"/>
      <c r="CI52" s="208"/>
      <c r="CJ52" s="208"/>
      <c r="CK52" s="208"/>
      <c r="CL52" s="208"/>
      <c r="CM52" s="208"/>
      <c r="CN52" s="208"/>
      <c r="CO52" s="208"/>
      <c r="CP52" s="208"/>
      <c r="CQ52" s="208"/>
      <c r="CR52" s="127"/>
      <c r="CS52" s="128"/>
      <c r="CT52" s="128"/>
      <c r="CU52" s="128"/>
      <c r="CV52" s="128"/>
      <c r="CW52" s="128"/>
      <c r="CX52" s="128"/>
      <c r="CY52" s="128"/>
      <c r="CZ52" s="128"/>
      <c r="DA52" s="128"/>
      <c r="DB52" s="128"/>
      <c r="DC52" s="128"/>
      <c r="DD52" s="128"/>
      <c r="DE52" s="128"/>
      <c r="DF52" s="128"/>
      <c r="DG52" s="128"/>
      <c r="DH52" s="128"/>
      <c r="DI52" s="128"/>
      <c r="DJ52" s="128"/>
      <c r="DK52" s="128"/>
      <c r="DL52" s="128"/>
      <c r="DM52" s="128"/>
      <c r="DN52" s="128"/>
      <c r="DO52" s="128"/>
      <c r="DP52" s="128"/>
      <c r="DQ52" s="128"/>
      <c r="DR52" s="128"/>
      <c r="DS52" s="128"/>
      <c r="DT52" s="128"/>
      <c r="DU52" s="128"/>
      <c r="DV52" s="128"/>
      <c r="DW52" s="128"/>
      <c r="DX52" s="128"/>
      <c r="DY52" s="128"/>
      <c r="DZ52" s="128"/>
      <c r="EA52" s="128"/>
      <c r="EB52" s="128"/>
      <c r="EC52" s="128"/>
      <c r="ED52" s="128"/>
      <c r="EE52" s="128"/>
      <c r="EF52" s="128"/>
      <c r="EG52" s="128"/>
      <c r="EH52" s="128"/>
      <c r="EI52" s="128"/>
      <c r="EJ52" s="128"/>
      <c r="EK52" s="128"/>
      <c r="EL52" s="128"/>
      <c r="EM52" s="128"/>
      <c r="EN52" s="128"/>
      <c r="EO52" s="128"/>
      <c r="EP52" s="128"/>
      <c r="EQ52" s="128"/>
      <c r="ER52" s="209"/>
      <c r="ES52" s="209"/>
      <c r="ET52" s="209"/>
      <c r="EU52" s="209"/>
      <c r="EV52" s="209"/>
      <c r="EW52" s="209"/>
      <c r="EX52" s="209"/>
      <c r="EY52" s="209"/>
      <c r="EZ52" s="209"/>
      <c r="FA52" s="209"/>
      <c r="FB52" s="209"/>
      <c r="FC52" s="209"/>
      <c r="FD52" s="209"/>
      <c r="FE52" s="209"/>
      <c r="FF52" s="209"/>
      <c r="FG52" s="209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30"/>
      <c r="FU52" s="30"/>
      <c r="FV52" s="30"/>
      <c r="FW52" s="31"/>
      <c r="FX52" s="26"/>
      <c r="FY52" s="26"/>
      <c r="FZ52" s="26"/>
      <c r="GA52" s="68"/>
      <c r="GB52" s="68"/>
      <c r="GC52" s="68"/>
      <c r="GD52" s="68"/>
      <c r="GE52" s="68"/>
      <c r="GF52" s="68"/>
      <c r="GG52" s="68"/>
      <c r="GH52" s="68"/>
    </row>
    <row r="53" spans="1:239" s="24" customFormat="1" ht="51" customHeight="1" x14ac:dyDescent="0.2">
      <c r="A53" s="20"/>
      <c r="B53" s="120">
        <f t="shared" si="23"/>
        <v>45146</v>
      </c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1" t="s">
        <v>151</v>
      </c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23"/>
      <c r="BG53" s="123"/>
      <c r="BH53" s="123"/>
      <c r="BI53" s="123"/>
      <c r="BJ53" s="124">
        <f t="shared" si="24"/>
        <v>195</v>
      </c>
      <c r="BK53" s="124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25">
        <f t="shared" ref="BV53:BV78" si="25">BJ53-CG53</f>
        <v>195</v>
      </c>
      <c r="BW53" s="125"/>
      <c r="BX53" s="125"/>
      <c r="BY53" s="125"/>
      <c r="BZ53" s="125"/>
      <c r="CA53" s="125"/>
      <c r="CB53" s="125"/>
      <c r="CC53" s="125"/>
      <c r="CD53" s="125"/>
      <c r="CE53" s="125"/>
      <c r="CF53" s="125"/>
      <c r="CG53" s="126"/>
      <c r="CH53" s="126"/>
      <c r="CI53" s="126"/>
      <c r="CJ53" s="126"/>
      <c r="CK53" s="126"/>
      <c r="CL53" s="126"/>
      <c r="CM53" s="126"/>
      <c r="CN53" s="126"/>
      <c r="CO53" s="126"/>
      <c r="CP53" s="126"/>
      <c r="CQ53" s="126"/>
      <c r="CR53" s="127"/>
      <c r="CS53" s="128"/>
      <c r="CT53" s="128"/>
      <c r="CU53" s="128"/>
      <c r="CV53" s="128"/>
      <c r="CW53" s="128"/>
      <c r="CX53" s="128"/>
      <c r="CY53" s="128"/>
      <c r="CZ53" s="128"/>
      <c r="DA53" s="128"/>
      <c r="DB53" s="128"/>
      <c r="DC53" s="128"/>
      <c r="DD53" s="128"/>
      <c r="DE53" s="128"/>
      <c r="DF53" s="128"/>
      <c r="DG53" s="128"/>
      <c r="DH53" s="128"/>
      <c r="DI53" s="128"/>
      <c r="DJ53" s="128"/>
      <c r="DK53" s="128"/>
      <c r="DL53" s="128"/>
      <c r="DM53" s="128"/>
      <c r="DN53" s="128"/>
      <c r="DO53" s="128"/>
      <c r="DP53" s="128"/>
      <c r="DQ53" s="128"/>
      <c r="DR53" s="128"/>
      <c r="DS53" s="128"/>
      <c r="DT53" s="128"/>
      <c r="DU53" s="128"/>
      <c r="DV53" s="128"/>
      <c r="DW53" s="128"/>
      <c r="DX53" s="128"/>
      <c r="DY53" s="128"/>
      <c r="DZ53" s="128"/>
      <c r="EA53" s="128"/>
      <c r="EB53" s="128"/>
      <c r="EC53" s="128"/>
      <c r="ED53" s="128"/>
      <c r="EE53" s="128"/>
      <c r="EF53" s="128"/>
      <c r="EG53" s="128"/>
      <c r="EH53" s="128"/>
      <c r="EI53" s="128"/>
      <c r="EJ53" s="128"/>
      <c r="EK53" s="128"/>
      <c r="EL53" s="128"/>
      <c r="EM53" s="128"/>
      <c r="EN53" s="128"/>
      <c r="EO53" s="128"/>
      <c r="EP53" s="128"/>
      <c r="EQ53" s="128"/>
      <c r="ER53" s="209"/>
      <c r="ES53" s="209"/>
      <c r="ET53" s="209"/>
      <c r="EU53" s="209"/>
      <c r="EV53" s="209"/>
      <c r="EW53" s="209"/>
      <c r="EX53" s="209"/>
      <c r="EY53" s="209"/>
      <c r="EZ53" s="209"/>
      <c r="FA53" s="209"/>
      <c r="FB53" s="209"/>
      <c r="FC53" s="209"/>
      <c r="FD53" s="209"/>
      <c r="FE53" s="209"/>
      <c r="FF53" s="209"/>
      <c r="FG53" s="209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30"/>
      <c r="FU53" s="30"/>
      <c r="FV53" s="30"/>
      <c r="FW53" s="31"/>
      <c r="FX53" s="26"/>
      <c r="FY53" s="26"/>
      <c r="FZ53" s="26"/>
      <c r="GA53" s="68"/>
      <c r="GB53" s="68"/>
      <c r="GC53" s="68"/>
      <c r="GD53" s="68"/>
      <c r="GE53" s="68"/>
      <c r="GF53" s="68"/>
      <c r="GG53" s="68"/>
      <c r="GH53" s="68"/>
    </row>
    <row r="54" spans="1:239" s="24" customFormat="1" ht="48.75" customHeight="1" x14ac:dyDescent="0.2">
      <c r="A54" s="20"/>
      <c r="B54" s="120">
        <f t="shared" si="23"/>
        <v>45147</v>
      </c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1" t="s">
        <v>151</v>
      </c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3"/>
      <c r="BI54" s="123"/>
      <c r="BJ54" s="124">
        <f t="shared" si="24"/>
        <v>195</v>
      </c>
      <c r="BK54" s="124"/>
      <c r="BL54" s="124"/>
      <c r="BM54" s="124"/>
      <c r="BN54" s="124"/>
      <c r="BO54" s="124"/>
      <c r="BP54" s="124"/>
      <c r="BQ54" s="124"/>
      <c r="BR54" s="124"/>
      <c r="BS54" s="124"/>
      <c r="BT54" s="124"/>
      <c r="BU54" s="124"/>
      <c r="BV54" s="125">
        <f t="shared" si="25"/>
        <v>195</v>
      </c>
      <c r="BW54" s="125"/>
      <c r="BX54" s="125"/>
      <c r="BY54" s="125"/>
      <c r="BZ54" s="125"/>
      <c r="CA54" s="125"/>
      <c r="CB54" s="125"/>
      <c r="CC54" s="125"/>
      <c r="CD54" s="125"/>
      <c r="CE54" s="125"/>
      <c r="CF54" s="125"/>
      <c r="CG54" s="126"/>
      <c r="CH54" s="126"/>
      <c r="CI54" s="126"/>
      <c r="CJ54" s="126"/>
      <c r="CK54" s="126"/>
      <c r="CL54" s="126"/>
      <c r="CM54" s="126"/>
      <c r="CN54" s="126"/>
      <c r="CO54" s="126"/>
      <c r="CP54" s="126"/>
      <c r="CQ54" s="126"/>
      <c r="CR54" s="127"/>
      <c r="CS54" s="128"/>
      <c r="CT54" s="128"/>
      <c r="CU54" s="128"/>
      <c r="CV54" s="128"/>
      <c r="CW54" s="128"/>
      <c r="CX54" s="128"/>
      <c r="CY54" s="128"/>
      <c r="CZ54" s="128"/>
      <c r="DA54" s="128"/>
      <c r="DB54" s="128"/>
      <c r="DC54" s="128"/>
      <c r="DD54" s="128"/>
      <c r="DE54" s="128"/>
      <c r="DF54" s="128"/>
      <c r="DG54" s="128"/>
      <c r="DH54" s="128"/>
      <c r="DI54" s="128"/>
      <c r="DJ54" s="128"/>
      <c r="DK54" s="128"/>
      <c r="DL54" s="128"/>
      <c r="DM54" s="128"/>
      <c r="DN54" s="128"/>
      <c r="DO54" s="128"/>
      <c r="DP54" s="128"/>
      <c r="DQ54" s="128"/>
      <c r="DR54" s="128"/>
      <c r="DS54" s="128"/>
      <c r="DT54" s="128"/>
      <c r="DU54" s="128"/>
      <c r="DV54" s="128"/>
      <c r="DW54" s="128"/>
      <c r="DX54" s="128"/>
      <c r="DY54" s="128"/>
      <c r="DZ54" s="128"/>
      <c r="EA54" s="128"/>
      <c r="EB54" s="128"/>
      <c r="EC54" s="128"/>
      <c r="ED54" s="128"/>
      <c r="EE54" s="128"/>
      <c r="EF54" s="128"/>
      <c r="EG54" s="128"/>
      <c r="EH54" s="128"/>
      <c r="EI54" s="128"/>
      <c r="EJ54" s="128"/>
      <c r="EK54" s="128"/>
      <c r="EL54" s="128"/>
      <c r="EM54" s="128"/>
      <c r="EN54" s="128"/>
      <c r="EO54" s="128"/>
      <c r="EP54" s="128"/>
      <c r="EQ54" s="128"/>
      <c r="ER54" s="113"/>
      <c r="ES54" s="113"/>
      <c r="ET54" s="113"/>
      <c r="EU54" s="113"/>
      <c r="EV54" s="113"/>
      <c r="EW54" s="113"/>
      <c r="EX54" s="113"/>
      <c r="EY54" s="113"/>
      <c r="EZ54" s="113"/>
      <c r="FA54" s="113"/>
      <c r="FB54" s="113"/>
      <c r="FC54" s="113"/>
      <c r="FD54" s="113"/>
      <c r="FE54" s="113"/>
      <c r="FF54" s="113"/>
      <c r="FG54" s="113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30"/>
      <c r="FU54" s="30"/>
      <c r="FV54" s="30"/>
      <c r="FW54" s="31"/>
      <c r="FX54" s="26"/>
      <c r="FY54" s="26"/>
      <c r="FZ54" s="26"/>
      <c r="GA54" s="68"/>
      <c r="GB54" s="68"/>
      <c r="GC54" s="68"/>
      <c r="GD54" s="68"/>
      <c r="GE54" s="68"/>
      <c r="GF54" s="68"/>
      <c r="GG54" s="68"/>
      <c r="GH54" s="68"/>
    </row>
    <row r="55" spans="1:239" s="24" customFormat="1" ht="51" customHeight="1" x14ac:dyDescent="0.2">
      <c r="A55" s="20"/>
      <c r="B55" s="120">
        <f t="shared" si="23"/>
        <v>45148</v>
      </c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1" t="s">
        <v>151</v>
      </c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O55" s="123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  <c r="BI55" s="123"/>
      <c r="BJ55" s="124">
        <f t="shared" si="24"/>
        <v>195</v>
      </c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25">
        <f t="shared" si="25"/>
        <v>195</v>
      </c>
      <c r="BW55" s="125"/>
      <c r="BX55" s="125"/>
      <c r="BY55" s="125"/>
      <c r="BZ55" s="125"/>
      <c r="CA55" s="125"/>
      <c r="CB55" s="125"/>
      <c r="CC55" s="125"/>
      <c r="CD55" s="125"/>
      <c r="CE55" s="125"/>
      <c r="CF55" s="125"/>
      <c r="CG55" s="126"/>
      <c r="CH55" s="126"/>
      <c r="CI55" s="126"/>
      <c r="CJ55" s="126"/>
      <c r="CK55" s="126"/>
      <c r="CL55" s="126"/>
      <c r="CM55" s="126"/>
      <c r="CN55" s="126"/>
      <c r="CO55" s="126"/>
      <c r="CP55" s="126"/>
      <c r="CQ55" s="126"/>
      <c r="CR55" s="127"/>
      <c r="CS55" s="128"/>
      <c r="CT55" s="128"/>
      <c r="CU55" s="128"/>
      <c r="CV55" s="128"/>
      <c r="CW55" s="128"/>
      <c r="CX55" s="128"/>
      <c r="CY55" s="128"/>
      <c r="CZ55" s="128"/>
      <c r="DA55" s="128"/>
      <c r="DB55" s="128"/>
      <c r="DC55" s="128"/>
      <c r="DD55" s="128"/>
      <c r="DE55" s="128"/>
      <c r="DF55" s="128"/>
      <c r="DG55" s="128"/>
      <c r="DH55" s="128"/>
      <c r="DI55" s="128"/>
      <c r="DJ55" s="128"/>
      <c r="DK55" s="128"/>
      <c r="DL55" s="128"/>
      <c r="DM55" s="128"/>
      <c r="DN55" s="128"/>
      <c r="DO55" s="128"/>
      <c r="DP55" s="128"/>
      <c r="DQ55" s="128"/>
      <c r="DR55" s="128"/>
      <c r="DS55" s="128"/>
      <c r="DT55" s="128"/>
      <c r="DU55" s="128"/>
      <c r="DV55" s="128"/>
      <c r="DW55" s="128"/>
      <c r="DX55" s="128"/>
      <c r="DY55" s="128"/>
      <c r="DZ55" s="128"/>
      <c r="EA55" s="128"/>
      <c r="EB55" s="128"/>
      <c r="EC55" s="128"/>
      <c r="ED55" s="128"/>
      <c r="EE55" s="128"/>
      <c r="EF55" s="128"/>
      <c r="EG55" s="128"/>
      <c r="EH55" s="128"/>
      <c r="EI55" s="128"/>
      <c r="EJ55" s="128"/>
      <c r="EK55" s="128"/>
      <c r="EL55" s="128"/>
      <c r="EM55" s="128"/>
      <c r="EN55" s="128"/>
      <c r="EO55" s="128"/>
      <c r="EP55" s="128"/>
      <c r="EQ55" s="128"/>
      <c r="ER55" s="209"/>
      <c r="ES55" s="209"/>
      <c r="ET55" s="209"/>
      <c r="EU55" s="209"/>
      <c r="EV55" s="209"/>
      <c r="EW55" s="209"/>
      <c r="EX55" s="209"/>
      <c r="EY55" s="209"/>
      <c r="EZ55" s="209"/>
      <c r="FA55" s="209"/>
      <c r="FB55" s="209"/>
      <c r="FC55" s="209"/>
      <c r="FD55" s="209"/>
      <c r="FE55" s="209"/>
      <c r="FF55" s="209"/>
      <c r="FG55" s="209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30"/>
      <c r="FU55" s="30"/>
      <c r="FV55" s="30"/>
      <c r="FW55" s="31"/>
      <c r="FX55" s="26"/>
      <c r="FY55" s="26"/>
      <c r="FZ55" s="26"/>
      <c r="GA55" s="68"/>
      <c r="GB55" s="68"/>
      <c r="GC55" s="68"/>
      <c r="GD55" s="68"/>
      <c r="GE55" s="68"/>
      <c r="GF55" s="68"/>
      <c r="GG55" s="68"/>
      <c r="GH55" s="68"/>
    </row>
    <row r="56" spans="1:239" s="24" customFormat="1" ht="41.25" customHeight="1" x14ac:dyDescent="0.2">
      <c r="A56" s="20"/>
      <c r="B56" s="120">
        <f t="shared" si="23"/>
        <v>45149</v>
      </c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1" t="s">
        <v>151</v>
      </c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4">
        <f t="shared" si="24"/>
        <v>195</v>
      </c>
      <c r="BK56" s="124"/>
      <c r="BL56" s="124"/>
      <c r="BM56" s="124"/>
      <c r="BN56" s="124"/>
      <c r="BO56" s="124"/>
      <c r="BP56" s="124"/>
      <c r="BQ56" s="124"/>
      <c r="BR56" s="124"/>
      <c r="BS56" s="124"/>
      <c r="BT56" s="124"/>
      <c r="BU56" s="124"/>
      <c r="BV56" s="125">
        <f t="shared" si="25"/>
        <v>195</v>
      </c>
      <c r="BW56" s="125"/>
      <c r="BX56" s="125"/>
      <c r="BY56" s="125"/>
      <c r="BZ56" s="125"/>
      <c r="CA56" s="125"/>
      <c r="CB56" s="125"/>
      <c r="CC56" s="125"/>
      <c r="CD56" s="125"/>
      <c r="CE56" s="125"/>
      <c r="CF56" s="125"/>
      <c r="CG56" s="126"/>
      <c r="CH56" s="126"/>
      <c r="CI56" s="126"/>
      <c r="CJ56" s="126"/>
      <c r="CK56" s="126"/>
      <c r="CL56" s="126"/>
      <c r="CM56" s="126"/>
      <c r="CN56" s="126"/>
      <c r="CO56" s="126"/>
      <c r="CP56" s="126"/>
      <c r="CQ56" s="126"/>
      <c r="CR56" s="127"/>
      <c r="CS56" s="128"/>
      <c r="CT56" s="128"/>
      <c r="CU56" s="128"/>
      <c r="CV56" s="128"/>
      <c r="CW56" s="128"/>
      <c r="CX56" s="128"/>
      <c r="CY56" s="128"/>
      <c r="CZ56" s="128"/>
      <c r="DA56" s="128"/>
      <c r="DB56" s="128"/>
      <c r="DC56" s="128"/>
      <c r="DD56" s="128"/>
      <c r="DE56" s="128"/>
      <c r="DF56" s="128"/>
      <c r="DG56" s="128"/>
      <c r="DH56" s="128"/>
      <c r="DI56" s="128"/>
      <c r="DJ56" s="128"/>
      <c r="DK56" s="128"/>
      <c r="DL56" s="128"/>
      <c r="DM56" s="128"/>
      <c r="DN56" s="128"/>
      <c r="DO56" s="128"/>
      <c r="DP56" s="128"/>
      <c r="DQ56" s="128"/>
      <c r="DR56" s="128"/>
      <c r="DS56" s="128"/>
      <c r="DT56" s="128"/>
      <c r="DU56" s="128"/>
      <c r="DV56" s="128"/>
      <c r="DW56" s="128"/>
      <c r="DX56" s="128"/>
      <c r="DY56" s="128"/>
      <c r="DZ56" s="128"/>
      <c r="EA56" s="128"/>
      <c r="EB56" s="128"/>
      <c r="EC56" s="128"/>
      <c r="ED56" s="128"/>
      <c r="EE56" s="128"/>
      <c r="EF56" s="128"/>
      <c r="EG56" s="128"/>
      <c r="EH56" s="128"/>
      <c r="EI56" s="128"/>
      <c r="EJ56" s="128"/>
      <c r="EK56" s="128"/>
      <c r="EL56" s="128"/>
      <c r="EM56" s="128"/>
      <c r="EN56" s="128"/>
      <c r="EO56" s="128"/>
      <c r="EP56" s="128"/>
      <c r="EQ56" s="128"/>
      <c r="ER56" s="209"/>
      <c r="ES56" s="209"/>
      <c r="ET56" s="209"/>
      <c r="EU56" s="209"/>
      <c r="EV56" s="209"/>
      <c r="EW56" s="209"/>
      <c r="EX56" s="209"/>
      <c r="EY56" s="209"/>
      <c r="EZ56" s="209"/>
      <c r="FA56" s="209"/>
      <c r="FB56" s="209"/>
      <c r="FC56" s="209"/>
      <c r="FD56" s="209"/>
      <c r="FE56" s="209"/>
      <c r="FF56" s="209"/>
      <c r="FG56" s="209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30"/>
      <c r="FU56" s="30"/>
      <c r="FV56" s="30"/>
      <c r="FW56" s="31"/>
      <c r="FX56" s="26"/>
      <c r="FY56" s="26"/>
      <c r="FZ56" s="26"/>
      <c r="GA56" s="68"/>
      <c r="GB56" s="68"/>
      <c r="GC56" s="68"/>
      <c r="GD56" s="68"/>
      <c r="GE56" s="68"/>
      <c r="GF56" s="68"/>
      <c r="GG56" s="68"/>
      <c r="GH56" s="68"/>
    </row>
    <row r="57" spans="1:239" s="24" customFormat="1" ht="40.5" customHeight="1" x14ac:dyDescent="0.2">
      <c r="A57" s="20"/>
      <c r="B57" s="120">
        <f t="shared" si="23"/>
        <v>45152</v>
      </c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1" t="s">
        <v>151</v>
      </c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3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4">
        <f t="shared" si="24"/>
        <v>195</v>
      </c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5">
        <f t="shared" si="25"/>
        <v>195</v>
      </c>
      <c r="BW57" s="125"/>
      <c r="BX57" s="125"/>
      <c r="BY57" s="125"/>
      <c r="BZ57" s="125"/>
      <c r="CA57" s="125"/>
      <c r="CB57" s="125"/>
      <c r="CC57" s="125"/>
      <c r="CD57" s="125"/>
      <c r="CE57" s="125"/>
      <c r="CF57" s="125"/>
      <c r="CG57" s="126"/>
      <c r="CH57" s="126"/>
      <c r="CI57" s="126"/>
      <c r="CJ57" s="126"/>
      <c r="CK57" s="126"/>
      <c r="CL57" s="126"/>
      <c r="CM57" s="126"/>
      <c r="CN57" s="126"/>
      <c r="CO57" s="126"/>
      <c r="CP57" s="126"/>
      <c r="CQ57" s="126"/>
      <c r="CR57" s="127"/>
      <c r="CS57" s="128"/>
      <c r="CT57" s="128"/>
      <c r="CU57" s="128"/>
      <c r="CV57" s="128"/>
      <c r="CW57" s="128"/>
      <c r="CX57" s="128"/>
      <c r="CY57" s="128"/>
      <c r="CZ57" s="128"/>
      <c r="DA57" s="128"/>
      <c r="DB57" s="128"/>
      <c r="DC57" s="128"/>
      <c r="DD57" s="128"/>
      <c r="DE57" s="128"/>
      <c r="DF57" s="128"/>
      <c r="DG57" s="128"/>
      <c r="DH57" s="128"/>
      <c r="DI57" s="128"/>
      <c r="DJ57" s="128"/>
      <c r="DK57" s="128"/>
      <c r="DL57" s="128"/>
      <c r="DM57" s="128"/>
      <c r="DN57" s="128"/>
      <c r="DO57" s="128"/>
      <c r="DP57" s="128"/>
      <c r="DQ57" s="128"/>
      <c r="DR57" s="128"/>
      <c r="DS57" s="128"/>
      <c r="DT57" s="128"/>
      <c r="DU57" s="128"/>
      <c r="DV57" s="128"/>
      <c r="DW57" s="128"/>
      <c r="DX57" s="128"/>
      <c r="DY57" s="128"/>
      <c r="DZ57" s="128"/>
      <c r="EA57" s="128"/>
      <c r="EB57" s="128"/>
      <c r="EC57" s="128"/>
      <c r="ED57" s="128"/>
      <c r="EE57" s="128"/>
      <c r="EF57" s="128"/>
      <c r="EG57" s="128"/>
      <c r="EH57" s="128"/>
      <c r="EI57" s="128"/>
      <c r="EJ57" s="128"/>
      <c r="EK57" s="128"/>
      <c r="EL57" s="128"/>
      <c r="EM57" s="128"/>
      <c r="EN57" s="128"/>
      <c r="EO57" s="128"/>
      <c r="EP57" s="128"/>
      <c r="EQ57" s="128"/>
      <c r="ER57" s="209"/>
      <c r="ES57" s="209"/>
      <c r="ET57" s="209"/>
      <c r="EU57" s="209"/>
      <c r="EV57" s="209"/>
      <c r="EW57" s="209"/>
      <c r="EX57" s="209"/>
      <c r="EY57" s="209"/>
      <c r="EZ57" s="209"/>
      <c r="FA57" s="209"/>
      <c r="FB57" s="209"/>
      <c r="FC57" s="209"/>
      <c r="FD57" s="209"/>
      <c r="FE57" s="209"/>
      <c r="FF57" s="209"/>
      <c r="FG57" s="209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30"/>
      <c r="FU57" s="30"/>
      <c r="FV57" s="30"/>
      <c r="FW57" s="31"/>
      <c r="FX57" s="26"/>
      <c r="FY57" s="26"/>
      <c r="FZ57" s="26"/>
      <c r="GA57" s="68"/>
      <c r="GB57" s="68"/>
      <c r="GC57" s="68"/>
      <c r="GD57" s="68"/>
      <c r="GE57" s="68"/>
      <c r="GF57" s="68"/>
      <c r="GG57" s="68"/>
      <c r="GH57" s="68"/>
    </row>
    <row r="58" spans="1:239" s="24" customFormat="1" ht="36.75" customHeight="1" x14ac:dyDescent="0.2">
      <c r="A58" s="20"/>
      <c r="B58" s="120">
        <f t="shared" si="23"/>
        <v>45153</v>
      </c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1" t="s">
        <v>151</v>
      </c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3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4">
        <f t="shared" si="24"/>
        <v>195</v>
      </c>
      <c r="BK58" s="124"/>
      <c r="BL58" s="124"/>
      <c r="BM58" s="124"/>
      <c r="BN58" s="124"/>
      <c r="BO58" s="124"/>
      <c r="BP58" s="124"/>
      <c r="BQ58" s="124"/>
      <c r="BR58" s="124"/>
      <c r="BS58" s="124"/>
      <c r="BT58" s="124"/>
      <c r="BU58" s="124"/>
      <c r="BV58" s="125">
        <f t="shared" si="25"/>
        <v>195</v>
      </c>
      <c r="BW58" s="125"/>
      <c r="BX58" s="125"/>
      <c r="BY58" s="125"/>
      <c r="BZ58" s="125"/>
      <c r="CA58" s="125"/>
      <c r="CB58" s="125"/>
      <c r="CC58" s="125"/>
      <c r="CD58" s="125"/>
      <c r="CE58" s="125"/>
      <c r="CF58" s="125"/>
      <c r="CG58" s="126"/>
      <c r="CH58" s="126"/>
      <c r="CI58" s="126"/>
      <c r="CJ58" s="126"/>
      <c r="CK58" s="126"/>
      <c r="CL58" s="126"/>
      <c r="CM58" s="126"/>
      <c r="CN58" s="126"/>
      <c r="CO58" s="126"/>
      <c r="CP58" s="126"/>
      <c r="CQ58" s="126"/>
      <c r="CR58" s="127"/>
      <c r="CS58" s="128"/>
      <c r="CT58" s="128"/>
      <c r="CU58" s="128"/>
      <c r="CV58" s="128"/>
      <c r="CW58" s="128"/>
      <c r="CX58" s="128"/>
      <c r="CY58" s="128"/>
      <c r="CZ58" s="128"/>
      <c r="DA58" s="128"/>
      <c r="DB58" s="128"/>
      <c r="DC58" s="128"/>
      <c r="DD58" s="128"/>
      <c r="DE58" s="128"/>
      <c r="DF58" s="128"/>
      <c r="DG58" s="128"/>
      <c r="DH58" s="128"/>
      <c r="DI58" s="128"/>
      <c r="DJ58" s="128"/>
      <c r="DK58" s="128"/>
      <c r="DL58" s="128"/>
      <c r="DM58" s="128"/>
      <c r="DN58" s="128"/>
      <c r="DO58" s="128"/>
      <c r="DP58" s="128"/>
      <c r="DQ58" s="128"/>
      <c r="DR58" s="128"/>
      <c r="DS58" s="128"/>
      <c r="DT58" s="128"/>
      <c r="DU58" s="128"/>
      <c r="DV58" s="128"/>
      <c r="DW58" s="128"/>
      <c r="DX58" s="128"/>
      <c r="DY58" s="128"/>
      <c r="DZ58" s="128"/>
      <c r="EA58" s="128"/>
      <c r="EB58" s="128"/>
      <c r="EC58" s="128"/>
      <c r="ED58" s="128"/>
      <c r="EE58" s="128"/>
      <c r="EF58" s="128"/>
      <c r="EG58" s="128"/>
      <c r="EH58" s="128"/>
      <c r="EI58" s="128"/>
      <c r="EJ58" s="128"/>
      <c r="EK58" s="128"/>
      <c r="EL58" s="128"/>
      <c r="EM58" s="128"/>
      <c r="EN58" s="128"/>
      <c r="EO58" s="128"/>
      <c r="EP58" s="128"/>
      <c r="EQ58" s="128"/>
      <c r="ER58" s="209"/>
      <c r="ES58" s="209"/>
      <c r="ET58" s="209"/>
      <c r="EU58" s="209"/>
      <c r="EV58" s="209"/>
      <c r="EW58" s="209"/>
      <c r="EX58" s="209"/>
      <c r="EY58" s="209"/>
      <c r="EZ58" s="209"/>
      <c r="FA58" s="209"/>
      <c r="FB58" s="209"/>
      <c r="FC58" s="209"/>
      <c r="FD58" s="209"/>
      <c r="FE58" s="209"/>
      <c r="FF58" s="209"/>
      <c r="FG58" s="209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30"/>
      <c r="FU58" s="30"/>
      <c r="FV58" s="30"/>
      <c r="FW58" s="31"/>
      <c r="FX58" s="26"/>
      <c r="FY58" s="26"/>
      <c r="FZ58" s="26"/>
      <c r="GA58" s="68"/>
      <c r="GB58" s="68"/>
      <c r="GC58" s="68"/>
      <c r="GD58" s="68"/>
      <c r="GE58" s="68"/>
      <c r="GF58" s="68"/>
      <c r="GG58" s="68"/>
      <c r="GH58" s="68"/>
    </row>
    <row r="59" spans="1:239" s="24" customFormat="1" ht="38.25" customHeight="1" x14ac:dyDescent="0.2">
      <c r="A59" s="20"/>
      <c r="B59" s="120">
        <f t="shared" si="23"/>
        <v>45154</v>
      </c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1" t="s">
        <v>151</v>
      </c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3"/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4">
        <f t="shared" si="24"/>
        <v>195</v>
      </c>
      <c r="BK59" s="124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25">
        <f t="shared" si="25"/>
        <v>195</v>
      </c>
      <c r="BW59" s="125"/>
      <c r="BX59" s="125"/>
      <c r="BY59" s="125"/>
      <c r="BZ59" s="125"/>
      <c r="CA59" s="125"/>
      <c r="CB59" s="125"/>
      <c r="CC59" s="125"/>
      <c r="CD59" s="125"/>
      <c r="CE59" s="125"/>
      <c r="CF59" s="125"/>
      <c r="CG59" s="126"/>
      <c r="CH59" s="126"/>
      <c r="CI59" s="126"/>
      <c r="CJ59" s="126"/>
      <c r="CK59" s="126"/>
      <c r="CL59" s="126"/>
      <c r="CM59" s="126"/>
      <c r="CN59" s="126"/>
      <c r="CO59" s="126"/>
      <c r="CP59" s="126"/>
      <c r="CQ59" s="126"/>
      <c r="CR59" s="127"/>
      <c r="CS59" s="128"/>
      <c r="CT59" s="128"/>
      <c r="CU59" s="128"/>
      <c r="CV59" s="128"/>
      <c r="CW59" s="128"/>
      <c r="CX59" s="128"/>
      <c r="CY59" s="128"/>
      <c r="CZ59" s="128"/>
      <c r="DA59" s="128"/>
      <c r="DB59" s="128"/>
      <c r="DC59" s="128"/>
      <c r="DD59" s="128"/>
      <c r="DE59" s="128"/>
      <c r="DF59" s="128"/>
      <c r="DG59" s="128"/>
      <c r="DH59" s="128"/>
      <c r="DI59" s="128"/>
      <c r="DJ59" s="128"/>
      <c r="DK59" s="128"/>
      <c r="DL59" s="128"/>
      <c r="DM59" s="128"/>
      <c r="DN59" s="128"/>
      <c r="DO59" s="128"/>
      <c r="DP59" s="128"/>
      <c r="DQ59" s="128"/>
      <c r="DR59" s="128"/>
      <c r="DS59" s="128"/>
      <c r="DT59" s="128"/>
      <c r="DU59" s="128"/>
      <c r="DV59" s="128"/>
      <c r="DW59" s="128"/>
      <c r="DX59" s="128"/>
      <c r="DY59" s="128"/>
      <c r="DZ59" s="128"/>
      <c r="EA59" s="128"/>
      <c r="EB59" s="128"/>
      <c r="EC59" s="128"/>
      <c r="ED59" s="128"/>
      <c r="EE59" s="128"/>
      <c r="EF59" s="128"/>
      <c r="EG59" s="128"/>
      <c r="EH59" s="128"/>
      <c r="EI59" s="128"/>
      <c r="EJ59" s="128"/>
      <c r="EK59" s="128"/>
      <c r="EL59" s="128"/>
      <c r="EM59" s="128"/>
      <c r="EN59" s="128"/>
      <c r="EO59" s="128"/>
      <c r="EP59" s="128"/>
      <c r="EQ59" s="128"/>
      <c r="ER59" s="113"/>
      <c r="ES59" s="113"/>
      <c r="ET59" s="113"/>
      <c r="EU59" s="113"/>
      <c r="EV59" s="113"/>
      <c r="EW59" s="113"/>
      <c r="EX59" s="113"/>
      <c r="EY59" s="113"/>
      <c r="EZ59" s="113"/>
      <c r="FA59" s="113"/>
      <c r="FB59" s="113"/>
      <c r="FC59" s="113"/>
      <c r="FD59" s="113"/>
      <c r="FE59" s="113"/>
      <c r="FF59" s="113"/>
      <c r="FG59" s="113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30"/>
      <c r="FU59" s="30"/>
      <c r="FV59" s="30"/>
      <c r="FW59" s="31"/>
      <c r="FX59" s="26"/>
      <c r="FY59" s="26"/>
      <c r="FZ59" s="26"/>
      <c r="GA59" s="68"/>
      <c r="GB59" s="68"/>
      <c r="GC59" s="68"/>
      <c r="GD59" s="68"/>
      <c r="GE59" s="68"/>
      <c r="GF59" s="68"/>
      <c r="GG59" s="68"/>
      <c r="GH59" s="68"/>
    </row>
    <row r="60" spans="1:239" s="24" customFormat="1" ht="39.75" customHeight="1" x14ac:dyDescent="0.2">
      <c r="A60" s="20"/>
      <c r="B60" s="120">
        <f t="shared" si="23"/>
        <v>45155</v>
      </c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1" t="s">
        <v>151</v>
      </c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22"/>
      <c r="AO60" s="123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4">
        <f t="shared" si="24"/>
        <v>195</v>
      </c>
      <c r="BK60" s="124"/>
      <c r="BL60" s="124"/>
      <c r="BM60" s="124"/>
      <c r="BN60" s="124"/>
      <c r="BO60" s="124"/>
      <c r="BP60" s="124"/>
      <c r="BQ60" s="124"/>
      <c r="BR60" s="124"/>
      <c r="BS60" s="124"/>
      <c r="BT60" s="124"/>
      <c r="BU60" s="124"/>
      <c r="BV60" s="125">
        <f t="shared" si="25"/>
        <v>195</v>
      </c>
      <c r="BW60" s="125"/>
      <c r="BX60" s="125"/>
      <c r="BY60" s="125"/>
      <c r="BZ60" s="125"/>
      <c r="CA60" s="125"/>
      <c r="CB60" s="125"/>
      <c r="CC60" s="125"/>
      <c r="CD60" s="125"/>
      <c r="CE60" s="125"/>
      <c r="CF60" s="125"/>
      <c r="CG60" s="126"/>
      <c r="CH60" s="126"/>
      <c r="CI60" s="126"/>
      <c r="CJ60" s="126"/>
      <c r="CK60" s="126"/>
      <c r="CL60" s="126"/>
      <c r="CM60" s="126"/>
      <c r="CN60" s="126"/>
      <c r="CO60" s="126"/>
      <c r="CP60" s="126"/>
      <c r="CQ60" s="126"/>
      <c r="CR60" s="127"/>
      <c r="CS60" s="128"/>
      <c r="CT60" s="128"/>
      <c r="CU60" s="128"/>
      <c r="CV60" s="128"/>
      <c r="CW60" s="128"/>
      <c r="CX60" s="128"/>
      <c r="CY60" s="128"/>
      <c r="CZ60" s="128"/>
      <c r="DA60" s="128"/>
      <c r="DB60" s="128"/>
      <c r="DC60" s="128"/>
      <c r="DD60" s="128"/>
      <c r="DE60" s="128"/>
      <c r="DF60" s="128"/>
      <c r="DG60" s="128"/>
      <c r="DH60" s="128"/>
      <c r="DI60" s="128"/>
      <c r="DJ60" s="128"/>
      <c r="DK60" s="128"/>
      <c r="DL60" s="128"/>
      <c r="DM60" s="128"/>
      <c r="DN60" s="128"/>
      <c r="DO60" s="128"/>
      <c r="DP60" s="128"/>
      <c r="DQ60" s="128"/>
      <c r="DR60" s="128"/>
      <c r="DS60" s="128"/>
      <c r="DT60" s="128"/>
      <c r="DU60" s="128"/>
      <c r="DV60" s="128"/>
      <c r="DW60" s="128"/>
      <c r="DX60" s="128"/>
      <c r="DY60" s="128"/>
      <c r="DZ60" s="128"/>
      <c r="EA60" s="128"/>
      <c r="EB60" s="128"/>
      <c r="EC60" s="128"/>
      <c r="ED60" s="128"/>
      <c r="EE60" s="128"/>
      <c r="EF60" s="128"/>
      <c r="EG60" s="128"/>
      <c r="EH60" s="128"/>
      <c r="EI60" s="128"/>
      <c r="EJ60" s="128"/>
      <c r="EK60" s="128"/>
      <c r="EL60" s="128"/>
      <c r="EM60" s="128"/>
      <c r="EN60" s="128"/>
      <c r="EO60" s="128"/>
      <c r="EP60" s="128"/>
      <c r="EQ60" s="128"/>
      <c r="ER60" s="113"/>
      <c r="ES60" s="113"/>
      <c r="ET60" s="113"/>
      <c r="EU60" s="113"/>
      <c r="EV60" s="113"/>
      <c r="EW60" s="113"/>
      <c r="EX60" s="113"/>
      <c r="EY60" s="113"/>
      <c r="EZ60" s="113"/>
      <c r="FA60" s="113"/>
      <c r="FB60" s="113"/>
      <c r="FC60" s="113"/>
      <c r="FD60" s="113"/>
      <c r="FE60" s="113"/>
      <c r="FF60" s="113"/>
      <c r="FG60" s="113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30"/>
      <c r="FU60" s="30"/>
      <c r="FV60" s="30"/>
      <c r="FW60" s="31"/>
      <c r="FX60" s="26"/>
      <c r="FY60" s="26"/>
      <c r="FZ60" s="26"/>
      <c r="GA60" s="68"/>
      <c r="GB60" s="68"/>
      <c r="GC60" s="68"/>
      <c r="GD60" s="68"/>
      <c r="GE60" s="68"/>
      <c r="GF60" s="68"/>
      <c r="GG60" s="68"/>
      <c r="GH60" s="68"/>
    </row>
    <row r="61" spans="1:239" s="24" customFormat="1" ht="51.75" customHeight="1" x14ac:dyDescent="0.2">
      <c r="A61" s="20"/>
      <c r="B61" s="120">
        <f t="shared" si="23"/>
        <v>45156</v>
      </c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1" t="s">
        <v>151</v>
      </c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3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  <c r="BF61" s="123"/>
      <c r="BG61" s="123"/>
      <c r="BH61" s="123"/>
      <c r="BI61" s="123"/>
      <c r="BJ61" s="124">
        <f t="shared" si="24"/>
        <v>195</v>
      </c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25">
        <f t="shared" si="25"/>
        <v>195</v>
      </c>
      <c r="BW61" s="125"/>
      <c r="BX61" s="125"/>
      <c r="BY61" s="125"/>
      <c r="BZ61" s="125"/>
      <c r="CA61" s="125"/>
      <c r="CB61" s="125"/>
      <c r="CC61" s="125"/>
      <c r="CD61" s="125"/>
      <c r="CE61" s="125"/>
      <c r="CF61" s="125"/>
      <c r="CG61" s="126"/>
      <c r="CH61" s="126"/>
      <c r="CI61" s="126"/>
      <c r="CJ61" s="126"/>
      <c r="CK61" s="126"/>
      <c r="CL61" s="126"/>
      <c r="CM61" s="126"/>
      <c r="CN61" s="126"/>
      <c r="CO61" s="126"/>
      <c r="CP61" s="126"/>
      <c r="CQ61" s="126"/>
      <c r="CR61" s="127"/>
      <c r="CS61" s="128"/>
      <c r="CT61" s="128"/>
      <c r="CU61" s="128"/>
      <c r="CV61" s="128"/>
      <c r="CW61" s="128"/>
      <c r="CX61" s="128"/>
      <c r="CY61" s="128"/>
      <c r="CZ61" s="128"/>
      <c r="DA61" s="128"/>
      <c r="DB61" s="128"/>
      <c r="DC61" s="128"/>
      <c r="DD61" s="128"/>
      <c r="DE61" s="128"/>
      <c r="DF61" s="128"/>
      <c r="DG61" s="128"/>
      <c r="DH61" s="128"/>
      <c r="DI61" s="128"/>
      <c r="DJ61" s="128"/>
      <c r="DK61" s="128"/>
      <c r="DL61" s="128"/>
      <c r="DM61" s="128"/>
      <c r="DN61" s="128"/>
      <c r="DO61" s="128"/>
      <c r="DP61" s="128"/>
      <c r="DQ61" s="128"/>
      <c r="DR61" s="128"/>
      <c r="DS61" s="128"/>
      <c r="DT61" s="128"/>
      <c r="DU61" s="128"/>
      <c r="DV61" s="128"/>
      <c r="DW61" s="128"/>
      <c r="DX61" s="128"/>
      <c r="DY61" s="128"/>
      <c r="DZ61" s="128"/>
      <c r="EA61" s="128"/>
      <c r="EB61" s="128"/>
      <c r="EC61" s="128"/>
      <c r="ED61" s="128"/>
      <c r="EE61" s="128"/>
      <c r="EF61" s="128"/>
      <c r="EG61" s="128"/>
      <c r="EH61" s="128"/>
      <c r="EI61" s="128"/>
      <c r="EJ61" s="128"/>
      <c r="EK61" s="128"/>
      <c r="EL61" s="128"/>
      <c r="EM61" s="128"/>
      <c r="EN61" s="128"/>
      <c r="EO61" s="128"/>
      <c r="EP61" s="128"/>
      <c r="EQ61" s="128"/>
      <c r="ER61" s="209"/>
      <c r="ES61" s="209"/>
      <c r="ET61" s="209"/>
      <c r="EU61" s="209"/>
      <c r="EV61" s="209"/>
      <c r="EW61" s="209"/>
      <c r="EX61" s="209"/>
      <c r="EY61" s="209"/>
      <c r="EZ61" s="209"/>
      <c r="FA61" s="209"/>
      <c r="FB61" s="209"/>
      <c r="FC61" s="209"/>
      <c r="FD61" s="209"/>
      <c r="FE61" s="209"/>
      <c r="FF61" s="209"/>
      <c r="FG61" s="209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30"/>
      <c r="FU61" s="30"/>
      <c r="FV61" s="30"/>
      <c r="FW61" s="31"/>
      <c r="FX61" s="26"/>
      <c r="FY61" s="26"/>
      <c r="FZ61" s="26"/>
      <c r="GA61" s="68"/>
      <c r="GB61" s="68"/>
      <c r="GC61" s="68"/>
      <c r="GD61" s="68"/>
      <c r="GE61" s="68"/>
      <c r="GF61" s="68"/>
      <c r="GG61" s="68"/>
      <c r="GH61" s="68"/>
    </row>
    <row r="62" spans="1:239" s="24" customFormat="1" ht="21.75" hidden="1" customHeight="1" x14ac:dyDescent="0.2">
      <c r="A62" s="20"/>
      <c r="B62" s="120">
        <f t="shared" si="23"/>
        <v>45159</v>
      </c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1" t="s">
        <v>151</v>
      </c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3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4">
        <f t="shared" si="24"/>
        <v>0</v>
      </c>
      <c r="BK62" s="124"/>
      <c r="BL62" s="124"/>
      <c r="BM62" s="124"/>
      <c r="BN62" s="124"/>
      <c r="BO62" s="124"/>
      <c r="BP62" s="124"/>
      <c r="BQ62" s="124"/>
      <c r="BR62" s="124"/>
      <c r="BS62" s="124"/>
      <c r="BT62" s="124"/>
      <c r="BU62" s="124"/>
      <c r="BV62" s="125">
        <f t="shared" si="25"/>
        <v>0</v>
      </c>
      <c r="BW62" s="125"/>
      <c r="BX62" s="125"/>
      <c r="BY62" s="125"/>
      <c r="BZ62" s="125"/>
      <c r="CA62" s="125"/>
      <c r="CB62" s="125"/>
      <c r="CC62" s="125"/>
      <c r="CD62" s="125"/>
      <c r="CE62" s="125"/>
      <c r="CF62" s="125"/>
      <c r="CG62" s="126"/>
      <c r="CH62" s="126"/>
      <c r="CI62" s="126"/>
      <c r="CJ62" s="126"/>
      <c r="CK62" s="126"/>
      <c r="CL62" s="126"/>
      <c r="CM62" s="126"/>
      <c r="CN62" s="126"/>
      <c r="CO62" s="126"/>
      <c r="CP62" s="126"/>
      <c r="CQ62" s="126"/>
      <c r="CR62" s="127" t="s">
        <v>40</v>
      </c>
      <c r="CS62" s="128"/>
      <c r="CT62" s="128"/>
      <c r="CU62" s="128"/>
      <c r="CV62" s="128"/>
      <c r="CW62" s="128"/>
      <c r="CX62" s="128"/>
      <c r="CY62" s="128"/>
      <c r="CZ62" s="128"/>
      <c r="DA62" s="128"/>
      <c r="DB62" s="128"/>
      <c r="DC62" s="128"/>
      <c r="DD62" s="128"/>
      <c r="DE62" s="128"/>
      <c r="DF62" s="128"/>
      <c r="DG62" s="128"/>
      <c r="DH62" s="128"/>
      <c r="DI62" s="128"/>
      <c r="DJ62" s="128"/>
      <c r="DK62" s="128"/>
      <c r="DL62" s="128"/>
      <c r="DM62" s="128"/>
      <c r="DN62" s="128"/>
      <c r="DO62" s="128"/>
      <c r="DP62" s="128"/>
      <c r="DQ62" s="128"/>
      <c r="DR62" s="128"/>
      <c r="DS62" s="128"/>
      <c r="DT62" s="128"/>
      <c r="DU62" s="128"/>
      <c r="DV62" s="128"/>
      <c r="DW62" s="128"/>
      <c r="DX62" s="128"/>
      <c r="DY62" s="128"/>
      <c r="DZ62" s="128"/>
      <c r="EA62" s="128"/>
      <c r="EB62" s="128"/>
      <c r="EC62" s="128"/>
      <c r="ED62" s="128"/>
      <c r="EE62" s="128"/>
      <c r="EF62" s="128"/>
      <c r="EG62" s="128"/>
      <c r="EH62" s="128"/>
      <c r="EI62" s="128"/>
      <c r="EJ62" s="128"/>
      <c r="EK62" s="128"/>
      <c r="EL62" s="128"/>
      <c r="EM62" s="128"/>
      <c r="EN62" s="128"/>
      <c r="EO62" s="128"/>
      <c r="EP62" s="128"/>
      <c r="EQ62" s="128"/>
      <c r="ER62" s="113"/>
      <c r="ES62" s="113"/>
      <c r="ET62" s="113"/>
      <c r="EU62" s="113"/>
      <c r="EV62" s="113"/>
      <c r="EW62" s="113"/>
      <c r="EX62" s="113"/>
      <c r="EY62" s="113"/>
      <c r="EZ62" s="113"/>
      <c r="FA62" s="113"/>
      <c r="FB62" s="113"/>
      <c r="FC62" s="113"/>
      <c r="FD62" s="113"/>
      <c r="FE62" s="113"/>
      <c r="FF62" s="113"/>
      <c r="FG62" s="113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30"/>
      <c r="FU62" s="30"/>
      <c r="FV62" s="30"/>
      <c r="FW62" s="31"/>
      <c r="FX62" s="26"/>
      <c r="FY62" s="26"/>
      <c r="FZ62" s="26"/>
      <c r="GA62" s="68"/>
      <c r="GB62" s="68"/>
      <c r="GC62" s="68"/>
      <c r="GD62" s="68"/>
      <c r="GE62" s="68"/>
      <c r="GF62" s="68"/>
      <c r="GG62" s="68"/>
      <c r="GH62" s="68"/>
    </row>
    <row r="63" spans="1:239" s="24" customFormat="1" ht="51.75" customHeight="1" x14ac:dyDescent="0.2">
      <c r="A63" s="20"/>
      <c r="B63" s="120">
        <f t="shared" si="23"/>
        <v>45160</v>
      </c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1" t="s">
        <v>151</v>
      </c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3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4">
        <f t="shared" si="24"/>
        <v>195</v>
      </c>
      <c r="BK63" s="124"/>
      <c r="BL63" s="124"/>
      <c r="BM63" s="124"/>
      <c r="BN63" s="124"/>
      <c r="BO63" s="124"/>
      <c r="BP63" s="124"/>
      <c r="BQ63" s="124"/>
      <c r="BR63" s="124"/>
      <c r="BS63" s="124"/>
      <c r="BT63" s="124"/>
      <c r="BU63" s="124"/>
      <c r="BV63" s="125">
        <f t="shared" si="25"/>
        <v>195</v>
      </c>
      <c r="BW63" s="125"/>
      <c r="BX63" s="125"/>
      <c r="BY63" s="125"/>
      <c r="BZ63" s="125"/>
      <c r="CA63" s="125"/>
      <c r="CB63" s="125"/>
      <c r="CC63" s="125"/>
      <c r="CD63" s="125"/>
      <c r="CE63" s="125"/>
      <c r="CF63" s="125"/>
      <c r="CG63" s="126"/>
      <c r="CH63" s="126"/>
      <c r="CI63" s="126"/>
      <c r="CJ63" s="126"/>
      <c r="CK63" s="126"/>
      <c r="CL63" s="126"/>
      <c r="CM63" s="126"/>
      <c r="CN63" s="126"/>
      <c r="CO63" s="126"/>
      <c r="CP63" s="126"/>
      <c r="CQ63" s="126"/>
      <c r="CR63" s="127"/>
      <c r="CS63" s="128"/>
      <c r="CT63" s="128"/>
      <c r="CU63" s="128"/>
      <c r="CV63" s="128"/>
      <c r="CW63" s="128"/>
      <c r="CX63" s="128"/>
      <c r="CY63" s="128"/>
      <c r="CZ63" s="128"/>
      <c r="DA63" s="128"/>
      <c r="DB63" s="128"/>
      <c r="DC63" s="128"/>
      <c r="DD63" s="128"/>
      <c r="DE63" s="128"/>
      <c r="DF63" s="128"/>
      <c r="DG63" s="128"/>
      <c r="DH63" s="128"/>
      <c r="DI63" s="128"/>
      <c r="DJ63" s="128"/>
      <c r="DK63" s="128"/>
      <c r="DL63" s="128"/>
      <c r="DM63" s="128"/>
      <c r="DN63" s="128"/>
      <c r="DO63" s="128"/>
      <c r="DP63" s="128"/>
      <c r="DQ63" s="128"/>
      <c r="DR63" s="128"/>
      <c r="DS63" s="128"/>
      <c r="DT63" s="128"/>
      <c r="DU63" s="128"/>
      <c r="DV63" s="128"/>
      <c r="DW63" s="128"/>
      <c r="DX63" s="128"/>
      <c r="DY63" s="128"/>
      <c r="DZ63" s="128"/>
      <c r="EA63" s="128"/>
      <c r="EB63" s="128"/>
      <c r="EC63" s="128"/>
      <c r="ED63" s="128"/>
      <c r="EE63" s="128"/>
      <c r="EF63" s="128"/>
      <c r="EG63" s="128"/>
      <c r="EH63" s="128"/>
      <c r="EI63" s="128"/>
      <c r="EJ63" s="128"/>
      <c r="EK63" s="128"/>
      <c r="EL63" s="128"/>
      <c r="EM63" s="128"/>
      <c r="EN63" s="128"/>
      <c r="EO63" s="128"/>
      <c r="EP63" s="128"/>
      <c r="EQ63" s="128"/>
      <c r="ER63" s="209"/>
      <c r="ES63" s="209"/>
      <c r="ET63" s="209"/>
      <c r="EU63" s="209"/>
      <c r="EV63" s="209"/>
      <c r="EW63" s="209"/>
      <c r="EX63" s="209"/>
      <c r="EY63" s="209"/>
      <c r="EZ63" s="209"/>
      <c r="FA63" s="209"/>
      <c r="FB63" s="209"/>
      <c r="FC63" s="209"/>
      <c r="FD63" s="209"/>
      <c r="FE63" s="209"/>
      <c r="FF63" s="209"/>
      <c r="FG63" s="209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30"/>
      <c r="FU63" s="30"/>
      <c r="FV63" s="30"/>
      <c r="FW63" s="31"/>
      <c r="FX63" s="26"/>
      <c r="FY63" s="26"/>
      <c r="FZ63" s="26"/>
      <c r="GA63" s="68"/>
      <c r="GB63" s="68"/>
      <c r="GC63" s="68"/>
      <c r="GD63" s="68"/>
      <c r="GE63" s="68"/>
      <c r="GF63" s="68"/>
      <c r="GG63" s="68"/>
      <c r="GH63" s="68"/>
    </row>
    <row r="64" spans="1:239" s="24" customFormat="1" ht="42.75" customHeight="1" x14ac:dyDescent="0.2">
      <c r="A64" s="20"/>
      <c r="B64" s="120">
        <f t="shared" si="23"/>
        <v>45161</v>
      </c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1" t="s">
        <v>151</v>
      </c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3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4">
        <f t="shared" si="24"/>
        <v>195</v>
      </c>
      <c r="BK64" s="124"/>
      <c r="BL64" s="124"/>
      <c r="BM64" s="124"/>
      <c r="BN64" s="124"/>
      <c r="BO64" s="124"/>
      <c r="BP64" s="124"/>
      <c r="BQ64" s="124"/>
      <c r="BR64" s="124"/>
      <c r="BS64" s="124"/>
      <c r="BT64" s="124"/>
      <c r="BU64" s="124"/>
      <c r="BV64" s="125">
        <f t="shared" si="25"/>
        <v>195</v>
      </c>
      <c r="BW64" s="125"/>
      <c r="BX64" s="125"/>
      <c r="BY64" s="125"/>
      <c r="BZ64" s="125"/>
      <c r="CA64" s="125"/>
      <c r="CB64" s="125"/>
      <c r="CC64" s="125"/>
      <c r="CD64" s="125"/>
      <c r="CE64" s="125"/>
      <c r="CF64" s="125"/>
      <c r="CG64" s="126"/>
      <c r="CH64" s="126"/>
      <c r="CI64" s="126"/>
      <c r="CJ64" s="126"/>
      <c r="CK64" s="126"/>
      <c r="CL64" s="126"/>
      <c r="CM64" s="126"/>
      <c r="CN64" s="126"/>
      <c r="CO64" s="126"/>
      <c r="CP64" s="126"/>
      <c r="CQ64" s="126"/>
      <c r="CR64" s="127"/>
      <c r="CS64" s="128"/>
      <c r="CT64" s="128"/>
      <c r="CU64" s="128"/>
      <c r="CV64" s="128"/>
      <c r="CW64" s="128"/>
      <c r="CX64" s="128"/>
      <c r="CY64" s="128"/>
      <c r="CZ64" s="128"/>
      <c r="DA64" s="128"/>
      <c r="DB64" s="128"/>
      <c r="DC64" s="128"/>
      <c r="DD64" s="128"/>
      <c r="DE64" s="128"/>
      <c r="DF64" s="128"/>
      <c r="DG64" s="128"/>
      <c r="DH64" s="128"/>
      <c r="DI64" s="128"/>
      <c r="DJ64" s="128"/>
      <c r="DK64" s="128"/>
      <c r="DL64" s="128"/>
      <c r="DM64" s="128"/>
      <c r="DN64" s="128"/>
      <c r="DO64" s="128"/>
      <c r="DP64" s="128"/>
      <c r="DQ64" s="128"/>
      <c r="DR64" s="128"/>
      <c r="DS64" s="128"/>
      <c r="DT64" s="128"/>
      <c r="DU64" s="128"/>
      <c r="DV64" s="128"/>
      <c r="DW64" s="128"/>
      <c r="DX64" s="128"/>
      <c r="DY64" s="128"/>
      <c r="DZ64" s="128"/>
      <c r="EA64" s="128"/>
      <c r="EB64" s="128"/>
      <c r="EC64" s="128"/>
      <c r="ED64" s="128"/>
      <c r="EE64" s="128"/>
      <c r="EF64" s="128"/>
      <c r="EG64" s="128"/>
      <c r="EH64" s="128"/>
      <c r="EI64" s="128"/>
      <c r="EJ64" s="128"/>
      <c r="EK64" s="128"/>
      <c r="EL64" s="128"/>
      <c r="EM64" s="128"/>
      <c r="EN64" s="128"/>
      <c r="EO64" s="128"/>
      <c r="EP64" s="128"/>
      <c r="EQ64" s="128"/>
      <c r="ER64" s="209"/>
      <c r="ES64" s="209"/>
      <c r="ET64" s="209"/>
      <c r="EU64" s="209"/>
      <c r="EV64" s="209"/>
      <c r="EW64" s="209"/>
      <c r="EX64" s="209"/>
      <c r="EY64" s="209"/>
      <c r="EZ64" s="209"/>
      <c r="FA64" s="209"/>
      <c r="FB64" s="209"/>
      <c r="FC64" s="209"/>
      <c r="FD64" s="209"/>
      <c r="FE64" s="209"/>
      <c r="FF64" s="209"/>
      <c r="FG64" s="209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30"/>
      <c r="FU64" s="30"/>
      <c r="FV64" s="30"/>
      <c r="FW64" s="31"/>
      <c r="FX64" s="26"/>
      <c r="FY64" s="26"/>
      <c r="FZ64" s="26"/>
      <c r="GA64" s="68"/>
      <c r="GB64" s="68"/>
      <c r="GC64" s="68"/>
      <c r="GD64" s="68"/>
      <c r="GE64" s="68"/>
      <c r="GF64" s="68"/>
      <c r="GG64" s="68"/>
      <c r="GH64" s="68"/>
    </row>
    <row r="65" spans="1:190" s="24" customFormat="1" ht="43.5" customHeight="1" x14ac:dyDescent="0.2">
      <c r="A65" s="20"/>
      <c r="B65" s="120">
        <f t="shared" si="23"/>
        <v>45162</v>
      </c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1" t="s">
        <v>151</v>
      </c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3"/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4">
        <f t="shared" si="24"/>
        <v>195</v>
      </c>
      <c r="BK65" s="124"/>
      <c r="BL65" s="124"/>
      <c r="BM65" s="124"/>
      <c r="BN65" s="124"/>
      <c r="BO65" s="124"/>
      <c r="BP65" s="124"/>
      <c r="BQ65" s="124"/>
      <c r="BR65" s="124"/>
      <c r="BS65" s="124"/>
      <c r="BT65" s="124"/>
      <c r="BU65" s="124"/>
      <c r="BV65" s="125">
        <f t="shared" si="25"/>
        <v>195</v>
      </c>
      <c r="BW65" s="125"/>
      <c r="BX65" s="125"/>
      <c r="BY65" s="125"/>
      <c r="BZ65" s="125"/>
      <c r="CA65" s="125"/>
      <c r="CB65" s="125"/>
      <c r="CC65" s="125"/>
      <c r="CD65" s="125"/>
      <c r="CE65" s="125"/>
      <c r="CF65" s="125"/>
      <c r="CG65" s="126"/>
      <c r="CH65" s="126"/>
      <c r="CI65" s="126"/>
      <c r="CJ65" s="126"/>
      <c r="CK65" s="126"/>
      <c r="CL65" s="126"/>
      <c r="CM65" s="126"/>
      <c r="CN65" s="126"/>
      <c r="CO65" s="126"/>
      <c r="CP65" s="126"/>
      <c r="CQ65" s="126"/>
      <c r="CR65" s="127"/>
      <c r="CS65" s="128"/>
      <c r="CT65" s="128"/>
      <c r="CU65" s="128"/>
      <c r="CV65" s="128"/>
      <c r="CW65" s="128"/>
      <c r="CX65" s="128"/>
      <c r="CY65" s="128"/>
      <c r="CZ65" s="128"/>
      <c r="DA65" s="128"/>
      <c r="DB65" s="128"/>
      <c r="DC65" s="128"/>
      <c r="DD65" s="128"/>
      <c r="DE65" s="128"/>
      <c r="DF65" s="128"/>
      <c r="DG65" s="128"/>
      <c r="DH65" s="128"/>
      <c r="DI65" s="128"/>
      <c r="DJ65" s="128"/>
      <c r="DK65" s="128"/>
      <c r="DL65" s="128"/>
      <c r="DM65" s="128"/>
      <c r="DN65" s="128"/>
      <c r="DO65" s="128"/>
      <c r="DP65" s="128"/>
      <c r="DQ65" s="128"/>
      <c r="DR65" s="128"/>
      <c r="DS65" s="128"/>
      <c r="DT65" s="128"/>
      <c r="DU65" s="128"/>
      <c r="DV65" s="128"/>
      <c r="DW65" s="128"/>
      <c r="DX65" s="128"/>
      <c r="DY65" s="128"/>
      <c r="DZ65" s="128"/>
      <c r="EA65" s="128"/>
      <c r="EB65" s="128"/>
      <c r="EC65" s="128"/>
      <c r="ED65" s="128"/>
      <c r="EE65" s="128"/>
      <c r="EF65" s="128"/>
      <c r="EG65" s="128"/>
      <c r="EH65" s="128"/>
      <c r="EI65" s="128"/>
      <c r="EJ65" s="128"/>
      <c r="EK65" s="128"/>
      <c r="EL65" s="128"/>
      <c r="EM65" s="128"/>
      <c r="EN65" s="128"/>
      <c r="EO65" s="128"/>
      <c r="EP65" s="128"/>
      <c r="EQ65" s="128"/>
      <c r="ER65" s="209"/>
      <c r="ES65" s="209"/>
      <c r="ET65" s="209"/>
      <c r="EU65" s="209"/>
      <c r="EV65" s="209"/>
      <c r="EW65" s="209"/>
      <c r="EX65" s="209"/>
      <c r="EY65" s="209"/>
      <c r="EZ65" s="209"/>
      <c r="FA65" s="209"/>
      <c r="FB65" s="209"/>
      <c r="FC65" s="209"/>
      <c r="FD65" s="209"/>
      <c r="FE65" s="209"/>
      <c r="FF65" s="209"/>
      <c r="FG65" s="209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30"/>
      <c r="FU65" s="30"/>
      <c r="FV65" s="30"/>
      <c r="FW65" s="31"/>
      <c r="FX65" s="26"/>
      <c r="FY65" s="26"/>
      <c r="FZ65" s="26"/>
      <c r="GA65" s="68"/>
      <c r="GB65" s="68"/>
      <c r="GC65" s="68"/>
      <c r="GD65" s="68"/>
      <c r="GE65" s="68"/>
      <c r="GF65" s="68"/>
      <c r="GG65" s="68"/>
      <c r="GH65" s="68"/>
    </row>
    <row r="66" spans="1:190" s="24" customFormat="1" ht="18" customHeight="1" x14ac:dyDescent="0.2">
      <c r="A66" s="20"/>
      <c r="B66" s="120">
        <f t="shared" si="23"/>
        <v>45163</v>
      </c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1" t="s">
        <v>151</v>
      </c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  <c r="AN66" s="122"/>
      <c r="AO66" s="123"/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3"/>
      <c r="BA66" s="123"/>
      <c r="BB66" s="123"/>
      <c r="BC66" s="123"/>
      <c r="BD66" s="123"/>
      <c r="BE66" s="123"/>
      <c r="BF66" s="123"/>
      <c r="BG66" s="123"/>
      <c r="BH66" s="123"/>
      <c r="BI66" s="123"/>
      <c r="BJ66" s="124">
        <f t="shared" si="24"/>
        <v>195</v>
      </c>
      <c r="BK66" s="124"/>
      <c r="BL66" s="124"/>
      <c r="BM66" s="124"/>
      <c r="BN66" s="124"/>
      <c r="BO66" s="124"/>
      <c r="BP66" s="124"/>
      <c r="BQ66" s="124"/>
      <c r="BR66" s="124"/>
      <c r="BS66" s="124"/>
      <c r="BT66" s="124"/>
      <c r="BU66" s="124"/>
      <c r="BV66" s="125">
        <f t="shared" si="25"/>
        <v>195</v>
      </c>
      <c r="BW66" s="125"/>
      <c r="BX66" s="125"/>
      <c r="BY66" s="125"/>
      <c r="BZ66" s="125"/>
      <c r="CA66" s="125"/>
      <c r="CB66" s="125"/>
      <c r="CC66" s="125"/>
      <c r="CD66" s="125"/>
      <c r="CE66" s="125"/>
      <c r="CF66" s="125"/>
      <c r="CG66" s="126"/>
      <c r="CH66" s="126"/>
      <c r="CI66" s="126"/>
      <c r="CJ66" s="126"/>
      <c r="CK66" s="126"/>
      <c r="CL66" s="126"/>
      <c r="CM66" s="126"/>
      <c r="CN66" s="126"/>
      <c r="CO66" s="126"/>
      <c r="CP66" s="126"/>
      <c r="CQ66" s="126"/>
      <c r="CR66" s="127"/>
      <c r="CS66" s="128"/>
      <c r="CT66" s="128"/>
      <c r="CU66" s="128"/>
      <c r="CV66" s="128"/>
      <c r="CW66" s="128"/>
      <c r="CX66" s="128"/>
      <c r="CY66" s="128"/>
      <c r="CZ66" s="128"/>
      <c r="DA66" s="128"/>
      <c r="DB66" s="128"/>
      <c r="DC66" s="128"/>
      <c r="DD66" s="128"/>
      <c r="DE66" s="128"/>
      <c r="DF66" s="128"/>
      <c r="DG66" s="128"/>
      <c r="DH66" s="128"/>
      <c r="DI66" s="128"/>
      <c r="DJ66" s="128"/>
      <c r="DK66" s="128"/>
      <c r="DL66" s="128"/>
      <c r="DM66" s="128"/>
      <c r="DN66" s="128"/>
      <c r="DO66" s="128"/>
      <c r="DP66" s="128"/>
      <c r="DQ66" s="128"/>
      <c r="DR66" s="128"/>
      <c r="DS66" s="128"/>
      <c r="DT66" s="128"/>
      <c r="DU66" s="128"/>
      <c r="DV66" s="128"/>
      <c r="DW66" s="128"/>
      <c r="DX66" s="128"/>
      <c r="DY66" s="128"/>
      <c r="DZ66" s="128"/>
      <c r="EA66" s="128"/>
      <c r="EB66" s="128"/>
      <c r="EC66" s="128"/>
      <c r="ED66" s="128"/>
      <c r="EE66" s="128"/>
      <c r="EF66" s="128"/>
      <c r="EG66" s="128"/>
      <c r="EH66" s="128"/>
      <c r="EI66" s="128"/>
      <c r="EJ66" s="128"/>
      <c r="EK66" s="128"/>
      <c r="EL66" s="128"/>
      <c r="EM66" s="128"/>
      <c r="EN66" s="128"/>
      <c r="EO66" s="128"/>
      <c r="EP66" s="128"/>
      <c r="EQ66" s="128"/>
      <c r="ER66" s="209"/>
      <c r="ES66" s="209"/>
      <c r="ET66" s="209"/>
      <c r="EU66" s="209"/>
      <c r="EV66" s="209"/>
      <c r="EW66" s="209"/>
      <c r="EX66" s="209"/>
      <c r="EY66" s="209"/>
      <c r="EZ66" s="209"/>
      <c r="FA66" s="209"/>
      <c r="FB66" s="209"/>
      <c r="FC66" s="209"/>
      <c r="FD66" s="209"/>
      <c r="FE66" s="209"/>
      <c r="FF66" s="209"/>
      <c r="FG66" s="209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30"/>
      <c r="FU66" s="30"/>
      <c r="FV66" s="30"/>
      <c r="FW66" s="31"/>
      <c r="FX66" s="26"/>
      <c r="FY66" s="26"/>
      <c r="FZ66" s="26"/>
      <c r="GA66" s="68"/>
      <c r="GB66" s="68"/>
      <c r="GC66" s="68"/>
      <c r="GD66" s="68"/>
      <c r="GE66" s="68"/>
      <c r="GF66" s="68"/>
      <c r="GG66" s="68"/>
      <c r="GH66" s="68"/>
    </row>
    <row r="67" spans="1:190" s="24" customFormat="1" ht="13.5" hidden="1" customHeight="1" x14ac:dyDescent="0.2">
      <c r="A67" s="20"/>
      <c r="B67" s="120">
        <f t="shared" si="23"/>
        <v>45166</v>
      </c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1" t="s">
        <v>151</v>
      </c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3"/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4">
        <f t="shared" si="24"/>
        <v>0</v>
      </c>
      <c r="BK67" s="124"/>
      <c r="BL67" s="124"/>
      <c r="BM67" s="124"/>
      <c r="BN67" s="124"/>
      <c r="BO67" s="124"/>
      <c r="BP67" s="124"/>
      <c r="BQ67" s="124"/>
      <c r="BR67" s="124"/>
      <c r="BS67" s="124"/>
      <c r="BT67" s="124"/>
      <c r="BU67" s="124"/>
      <c r="BV67" s="125">
        <f t="shared" si="25"/>
        <v>0</v>
      </c>
      <c r="BW67" s="125"/>
      <c r="BX67" s="125"/>
      <c r="BY67" s="125"/>
      <c r="BZ67" s="125"/>
      <c r="CA67" s="125"/>
      <c r="CB67" s="125"/>
      <c r="CC67" s="125"/>
      <c r="CD67" s="125"/>
      <c r="CE67" s="125"/>
      <c r="CF67" s="125"/>
      <c r="CG67" s="126"/>
      <c r="CH67" s="126"/>
      <c r="CI67" s="126"/>
      <c r="CJ67" s="126"/>
      <c r="CK67" s="126"/>
      <c r="CL67" s="126"/>
      <c r="CM67" s="126"/>
      <c r="CN67" s="126"/>
      <c r="CO67" s="126"/>
      <c r="CP67" s="126"/>
      <c r="CQ67" s="126"/>
      <c r="CR67" s="127"/>
      <c r="CS67" s="128"/>
      <c r="CT67" s="128"/>
      <c r="CU67" s="128"/>
      <c r="CV67" s="128"/>
      <c r="CW67" s="128"/>
      <c r="CX67" s="128"/>
      <c r="CY67" s="128"/>
      <c r="CZ67" s="128"/>
      <c r="DA67" s="128"/>
      <c r="DB67" s="128"/>
      <c r="DC67" s="128"/>
      <c r="DD67" s="128"/>
      <c r="DE67" s="128"/>
      <c r="DF67" s="128"/>
      <c r="DG67" s="128"/>
      <c r="DH67" s="128"/>
      <c r="DI67" s="128"/>
      <c r="DJ67" s="128"/>
      <c r="DK67" s="128"/>
      <c r="DL67" s="128"/>
      <c r="DM67" s="128"/>
      <c r="DN67" s="128"/>
      <c r="DO67" s="128"/>
      <c r="DP67" s="128"/>
      <c r="DQ67" s="128"/>
      <c r="DR67" s="128"/>
      <c r="DS67" s="128"/>
      <c r="DT67" s="128"/>
      <c r="DU67" s="128"/>
      <c r="DV67" s="128"/>
      <c r="DW67" s="128"/>
      <c r="DX67" s="128"/>
      <c r="DY67" s="128"/>
      <c r="DZ67" s="128"/>
      <c r="EA67" s="128"/>
      <c r="EB67" s="128"/>
      <c r="EC67" s="128"/>
      <c r="ED67" s="128"/>
      <c r="EE67" s="128"/>
      <c r="EF67" s="128"/>
      <c r="EG67" s="128"/>
      <c r="EH67" s="128"/>
      <c r="EI67" s="128"/>
      <c r="EJ67" s="128"/>
      <c r="EK67" s="128"/>
      <c r="EL67" s="128"/>
      <c r="EM67" s="128"/>
      <c r="EN67" s="128"/>
      <c r="EO67" s="128"/>
      <c r="EP67" s="128"/>
      <c r="EQ67" s="128"/>
      <c r="ER67" s="113"/>
      <c r="ES67" s="113"/>
      <c r="ET67" s="113"/>
      <c r="EU67" s="113"/>
      <c r="EV67" s="113"/>
      <c r="EW67" s="113"/>
      <c r="EX67" s="113"/>
      <c r="EY67" s="113"/>
      <c r="EZ67" s="113"/>
      <c r="FA67" s="113"/>
      <c r="FB67" s="113"/>
      <c r="FC67" s="113"/>
      <c r="FD67" s="113"/>
      <c r="FE67" s="113"/>
      <c r="FF67" s="113"/>
      <c r="FG67" s="113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30"/>
      <c r="FU67" s="30"/>
      <c r="FV67" s="30"/>
      <c r="FW67" s="31"/>
      <c r="FX67" s="26"/>
      <c r="FY67" s="26"/>
      <c r="FZ67" s="26"/>
      <c r="GA67" s="68"/>
      <c r="GB67" s="68"/>
      <c r="GC67" s="68"/>
      <c r="GD67" s="68"/>
      <c r="GE67" s="68"/>
      <c r="GF67" s="68"/>
      <c r="GG67" s="68"/>
      <c r="GH67" s="68"/>
    </row>
    <row r="68" spans="1:190" s="24" customFormat="1" ht="11.45" customHeight="1" x14ac:dyDescent="0.2">
      <c r="A68" s="20"/>
      <c r="B68" s="120">
        <f t="shared" si="23"/>
        <v>45167</v>
      </c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1" t="s">
        <v>151</v>
      </c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2"/>
      <c r="AJ68" s="122"/>
      <c r="AK68" s="122"/>
      <c r="AL68" s="122"/>
      <c r="AM68" s="122"/>
      <c r="AN68" s="122"/>
      <c r="AO68" s="123"/>
      <c r="AP68" s="123"/>
      <c r="AQ68" s="123"/>
      <c r="AR68" s="123"/>
      <c r="AS68" s="123"/>
      <c r="AT68" s="123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4">
        <f t="shared" si="24"/>
        <v>195</v>
      </c>
      <c r="BK68" s="124"/>
      <c r="BL68" s="124"/>
      <c r="BM68" s="124"/>
      <c r="BN68" s="124"/>
      <c r="BO68" s="124"/>
      <c r="BP68" s="124"/>
      <c r="BQ68" s="124"/>
      <c r="BR68" s="124"/>
      <c r="BS68" s="124"/>
      <c r="BT68" s="124"/>
      <c r="BU68" s="124"/>
      <c r="BV68" s="125">
        <f t="shared" si="25"/>
        <v>195</v>
      </c>
      <c r="BW68" s="125"/>
      <c r="BX68" s="125"/>
      <c r="BY68" s="125"/>
      <c r="BZ68" s="125"/>
      <c r="CA68" s="125"/>
      <c r="CB68" s="125"/>
      <c r="CC68" s="125"/>
      <c r="CD68" s="125"/>
      <c r="CE68" s="125"/>
      <c r="CF68" s="125"/>
      <c r="CG68" s="126"/>
      <c r="CH68" s="126"/>
      <c r="CI68" s="126"/>
      <c r="CJ68" s="126"/>
      <c r="CK68" s="126"/>
      <c r="CL68" s="126"/>
      <c r="CM68" s="126"/>
      <c r="CN68" s="126"/>
      <c r="CO68" s="126"/>
      <c r="CP68" s="126"/>
      <c r="CQ68" s="126"/>
      <c r="CR68" s="127"/>
      <c r="CS68" s="128"/>
      <c r="CT68" s="128"/>
      <c r="CU68" s="128"/>
      <c r="CV68" s="128"/>
      <c r="CW68" s="128"/>
      <c r="CX68" s="128"/>
      <c r="CY68" s="128"/>
      <c r="CZ68" s="128"/>
      <c r="DA68" s="128"/>
      <c r="DB68" s="128"/>
      <c r="DC68" s="128"/>
      <c r="DD68" s="128"/>
      <c r="DE68" s="128"/>
      <c r="DF68" s="128"/>
      <c r="DG68" s="128"/>
      <c r="DH68" s="128"/>
      <c r="DI68" s="128"/>
      <c r="DJ68" s="128"/>
      <c r="DK68" s="128"/>
      <c r="DL68" s="128"/>
      <c r="DM68" s="128"/>
      <c r="DN68" s="128"/>
      <c r="DO68" s="128"/>
      <c r="DP68" s="128"/>
      <c r="DQ68" s="128"/>
      <c r="DR68" s="128"/>
      <c r="DS68" s="128"/>
      <c r="DT68" s="128"/>
      <c r="DU68" s="128"/>
      <c r="DV68" s="128"/>
      <c r="DW68" s="128"/>
      <c r="DX68" s="128"/>
      <c r="DY68" s="128"/>
      <c r="DZ68" s="128"/>
      <c r="EA68" s="128"/>
      <c r="EB68" s="128"/>
      <c r="EC68" s="128"/>
      <c r="ED68" s="128"/>
      <c r="EE68" s="128"/>
      <c r="EF68" s="128"/>
      <c r="EG68" s="128"/>
      <c r="EH68" s="128"/>
      <c r="EI68" s="128"/>
      <c r="EJ68" s="128"/>
      <c r="EK68" s="128"/>
      <c r="EL68" s="128"/>
      <c r="EM68" s="128"/>
      <c r="EN68" s="128"/>
      <c r="EO68" s="128"/>
      <c r="EP68" s="128"/>
      <c r="EQ68" s="128"/>
      <c r="ER68" s="113"/>
      <c r="ES68" s="113"/>
      <c r="ET68" s="113"/>
      <c r="EU68" s="113"/>
      <c r="EV68" s="113"/>
      <c r="EW68" s="113"/>
      <c r="EX68" s="113"/>
      <c r="EY68" s="113"/>
      <c r="EZ68" s="113"/>
      <c r="FA68" s="113"/>
      <c r="FB68" s="113"/>
      <c r="FC68" s="113"/>
      <c r="FD68" s="113"/>
      <c r="FE68" s="113"/>
      <c r="FF68" s="113"/>
      <c r="FG68" s="113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30"/>
      <c r="FU68" s="30"/>
      <c r="FV68" s="30"/>
      <c r="FW68" s="31"/>
      <c r="FX68" s="26"/>
      <c r="FY68" s="26"/>
      <c r="FZ68" s="26"/>
      <c r="GA68" s="68"/>
      <c r="GB68" s="68"/>
      <c r="GC68" s="68"/>
      <c r="GD68" s="68"/>
      <c r="GE68" s="68"/>
      <c r="GF68" s="68"/>
      <c r="GG68" s="68"/>
      <c r="GH68" s="68"/>
    </row>
    <row r="69" spans="1:190" s="24" customFormat="1" ht="12.95" customHeight="1" x14ac:dyDescent="0.2">
      <c r="A69" s="20"/>
      <c r="B69" s="120">
        <f t="shared" si="23"/>
        <v>45168</v>
      </c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1" t="s">
        <v>151</v>
      </c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22"/>
      <c r="AO69" s="123"/>
      <c r="AP69" s="123"/>
      <c r="AQ69" s="123"/>
      <c r="AR69" s="123"/>
      <c r="AS69" s="123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4">
        <f t="shared" si="24"/>
        <v>195</v>
      </c>
      <c r="BK69" s="124"/>
      <c r="BL69" s="124"/>
      <c r="BM69" s="124"/>
      <c r="BN69" s="124"/>
      <c r="BO69" s="124"/>
      <c r="BP69" s="124"/>
      <c r="BQ69" s="124"/>
      <c r="BR69" s="124"/>
      <c r="BS69" s="124"/>
      <c r="BT69" s="124"/>
      <c r="BU69" s="124"/>
      <c r="BV69" s="125">
        <f t="shared" si="25"/>
        <v>195</v>
      </c>
      <c r="BW69" s="125"/>
      <c r="BX69" s="125"/>
      <c r="BY69" s="125"/>
      <c r="BZ69" s="125"/>
      <c r="CA69" s="125"/>
      <c r="CB69" s="125"/>
      <c r="CC69" s="125"/>
      <c r="CD69" s="125"/>
      <c r="CE69" s="125"/>
      <c r="CF69" s="125"/>
      <c r="CG69" s="126"/>
      <c r="CH69" s="126"/>
      <c r="CI69" s="126"/>
      <c r="CJ69" s="126"/>
      <c r="CK69" s="126"/>
      <c r="CL69" s="126"/>
      <c r="CM69" s="126"/>
      <c r="CN69" s="126"/>
      <c r="CO69" s="126"/>
      <c r="CP69" s="126"/>
      <c r="CQ69" s="126"/>
      <c r="CR69" s="127"/>
      <c r="CS69" s="128"/>
      <c r="CT69" s="128"/>
      <c r="CU69" s="128"/>
      <c r="CV69" s="128"/>
      <c r="CW69" s="128"/>
      <c r="CX69" s="128"/>
      <c r="CY69" s="128"/>
      <c r="CZ69" s="128"/>
      <c r="DA69" s="128"/>
      <c r="DB69" s="128"/>
      <c r="DC69" s="128"/>
      <c r="DD69" s="128"/>
      <c r="DE69" s="128"/>
      <c r="DF69" s="128"/>
      <c r="DG69" s="128"/>
      <c r="DH69" s="128"/>
      <c r="DI69" s="128"/>
      <c r="DJ69" s="128"/>
      <c r="DK69" s="128"/>
      <c r="DL69" s="128"/>
      <c r="DM69" s="128"/>
      <c r="DN69" s="128"/>
      <c r="DO69" s="128"/>
      <c r="DP69" s="128"/>
      <c r="DQ69" s="128"/>
      <c r="DR69" s="128"/>
      <c r="DS69" s="128"/>
      <c r="DT69" s="128"/>
      <c r="DU69" s="128"/>
      <c r="DV69" s="128"/>
      <c r="DW69" s="128"/>
      <c r="DX69" s="128"/>
      <c r="DY69" s="128"/>
      <c r="DZ69" s="128"/>
      <c r="EA69" s="128"/>
      <c r="EB69" s="128"/>
      <c r="EC69" s="128"/>
      <c r="ED69" s="128"/>
      <c r="EE69" s="128"/>
      <c r="EF69" s="128"/>
      <c r="EG69" s="128"/>
      <c r="EH69" s="128"/>
      <c r="EI69" s="128"/>
      <c r="EJ69" s="128"/>
      <c r="EK69" s="128"/>
      <c r="EL69" s="128"/>
      <c r="EM69" s="128"/>
      <c r="EN69" s="128"/>
      <c r="EO69" s="128"/>
      <c r="EP69" s="128"/>
      <c r="EQ69" s="128"/>
      <c r="ER69" s="113"/>
      <c r="ES69" s="113"/>
      <c r="ET69" s="113"/>
      <c r="EU69" s="113"/>
      <c r="EV69" s="113"/>
      <c r="EW69" s="113"/>
      <c r="EX69" s="113"/>
      <c r="EY69" s="113"/>
      <c r="EZ69" s="113"/>
      <c r="FA69" s="113"/>
      <c r="FB69" s="113"/>
      <c r="FC69" s="113"/>
      <c r="FD69" s="113"/>
      <c r="FE69" s="113"/>
      <c r="FF69" s="113"/>
      <c r="FG69" s="113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30"/>
      <c r="FU69" s="30"/>
      <c r="FV69" s="30"/>
      <c r="FW69" s="31"/>
      <c r="FX69" s="26"/>
      <c r="FY69" s="26"/>
      <c r="FZ69" s="26"/>
      <c r="GA69" s="68"/>
      <c r="GB69" s="68"/>
      <c r="GC69" s="68"/>
      <c r="GD69" s="68"/>
      <c r="GE69" s="68"/>
      <c r="GF69" s="68"/>
      <c r="GG69" s="68"/>
      <c r="GH69" s="68"/>
    </row>
    <row r="70" spans="1:190" s="24" customFormat="1" ht="11.25" customHeight="1" x14ac:dyDescent="0.2">
      <c r="A70" s="20"/>
      <c r="B70" s="120">
        <f t="shared" si="23"/>
        <v>45169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1" t="s">
        <v>151</v>
      </c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3"/>
      <c r="AP70" s="123"/>
      <c r="AQ70" s="123"/>
      <c r="AR70" s="123"/>
      <c r="AS70" s="123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4">
        <f t="shared" si="24"/>
        <v>195</v>
      </c>
      <c r="BK70" s="124"/>
      <c r="BL70" s="124"/>
      <c r="BM70" s="124"/>
      <c r="BN70" s="124"/>
      <c r="BO70" s="124"/>
      <c r="BP70" s="124"/>
      <c r="BQ70" s="124"/>
      <c r="BR70" s="124"/>
      <c r="BS70" s="124"/>
      <c r="BT70" s="124"/>
      <c r="BU70" s="124"/>
      <c r="BV70" s="125">
        <f t="shared" si="25"/>
        <v>195</v>
      </c>
      <c r="BW70" s="125"/>
      <c r="BX70" s="125"/>
      <c r="BY70" s="125"/>
      <c r="BZ70" s="125"/>
      <c r="CA70" s="125"/>
      <c r="CB70" s="125"/>
      <c r="CC70" s="125"/>
      <c r="CD70" s="125"/>
      <c r="CE70" s="125"/>
      <c r="CF70" s="125"/>
      <c r="CG70" s="126"/>
      <c r="CH70" s="126"/>
      <c r="CI70" s="126"/>
      <c r="CJ70" s="126"/>
      <c r="CK70" s="126"/>
      <c r="CL70" s="126"/>
      <c r="CM70" s="126"/>
      <c r="CN70" s="126"/>
      <c r="CO70" s="126"/>
      <c r="CP70" s="126"/>
      <c r="CQ70" s="126"/>
      <c r="CR70" s="127"/>
      <c r="CS70" s="128"/>
      <c r="CT70" s="128"/>
      <c r="CU70" s="128"/>
      <c r="CV70" s="128"/>
      <c r="CW70" s="128"/>
      <c r="CX70" s="128"/>
      <c r="CY70" s="128"/>
      <c r="CZ70" s="128"/>
      <c r="DA70" s="128"/>
      <c r="DB70" s="128"/>
      <c r="DC70" s="128"/>
      <c r="DD70" s="128"/>
      <c r="DE70" s="128"/>
      <c r="DF70" s="128"/>
      <c r="DG70" s="128"/>
      <c r="DH70" s="128"/>
      <c r="DI70" s="128"/>
      <c r="DJ70" s="128"/>
      <c r="DK70" s="128"/>
      <c r="DL70" s="128"/>
      <c r="DM70" s="128"/>
      <c r="DN70" s="128"/>
      <c r="DO70" s="128"/>
      <c r="DP70" s="128"/>
      <c r="DQ70" s="128"/>
      <c r="DR70" s="128"/>
      <c r="DS70" s="128"/>
      <c r="DT70" s="128"/>
      <c r="DU70" s="128"/>
      <c r="DV70" s="128"/>
      <c r="DW70" s="128"/>
      <c r="DX70" s="128"/>
      <c r="DY70" s="128"/>
      <c r="DZ70" s="128"/>
      <c r="EA70" s="128"/>
      <c r="EB70" s="128"/>
      <c r="EC70" s="128"/>
      <c r="ED70" s="128"/>
      <c r="EE70" s="128"/>
      <c r="EF70" s="128"/>
      <c r="EG70" s="128"/>
      <c r="EH70" s="128"/>
      <c r="EI70" s="128"/>
      <c r="EJ70" s="128"/>
      <c r="EK70" s="128"/>
      <c r="EL70" s="128"/>
      <c r="EM70" s="128"/>
      <c r="EN70" s="128"/>
      <c r="EO70" s="128"/>
      <c r="EP70" s="128"/>
      <c r="EQ70" s="128"/>
      <c r="ER70" s="209"/>
      <c r="ES70" s="209"/>
      <c r="ET70" s="209"/>
      <c r="EU70" s="209"/>
      <c r="EV70" s="209"/>
      <c r="EW70" s="209"/>
      <c r="EX70" s="209"/>
      <c r="EY70" s="209"/>
      <c r="EZ70" s="209"/>
      <c r="FA70" s="209"/>
      <c r="FB70" s="209"/>
      <c r="FC70" s="209"/>
      <c r="FD70" s="209"/>
      <c r="FE70" s="209"/>
      <c r="FF70" s="209"/>
      <c r="FG70" s="209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30"/>
      <c r="FU70" s="30"/>
      <c r="FV70" s="30"/>
      <c r="FW70" s="31"/>
      <c r="FX70" s="26"/>
      <c r="FY70" s="26"/>
      <c r="FZ70" s="26"/>
      <c r="GA70" s="68"/>
      <c r="GB70" s="68"/>
      <c r="GC70" s="68"/>
      <c r="GD70" s="68"/>
      <c r="GE70" s="68"/>
      <c r="GF70" s="68"/>
      <c r="GG70" s="68"/>
      <c r="GH70" s="68"/>
    </row>
    <row r="71" spans="1:190" s="24" customFormat="1" ht="12.75" hidden="1" customHeight="1" x14ac:dyDescent="0.2">
      <c r="A71" s="20"/>
      <c r="B71" s="120" t="str">
        <f t="shared" si="23"/>
        <v/>
      </c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1" t="s">
        <v>151</v>
      </c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22"/>
      <c r="AO71" s="123"/>
      <c r="AP71" s="123"/>
      <c r="AQ71" s="123"/>
      <c r="AR71" s="123"/>
      <c r="AS71" s="123"/>
      <c r="AT71" s="123"/>
      <c r="AU71" s="123"/>
      <c r="AV71" s="123"/>
      <c r="AW71" s="123"/>
      <c r="AX71" s="123"/>
      <c r="AY71" s="123"/>
      <c r="AZ71" s="123"/>
      <c r="BA71" s="123"/>
      <c r="BB71" s="123"/>
      <c r="BC71" s="123"/>
      <c r="BD71" s="123"/>
      <c r="BE71" s="123"/>
      <c r="BF71" s="123"/>
      <c r="BG71" s="123"/>
      <c r="BH71" s="123"/>
      <c r="BI71" s="123"/>
      <c r="BJ71" s="124">
        <f t="shared" si="24"/>
        <v>0</v>
      </c>
      <c r="BK71" s="124"/>
      <c r="BL71" s="124"/>
      <c r="BM71" s="124"/>
      <c r="BN71" s="124"/>
      <c r="BO71" s="124"/>
      <c r="BP71" s="124"/>
      <c r="BQ71" s="124"/>
      <c r="BR71" s="124"/>
      <c r="BS71" s="124"/>
      <c r="BT71" s="124"/>
      <c r="BU71" s="124"/>
      <c r="BV71" s="125">
        <f t="shared" si="25"/>
        <v>0</v>
      </c>
      <c r="BW71" s="125"/>
      <c r="BX71" s="125"/>
      <c r="BY71" s="125"/>
      <c r="BZ71" s="125"/>
      <c r="CA71" s="125"/>
      <c r="CB71" s="125"/>
      <c r="CC71" s="125"/>
      <c r="CD71" s="125"/>
      <c r="CE71" s="125"/>
      <c r="CF71" s="125"/>
      <c r="CG71" s="126"/>
      <c r="CH71" s="126"/>
      <c r="CI71" s="126"/>
      <c r="CJ71" s="126"/>
      <c r="CK71" s="126"/>
      <c r="CL71" s="126"/>
      <c r="CM71" s="126"/>
      <c r="CN71" s="126"/>
      <c r="CO71" s="126"/>
      <c r="CP71" s="126"/>
      <c r="CQ71" s="126"/>
      <c r="CR71" s="127"/>
      <c r="CS71" s="128"/>
      <c r="CT71" s="128"/>
      <c r="CU71" s="128"/>
      <c r="CV71" s="128"/>
      <c r="CW71" s="128"/>
      <c r="CX71" s="128"/>
      <c r="CY71" s="128"/>
      <c r="CZ71" s="128"/>
      <c r="DA71" s="128"/>
      <c r="DB71" s="128"/>
      <c r="DC71" s="128"/>
      <c r="DD71" s="128"/>
      <c r="DE71" s="128"/>
      <c r="DF71" s="128"/>
      <c r="DG71" s="128"/>
      <c r="DH71" s="128"/>
      <c r="DI71" s="128"/>
      <c r="DJ71" s="128"/>
      <c r="DK71" s="128"/>
      <c r="DL71" s="128"/>
      <c r="DM71" s="128"/>
      <c r="DN71" s="128"/>
      <c r="DO71" s="128"/>
      <c r="DP71" s="128"/>
      <c r="DQ71" s="128"/>
      <c r="DR71" s="128"/>
      <c r="DS71" s="128"/>
      <c r="DT71" s="128"/>
      <c r="DU71" s="128"/>
      <c r="DV71" s="128"/>
      <c r="DW71" s="128"/>
      <c r="DX71" s="128"/>
      <c r="DY71" s="128"/>
      <c r="DZ71" s="128"/>
      <c r="EA71" s="128"/>
      <c r="EB71" s="128"/>
      <c r="EC71" s="128"/>
      <c r="ED71" s="128"/>
      <c r="EE71" s="128"/>
      <c r="EF71" s="128"/>
      <c r="EG71" s="128"/>
      <c r="EH71" s="128"/>
      <c r="EI71" s="128"/>
      <c r="EJ71" s="128"/>
      <c r="EK71" s="128"/>
      <c r="EL71" s="128"/>
      <c r="EM71" s="128"/>
      <c r="EN71" s="128"/>
      <c r="EO71" s="128"/>
      <c r="EP71" s="128"/>
      <c r="EQ71" s="128"/>
      <c r="ER71" s="209"/>
      <c r="ES71" s="209"/>
      <c r="ET71" s="209"/>
      <c r="EU71" s="209"/>
      <c r="EV71" s="209"/>
      <c r="EW71" s="209"/>
      <c r="EX71" s="209"/>
      <c r="EY71" s="209"/>
      <c r="EZ71" s="209"/>
      <c r="FA71" s="209"/>
      <c r="FB71" s="209"/>
      <c r="FC71" s="209"/>
      <c r="FD71" s="209"/>
      <c r="FE71" s="209"/>
      <c r="FF71" s="209"/>
      <c r="FG71" s="209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30"/>
      <c r="FU71" s="30"/>
      <c r="FV71" s="30"/>
      <c r="FW71" s="31"/>
      <c r="FX71" s="26"/>
      <c r="FY71" s="26"/>
      <c r="FZ71" s="26"/>
      <c r="GA71" s="68"/>
      <c r="GB71" s="68"/>
      <c r="GC71" s="68"/>
      <c r="GD71" s="68"/>
      <c r="GE71" s="68"/>
      <c r="GF71" s="68"/>
      <c r="GG71" s="68"/>
      <c r="GH71" s="68"/>
    </row>
    <row r="72" spans="1:190" s="24" customFormat="1" ht="12.95" hidden="1" customHeight="1" x14ac:dyDescent="0.2">
      <c r="A72" s="20"/>
      <c r="B72" s="120" t="str">
        <f t="shared" si="23"/>
        <v/>
      </c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1" t="s">
        <v>151</v>
      </c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3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4">
        <f t="shared" si="24"/>
        <v>0</v>
      </c>
      <c r="BK72" s="124"/>
      <c r="BL72" s="124"/>
      <c r="BM72" s="124"/>
      <c r="BN72" s="124"/>
      <c r="BO72" s="124"/>
      <c r="BP72" s="124"/>
      <c r="BQ72" s="124"/>
      <c r="BR72" s="124"/>
      <c r="BS72" s="124"/>
      <c r="BT72" s="124"/>
      <c r="BU72" s="124"/>
      <c r="BV72" s="125">
        <f t="shared" si="25"/>
        <v>0</v>
      </c>
      <c r="BW72" s="125"/>
      <c r="BX72" s="125"/>
      <c r="BY72" s="125"/>
      <c r="BZ72" s="125"/>
      <c r="CA72" s="125"/>
      <c r="CB72" s="125"/>
      <c r="CC72" s="125"/>
      <c r="CD72" s="125"/>
      <c r="CE72" s="125"/>
      <c r="CF72" s="125"/>
      <c r="CG72" s="126"/>
      <c r="CH72" s="126"/>
      <c r="CI72" s="126"/>
      <c r="CJ72" s="126"/>
      <c r="CK72" s="126"/>
      <c r="CL72" s="126"/>
      <c r="CM72" s="126"/>
      <c r="CN72" s="126"/>
      <c r="CO72" s="126"/>
      <c r="CP72" s="126"/>
      <c r="CQ72" s="126"/>
      <c r="CR72" s="127"/>
      <c r="CS72" s="128"/>
      <c r="CT72" s="128"/>
      <c r="CU72" s="128"/>
      <c r="CV72" s="128"/>
      <c r="CW72" s="128"/>
      <c r="CX72" s="128"/>
      <c r="CY72" s="128"/>
      <c r="CZ72" s="128"/>
      <c r="DA72" s="128"/>
      <c r="DB72" s="128"/>
      <c r="DC72" s="128"/>
      <c r="DD72" s="128"/>
      <c r="DE72" s="128"/>
      <c r="DF72" s="128"/>
      <c r="DG72" s="128"/>
      <c r="DH72" s="128"/>
      <c r="DI72" s="128"/>
      <c r="DJ72" s="128"/>
      <c r="DK72" s="128"/>
      <c r="DL72" s="128"/>
      <c r="DM72" s="128"/>
      <c r="DN72" s="128"/>
      <c r="DO72" s="128"/>
      <c r="DP72" s="128"/>
      <c r="DQ72" s="128"/>
      <c r="DR72" s="128"/>
      <c r="DS72" s="128"/>
      <c r="DT72" s="128"/>
      <c r="DU72" s="128"/>
      <c r="DV72" s="128"/>
      <c r="DW72" s="128"/>
      <c r="DX72" s="128"/>
      <c r="DY72" s="128"/>
      <c r="DZ72" s="128"/>
      <c r="EA72" s="128"/>
      <c r="EB72" s="128"/>
      <c r="EC72" s="128"/>
      <c r="ED72" s="128"/>
      <c r="EE72" s="128"/>
      <c r="EF72" s="128"/>
      <c r="EG72" s="128"/>
      <c r="EH72" s="128"/>
      <c r="EI72" s="128"/>
      <c r="EJ72" s="128"/>
      <c r="EK72" s="128"/>
      <c r="EL72" s="128"/>
      <c r="EM72" s="128"/>
      <c r="EN72" s="128"/>
      <c r="EO72" s="128"/>
      <c r="EP72" s="128"/>
      <c r="EQ72" s="128"/>
      <c r="ER72" s="113"/>
      <c r="ES72" s="113"/>
      <c r="ET72" s="113"/>
      <c r="EU72" s="113"/>
      <c r="EV72" s="113"/>
      <c r="EW72" s="113"/>
      <c r="EX72" s="113"/>
      <c r="EY72" s="113"/>
      <c r="EZ72" s="113"/>
      <c r="FA72" s="113"/>
      <c r="FB72" s="113"/>
      <c r="FC72" s="113"/>
      <c r="FD72" s="113"/>
      <c r="FE72" s="113"/>
      <c r="FF72" s="113"/>
      <c r="FG72" s="113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30"/>
      <c r="FU72" s="30"/>
      <c r="FV72" s="30"/>
      <c r="FW72" s="31"/>
      <c r="FX72" s="26"/>
      <c r="FY72" s="26"/>
      <c r="FZ72" s="26"/>
      <c r="GA72" s="68"/>
      <c r="GB72" s="68"/>
      <c r="GC72" s="68"/>
      <c r="GD72" s="68"/>
      <c r="GE72" s="68"/>
      <c r="GF72" s="68"/>
      <c r="GG72" s="68"/>
      <c r="GH72" s="68"/>
    </row>
    <row r="73" spans="1:190" s="24" customFormat="1" ht="12.95" hidden="1" customHeight="1" x14ac:dyDescent="0.2">
      <c r="A73" s="20"/>
      <c r="B73" s="120" t="str">
        <f t="shared" si="23"/>
        <v/>
      </c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1" t="s">
        <v>151</v>
      </c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3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4">
        <f t="shared" si="24"/>
        <v>0</v>
      </c>
      <c r="BK73" s="124"/>
      <c r="BL73" s="124"/>
      <c r="BM73" s="124"/>
      <c r="BN73" s="124"/>
      <c r="BO73" s="124"/>
      <c r="BP73" s="124"/>
      <c r="BQ73" s="124"/>
      <c r="BR73" s="124"/>
      <c r="BS73" s="124"/>
      <c r="BT73" s="124"/>
      <c r="BU73" s="124"/>
      <c r="BV73" s="125">
        <f t="shared" si="25"/>
        <v>0</v>
      </c>
      <c r="BW73" s="125"/>
      <c r="BX73" s="125"/>
      <c r="BY73" s="125"/>
      <c r="BZ73" s="125"/>
      <c r="CA73" s="125"/>
      <c r="CB73" s="125"/>
      <c r="CC73" s="125"/>
      <c r="CD73" s="125"/>
      <c r="CE73" s="125"/>
      <c r="CF73" s="125"/>
      <c r="CG73" s="126"/>
      <c r="CH73" s="126"/>
      <c r="CI73" s="126"/>
      <c r="CJ73" s="126"/>
      <c r="CK73" s="126"/>
      <c r="CL73" s="126"/>
      <c r="CM73" s="126"/>
      <c r="CN73" s="126"/>
      <c r="CO73" s="126"/>
      <c r="CP73" s="126"/>
      <c r="CQ73" s="126"/>
      <c r="CR73" s="127"/>
      <c r="CS73" s="128"/>
      <c r="CT73" s="128"/>
      <c r="CU73" s="128"/>
      <c r="CV73" s="128"/>
      <c r="CW73" s="128"/>
      <c r="CX73" s="128"/>
      <c r="CY73" s="128"/>
      <c r="CZ73" s="128"/>
      <c r="DA73" s="128"/>
      <c r="DB73" s="128"/>
      <c r="DC73" s="128"/>
      <c r="DD73" s="128"/>
      <c r="DE73" s="128"/>
      <c r="DF73" s="128"/>
      <c r="DG73" s="128"/>
      <c r="DH73" s="128"/>
      <c r="DI73" s="128"/>
      <c r="DJ73" s="128"/>
      <c r="DK73" s="128"/>
      <c r="DL73" s="128"/>
      <c r="DM73" s="128"/>
      <c r="DN73" s="128"/>
      <c r="DO73" s="128"/>
      <c r="DP73" s="128"/>
      <c r="DQ73" s="128"/>
      <c r="DR73" s="128"/>
      <c r="DS73" s="128"/>
      <c r="DT73" s="128"/>
      <c r="DU73" s="128"/>
      <c r="DV73" s="128"/>
      <c r="DW73" s="128"/>
      <c r="DX73" s="128"/>
      <c r="DY73" s="128"/>
      <c r="DZ73" s="128"/>
      <c r="EA73" s="128"/>
      <c r="EB73" s="128"/>
      <c r="EC73" s="128"/>
      <c r="ED73" s="128"/>
      <c r="EE73" s="128"/>
      <c r="EF73" s="128"/>
      <c r="EG73" s="128"/>
      <c r="EH73" s="128"/>
      <c r="EI73" s="128"/>
      <c r="EJ73" s="128"/>
      <c r="EK73" s="128"/>
      <c r="EL73" s="128"/>
      <c r="EM73" s="128"/>
      <c r="EN73" s="128"/>
      <c r="EO73" s="128"/>
      <c r="EP73" s="128"/>
      <c r="EQ73" s="128"/>
      <c r="ER73" s="209"/>
      <c r="ES73" s="209"/>
      <c r="ET73" s="209"/>
      <c r="EU73" s="209"/>
      <c r="EV73" s="209"/>
      <c r="EW73" s="209"/>
      <c r="EX73" s="209"/>
      <c r="EY73" s="209"/>
      <c r="EZ73" s="209"/>
      <c r="FA73" s="209"/>
      <c r="FB73" s="209"/>
      <c r="FC73" s="209"/>
      <c r="FD73" s="209"/>
      <c r="FE73" s="209"/>
      <c r="FF73" s="209"/>
      <c r="FG73" s="209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30"/>
      <c r="FU73" s="30"/>
      <c r="FV73" s="30"/>
      <c r="FW73" s="31"/>
      <c r="FX73" s="26"/>
      <c r="FY73" s="26"/>
      <c r="FZ73" s="26"/>
      <c r="GA73" s="68"/>
      <c r="GB73" s="68"/>
      <c r="GC73" s="68"/>
      <c r="GD73" s="68"/>
      <c r="GE73" s="68"/>
      <c r="GF73" s="68"/>
      <c r="GG73" s="68"/>
      <c r="GH73" s="68"/>
    </row>
    <row r="74" spans="1:190" s="24" customFormat="1" ht="12.95" hidden="1" customHeight="1" x14ac:dyDescent="0.2">
      <c r="A74" s="20"/>
      <c r="B74" s="120" t="str">
        <f t="shared" si="23"/>
        <v/>
      </c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1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4">
        <f t="shared" si="24"/>
        <v>0</v>
      </c>
      <c r="BK74" s="124"/>
      <c r="BL74" s="124"/>
      <c r="BM74" s="124"/>
      <c r="BN74" s="124"/>
      <c r="BO74" s="124"/>
      <c r="BP74" s="124"/>
      <c r="BQ74" s="124"/>
      <c r="BR74" s="124"/>
      <c r="BS74" s="124"/>
      <c r="BT74" s="124"/>
      <c r="BU74" s="124"/>
      <c r="BV74" s="125">
        <f t="shared" si="25"/>
        <v>0</v>
      </c>
      <c r="BW74" s="125"/>
      <c r="BX74" s="125"/>
      <c r="BY74" s="125"/>
      <c r="BZ74" s="125"/>
      <c r="CA74" s="125"/>
      <c r="CB74" s="125"/>
      <c r="CC74" s="125"/>
      <c r="CD74" s="125"/>
      <c r="CE74" s="125"/>
      <c r="CF74" s="125"/>
      <c r="CG74" s="126"/>
      <c r="CH74" s="126"/>
      <c r="CI74" s="126"/>
      <c r="CJ74" s="126"/>
      <c r="CK74" s="126"/>
      <c r="CL74" s="126"/>
      <c r="CM74" s="126"/>
      <c r="CN74" s="126"/>
      <c r="CO74" s="126"/>
      <c r="CP74" s="126"/>
      <c r="CQ74" s="126"/>
      <c r="CR74" s="127" t="s">
        <v>40</v>
      </c>
      <c r="CS74" s="128"/>
      <c r="CT74" s="128"/>
      <c r="CU74" s="128"/>
      <c r="CV74" s="128"/>
      <c r="CW74" s="128"/>
      <c r="CX74" s="128"/>
      <c r="CY74" s="128"/>
      <c r="CZ74" s="128"/>
      <c r="DA74" s="128"/>
      <c r="DB74" s="128"/>
      <c r="DC74" s="128"/>
      <c r="DD74" s="128"/>
      <c r="DE74" s="128"/>
      <c r="DF74" s="128"/>
      <c r="DG74" s="128"/>
      <c r="DH74" s="128"/>
      <c r="DI74" s="128"/>
      <c r="DJ74" s="128"/>
      <c r="DK74" s="128"/>
      <c r="DL74" s="128"/>
      <c r="DM74" s="128"/>
      <c r="DN74" s="128"/>
      <c r="DO74" s="128"/>
      <c r="DP74" s="128"/>
      <c r="DQ74" s="128"/>
      <c r="DR74" s="128"/>
      <c r="DS74" s="128"/>
      <c r="DT74" s="128"/>
      <c r="DU74" s="128"/>
      <c r="DV74" s="128"/>
      <c r="DW74" s="128"/>
      <c r="DX74" s="128"/>
      <c r="DY74" s="128"/>
      <c r="DZ74" s="128"/>
      <c r="EA74" s="128"/>
      <c r="EB74" s="128"/>
      <c r="EC74" s="128"/>
      <c r="ED74" s="128"/>
      <c r="EE74" s="128"/>
      <c r="EF74" s="128"/>
      <c r="EG74" s="128"/>
      <c r="EH74" s="128"/>
      <c r="EI74" s="128"/>
      <c r="EJ74" s="128"/>
      <c r="EK74" s="128"/>
      <c r="EL74" s="128"/>
      <c r="EM74" s="128"/>
      <c r="EN74" s="128"/>
      <c r="EO74" s="128"/>
      <c r="EP74" s="128"/>
      <c r="EQ74" s="128"/>
      <c r="ER74" s="113"/>
      <c r="ES74" s="113"/>
      <c r="ET74" s="113"/>
      <c r="EU74" s="113"/>
      <c r="EV74" s="113"/>
      <c r="EW74" s="113"/>
      <c r="EX74" s="113"/>
      <c r="EY74" s="113"/>
      <c r="EZ74" s="113"/>
      <c r="FA74" s="113"/>
      <c r="FB74" s="113"/>
      <c r="FC74" s="113"/>
      <c r="FD74" s="113"/>
      <c r="FE74" s="113"/>
      <c r="FF74" s="113"/>
      <c r="FG74" s="113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30"/>
      <c r="FU74" s="30"/>
      <c r="FV74" s="30"/>
      <c r="FW74" s="31"/>
      <c r="FX74" s="26"/>
      <c r="FY74" s="26"/>
      <c r="FZ74" s="26"/>
      <c r="GA74" s="68"/>
      <c r="GB74" s="68"/>
      <c r="GC74" s="68"/>
      <c r="GD74" s="68"/>
      <c r="GE74" s="68"/>
      <c r="GF74" s="68"/>
      <c r="GG74" s="68"/>
      <c r="GH74" s="68"/>
    </row>
    <row r="75" spans="1:190" s="24" customFormat="1" ht="12.75" hidden="1" customHeight="1" x14ac:dyDescent="0.2">
      <c r="A75" s="20"/>
      <c r="B75" s="120" t="str">
        <f t="shared" si="23"/>
        <v/>
      </c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265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22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4">
        <f t="shared" si="24"/>
        <v>0</v>
      </c>
      <c r="BK75" s="124"/>
      <c r="BL75" s="124"/>
      <c r="BM75" s="124"/>
      <c r="BN75" s="124"/>
      <c r="BO75" s="124"/>
      <c r="BP75" s="124"/>
      <c r="BQ75" s="124"/>
      <c r="BR75" s="124"/>
      <c r="BS75" s="124"/>
      <c r="BT75" s="124"/>
      <c r="BU75" s="124"/>
      <c r="BV75" s="125">
        <f t="shared" si="25"/>
        <v>0</v>
      </c>
      <c r="BW75" s="125"/>
      <c r="BX75" s="125"/>
      <c r="BY75" s="125"/>
      <c r="BZ75" s="125"/>
      <c r="CA75" s="125"/>
      <c r="CB75" s="125"/>
      <c r="CC75" s="125"/>
      <c r="CD75" s="125"/>
      <c r="CE75" s="125"/>
      <c r="CF75" s="125"/>
      <c r="CG75" s="126"/>
      <c r="CH75" s="126"/>
      <c r="CI75" s="126"/>
      <c r="CJ75" s="126"/>
      <c r="CK75" s="126"/>
      <c r="CL75" s="126"/>
      <c r="CM75" s="126"/>
      <c r="CN75" s="126"/>
      <c r="CO75" s="126"/>
      <c r="CP75" s="126"/>
      <c r="CQ75" s="126"/>
      <c r="CR75" s="127"/>
      <c r="CS75" s="128"/>
      <c r="CT75" s="128"/>
      <c r="CU75" s="128"/>
      <c r="CV75" s="128"/>
      <c r="CW75" s="128"/>
      <c r="CX75" s="128"/>
      <c r="CY75" s="128"/>
      <c r="CZ75" s="128"/>
      <c r="DA75" s="128"/>
      <c r="DB75" s="128"/>
      <c r="DC75" s="128"/>
      <c r="DD75" s="128"/>
      <c r="DE75" s="128"/>
      <c r="DF75" s="128"/>
      <c r="DG75" s="128"/>
      <c r="DH75" s="128"/>
      <c r="DI75" s="128"/>
      <c r="DJ75" s="128"/>
      <c r="DK75" s="128"/>
      <c r="DL75" s="128"/>
      <c r="DM75" s="128"/>
      <c r="DN75" s="128"/>
      <c r="DO75" s="128"/>
      <c r="DP75" s="128"/>
      <c r="DQ75" s="128"/>
      <c r="DR75" s="128"/>
      <c r="DS75" s="128"/>
      <c r="DT75" s="128"/>
      <c r="DU75" s="128"/>
      <c r="DV75" s="128"/>
      <c r="DW75" s="128"/>
      <c r="DX75" s="128"/>
      <c r="DY75" s="128"/>
      <c r="DZ75" s="128"/>
      <c r="EA75" s="128"/>
      <c r="EB75" s="128"/>
      <c r="EC75" s="128"/>
      <c r="ED75" s="128"/>
      <c r="EE75" s="128"/>
      <c r="EF75" s="128"/>
      <c r="EG75" s="128"/>
      <c r="EH75" s="128"/>
      <c r="EI75" s="128"/>
      <c r="EJ75" s="128"/>
      <c r="EK75" s="128"/>
      <c r="EL75" s="128"/>
      <c r="EM75" s="128"/>
      <c r="EN75" s="128"/>
      <c r="EO75" s="128"/>
      <c r="EP75" s="128"/>
      <c r="EQ75" s="128"/>
      <c r="ER75" s="113"/>
      <c r="ES75" s="113"/>
      <c r="ET75" s="113"/>
      <c r="EU75" s="113"/>
      <c r="EV75" s="113"/>
      <c r="EW75" s="113"/>
      <c r="EX75" s="113"/>
      <c r="EY75" s="113"/>
      <c r="EZ75" s="113"/>
      <c r="FA75" s="113"/>
      <c r="FB75" s="113"/>
      <c r="FC75" s="113"/>
      <c r="FD75" s="113"/>
      <c r="FE75" s="113"/>
      <c r="FF75" s="113"/>
      <c r="FG75" s="113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30"/>
      <c r="FU75" s="30"/>
      <c r="FV75" s="30"/>
      <c r="FW75" s="31"/>
      <c r="FX75" s="26"/>
      <c r="FY75" s="26"/>
      <c r="FZ75" s="26"/>
      <c r="GA75" s="68"/>
      <c r="GB75" s="68"/>
      <c r="GC75" s="68"/>
      <c r="GD75" s="68"/>
      <c r="GE75" s="68"/>
      <c r="GF75" s="68"/>
      <c r="GG75" s="68"/>
      <c r="GH75" s="68"/>
    </row>
    <row r="76" spans="1:190" s="24" customFormat="1" ht="12.95" hidden="1" customHeight="1" x14ac:dyDescent="0.2">
      <c r="A76" s="20"/>
      <c r="B76" s="120" t="str">
        <f t="shared" si="23"/>
        <v/>
      </c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265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4">
        <f t="shared" si="24"/>
        <v>0</v>
      </c>
      <c r="BK76" s="124"/>
      <c r="BL76" s="124"/>
      <c r="BM76" s="124"/>
      <c r="BN76" s="124"/>
      <c r="BO76" s="124"/>
      <c r="BP76" s="124"/>
      <c r="BQ76" s="124"/>
      <c r="BR76" s="124"/>
      <c r="BS76" s="124"/>
      <c r="BT76" s="124"/>
      <c r="BU76" s="124"/>
      <c r="BV76" s="125">
        <f t="shared" si="25"/>
        <v>0</v>
      </c>
      <c r="BW76" s="125"/>
      <c r="BX76" s="125"/>
      <c r="BY76" s="125"/>
      <c r="BZ76" s="125"/>
      <c r="CA76" s="125"/>
      <c r="CB76" s="125"/>
      <c r="CC76" s="125"/>
      <c r="CD76" s="125"/>
      <c r="CE76" s="125"/>
      <c r="CF76" s="125"/>
      <c r="CG76" s="126"/>
      <c r="CH76" s="126"/>
      <c r="CI76" s="126"/>
      <c r="CJ76" s="126"/>
      <c r="CK76" s="126"/>
      <c r="CL76" s="126"/>
      <c r="CM76" s="126"/>
      <c r="CN76" s="126"/>
      <c r="CO76" s="126"/>
      <c r="CP76" s="126"/>
      <c r="CQ76" s="126"/>
      <c r="CR76" s="127"/>
      <c r="CS76" s="128"/>
      <c r="CT76" s="128"/>
      <c r="CU76" s="128"/>
      <c r="CV76" s="128"/>
      <c r="CW76" s="128"/>
      <c r="CX76" s="128"/>
      <c r="CY76" s="128"/>
      <c r="CZ76" s="128"/>
      <c r="DA76" s="128"/>
      <c r="DB76" s="128"/>
      <c r="DC76" s="128"/>
      <c r="DD76" s="128"/>
      <c r="DE76" s="128"/>
      <c r="DF76" s="128"/>
      <c r="DG76" s="128"/>
      <c r="DH76" s="128"/>
      <c r="DI76" s="128"/>
      <c r="DJ76" s="128"/>
      <c r="DK76" s="128"/>
      <c r="DL76" s="128"/>
      <c r="DM76" s="128"/>
      <c r="DN76" s="128"/>
      <c r="DO76" s="128"/>
      <c r="DP76" s="128"/>
      <c r="DQ76" s="128"/>
      <c r="DR76" s="128"/>
      <c r="DS76" s="128"/>
      <c r="DT76" s="128"/>
      <c r="DU76" s="128"/>
      <c r="DV76" s="128"/>
      <c r="DW76" s="128"/>
      <c r="DX76" s="128"/>
      <c r="DY76" s="128"/>
      <c r="DZ76" s="128"/>
      <c r="EA76" s="128"/>
      <c r="EB76" s="128"/>
      <c r="EC76" s="128"/>
      <c r="ED76" s="128"/>
      <c r="EE76" s="128"/>
      <c r="EF76" s="128"/>
      <c r="EG76" s="128"/>
      <c r="EH76" s="128"/>
      <c r="EI76" s="128"/>
      <c r="EJ76" s="128"/>
      <c r="EK76" s="128"/>
      <c r="EL76" s="128"/>
      <c r="EM76" s="128"/>
      <c r="EN76" s="128"/>
      <c r="EO76" s="128"/>
      <c r="EP76" s="128"/>
      <c r="EQ76" s="128"/>
      <c r="ER76" s="113"/>
      <c r="ES76" s="113"/>
      <c r="ET76" s="113"/>
      <c r="EU76" s="113"/>
      <c r="EV76" s="113"/>
      <c r="EW76" s="113"/>
      <c r="EX76" s="113"/>
      <c r="EY76" s="113"/>
      <c r="EZ76" s="113"/>
      <c r="FA76" s="113"/>
      <c r="FB76" s="113"/>
      <c r="FC76" s="113"/>
      <c r="FD76" s="113"/>
      <c r="FE76" s="113"/>
      <c r="FF76" s="113"/>
      <c r="FG76" s="113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30"/>
      <c r="FU76" s="30"/>
      <c r="FV76" s="30"/>
      <c r="FW76" s="31"/>
      <c r="FX76" s="26"/>
      <c r="FY76" s="26"/>
      <c r="FZ76" s="26"/>
      <c r="GA76" s="68"/>
      <c r="GB76" s="68"/>
      <c r="GC76" s="68"/>
      <c r="GD76" s="68"/>
      <c r="GE76" s="68"/>
      <c r="GF76" s="68"/>
      <c r="GG76" s="68"/>
      <c r="GH76" s="68"/>
    </row>
    <row r="77" spans="1:190" s="24" customFormat="1" ht="12.95" hidden="1" customHeight="1" x14ac:dyDescent="0.2">
      <c r="A77" s="20"/>
      <c r="B77" s="120" t="str">
        <f t="shared" si="23"/>
        <v/>
      </c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265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22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4">
        <f t="shared" si="24"/>
        <v>0</v>
      </c>
      <c r="BK77" s="124"/>
      <c r="BL77" s="124"/>
      <c r="BM77" s="124"/>
      <c r="BN77" s="124"/>
      <c r="BO77" s="124"/>
      <c r="BP77" s="124"/>
      <c r="BQ77" s="124"/>
      <c r="BR77" s="124"/>
      <c r="BS77" s="124"/>
      <c r="BT77" s="124"/>
      <c r="BU77" s="124"/>
      <c r="BV77" s="125">
        <f t="shared" si="25"/>
        <v>0</v>
      </c>
      <c r="BW77" s="125"/>
      <c r="BX77" s="125"/>
      <c r="BY77" s="125"/>
      <c r="BZ77" s="125"/>
      <c r="CA77" s="125"/>
      <c r="CB77" s="125"/>
      <c r="CC77" s="125"/>
      <c r="CD77" s="125"/>
      <c r="CE77" s="125"/>
      <c r="CF77" s="125"/>
      <c r="CG77" s="126"/>
      <c r="CH77" s="126"/>
      <c r="CI77" s="126"/>
      <c r="CJ77" s="126"/>
      <c r="CK77" s="126"/>
      <c r="CL77" s="126"/>
      <c r="CM77" s="126"/>
      <c r="CN77" s="126"/>
      <c r="CO77" s="126"/>
      <c r="CP77" s="126"/>
      <c r="CQ77" s="126"/>
      <c r="CR77" s="127"/>
      <c r="CS77" s="128"/>
      <c r="CT77" s="128"/>
      <c r="CU77" s="128"/>
      <c r="CV77" s="128"/>
      <c r="CW77" s="128"/>
      <c r="CX77" s="128"/>
      <c r="CY77" s="128"/>
      <c r="CZ77" s="128"/>
      <c r="DA77" s="128"/>
      <c r="DB77" s="128"/>
      <c r="DC77" s="128"/>
      <c r="DD77" s="128"/>
      <c r="DE77" s="128"/>
      <c r="DF77" s="128"/>
      <c r="DG77" s="128"/>
      <c r="DH77" s="128"/>
      <c r="DI77" s="128"/>
      <c r="DJ77" s="128"/>
      <c r="DK77" s="128"/>
      <c r="DL77" s="128"/>
      <c r="DM77" s="128"/>
      <c r="DN77" s="128"/>
      <c r="DO77" s="128"/>
      <c r="DP77" s="128"/>
      <c r="DQ77" s="128"/>
      <c r="DR77" s="128"/>
      <c r="DS77" s="128"/>
      <c r="DT77" s="128"/>
      <c r="DU77" s="128"/>
      <c r="DV77" s="128"/>
      <c r="DW77" s="128"/>
      <c r="DX77" s="128"/>
      <c r="DY77" s="128"/>
      <c r="DZ77" s="128"/>
      <c r="EA77" s="128"/>
      <c r="EB77" s="128"/>
      <c r="EC77" s="128"/>
      <c r="ED77" s="128"/>
      <c r="EE77" s="128"/>
      <c r="EF77" s="128"/>
      <c r="EG77" s="128"/>
      <c r="EH77" s="128"/>
      <c r="EI77" s="128"/>
      <c r="EJ77" s="128"/>
      <c r="EK77" s="128"/>
      <c r="EL77" s="128"/>
      <c r="EM77" s="128"/>
      <c r="EN77" s="128"/>
      <c r="EO77" s="128"/>
      <c r="EP77" s="128"/>
      <c r="EQ77" s="128"/>
      <c r="ER77" s="209"/>
      <c r="ES77" s="209"/>
      <c r="ET77" s="209"/>
      <c r="EU77" s="209"/>
      <c r="EV77" s="209"/>
      <c r="EW77" s="209"/>
      <c r="EX77" s="209"/>
      <c r="EY77" s="209"/>
      <c r="EZ77" s="209"/>
      <c r="FA77" s="209"/>
      <c r="FB77" s="209"/>
      <c r="FC77" s="209"/>
      <c r="FD77" s="209"/>
      <c r="FE77" s="209"/>
      <c r="FF77" s="209"/>
      <c r="FG77" s="209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30"/>
      <c r="FU77" s="30"/>
      <c r="FV77" s="30"/>
      <c r="FW77" s="31"/>
      <c r="FX77" s="26"/>
      <c r="FY77" s="26"/>
      <c r="FZ77" s="26"/>
      <c r="GA77" s="68"/>
      <c r="GB77" s="68"/>
      <c r="GC77" s="68"/>
      <c r="GD77" s="68"/>
      <c r="GE77" s="68"/>
      <c r="GF77" s="68"/>
      <c r="GG77" s="68"/>
      <c r="GH77" s="68"/>
    </row>
    <row r="78" spans="1:190" s="24" customFormat="1" ht="12.95" hidden="1" customHeight="1" x14ac:dyDescent="0.2">
      <c r="A78" s="20"/>
      <c r="B78" s="120" t="str">
        <f t="shared" si="23"/>
        <v/>
      </c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265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  <c r="AN78" s="122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4">
        <f t="shared" si="24"/>
        <v>0</v>
      </c>
      <c r="BK78" s="124"/>
      <c r="BL78" s="124"/>
      <c r="BM78" s="124"/>
      <c r="BN78" s="124"/>
      <c r="BO78" s="124"/>
      <c r="BP78" s="124"/>
      <c r="BQ78" s="124"/>
      <c r="BR78" s="124"/>
      <c r="BS78" s="124"/>
      <c r="BT78" s="124"/>
      <c r="BU78" s="124"/>
      <c r="BV78" s="125">
        <f t="shared" si="25"/>
        <v>0</v>
      </c>
      <c r="BW78" s="125"/>
      <c r="BX78" s="125"/>
      <c r="BY78" s="125"/>
      <c r="BZ78" s="125"/>
      <c r="CA78" s="125"/>
      <c r="CB78" s="125"/>
      <c r="CC78" s="125"/>
      <c r="CD78" s="125"/>
      <c r="CE78" s="125"/>
      <c r="CF78" s="125"/>
      <c r="CG78" s="126"/>
      <c r="CH78" s="126"/>
      <c r="CI78" s="126"/>
      <c r="CJ78" s="126"/>
      <c r="CK78" s="126"/>
      <c r="CL78" s="126"/>
      <c r="CM78" s="126"/>
      <c r="CN78" s="126"/>
      <c r="CO78" s="126"/>
      <c r="CP78" s="126"/>
      <c r="CQ78" s="126"/>
      <c r="CR78" s="127"/>
      <c r="CS78" s="128"/>
      <c r="CT78" s="128"/>
      <c r="CU78" s="128"/>
      <c r="CV78" s="128"/>
      <c r="CW78" s="128"/>
      <c r="CX78" s="128"/>
      <c r="CY78" s="128"/>
      <c r="CZ78" s="128"/>
      <c r="DA78" s="128"/>
      <c r="DB78" s="128"/>
      <c r="DC78" s="128"/>
      <c r="DD78" s="128"/>
      <c r="DE78" s="128"/>
      <c r="DF78" s="128"/>
      <c r="DG78" s="128"/>
      <c r="DH78" s="128"/>
      <c r="DI78" s="128"/>
      <c r="DJ78" s="128"/>
      <c r="DK78" s="128"/>
      <c r="DL78" s="128"/>
      <c r="DM78" s="128"/>
      <c r="DN78" s="128"/>
      <c r="DO78" s="128"/>
      <c r="DP78" s="128"/>
      <c r="DQ78" s="128"/>
      <c r="DR78" s="128"/>
      <c r="DS78" s="128"/>
      <c r="DT78" s="128"/>
      <c r="DU78" s="128"/>
      <c r="DV78" s="128"/>
      <c r="DW78" s="128"/>
      <c r="DX78" s="128"/>
      <c r="DY78" s="128"/>
      <c r="DZ78" s="128"/>
      <c r="EA78" s="128"/>
      <c r="EB78" s="128"/>
      <c r="EC78" s="128"/>
      <c r="ED78" s="128"/>
      <c r="EE78" s="128"/>
      <c r="EF78" s="128"/>
      <c r="EG78" s="128"/>
      <c r="EH78" s="128"/>
      <c r="EI78" s="128"/>
      <c r="EJ78" s="128"/>
      <c r="EK78" s="128"/>
      <c r="EL78" s="128"/>
      <c r="EM78" s="128"/>
      <c r="EN78" s="128"/>
      <c r="EO78" s="128"/>
      <c r="EP78" s="128"/>
      <c r="EQ78" s="128"/>
      <c r="ER78" s="113"/>
      <c r="ES78" s="113"/>
      <c r="ET78" s="113"/>
      <c r="EU78" s="113"/>
      <c r="EV78" s="113"/>
      <c r="EW78" s="113"/>
      <c r="EX78" s="113"/>
      <c r="EY78" s="113"/>
      <c r="EZ78" s="113"/>
      <c r="FA78" s="113"/>
      <c r="FB78" s="113"/>
      <c r="FC78" s="113"/>
      <c r="FD78" s="113"/>
      <c r="FE78" s="113"/>
      <c r="FF78" s="113"/>
      <c r="FG78" s="113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30"/>
      <c r="FU78" s="30"/>
      <c r="FV78" s="30"/>
      <c r="FW78" s="31"/>
      <c r="FX78" s="26"/>
      <c r="FY78" s="26"/>
      <c r="FZ78" s="26"/>
      <c r="GA78" s="68"/>
      <c r="GB78" s="68"/>
      <c r="GC78" s="68"/>
      <c r="GD78" s="68"/>
      <c r="GE78" s="68"/>
      <c r="GF78" s="68"/>
      <c r="GG78" s="68"/>
      <c r="GH78" s="68"/>
    </row>
    <row r="79" spans="1:190" s="24" customFormat="1" ht="12.95" customHeight="1" x14ac:dyDescent="0.2">
      <c r="A79" s="20"/>
      <c r="B79" s="263" t="s">
        <v>51</v>
      </c>
      <c r="C79" s="264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59" t="s">
        <v>25</v>
      </c>
      <c r="U79" s="260"/>
      <c r="V79" s="260"/>
      <c r="W79" s="260"/>
      <c r="X79" s="260"/>
      <c r="Y79" s="260"/>
      <c r="Z79" s="260"/>
      <c r="AA79" s="260"/>
      <c r="AB79" s="260"/>
      <c r="AC79" s="260"/>
      <c r="AD79" s="260"/>
      <c r="AE79" s="260"/>
      <c r="AF79" s="260"/>
      <c r="AG79" s="260"/>
      <c r="AH79" s="260"/>
      <c r="AI79" s="260"/>
      <c r="AJ79" s="260"/>
      <c r="AK79" s="260"/>
      <c r="AL79" s="260"/>
      <c r="AM79" s="260"/>
      <c r="AN79" s="260"/>
      <c r="AO79" s="261"/>
      <c r="AP79" s="261"/>
      <c r="AQ79" s="261"/>
      <c r="AR79" s="261"/>
      <c r="AS79" s="261"/>
      <c r="AT79" s="261"/>
      <c r="AU79" s="261"/>
      <c r="AV79" s="261"/>
      <c r="AW79" s="261"/>
      <c r="AX79" s="261"/>
      <c r="AY79" s="261"/>
      <c r="AZ79" s="261"/>
      <c r="BA79" s="261"/>
      <c r="BB79" s="261"/>
      <c r="BC79" s="261"/>
      <c r="BD79" s="261"/>
      <c r="BE79" s="261"/>
      <c r="BF79" s="261"/>
      <c r="BG79" s="261"/>
      <c r="BH79" s="261"/>
      <c r="BI79" s="262"/>
      <c r="BJ79" s="124">
        <f>SUM(BJ52:BU78)</f>
        <v>3315</v>
      </c>
      <c r="BK79" s="124"/>
      <c r="BL79" s="124"/>
      <c r="BM79" s="124"/>
      <c r="BN79" s="124"/>
      <c r="BO79" s="124"/>
      <c r="BP79" s="124"/>
      <c r="BQ79" s="124"/>
      <c r="BR79" s="124"/>
      <c r="BS79" s="124"/>
      <c r="BT79" s="124"/>
      <c r="BU79" s="124"/>
      <c r="BV79" s="124">
        <f>SUM(BV52:CF78)</f>
        <v>3315</v>
      </c>
      <c r="BW79" s="124"/>
      <c r="BX79" s="124"/>
      <c r="BY79" s="124"/>
      <c r="BZ79" s="124"/>
      <c r="CA79" s="124"/>
      <c r="CB79" s="124"/>
      <c r="CC79" s="124"/>
      <c r="CD79" s="124"/>
      <c r="CE79" s="124"/>
      <c r="CF79" s="124"/>
      <c r="CG79" s="124">
        <f>SUM(CG52:CQ78)</f>
        <v>0</v>
      </c>
      <c r="CH79" s="124"/>
      <c r="CI79" s="124"/>
      <c r="CJ79" s="124"/>
      <c r="CK79" s="124"/>
      <c r="CL79" s="124"/>
      <c r="CM79" s="124"/>
      <c r="CN79" s="124"/>
      <c r="CO79" s="124"/>
      <c r="CP79" s="124"/>
      <c r="CQ79" s="124"/>
      <c r="CR79" s="127"/>
      <c r="CS79" s="128"/>
      <c r="CT79" s="128"/>
      <c r="CU79" s="128"/>
      <c r="CV79" s="128"/>
      <c r="CW79" s="128"/>
      <c r="CX79" s="128"/>
      <c r="CY79" s="128"/>
      <c r="CZ79" s="128"/>
      <c r="DA79" s="128"/>
      <c r="DB79" s="128"/>
      <c r="DC79" s="128"/>
      <c r="DD79" s="128"/>
      <c r="DE79" s="128"/>
      <c r="DF79" s="128"/>
      <c r="DG79" s="128"/>
      <c r="DH79" s="128"/>
      <c r="DI79" s="128"/>
      <c r="DJ79" s="128"/>
      <c r="DK79" s="128"/>
      <c r="DL79" s="128"/>
      <c r="DM79" s="128"/>
      <c r="DN79" s="128"/>
      <c r="DO79" s="128"/>
      <c r="DP79" s="128"/>
      <c r="DQ79" s="128"/>
      <c r="DR79" s="128"/>
      <c r="DS79" s="128"/>
      <c r="DT79" s="128"/>
      <c r="DU79" s="128"/>
      <c r="DV79" s="128"/>
      <c r="DW79" s="128"/>
      <c r="DX79" s="128"/>
      <c r="DY79" s="128"/>
      <c r="DZ79" s="128"/>
      <c r="EA79" s="128"/>
      <c r="EB79" s="128"/>
      <c r="EC79" s="128"/>
      <c r="ED79" s="128"/>
      <c r="EE79" s="128"/>
      <c r="EF79" s="128"/>
      <c r="EG79" s="128"/>
      <c r="EH79" s="128"/>
      <c r="EI79" s="128"/>
      <c r="EJ79" s="128"/>
      <c r="EK79" s="128"/>
      <c r="EL79" s="128"/>
      <c r="EM79" s="128"/>
      <c r="EN79" s="128"/>
      <c r="EO79" s="128"/>
      <c r="EP79" s="128"/>
      <c r="EQ79" s="128"/>
      <c r="ER79" s="209"/>
      <c r="ES79" s="209"/>
      <c r="ET79" s="209"/>
      <c r="EU79" s="209"/>
      <c r="EV79" s="209"/>
      <c r="EW79" s="209"/>
      <c r="EX79" s="209"/>
      <c r="EY79" s="209"/>
      <c r="EZ79" s="209"/>
      <c r="FA79" s="209"/>
      <c r="FB79" s="209"/>
      <c r="FC79" s="209"/>
      <c r="FD79" s="209"/>
      <c r="FE79" s="209"/>
      <c r="FF79" s="209"/>
      <c r="FG79" s="209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30"/>
      <c r="FU79" s="30"/>
      <c r="FV79" s="30"/>
      <c r="FW79" s="31"/>
      <c r="FX79" s="26"/>
      <c r="FY79" s="26"/>
      <c r="FZ79" s="26"/>
      <c r="GA79" s="68"/>
      <c r="GB79" s="68"/>
      <c r="GC79" s="68"/>
      <c r="GD79" s="68"/>
      <c r="GE79" s="68"/>
      <c r="GF79" s="68"/>
      <c r="GG79" s="68"/>
      <c r="GH79" s="68"/>
    </row>
    <row r="83" spans="3:86" ht="11.25" customHeight="1" x14ac:dyDescent="0.2">
      <c r="C83" s="115" t="s">
        <v>146</v>
      </c>
      <c r="CH83" s="115" t="s">
        <v>147</v>
      </c>
    </row>
    <row r="84" spans="3:86" ht="11.25" customHeight="1" x14ac:dyDescent="0.2"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</row>
    <row r="85" spans="3:86" ht="11.25" customHeight="1" x14ac:dyDescent="0.2"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</row>
  </sheetData>
  <sheetProtection password="CF7A" sheet="1" objects="1" scenarios="1" formatRows="0"/>
  <protectedRanges>
    <protectedRange sqref="AY18" name="Диапазон8"/>
    <protectedRange sqref="AX3:CZ3" name="Диапазон1"/>
    <protectedRange sqref="GE1:GF2" name="Диапазон2"/>
    <protectedRange sqref="AD18:AQ44" name="Диапазон3"/>
    <protectedRange sqref="BM18:CB44" name="Диапазон4"/>
    <protectedRange sqref="CY18:EM44" name="Диапазон5"/>
    <protectedRange sqref="T52:BI78" name="Диапазон6"/>
    <protectedRange sqref="CG52:EQ78" name="Диапазон7"/>
  </protectedRanges>
  <mergeCells count="728">
    <mergeCell ref="BV55:CF55"/>
    <mergeCell ref="CG55:CQ55"/>
    <mergeCell ref="T52:BI52"/>
    <mergeCell ref="T55:BI55"/>
    <mergeCell ref="B48:EQ48"/>
    <mergeCell ref="EN45:EW46"/>
    <mergeCell ref="AY45:BE46"/>
    <mergeCell ref="B54:S54"/>
    <mergeCell ref="BV53:CF53"/>
    <mergeCell ref="B55:S55"/>
    <mergeCell ref="CR52:EQ52"/>
    <mergeCell ref="BV52:CF52"/>
    <mergeCell ref="CG53:CQ53"/>
    <mergeCell ref="CR54:EQ54"/>
    <mergeCell ref="AD45:AJ46"/>
    <mergeCell ref="AK45:AQ46"/>
    <mergeCell ref="B51:S51"/>
    <mergeCell ref="B53:S53"/>
    <mergeCell ref="B52:S52"/>
    <mergeCell ref="B49:S50"/>
    <mergeCell ref="CG51:CQ51"/>
    <mergeCell ref="CY45:EM46"/>
    <mergeCell ref="CC45:CI46"/>
    <mergeCell ref="CJ45:CP46"/>
    <mergeCell ref="T79:BI79"/>
    <mergeCell ref="B79:S79"/>
    <mergeCell ref="B70:S70"/>
    <mergeCell ref="T50:BI50"/>
    <mergeCell ref="T76:BI76"/>
    <mergeCell ref="B77:S77"/>
    <mergeCell ref="T71:BI71"/>
    <mergeCell ref="T75:BI75"/>
    <mergeCell ref="BJ75:BU75"/>
    <mergeCell ref="T78:BI78"/>
    <mergeCell ref="BJ52:BU52"/>
    <mergeCell ref="BJ78:BU78"/>
    <mergeCell ref="B76:S76"/>
    <mergeCell ref="B75:S75"/>
    <mergeCell ref="BJ79:BU79"/>
    <mergeCell ref="T66:BI66"/>
    <mergeCell ref="T77:BI77"/>
    <mergeCell ref="BJ55:BU55"/>
    <mergeCell ref="BJ54:BU54"/>
    <mergeCell ref="B78:S78"/>
    <mergeCell ref="BJ77:BU77"/>
    <mergeCell ref="BJ58:BU58"/>
    <mergeCell ref="T59:BI59"/>
    <mergeCell ref="B62:S62"/>
    <mergeCell ref="CQ36:CX36"/>
    <mergeCell ref="CJ36:CP36"/>
    <mergeCell ref="CQ35:CX35"/>
    <mergeCell ref="EN36:EW36"/>
    <mergeCell ref="BV54:CF54"/>
    <mergeCell ref="O36:T36"/>
    <mergeCell ref="BF34:BL34"/>
    <mergeCell ref="AD36:AJ36"/>
    <mergeCell ref="T54:BI54"/>
    <mergeCell ref="BV51:CF51"/>
    <mergeCell ref="CG54:CQ54"/>
    <mergeCell ref="EN35:EW35"/>
    <mergeCell ref="CY37:EM37"/>
    <mergeCell ref="AR37:AX37"/>
    <mergeCell ref="U36:AC36"/>
    <mergeCell ref="BF36:BL36"/>
    <mergeCell ref="AK36:AQ36"/>
    <mergeCell ref="T49:BI49"/>
    <mergeCell ref="CQ37:CX37"/>
    <mergeCell ref="BJ49:BU50"/>
    <mergeCell ref="AR45:AX46"/>
    <mergeCell ref="AK43:AQ43"/>
    <mergeCell ref="AR43:AX43"/>
    <mergeCell ref="AY43:BE43"/>
    <mergeCell ref="EX38:FG38"/>
    <mergeCell ref="CJ38:CP38"/>
    <mergeCell ref="CQ38:CX38"/>
    <mergeCell ref="EN38:EW38"/>
    <mergeCell ref="CY38:EM38"/>
    <mergeCell ref="CY43:EM43"/>
    <mergeCell ref="CY44:EM44"/>
    <mergeCell ref="EN43:EW43"/>
    <mergeCell ref="EX43:FG43"/>
    <mergeCell ref="EN44:EW44"/>
    <mergeCell ref="EX44:FG44"/>
    <mergeCell ref="CY40:EM40"/>
    <mergeCell ref="EN40:EW40"/>
    <mergeCell ref="CJ40:CP40"/>
    <mergeCell ref="CQ40:CX40"/>
    <mergeCell ref="EN42:EW42"/>
    <mergeCell ref="EX42:FG42"/>
    <mergeCell ref="EX39:FG39"/>
    <mergeCell ref="CJ42:CP42"/>
    <mergeCell ref="CQ42:CX42"/>
    <mergeCell ref="CY42:EM42"/>
    <mergeCell ref="EN41:EW41"/>
    <mergeCell ref="EN39:EW39"/>
    <mergeCell ref="AK19:AQ19"/>
    <mergeCell ref="CQ33:CX33"/>
    <mergeCell ref="CC31:CI31"/>
    <mergeCell ref="CJ31:CP31"/>
    <mergeCell ref="CJ33:CP33"/>
    <mergeCell ref="B36:H36"/>
    <mergeCell ref="I36:N36"/>
    <mergeCell ref="I37:N37"/>
    <mergeCell ref="CC35:CI35"/>
    <mergeCell ref="BF35:BL35"/>
    <mergeCell ref="BM36:CB36"/>
    <mergeCell ref="AY36:BE36"/>
    <mergeCell ref="BM34:CB34"/>
    <mergeCell ref="U37:AC37"/>
    <mergeCell ref="AD34:AJ34"/>
    <mergeCell ref="AR35:AX35"/>
    <mergeCell ref="AR34:AX34"/>
    <mergeCell ref="I34:N34"/>
    <mergeCell ref="B34:H34"/>
    <mergeCell ref="B37:H37"/>
    <mergeCell ref="AY35:BE35"/>
    <mergeCell ref="I35:N35"/>
    <mergeCell ref="B35:H35"/>
    <mergeCell ref="AD35:AJ35"/>
    <mergeCell ref="BQ8:CO8"/>
    <mergeCell ref="BM22:CB22"/>
    <mergeCell ref="BM19:CB19"/>
    <mergeCell ref="BG9:BU9"/>
    <mergeCell ref="BV9:CF9"/>
    <mergeCell ref="CC15:CX15"/>
    <mergeCell ref="CQ20:CX20"/>
    <mergeCell ref="CQ21:CX21"/>
    <mergeCell ref="CQ22:CX22"/>
    <mergeCell ref="BM21:CB21"/>
    <mergeCell ref="BF20:BL20"/>
    <mergeCell ref="BF21:BL21"/>
    <mergeCell ref="BF18:BL18"/>
    <mergeCell ref="BF19:BL19"/>
    <mergeCell ref="CC18:CI18"/>
    <mergeCell ref="CJ18:CP18"/>
    <mergeCell ref="AD21:AJ21"/>
    <mergeCell ref="AK21:AQ21"/>
    <mergeCell ref="AY17:BE17"/>
    <mergeCell ref="AR17:AX17"/>
    <mergeCell ref="CJ17:CP17"/>
    <mergeCell ref="AD17:AJ17"/>
    <mergeCell ref="BM17:CB17"/>
    <mergeCell ref="AY15:BL15"/>
    <mergeCell ref="I19:N19"/>
    <mergeCell ref="O19:T19"/>
    <mergeCell ref="AD19:AJ19"/>
    <mergeCell ref="AD20:AJ20"/>
    <mergeCell ref="O20:T20"/>
    <mergeCell ref="U20:AC20"/>
    <mergeCell ref="U19:AC19"/>
    <mergeCell ref="I15:N16"/>
    <mergeCell ref="O15:T16"/>
    <mergeCell ref="U15:AC16"/>
    <mergeCell ref="I17:N17"/>
    <mergeCell ref="O17:T17"/>
    <mergeCell ref="I18:N18"/>
    <mergeCell ref="O18:T18"/>
    <mergeCell ref="AR20:AX20"/>
    <mergeCell ref="AY20:BE20"/>
    <mergeCell ref="C6:AU6"/>
    <mergeCell ref="AD15:AJ16"/>
    <mergeCell ref="AK15:AQ16"/>
    <mergeCell ref="AD14:AQ14"/>
    <mergeCell ref="AR14:AX16"/>
    <mergeCell ref="B18:H18"/>
    <mergeCell ref="C10:V10"/>
    <mergeCell ref="B17:H17"/>
    <mergeCell ref="B14:H16"/>
    <mergeCell ref="AR18:AX18"/>
    <mergeCell ref="I14:AC14"/>
    <mergeCell ref="AK18:AQ18"/>
    <mergeCell ref="AD18:AJ18"/>
    <mergeCell ref="U17:AC17"/>
    <mergeCell ref="U18:AC18"/>
    <mergeCell ref="AK17:AQ17"/>
    <mergeCell ref="CW1:DJ1"/>
    <mergeCell ref="CB3:CP3"/>
    <mergeCell ref="DH5:ED5"/>
    <mergeCell ref="AX3:BG3"/>
    <mergeCell ref="BH3:BI3"/>
    <mergeCell ref="BJ3:BM3"/>
    <mergeCell ref="B1:CV1"/>
    <mergeCell ref="BT5:DB5"/>
    <mergeCell ref="BY3:BZ3"/>
    <mergeCell ref="BS3:BT3"/>
    <mergeCell ref="CY3:CZ3"/>
    <mergeCell ref="C5:AU5"/>
    <mergeCell ref="EE5:EW5"/>
    <mergeCell ref="BT6:DB6"/>
    <mergeCell ref="DH7:EF7"/>
    <mergeCell ref="BU3:BX3"/>
    <mergeCell ref="BP3:BR3"/>
    <mergeCell ref="BG5:BR5"/>
    <mergeCell ref="CP7:DG7"/>
    <mergeCell ref="BG7:BP7"/>
    <mergeCell ref="BN3:BO3"/>
    <mergeCell ref="BQ7:CO7"/>
    <mergeCell ref="CR3:CT3"/>
    <mergeCell ref="CU3:CW3"/>
    <mergeCell ref="EH7:FF7"/>
    <mergeCell ref="EX36:FG36"/>
    <mergeCell ref="EN34:EW34"/>
    <mergeCell ref="EN17:EW17"/>
    <mergeCell ref="ED18:EM18"/>
    <mergeCell ref="CY17:EM17"/>
    <mergeCell ref="CC19:CI19"/>
    <mergeCell ref="CC17:CI17"/>
    <mergeCell ref="CQ18:CX18"/>
    <mergeCell ref="CJ19:CP19"/>
    <mergeCell ref="CQ17:CX17"/>
    <mergeCell ref="CY18:DI18"/>
    <mergeCell ref="EN29:EW29"/>
    <mergeCell ref="EX29:FG29"/>
    <mergeCell ref="EX31:FG31"/>
    <mergeCell ref="EX30:FG30"/>
    <mergeCell ref="EN25:EW25"/>
    <mergeCell ref="EX32:FG32"/>
    <mergeCell ref="EN26:EW26"/>
    <mergeCell ref="CC21:CI21"/>
    <mergeCell ref="CJ20:CP20"/>
    <mergeCell ref="CC20:CI20"/>
    <mergeCell ref="CY32:EM32"/>
    <mergeCell ref="CY36:EM36"/>
    <mergeCell ref="CQ24:CX24"/>
    <mergeCell ref="EX34:FG34"/>
    <mergeCell ref="EN33:EW33"/>
    <mergeCell ref="EX33:FG33"/>
    <mergeCell ref="EN21:EW21"/>
    <mergeCell ref="EX21:FG21"/>
    <mergeCell ref="EN19:EW19"/>
    <mergeCell ref="EX20:FG20"/>
    <mergeCell ref="EN20:EW20"/>
    <mergeCell ref="EX19:FG19"/>
    <mergeCell ref="EN23:EW23"/>
    <mergeCell ref="EX23:FG23"/>
    <mergeCell ref="EX25:FG25"/>
    <mergeCell ref="EX26:FG26"/>
    <mergeCell ref="EN28:EW28"/>
    <mergeCell ref="EX28:FG28"/>
    <mergeCell ref="EN22:EW22"/>
    <mergeCell ref="EN27:EW27"/>
    <mergeCell ref="EX27:FG27"/>
    <mergeCell ref="HH50:HR51"/>
    <mergeCell ref="ER51:FG51"/>
    <mergeCell ref="CR49:EQ50"/>
    <mergeCell ref="BV50:CF50"/>
    <mergeCell ref="W10:AV10"/>
    <mergeCell ref="DH9:DY10"/>
    <mergeCell ref="EC11:EO11"/>
    <mergeCell ref="EP11:FB11"/>
    <mergeCell ref="EN18:EW18"/>
    <mergeCell ref="BM18:CB18"/>
    <mergeCell ref="CY34:EM34"/>
    <mergeCell ref="CQ19:CX19"/>
    <mergeCell ref="DT18:EC18"/>
    <mergeCell ref="CC33:CI33"/>
    <mergeCell ref="CC34:CI34"/>
    <mergeCell ref="CY21:EM21"/>
    <mergeCell ref="CY33:EM33"/>
    <mergeCell ref="CY19:EM19"/>
    <mergeCell ref="CC22:CI22"/>
    <mergeCell ref="CJ22:CP22"/>
    <mergeCell ref="U21:AC21"/>
    <mergeCell ref="EX37:FG37"/>
    <mergeCell ref="EX35:FG35"/>
    <mergeCell ref="EN37:EW37"/>
    <mergeCell ref="O22:T22"/>
    <mergeCell ref="U22:AC22"/>
    <mergeCell ref="AD22:AJ22"/>
    <mergeCell ref="AK22:AQ22"/>
    <mergeCell ref="U33:AC33"/>
    <mergeCell ref="I21:N21"/>
    <mergeCell ref="O23:T23"/>
    <mergeCell ref="U23:AC23"/>
    <mergeCell ref="AD29:AJ29"/>
    <mergeCell ref="AD23:AJ23"/>
    <mergeCell ref="O32:T32"/>
    <mergeCell ref="U32:AC32"/>
    <mergeCell ref="I29:N29"/>
    <mergeCell ref="O29:T29"/>
    <mergeCell ref="U29:AC29"/>
    <mergeCell ref="I33:N33"/>
    <mergeCell ref="AK23:AQ23"/>
    <mergeCell ref="AD24:AJ24"/>
    <mergeCell ref="AK24:AQ24"/>
    <mergeCell ref="O21:T21"/>
    <mergeCell ref="AD27:AJ27"/>
    <mergeCell ref="AK27:AQ27"/>
    <mergeCell ref="U28:AC28"/>
    <mergeCell ref="AD28:AJ28"/>
    <mergeCell ref="AK28:AQ28"/>
    <mergeCell ref="U27:AC27"/>
    <mergeCell ref="U30:AC30"/>
    <mergeCell ref="AR24:AX24"/>
    <mergeCell ref="AR25:AX25"/>
    <mergeCell ref="CJ34:CP34"/>
    <mergeCell ref="CQ34:CX34"/>
    <mergeCell ref="CC36:CI36"/>
    <mergeCell ref="CJ35:CP35"/>
    <mergeCell ref="BM35:CB35"/>
    <mergeCell ref="AR36:AX36"/>
    <mergeCell ref="AY34:BE34"/>
    <mergeCell ref="CQ31:CX31"/>
    <mergeCell ref="AD30:AJ30"/>
    <mergeCell ref="U31:AC31"/>
    <mergeCell ref="AD31:AJ31"/>
    <mergeCell ref="AK31:AQ31"/>
    <mergeCell ref="AR31:AX31"/>
    <mergeCell ref="AY31:BE31"/>
    <mergeCell ref="AK30:AQ30"/>
    <mergeCell ref="AR30:AX30"/>
    <mergeCell ref="CQ26:CX26"/>
    <mergeCell ref="AK34:AQ34"/>
    <mergeCell ref="AY28:BE28"/>
    <mergeCell ref="B29:H29"/>
    <mergeCell ref="B27:H27"/>
    <mergeCell ref="I27:N27"/>
    <mergeCell ref="O27:T27"/>
    <mergeCell ref="B30:H30"/>
    <mergeCell ref="I30:N30"/>
    <mergeCell ref="O30:T30"/>
    <mergeCell ref="B32:H32"/>
    <mergeCell ref="I32:N32"/>
    <mergeCell ref="B31:H31"/>
    <mergeCell ref="I31:N31"/>
    <mergeCell ref="O31:T31"/>
    <mergeCell ref="B24:H24"/>
    <mergeCell ref="I24:N24"/>
    <mergeCell ref="O24:T24"/>
    <mergeCell ref="U24:AC24"/>
    <mergeCell ref="B25:H25"/>
    <mergeCell ref="I25:N25"/>
    <mergeCell ref="O25:T25"/>
    <mergeCell ref="B28:H28"/>
    <mergeCell ref="I28:N28"/>
    <mergeCell ref="O28:T28"/>
    <mergeCell ref="U25:AC25"/>
    <mergeCell ref="BF43:BL43"/>
    <mergeCell ref="CC38:CI38"/>
    <mergeCell ref="O38:T38"/>
    <mergeCell ref="U38:AC38"/>
    <mergeCell ref="O37:T37"/>
    <mergeCell ref="AD37:AJ37"/>
    <mergeCell ref="AK37:AQ37"/>
    <mergeCell ref="BM39:CB39"/>
    <mergeCell ref="O39:T39"/>
    <mergeCell ref="CC43:CI43"/>
    <mergeCell ref="CC42:CI42"/>
    <mergeCell ref="U39:AC39"/>
    <mergeCell ref="BF39:BL39"/>
    <mergeCell ref="AR41:AX41"/>
    <mergeCell ref="AY41:BE41"/>
    <mergeCell ref="BF40:BL40"/>
    <mergeCell ref="AK41:AQ41"/>
    <mergeCell ref="U40:AC40"/>
    <mergeCell ref="AD40:AJ40"/>
    <mergeCell ref="AK40:AQ40"/>
    <mergeCell ref="BM40:CB40"/>
    <mergeCell ref="BM41:CB41"/>
    <mergeCell ref="BF42:BL42"/>
    <mergeCell ref="AR42:AX42"/>
    <mergeCell ref="CQ45:CX46"/>
    <mergeCell ref="CC40:CI40"/>
    <mergeCell ref="CC41:CI41"/>
    <mergeCell ref="U45:AC46"/>
    <mergeCell ref="BM42:CB42"/>
    <mergeCell ref="ER79:FG79"/>
    <mergeCell ref="CG79:CQ79"/>
    <mergeCell ref="ER71:FG71"/>
    <mergeCell ref="CG77:CQ77"/>
    <mergeCell ref="ER53:FG53"/>
    <mergeCell ref="ER73:FG73"/>
    <mergeCell ref="CG75:CQ75"/>
    <mergeCell ref="ER49:FG50"/>
    <mergeCell ref="CR53:EQ53"/>
    <mergeCell ref="ER52:FG52"/>
    <mergeCell ref="ER77:FG77"/>
    <mergeCell ref="CR77:EQ77"/>
    <mergeCell ref="ER70:FG70"/>
    <mergeCell ref="CR78:EQ78"/>
    <mergeCell ref="ER55:FG55"/>
    <mergeCell ref="CR69:EQ69"/>
    <mergeCell ref="CR55:EQ55"/>
    <mergeCell ref="ER56:FG56"/>
    <mergeCell ref="CG50:CQ50"/>
    <mergeCell ref="CG52:CQ52"/>
    <mergeCell ref="CR76:EQ76"/>
    <mergeCell ref="ER63:FG63"/>
    <mergeCell ref="CR70:EQ70"/>
    <mergeCell ref="CR51:EQ51"/>
    <mergeCell ref="ER65:FG65"/>
    <mergeCell ref="CR68:EQ68"/>
    <mergeCell ref="CR74:EQ74"/>
    <mergeCell ref="CR73:EQ73"/>
    <mergeCell ref="CR75:EQ75"/>
    <mergeCell ref="ER57:FG57"/>
    <mergeCell ref="ER61:FG61"/>
    <mergeCell ref="CR64:EQ64"/>
    <mergeCell ref="CR67:EQ67"/>
    <mergeCell ref="ER58:FG58"/>
    <mergeCell ref="ER66:FG66"/>
    <mergeCell ref="ER64:FG64"/>
    <mergeCell ref="CY31:EM31"/>
    <mergeCell ref="EN31:EW31"/>
    <mergeCell ref="BF31:BL31"/>
    <mergeCell ref="CC30:CI30"/>
    <mergeCell ref="CJ30:CP30"/>
    <mergeCell ref="CQ30:CX30"/>
    <mergeCell ref="CY30:EM30"/>
    <mergeCell ref="EN30:EW30"/>
    <mergeCell ref="BM30:CB30"/>
    <mergeCell ref="BF30:BL30"/>
    <mergeCell ref="BV77:CF77"/>
    <mergeCell ref="BF25:BL25"/>
    <mergeCell ref="BM25:CB25"/>
    <mergeCell ref="CC25:CI25"/>
    <mergeCell ref="CJ25:CP25"/>
    <mergeCell ref="CY26:EM26"/>
    <mergeCell ref="BF26:BL26"/>
    <mergeCell ref="CC26:CI26"/>
    <mergeCell ref="CR79:EQ79"/>
    <mergeCell ref="BV75:CF75"/>
    <mergeCell ref="BV79:CF79"/>
    <mergeCell ref="BV78:CF78"/>
    <mergeCell ref="CG76:CQ76"/>
    <mergeCell ref="BJ76:BU76"/>
    <mergeCell ref="BV76:CF76"/>
    <mergeCell ref="CG78:CQ78"/>
    <mergeCell ref="CG73:CQ73"/>
    <mergeCell ref="CJ43:CP43"/>
    <mergeCell ref="CQ43:CX43"/>
    <mergeCell ref="CC44:CI44"/>
    <mergeCell ref="CJ44:CP44"/>
    <mergeCell ref="CQ44:CX44"/>
    <mergeCell ref="BM43:CB43"/>
    <mergeCell ref="BF41:BL41"/>
    <mergeCell ref="AR27:AX27"/>
    <mergeCell ref="AY27:BE27"/>
    <mergeCell ref="BF27:BL27"/>
    <mergeCell ref="AR28:AX28"/>
    <mergeCell ref="BF29:BL29"/>
    <mergeCell ref="BM29:CB29"/>
    <mergeCell ref="CY28:EM28"/>
    <mergeCell ref="CY27:EM27"/>
    <mergeCell ref="CC29:CI29"/>
    <mergeCell ref="CJ29:CP29"/>
    <mergeCell ref="CQ29:CX29"/>
    <mergeCell ref="CY29:EM29"/>
    <mergeCell ref="BM27:CB27"/>
    <mergeCell ref="CQ28:CX28"/>
    <mergeCell ref="BM28:CB28"/>
    <mergeCell ref="CC28:CI28"/>
    <mergeCell ref="CJ28:CP28"/>
    <mergeCell ref="CC27:CI27"/>
    <mergeCell ref="CJ27:CP27"/>
    <mergeCell ref="CQ27:CX27"/>
    <mergeCell ref="AR29:AX29"/>
    <mergeCell ref="AY29:BE29"/>
    <mergeCell ref="AD25:AJ25"/>
    <mergeCell ref="AK25:AQ25"/>
    <mergeCell ref="CY25:EM25"/>
    <mergeCell ref="BF23:BL23"/>
    <mergeCell ref="BM23:CB23"/>
    <mergeCell ref="CC23:CI23"/>
    <mergeCell ref="CJ23:CP23"/>
    <mergeCell ref="CQ23:CX23"/>
    <mergeCell ref="BF24:BL24"/>
    <mergeCell ref="BM24:CB24"/>
    <mergeCell ref="CC24:CI24"/>
    <mergeCell ref="CJ24:CP24"/>
    <mergeCell ref="CQ25:CX25"/>
    <mergeCell ref="AR23:AX23"/>
    <mergeCell ref="AR19:AX19"/>
    <mergeCell ref="EC10:FB10"/>
    <mergeCell ref="EP12:FB12"/>
    <mergeCell ref="DJ18:DS18"/>
    <mergeCell ref="EN14:EW16"/>
    <mergeCell ref="EX14:FG16"/>
    <mergeCell ref="EX18:FG18"/>
    <mergeCell ref="EX17:FG17"/>
    <mergeCell ref="EN24:EW24"/>
    <mergeCell ref="EX24:FG24"/>
    <mergeCell ref="EX22:FG22"/>
    <mergeCell ref="CY23:EM23"/>
    <mergeCell ref="CY24:EM24"/>
    <mergeCell ref="CY20:EM20"/>
    <mergeCell ref="EC12:EO12"/>
    <mergeCell ref="CY14:EM16"/>
    <mergeCell ref="AR22:AX22"/>
    <mergeCell ref="AY22:BE22"/>
    <mergeCell ref="CY22:EM22"/>
    <mergeCell ref="BM20:CB20"/>
    <mergeCell ref="AY14:CX14"/>
    <mergeCell ref="BG11:BT11"/>
    <mergeCell ref="CP9:DG10"/>
    <mergeCell ref="BM15:CB16"/>
    <mergeCell ref="AY26:BE26"/>
    <mergeCell ref="CJ16:CP16"/>
    <mergeCell ref="BF22:BL22"/>
    <mergeCell ref="CJ21:CP21"/>
    <mergeCell ref="BU11:CF11"/>
    <mergeCell ref="CQ16:CX16"/>
    <mergeCell ref="AY16:BE16"/>
    <mergeCell ref="BF16:BL16"/>
    <mergeCell ref="AY18:BE18"/>
    <mergeCell ref="BM26:CB26"/>
    <mergeCell ref="CJ26:CP26"/>
    <mergeCell ref="CC16:CI16"/>
    <mergeCell ref="BF17:BL17"/>
    <mergeCell ref="B19:H19"/>
    <mergeCell ref="AY19:BE19"/>
    <mergeCell ref="B22:H22"/>
    <mergeCell ref="I22:N22"/>
    <mergeCell ref="B20:H20"/>
    <mergeCell ref="I20:N20"/>
    <mergeCell ref="B23:H23"/>
    <mergeCell ref="I23:N23"/>
    <mergeCell ref="AY37:BE37"/>
    <mergeCell ref="AK20:AQ20"/>
    <mergeCell ref="AR21:AX21"/>
    <mergeCell ref="AY21:BE21"/>
    <mergeCell ref="B21:H21"/>
    <mergeCell ref="B26:H26"/>
    <mergeCell ref="I26:N26"/>
    <mergeCell ref="O26:T26"/>
    <mergeCell ref="U26:AC26"/>
    <mergeCell ref="AD26:AJ26"/>
    <mergeCell ref="AK26:AQ26"/>
    <mergeCell ref="AY25:BE25"/>
    <mergeCell ref="AY23:BE23"/>
    <mergeCell ref="AY24:BE24"/>
    <mergeCell ref="AR26:AX26"/>
    <mergeCell ref="AK29:AQ29"/>
    <mergeCell ref="AY32:BE32"/>
    <mergeCell ref="BF32:BL32"/>
    <mergeCell ref="BM31:CB31"/>
    <mergeCell ref="AY40:BE40"/>
    <mergeCell ref="AR32:AX32"/>
    <mergeCell ref="BM37:CB37"/>
    <mergeCell ref="BM38:CB38"/>
    <mergeCell ref="AR33:AX33"/>
    <mergeCell ref="AR39:AX39"/>
    <mergeCell ref="BM32:CB32"/>
    <mergeCell ref="AY39:BE39"/>
    <mergeCell ref="AY30:BE30"/>
    <mergeCell ref="AK35:AQ35"/>
    <mergeCell ref="BF28:BL28"/>
    <mergeCell ref="EN32:EW32"/>
    <mergeCell ref="AD43:AJ43"/>
    <mergeCell ref="AY38:BE38"/>
    <mergeCell ref="AR38:AX38"/>
    <mergeCell ref="CC37:CI37"/>
    <mergeCell ref="CJ37:CP37"/>
    <mergeCell ref="CY35:EM35"/>
    <mergeCell ref="CQ32:CX32"/>
    <mergeCell ref="CC32:CI32"/>
    <mergeCell ref="CJ32:CP32"/>
    <mergeCell ref="CC39:CI39"/>
    <mergeCell ref="CJ39:CP39"/>
    <mergeCell ref="CQ39:CX39"/>
    <mergeCell ref="CY39:EM39"/>
    <mergeCell ref="CJ41:CP41"/>
    <mergeCell ref="CQ41:CX41"/>
    <mergeCell ref="CY41:EM41"/>
    <mergeCell ref="AD39:AJ39"/>
    <mergeCell ref="AK39:AQ39"/>
    <mergeCell ref="BM33:CB33"/>
    <mergeCell ref="BF38:BL38"/>
    <mergeCell ref="AD32:AJ32"/>
    <mergeCell ref="AK32:AQ32"/>
    <mergeCell ref="B43:H43"/>
    <mergeCell ref="I43:N43"/>
    <mergeCell ref="O43:T43"/>
    <mergeCell ref="U43:AC43"/>
    <mergeCell ref="B41:H41"/>
    <mergeCell ref="I41:N41"/>
    <mergeCell ref="O41:T41"/>
    <mergeCell ref="B40:H40"/>
    <mergeCell ref="I40:N40"/>
    <mergeCell ref="O40:T40"/>
    <mergeCell ref="B39:H39"/>
    <mergeCell ref="I39:N39"/>
    <mergeCell ref="AD41:AJ41"/>
    <mergeCell ref="U41:AC41"/>
    <mergeCell ref="B42:H42"/>
    <mergeCell ref="I42:N42"/>
    <mergeCell ref="O42:T42"/>
    <mergeCell ref="U42:AC42"/>
    <mergeCell ref="AD42:AJ42"/>
    <mergeCell ref="AK42:AQ42"/>
    <mergeCell ref="AK33:AQ33"/>
    <mergeCell ref="AY42:BE42"/>
    <mergeCell ref="B38:H38"/>
    <mergeCell ref="I38:N38"/>
    <mergeCell ref="AD38:AJ38"/>
    <mergeCell ref="O33:T33"/>
    <mergeCell ref="O35:T35"/>
    <mergeCell ref="BF33:BL33"/>
    <mergeCell ref="U35:AC35"/>
    <mergeCell ref="O34:T34"/>
    <mergeCell ref="BF37:BL37"/>
    <mergeCell ref="AK38:AQ38"/>
    <mergeCell ref="AD33:AJ33"/>
    <mergeCell ref="B33:H33"/>
    <mergeCell ref="U34:AC34"/>
    <mergeCell ref="AY33:BE33"/>
    <mergeCell ref="AR40:AX40"/>
    <mergeCell ref="B44:H44"/>
    <mergeCell ref="I44:N44"/>
    <mergeCell ref="B57:S57"/>
    <mergeCell ref="T57:BI57"/>
    <mergeCell ref="BJ57:BU57"/>
    <mergeCell ref="T53:BI53"/>
    <mergeCell ref="O44:T44"/>
    <mergeCell ref="AD44:AJ44"/>
    <mergeCell ref="AK44:AQ44"/>
    <mergeCell ref="AR44:AX44"/>
    <mergeCell ref="BF44:BL44"/>
    <mergeCell ref="AY44:BE44"/>
    <mergeCell ref="BJ53:BU53"/>
    <mergeCell ref="B45:N45"/>
    <mergeCell ref="O45:T45"/>
    <mergeCell ref="B46:D46"/>
    <mergeCell ref="E46:T46"/>
    <mergeCell ref="T51:BI51"/>
    <mergeCell ref="BJ51:BU51"/>
    <mergeCell ref="U44:AC44"/>
    <mergeCell ref="BM44:CB44"/>
    <mergeCell ref="BF45:BL46"/>
    <mergeCell ref="BM45:CB46"/>
    <mergeCell ref="BV49:CQ49"/>
    <mergeCell ref="BV56:CF56"/>
    <mergeCell ref="CG56:CQ56"/>
    <mergeCell ref="CR56:EQ56"/>
    <mergeCell ref="B61:S61"/>
    <mergeCell ref="BJ61:BU61"/>
    <mergeCell ref="BV61:CF61"/>
    <mergeCell ref="CG61:CQ61"/>
    <mergeCell ref="CR61:EQ61"/>
    <mergeCell ref="CG60:CQ60"/>
    <mergeCell ref="CR60:EQ60"/>
    <mergeCell ref="BV58:CF58"/>
    <mergeCell ref="CG58:CQ58"/>
    <mergeCell ref="CR58:EQ58"/>
    <mergeCell ref="B59:S59"/>
    <mergeCell ref="B60:S60"/>
    <mergeCell ref="BJ60:BU60"/>
    <mergeCell ref="BV60:CF60"/>
    <mergeCell ref="T61:BI61"/>
    <mergeCell ref="T60:BI60"/>
    <mergeCell ref="T56:BI56"/>
    <mergeCell ref="B56:S56"/>
    <mergeCell ref="BJ56:BU56"/>
    <mergeCell ref="B58:S58"/>
    <mergeCell ref="T58:BI58"/>
    <mergeCell ref="BV57:CF57"/>
    <mergeCell ref="CG57:CQ57"/>
    <mergeCell ref="CR57:EQ57"/>
    <mergeCell ref="BJ59:BU59"/>
    <mergeCell ref="BV59:CF59"/>
    <mergeCell ref="CR63:EQ63"/>
    <mergeCell ref="BV62:CF62"/>
    <mergeCell ref="CG62:CQ62"/>
    <mergeCell ref="CR62:EQ62"/>
    <mergeCell ref="BJ65:BU65"/>
    <mergeCell ref="T62:BI62"/>
    <mergeCell ref="BJ62:BU62"/>
    <mergeCell ref="T63:BI63"/>
    <mergeCell ref="CG59:CQ59"/>
    <mergeCell ref="CR59:EQ59"/>
    <mergeCell ref="B64:S64"/>
    <mergeCell ref="BJ64:BU64"/>
    <mergeCell ref="BV64:CF64"/>
    <mergeCell ref="CG64:CQ64"/>
    <mergeCell ref="BV65:CF65"/>
    <mergeCell ref="CG65:CQ65"/>
    <mergeCell ref="CR65:EQ65"/>
    <mergeCell ref="B65:S65"/>
    <mergeCell ref="T65:BI65"/>
    <mergeCell ref="B63:S63"/>
    <mergeCell ref="BJ63:BU63"/>
    <mergeCell ref="BV63:CF63"/>
    <mergeCell ref="CG63:CQ63"/>
    <mergeCell ref="T64:BI64"/>
    <mergeCell ref="B73:S73"/>
    <mergeCell ref="T70:BI70"/>
    <mergeCell ref="BV68:CF68"/>
    <mergeCell ref="CG68:CQ68"/>
    <mergeCell ref="BJ70:BU70"/>
    <mergeCell ref="CR71:EQ71"/>
    <mergeCell ref="T69:BI69"/>
    <mergeCell ref="CG71:CQ71"/>
    <mergeCell ref="BJ66:BU66"/>
    <mergeCell ref="BV66:CF66"/>
    <mergeCell ref="CG66:CQ66"/>
    <mergeCell ref="CR66:EQ66"/>
    <mergeCell ref="BV67:CF67"/>
    <mergeCell ref="B66:S66"/>
    <mergeCell ref="BV72:CF72"/>
    <mergeCell ref="CG72:CQ72"/>
    <mergeCell ref="CR72:EQ72"/>
    <mergeCell ref="CG69:CQ69"/>
    <mergeCell ref="BV69:CF69"/>
    <mergeCell ref="BV71:CF71"/>
    <mergeCell ref="B74:S74"/>
    <mergeCell ref="T74:BI74"/>
    <mergeCell ref="BJ74:BU74"/>
    <mergeCell ref="BV74:CF74"/>
    <mergeCell ref="CG74:CQ74"/>
    <mergeCell ref="BJ71:BU71"/>
    <mergeCell ref="CG70:CQ70"/>
    <mergeCell ref="CG67:CQ67"/>
    <mergeCell ref="B67:S67"/>
    <mergeCell ref="BV70:CF70"/>
    <mergeCell ref="BJ68:BU68"/>
    <mergeCell ref="BJ69:BU69"/>
    <mergeCell ref="T67:BI67"/>
    <mergeCell ref="BJ67:BU67"/>
    <mergeCell ref="B68:S68"/>
    <mergeCell ref="B69:S69"/>
    <mergeCell ref="B71:S71"/>
    <mergeCell ref="T72:BI72"/>
    <mergeCell ref="T73:BI73"/>
    <mergeCell ref="BJ73:BU73"/>
    <mergeCell ref="BV73:CF73"/>
    <mergeCell ref="B72:S72"/>
    <mergeCell ref="BJ72:BU72"/>
    <mergeCell ref="T68:BI68"/>
  </mergeCells>
  <phoneticPr fontId="0" type="noConversion"/>
  <conditionalFormatting sqref="CC18:CP44">
    <cfRule type="cellIs" dxfId="4" priority="6" operator="lessThan">
      <formula>0</formula>
    </cfRule>
  </conditionalFormatting>
  <conditionalFormatting sqref="AY19:BE44 BF18:BL44">
    <cfRule type="cellIs" dxfId="3" priority="5" operator="lessThanOrEqual">
      <formula>0</formula>
    </cfRule>
  </conditionalFormatting>
  <conditionalFormatting sqref="BV52:CF78">
    <cfRule type="cellIs" dxfId="2" priority="4" operator="lessThan">
      <formula>0</formula>
    </cfRule>
  </conditionalFormatting>
  <conditionalFormatting sqref="AY18:BL44">
    <cfRule type="cellIs" dxfId="1" priority="2" operator="greaterThan">
      <formula>60</formula>
    </cfRule>
  </conditionalFormatting>
  <conditionalFormatting sqref="AD18:AQ44">
    <cfRule type="duplicateValues" dxfId="0" priority="8"/>
  </conditionalFormatting>
  <dataValidations count="3">
    <dataValidation type="list" allowBlank="1" showInputMessage="1" showErrorMessage="1" sqref="BQ7:CO7">
      <formula1>б</formula1>
    </dataValidation>
    <dataValidation type="list" allowBlank="1" showInputMessage="1" showErrorMessage="1" sqref="BT5:DB5">
      <formula1>а</formula1>
    </dataValidation>
    <dataValidation type="list" allowBlank="1" showInputMessage="1" showErrorMessage="1" sqref="CB3:CP3">
      <formula1>$FM$1:$FM$12</formula1>
    </dataValidation>
  </dataValidations>
  <printOptions horizontalCentered="1"/>
  <pageMargins left="0" right="0" top="0.39370078740157483" bottom="0" header="0.51181102362204722" footer="0.51181102362204722"/>
  <pageSetup paperSize="9" scale="84" fitToHeight="0" orientation="landscape" blackAndWhite="1" r:id="rId1"/>
  <headerFooter alignWithMargins="0"/>
  <rowBreaks count="1" manualBreakCount="1">
    <brk id="47" max="182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БН!$C$3:$C$5</xm:f>
          </x14:formula1>
          <xm:sqref>BU11:CF11</xm:sqref>
        </x14:dataValidation>
        <x14:dataValidation type="list" allowBlank="1" showInputMessage="1" showErrorMessage="1">
          <x14:formula1>
            <xm:f>БН!$A$3:$A$22</xm:f>
          </x14:formula1>
          <xm:sqref>W10:AV10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7"/>
  <sheetViews>
    <sheetView workbookViewId="0">
      <selection activeCell="A41" sqref="A41:F41"/>
    </sheetView>
  </sheetViews>
  <sheetFormatPr defaultRowHeight="12.75" x14ac:dyDescent="0.2"/>
  <cols>
    <col min="2" max="2" width="15" customWidth="1"/>
    <col min="3" max="3" width="37.5" customWidth="1"/>
    <col min="4" max="4" width="47.1640625" customWidth="1"/>
    <col min="5" max="5" width="52" customWidth="1"/>
    <col min="6" max="6" width="33.1640625" customWidth="1"/>
    <col min="9" max="9" width="22.33203125" customWidth="1"/>
    <col min="10" max="10" width="13.83203125" customWidth="1"/>
  </cols>
  <sheetData>
    <row r="2" spans="1:10" ht="20.25" x14ac:dyDescent="0.3">
      <c r="A2" s="278" t="s">
        <v>87</v>
      </c>
      <c r="B2" s="278"/>
      <c r="C2" s="279"/>
      <c r="D2" s="279"/>
      <c r="E2" s="279"/>
      <c r="F2" s="279"/>
      <c r="G2" s="7"/>
      <c r="H2" s="7"/>
      <c r="I2" s="7"/>
      <c r="J2" s="7"/>
    </row>
    <row r="3" spans="1:10" ht="15.75" x14ac:dyDescent="0.2">
      <c r="A3" s="8"/>
      <c r="B3" s="8"/>
    </row>
    <row r="4" spans="1:10" ht="72" customHeight="1" x14ac:dyDescent="0.2">
      <c r="A4" s="277" t="s">
        <v>122</v>
      </c>
      <c r="B4" s="277"/>
      <c r="C4" s="273"/>
      <c r="D4" s="273"/>
      <c r="E4" s="273"/>
      <c r="F4" s="273"/>
      <c r="G4" s="7"/>
      <c r="H4" s="7"/>
      <c r="I4" s="7"/>
      <c r="J4" s="7"/>
    </row>
    <row r="5" spans="1:10" ht="45.75" customHeight="1" x14ac:dyDescent="0.2">
      <c r="A5" s="277" t="s">
        <v>88</v>
      </c>
      <c r="B5" s="277"/>
      <c r="C5" s="273"/>
      <c r="D5" s="273"/>
      <c r="E5" s="273"/>
      <c r="F5" s="273"/>
      <c r="G5" s="7"/>
      <c r="H5" s="7"/>
      <c r="I5" s="7"/>
      <c r="J5" s="7"/>
    </row>
    <row r="6" spans="1:10" ht="24.75" customHeight="1" x14ac:dyDescent="0.2">
      <c r="A6" s="277" t="s">
        <v>89</v>
      </c>
      <c r="B6" s="277"/>
      <c r="C6" s="273"/>
      <c r="D6" s="273"/>
      <c r="E6" s="273"/>
      <c r="F6" s="273"/>
      <c r="G6" s="7"/>
      <c r="H6" s="7"/>
      <c r="I6" s="7"/>
      <c r="J6" s="7"/>
    </row>
    <row r="7" spans="1:10" ht="34.5" customHeight="1" x14ac:dyDescent="0.2">
      <c r="A7" s="277" t="s">
        <v>117</v>
      </c>
      <c r="B7" s="277"/>
      <c r="C7" s="273"/>
      <c r="D7" s="273"/>
      <c r="E7" s="273"/>
      <c r="F7" s="273"/>
      <c r="G7" s="7"/>
      <c r="H7" s="7"/>
      <c r="I7" s="7"/>
      <c r="J7" s="7"/>
    </row>
    <row r="8" spans="1:10" ht="49.5" customHeight="1" x14ac:dyDescent="0.2">
      <c r="A8" s="277" t="s">
        <v>123</v>
      </c>
      <c r="B8" s="277"/>
      <c r="C8" s="273"/>
      <c r="D8" s="273"/>
      <c r="E8" s="273"/>
      <c r="F8" s="273"/>
      <c r="G8" s="7"/>
      <c r="H8" s="7"/>
      <c r="I8" s="7"/>
      <c r="J8" s="7"/>
    </row>
    <row r="9" spans="1:10" ht="36.75" customHeight="1" x14ac:dyDescent="0.2">
      <c r="A9" s="277" t="s">
        <v>118</v>
      </c>
      <c r="B9" s="277"/>
      <c r="C9" s="273"/>
      <c r="D9" s="273"/>
      <c r="E9" s="273"/>
      <c r="F9" s="273"/>
      <c r="G9" s="7"/>
      <c r="H9" s="7"/>
      <c r="I9" s="7"/>
      <c r="J9" s="7"/>
    </row>
    <row r="10" spans="1:10" ht="66" customHeight="1" x14ac:dyDescent="0.2">
      <c r="A10" s="277" t="s">
        <v>90</v>
      </c>
      <c r="B10" s="277"/>
      <c r="C10" s="273"/>
      <c r="D10" s="273"/>
      <c r="E10" s="273"/>
      <c r="F10" s="273"/>
      <c r="G10" s="7"/>
      <c r="H10" s="7"/>
      <c r="I10" s="7"/>
      <c r="J10" s="7"/>
    </row>
    <row r="11" spans="1:10" ht="51" customHeight="1" x14ac:dyDescent="0.2">
      <c r="A11" s="277" t="s">
        <v>91</v>
      </c>
      <c r="B11" s="277"/>
      <c r="C11" s="273"/>
      <c r="D11" s="273"/>
      <c r="E11" s="273"/>
      <c r="F11" s="273"/>
      <c r="G11" s="7"/>
      <c r="H11" s="7"/>
      <c r="I11" s="7"/>
      <c r="J11" s="7"/>
    </row>
    <row r="12" spans="1:10" ht="18.75" x14ac:dyDescent="0.2">
      <c r="A12" s="9"/>
      <c r="B12" s="15"/>
    </row>
    <row r="13" spans="1:10" ht="86.25" customHeight="1" x14ac:dyDescent="0.2">
      <c r="A13" s="277" t="s">
        <v>115</v>
      </c>
      <c r="B13" s="277"/>
      <c r="C13" s="273"/>
      <c r="D13" s="273"/>
      <c r="E13" s="273"/>
      <c r="F13" s="273"/>
      <c r="G13" s="7"/>
      <c r="H13" s="7"/>
      <c r="I13" s="7"/>
      <c r="J13" s="7"/>
    </row>
    <row r="14" spans="1:10" ht="18.75" x14ac:dyDescent="0.2">
      <c r="A14" s="10"/>
      <c r="B14" s="10"/>
    </row>
    <row r="15" spans="1:10" ht="15.75" x14ac:dyDescent="0.2">
      <c r="A15" s="11"/>
      <c r="B15" s="11"/>
    </row>
    <row r="16" spans="1:10" ht="15.75" x14ac:dyDescent="0.2">
      <c r="A16" s="11"/>
      <c r="B16" s="11"/>
    </row>
    <row r="17" spans="1:6" ht="18.75" x14ac:dyDescent="0.2">
      <c r="A17" s="12" t="s">
        <v>92</v>
      </c>
      <c r="B17" s="12"/>
    </row>
    <row r="18" spans="1:6" ht="45.75" customHeight="1" x14ac:dyDescent="0.2">
      <c r="A18" s="272" t="s">
        <v>93</v>
      </c>
      <c r="B18" s="272"/>
      <c r="C18" s="273"/>
      <c r="D18" s="273"/>
      <c r="E18" s="273"/>
      <c r="F18" s="273"/>
    </row>
    <row r="19" spans="1:6" ht="34.5" customHeight="1" x14ac:dyDescent="0.2">
      <c r="A19" s="272" t="s">
        <v>94</v>
      </c>
      <c r="B19" s="272"/>
      <c r="C19" s="273"/>
      <c r="D19" s="273"/>
      <c r="E19" s="273"/>
      <c r="F19" s="273"/>
    </row>
    <row r="20" spans="1:6" ht="51.75" customHeight="1" x14ac:dyDescent="0.2">
      <c r="A20" s="274" t="s">
        <v>95</v>
      </c>
      <c r="B20" s="274"/>
      <c r="C20" s="273"/>
      <c r="D20" s="273"/>
      <c r="E20" s="273"/>
      <c r="F20" s="273"/>
    </row>
    <row r="21" spans="1:6" ht="34.5" customHeight="1" x14ac:dyDescent="0.2">
      <c r="A21" s="274" t="s">
        <v>96</v>
      </c>
      <c r="B21" s="274"/>
      <c r="C21" s="273"/>
      <c r="D21" s="273"/>
      <c r="E21" s="273"/>
      <c r="F21" s="273"/>
    </row>
    <row r="22" spans="1:6" ht="36" customHeight="1" x14ac:dyDescent="0.2">
      <c r="A22" s="274" t="s">
        <v>97</v>
      </c>
      <c r="B22" s="274"/>
      <c r="C22" s="273"/>
      <c r="D22" s="273"/>
      <c r="E22" s="273"/>
      <c r="F22" s="273"/>
    </row>
    <row r="23" spans="1:6" ht="31.5" customHeight="1" x14ac:dyDescent="0.2">
      <c r="A23" s="274" t="s">
        <v>98</v>
      </c>
      <c r="B23" s="274"/>
      <c r="C23" s="273"/>
      <c r="D23" s="273"/>
      <c r="E23" s="273"/>
      <c r="F23" s="273"/>
    </row>
    <row r="24" spans="1:6" ht="30.75" customHeight="1" x14ac:dyDescent="0.2">
      <c r="A24" s="274" t="s">
        <v>119</v>
      </c>
      <c r="B24" s="274"/>
      <c r="C24" s="273"/>
      <c r="D24" s="273"/>
      <c r="E24" s="273"/>
      <c r="F24" s="273"/>
    </row>
    <row r="25" spans="1:6" ht="36" customHeight="1" x14ac:dyDescent="0.2">
      <c r="A25" s="274" t="s">
        <v>99</v>
      </c>
      <c r="B25" s="274"/>
      <c r="C25" s="273"/>
      <c r="D25" s="273"/>
      <c r="E25" s="273"/>
      <c r="F25" s="273"/>
    </row>
    <row r="26" spans="1:6" ht="26.25" customHeight="1" x14ac:dyDescent="0.2">
      <c r="A26" s="274" t="s">
        <v>100</v>
      </c>
      <c r="B26" s="274"/>
      <c r="C26" s="273"/>
      <c r="D26" s="273"/>
      <c r="E26" s="273"/>
      <c r="F26" s="273"/>
    </row>
    <row r="27" spans="1:6" ht="27.75" customHeight="1" x14ac:dyDescent="0.2">
      <c r="A27" s="274" t="s">
        <v>101</v>
      </c>
      <c r="B27" s="274"/>
      <c r="C27" s="273"/>
      <c r="D27" s="273"/>
      <c r="E27" s="273"/>
      <c r="F27" s="273"/>
    </row>
    <row r="28" spans="1:6" ht="30.75" customHeight="1" x14ac:dyDescent="0.2">
      <c r="A28" s="274" t="s">
        <v>102</v>
      </c>
      <c r="B28" s="274"/>
      <c r="C28" s="273"/>
      <c r="D28" s="273"/>
      <c r="E28" s="273"/>
      <c r="F28" s="273"/>
    </row>
    <row r="29" spans="1:6" ht="48" customHeight="1" x14ac:dyDescent="0.2">
      <c r="A29" s="274" t="s">
        <v>103</v>
      </c>
      <c r="B29" s="274"/>
      <c r="C29" s="273"/>
      <c r="D29" s="273"/>
      <c r="E29" s="273"/>
      <c r="F29" s="273"/>
    </row>
    <row r="30" spans="1:6" ht="18.75" x14ac:dyDescent="0.2">
      <c r="A30" s="13"/>
      <c r="B30" s="16"/>
    </row>
    <row r="31" spans="1:6" ht="40.5" customHeight="1" x14ac:dyDescent="0.2">
      <c r="A31" s="272" t="s">
        <v>104</v>
      </c>
      <c r="B31" s="272"/>
      <c r="C31" s="273"/>
      <c r="D31" s="273"/>
      <c r="E31" s="273"/>
      <c r="F31" s="273"/>
    </row>
    <row r="32" spans="1:6" ht="33" customHeight="1" x14ac:dyDescent="0.2">
      <c r="A32" s="275" t="s">
        <v>105</v>
      </c>
      <c r="B32" s="275"/>
      <c r="C32" s="273"/>
      <c r="D32" s="273"/>
      <c r="E32" s="273"/>
      <c r="F32" s="273"/>
    </row>
    <row r="33" spans="1:6" ht="54" customHeight="1" x14ac:dyDescent="0.2">
      <c r="A33" s="275" t="s">
        <v>120</v>
      </c>
      <c r="B33" s="275"/>
      <c r="C33" s="273"/>
      <c r="D33" s="273"/>
      <c r="E33" s="273"/>
      <c r="F33" s="273"/>
    </row>
    <row r="34" spans="1:6" ht="51.75" customHeight="1" x14ac:dyDescent="0.2">
      <c r="A34" s="275" t="s">
        <v>106</v>
      </c>
      <c r="B34" s="275"/>
      <c r="C34" s="273"/>
      <c r="D34" s="273"/>
      <c r="E34" s="273"/>
      <c r="F34" s="273"/>
    </row>
    <row r="35" spans="1:6" ht="47.25" customHeight="1" x14ac:dyDescent="0.2">
      <c r="A35" s="276" t="s">
        <v>107</v>
      </c>
      <c r="B35" s="276"/>
      <c r="C35" s="273"/>
      <c r="D35" s="273"/>
      <c r="E35" s="273"/>
      <c r="F35" s="273"/>
    </row>
    <row r="36" spans="1:6" ht="70.5" customHeight="1" x14ac:dyDescent="0.2">
      <c r="A36" s="275" t="s">
        <v>108</v>
      </c>
      <c r="B36" s="275"/>
      <c r="C36" s="273"/>
      <c r="D36" s="273"/>
      <c r="E36" s="273"/>
      <c r="F36" s="273"/>
    </row>
    <row r="37" spans="1:6" ht="66" customHeight="1" x14ac:dyDescent="0.2">
      <c r="A37" s="275" t="s">
        <v>109</v>
      </c>
      <c r="B37" s="275"/>
      <c r="C37" s="273"/>
      <c r="D37" s="273"/>
      <c r="E37" s="273"/>
      <c r="F37" s="273"/>
    </row>
    <row r="38" spans="1:6" ht="42" customHeight="1" x14ac:dyDescent="0.2">
      <c r="A38" s="275" t="s">
        <v>110</v>
      </c>
      <c r="B38" s="275"/>
      <c r="C38" s="273"/>
      <c r="D38" s="273"/>
      <c r="E38" s="273"/>
      <c r="F38" s="273"/>
    </row>
    <row r="39" spans="1:6" ht="18.75" x14ac:dyDescent="0.2">
      <c r="A39" s="13"/>
      <c r="B39" s="16"/>
    </row>
    <row r="40" spans="1:6" ht="21.75" customHeight="1" x14ac:dyDescent="0.2">
      <c r="A40" s="272" t="s">
        <v>111</v>
      </c>
      <c r="B40" s="272"/>
      <c r="C40" s="273"/>
      <c r="D40" s="273"/>
      <c r="E40" s="273"/>
      <c r="F40" s="273"/>
    </row>
    <row r="41" spans="1:6" ht="72.75" customHeight="1" x14ac:dyDescent="0.2">
      <c r="A41" s="274" t="s">
        <v>121</v>
      </c>
      <c r="B41" s="274"/>
      <c r="C41" s="273"/>
      <c r="D41" s="273"/>
      <c r="E41" s="273"/>
      <c r="F41" s="273"/>
    </row>
    <row r="42" spans="1:6" ht="60.75" customHeight="1" x14ac:dyDescent="0.2">
      <c r="A42" s="274" t="s">
        <v>112</v>
      </c>
      <c r="B42" s="274"/>
      <c r="C42" s="273"/>
      <c r="D42" s="273"/>
      <c r="E42" s="273"/>
      <c r="F42" s="273"/>
    </row>
    <row r="43" spans="1:6" ht="18.75" x14ac:dyDescent="0.2">
      <c r="A43" s="14"/>
      <c r="B43" s="14"/>
    </row>
    <row r="44" spans="1:6" ht="33" customHeight="1" x14ac:dyDescent="0.2">
      <c r="A44" s="272" t="s">
        <v>113</v>
      </c>
      <c r="B44" s="272"/>
      <c r="C44" s="273"/>
      <c r="D44" s="273"/>
      <c r="E44" s="273"/>
      <c r="F44" s="273"/>
    </row>
    <row r="45" spans="1:6" ht="46.5" customHeight="1" x14ac:dyDescent="0.2">
      <c r="A45" s="272" t="s">
        <v>114</v>
      </c>
      <c r="B45" s="272"/>
      <c r="C45" s="273"/>
      <c r="D45" s="273"/>
      <c r="E45" s="273"/>
      <c r="F45" s="273"/>
    </row>
    <row r="46" spans="1:6" ht="18.75" x14ac:dyDescent="0.2">
      <c r="A46" s="13"/>
      <c r="B46" s="16"/>
    </row>
    <row r="47" spans="1:6" ht="18.75" x14ac:dyDescent="0.2">
      <c r="A47" s="13"/>
      <c r="B47" s="16"/>
    </row>
  </sheetData>
  <mergeCells count="35">
    <mergeCell ref="A4:F4"/>
    <mergeCell ref="A5:F5"/>
    <mergeCell ref="A6:F6"/>
    <mergeCell ref="A7:F7"/>
    <mergeCell ref="A2:F2"/>
    <mergeCell ref="A8:F8"/>
    <mergeCell ref="A9:F9"/>
    <mergeCell ref="A10:F10"/>
    <mergeCell ref="A11:F11"/>
    <mergeCell ref="A13:F13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1:F31"/>
    <mergeCell ref="A32:F32"/>
    <mergeCell ref="A33:F33"/>
    <mergeCell ref="A34:F34"/>
    <mergeCell ref="A35:F35"/>
    <mergeCell ref="A36:F36"/>
    <mergeCell ref="A37:F37"/>
    <mergeCell ref="A38:F38"/>
    <mergeCell ref="A40:F40"/>
    <mergeCell ref="A41:F41"/>
    <mergeCell ref="A42:F42"/>
    <mergeCell ref="A44:F44"/>
    <mergeCell ref="A45:F45"/>
  </mergeCells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J30" sqref="J30"/>
    </sheetView>
  </sheetViews>
  <sheetFormatPr defaultRowHeight="12.75" x14ac:dyDescent="0.2"/>
  <cols>
    <col min="1" max="1" width="61.83203125" customWidth="1"/>
    <col min="3" max="3" width="13.33203125" bestFit="1" customWidth="1"/>
  </cols>
  <sheetData>
    <row r="1" spans="1:3" ht="15" x14ac:dyDescent="0.25">
      <c r="A1" s="4" t="s">
        <v>45</v>
      </c>
      <c r="C1" s="5" t="s">
        <v>78</v>
      </c>
    </row>
    <row r="2" spans="1:3" x14ac:dyDescent="0.2">
      <c r="A2" s="17" t="s">
        <v>135</v>
      </c>
      <c r="C2" s="5"/>
    </row>
    <row r="3" spans="1:3" x14ac:dyDescent="0.2">
      <c r="A3" s="17" t="s">
        <v>126</v>
      </c>
      <c r="C3" s="6" t="s">
        <v>79</v>
      </c>
    </row>
    <row r="4" spans="1:3" x14ac:dyDescent="0.2">
      <c r="A4" s="17" t="s">
        <v>127</v>
      </c>
      <c r="C4" s="6" t="s">
        <v>80</v>
      </c>
    </row>
    <row r="5" spans="1:3" x14ac:dyDescent="0.2">
      <c r="A5" s="17" t="s">
        <v>128</v>
      </c>
      <c r="C5" s="6" t="s">
        <v>81</v>
      </c>
    </row>
    <row r="6" spans="1:3" x14ac:dyDescent="0.2">
      <c r="A6" s="17" t="s">
        <v>129</v>
      </c>
    </row>
    <row r="7" spans="1:3" x14ac:dyDescent="0.2">
      <c r="A7" s="18" t="s">
        <v>130</v>
      </c>
    </row>
    <row r="8" spans="1:3" x14ac:dyDescent="0.2">
      <c r="A8" s="17" t="s">
        <v>131</v>
      </c>
    </row>
    <row r="9" spans="1:3" x14ac:dyDescent="0.2">
      <c r="A9" s="18" t="s">
        <v>132</v>
      </c>
    </row>
    <row r="10" spans="1:3" x14ac:dyDescent="0.2">
      <c r="A10" s="18" t="s">
        <v>133</v>
      </c>
    </row>
    <row r="11" spans="1:3" x14ac:dyDescent="0.2">
      <c r="A11" s="17" t="s">
        <v>134</v>
      </c>
    </row>
    <row r="12" spans="1:3" x14ac:dyDescent="0.2">
      <c r="A12" s="18" t="s">
        <v>136</v>
      </c>
    </row>
    <row r="13" spans="1:3" x14ac:dyDescent="0.2">
      <c r="A13" s="19" t="s">
        <v>137</v>
      </c>
    </row>
    <row r="14" spans="1:3" x14ac:dyDescent="0.2">
      <c r="A14" s="18" t="s">
        <v>138</v>
      </c>
    </row>
    <row r="15" spans="1:3" x14ac:dyDescent="0.2">
      <c r="A15" s="17" t="s">
        <v>139</v>
      </c>
    </row>
    <row r="16" spans="1:3" x14ac:dyDescent="0.2">
      <c r="A16" s="18" t="s">
        <v>140</v>
      </c>
    </row>
    <row r="17" spans="1:1" x14ac:dyDescent="0.2">
      <c r="A17" s="18" t="s">
        <v>141</v>
      </c>
    </row>
    <row r="18" spans="1:1" x14ac:dyDescent="0.2">
      <c r="A18" s="17" t="s">
        <v>142</v>
      </c>
    </row>
    <row r="19" spans="1:1" x14ac:dyDescent="0.2">
      <c r="A19" s="17" t="s">
        <v>143</v>
      </c>
    </row>
    <row r="20" spans="1:1" x14ac:dyDescent="0.2">
      <c r="A20" s="17" t="s">
        <v>144</v>
      </c>
    </row>
    <row r="21" spans="1:1" x14ac:dyDescent="0.2">
      <c r="A21" s="17" t="s">
        <v>145</v>
      </c>
    </row>
    <row r="22" spans="1:1" x14ac:dyDescent="0.2">
      <c r="A22" s="6"/>
    </row>
  </sheetData>
  <conditionalFormatting sqref="A4:A18">
    <cfRule type="duplicateValues" priority="7"/>
  </conditionalFormatting>
  <conditionalFormatting sqref="A2">
    <cfRule type="duplicateValues" priority="2"/>
  </conditionalFormatting>
  <conditionalFormatting sqref="A3">
    <cfRule type="duplicateValues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Шаблон путевого листа</vt:lpstr>
      <vt:lpstr>Памятка</vt:lpstr>
      <vt:lpstr>БН</vt:lpstr>
      <vt:lpstr>tabl</vt:lpstr>
      <vt:lpstr>БИЗНЕСЫ</vt:lpstr>
      <vt:lpstr>НТ</vt:lpstr>
      <vt:lpstr>НТ1</vt:lpstr>
      <vt:lpstr>'Шаблон путевого листа'!Область_печати</vt:lpstr>
    </vt:vector>
  </TitlesOfParts>
  <Company>КонсультантПлюс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Отдел производства</dc:creator>
  <cp:lastModifiedBy>Козлов Николай Сергеевич</cp:lastModifiedBy>
  <cp:lastPrinted>2023-09-08T11:37:36Z</cp:lastPrinted>
  <dcterms:created xsi:type="dcterms:W3CDTF">2003-11-27T08:38:04Z</dcterms:created>
  <dcterms:modified xsi:type="dcterms:W3CDTF">2023-09-08T11:38:46Z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Источник">
    <vt:lpwstr>НРПА № , стр.</vt:lpwstr>
  </property>
  <property fmtid="{D5CDD505-2E9C-101B-9397-08002B2CF9AE}" pid="3" name="_NewReviewCycle">
    <vt:lpwstr/>
  </property>
</Properties>
</file>