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worksheets/sheet7.xml" ContentType="application/vnd.openxmlformats-officedocument.spreadsheetml.worksheet+xml"/>
  <Override PartName="/xl/tables/table2.xml" ContentType="application/vnd.openxmlformats-officedocument.spreadsheetml.table+xml"/>
  <Override PartName="/xl/worksheets/sheet8.xml" ContentType="application/vnd.openxmlformats-officedocument.spreadsheetml.worksheet+xml"/>
  <Override PartName="/xl/tables/table3.xml" ContentType="application/vnd.openxmlformats-officedocument.spreadsheetml.table+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Date functions" sheetId="1" state="visible" r:id="rId1"/>
    <sheet name="Logical functions" sheetId="2" state="visible" r:id="rId2"/>
    <sheet name="lookup functions" sheetId="3" state="visible" r:id="rId3"/>
    <sheet name="Conditional formatting" sheetId="4" state="visible" r:id="rId4"/>
    <sheet name="Solver" sheetId="5" state="visible" r:id="rId5"/>
    <sheet name="1. advanced filter" sheetId="6" state="visible" r:id="rId6"/>
    <sheet name="2. advanced filter" sheetId="7" state="visible" r:id="rId7"/>
    <sheet name="3. advanced filter" sheetId="8" state="visible" r:id="rId8"/>
  </sheets>
  <externalReferences>
    <externalReference r:id="rId9"/>
  </externalReferences>
  <definedNames>
    <definedName name="solver_lhs3" localSheetId="4">Solver!$G$22</definedName>
    <definedName name="solver_rhs3" localSheetId="4">Solver!$H$22</definedName>
    <definedName name="solver_lhs4" localSheetId="4">Solver!$G$23</definedName>
    <definedName name="solver_lhs1" localSheetId="4">Solver!$C$15:$F$15</definedName>
    <definedName name="RatesTable">'lookup functions'!$H$6:$I$9</definedName>
    <definedName name="solver_lhs5" localSheetId="4">Solver!$G$24</definedName>
    <definedName name="solver_opt" localSheetId="6">'2. advanced filter'!$L$14</definedName>
    <definedName name="solver_rhs2" localSheetId="4">Solver!$H$21</definedName>
    <definedName name="solver_lhs2" localSheetId="4">Solver!$G$21</definedName>
    <definedName name="solver_adj" localSheetId="4">Solver!$C$15:$F$15</definedName>
    <definedName name="Rates">'lookup functions'!$E$6:$E$16</definedName>
    <definedName name="solver_opt" localSheetId="7">'3. advanced filter'!$L$14</definedName>
    <definedName name="solver_opt" localSheetId="5">'1. advanced filter'!$L$14</definedName>
    <definedName name="solver_rhs4" localSheetId="4">Solver!$H$23</definedName>
    <definedName name="Hours">'lookup functions'!$D$6:$D$16</definedName>
    <definedName name="solver_opt" localSheetId="4">Solver!$J$19</definedName>
    <definedName name="solver_rhs5" localSheetId="4">Solver!$H$24</definedName>
  </definedNames>
  <calcPr calcId="124519" fullCalcOnLoad="1"/>
</workbook>
</file>

<file path=xl/styles.xml><?xml version="1.0" encoding="utf-8"?>
<styleSheet xmlns="http://schemas.openxmlformats.org/spreadsheetml/2006/main">
  <numFmts count="4">
    <numFmt numFmtId="164" formatCode="_-* #,##0.00\ &quot;kr&quot;_-;\-* #,##0.00\ &quot;kr&quot;_-;_-* &quot;-&quot;??\ &quot;kr&quot;_-;_-@"/>
    <numFmt numFmtId="165" formatCode="&quot;£&quot;#,##0_);\(&quot;£&quot;#,##0\);&quot;£&quot;0_)"/>
    <numFmt numFmtId="166" formatCode="&quot;£&quot;#,##0"/>
    <numFmt numFmtId="167" formatCode="&quot;$&quot;#,##0.00"/>
  </numFmts>
  <fonts count="22">
    <font>
      <name val="Calibri"/>
      <color theme="1"/>
      <sz val="11"/>
      <scheme val="minor"/>
    </font>
    <font>
      <name val="Calibri"/>
      <color rgb="FFFF0000"/>
      <sz val="14"/>
    </font>
    <font>
      <name val="Calibri"/>
      <b val="1"/>
      <color theme="1"/>
      <sz val="11"/>
    </font>
    <font>
      <name val="Calibri"/>
      <color theme="1"/>
      <scheme val="minor"/>
    </font>
    <font>
      <name val="Calibri"/>
      <color theme="1"/>
      <sz val="11"/>
    </font>
    <font>
      <name val="Calibri"/>
      <color rgb="FFFF0000"/>
      <sz val="11"/>
    </font>
    <font>
      <name val="Calibri"/>
      <color rgb="FFC00000"/>
      <sz val="11"/>
    </font>
    <font>
      <name val="Arial"/>
      <b val="1"/>
      <color rgb="FF000000"/>
      <sz val="12"/>
    </font>
    <font>
      <name val="Arial"/>
      <color rgb="FF000000"/>
      <sz val="14"/>
    </font>
    <font>
      <name val="Calibri"/>
      <b val="1"/>
      <color theme="0"/>
      <sz val="11"/>
    </font>
    <font>
      <name val="Calibri"/>
      <color theme="0"/>
      <sz val="11"/>
    </font>
    <font/>
    <font>
      <name val="Calibri"/>
      <color theme="1"/>
      <sz val="12"/>
    </font>
    <font>
      <name val="Arial"/>
      <i val="1"/>
      <color theme="1"/>
      <sz val="10"/>
    </font>
    <font>
      <name val="Arial"/>
      <color theme="1"/>
      <sz val="10"/>
    </font>
    <font>
      <name val="Arial"/>
      <i val="1"/>
      <color rgb="FF0000FF"/>
      <sz val="10"/>
    </font>
    <font>
      <name val="Arial"/>
      <b val="1"/>
      <color theme="1"/>
      <sz val="10"/>
    </font>
    <font>
      <name val="Arial"/>
      <b val="1"/>
      <color rgb="FFFFFFFF"/>
      <sz val="10"/>
    </font>
    <font>
      <name val="Calibri"/>
      <color rgb="FF3F3F76"/>
      <sz val="11"/>
    </font>
    <font>
      <name val="Arial"/>
      <b val="1"/>
      <color rgb="FF000000"/>
      <sz val="9"/>
    </font>
    <font>
      <name val="Arial"/>
      <color rgb="FF000000"/>
      <sz val="9"/>
    </font>
    <font>
      <name val="Calibri"/>
      <b val="1"/>
      <color rgb="FFC00000"/>
      <sz val="11"/>
    </font>
  </fonts>
  <fills count="23">
    <fill>
      <patternFill/>
    </fill>
    <fill>
      <patternFill patternType="lightGray"/>
    </fill>
    <fill>
      <patternFill patternType="solid">
        <fgColor rgb="FFFFFF00"/>
        <bgColor rgb="FFFFFF00"/>
      </patternFill>
    </fill>
    <fill>
      <patternFill patternType="solid">
        <fgColor theme="0"/>
        <bgColor theme="0"/>
      </patternFill>
    </fill>
    <fill>
      <patternFill patternType="solid">
        <fgColor rgb="FFDADADA"/>
        <bgColor rgb="FFDADADA"/>
      </patternFill>
    </fill>
    <fill>
      <patternFill patternType="solid">
        <fgColor rgb="FFD9E2F3"/>
        <bgColor rgb="FFD9E2F3"/>
      </patternFill>
    </fill>
    <fill>
      <patternFill patternType="solid">
        <fgColor rgb="FF333F4F"/>
        <bgColor rgb="FF333F4F"/>
      </patternFill>
    </fill>
    <fill>
      <patternFill patternType="solid">
        <fgColor rgb="FF8496B0"/>
        <bgColor rgb="FF8496B0"/>
      </patternFill>
    </fill>
    <fill>
      <patternFill patternType="solid">
        <fgColor rgb="FFD6DCE4"/>
        <bgColor rgb="FFD6DCE4"/>
      </patternFill>
    </fill>
    <fill>
      <patternFill patternType="solid">
        <fgColor rgb="FFD8D8D8"/>
        <bgColor rgb="FFD8D8D8"/>
      </patternFill>
    </fill>
    <fill>
      <patternFill patternType="solid">
        <fgColor rgb="FFF2F2F2"/>
        <bgColor rgb="FFF2F2F2"/>
      </patternFill>
    </fill>
    <fill>
      <patternFill patternType="solid">
        <fgColor rgb="FFFFEB9C"/>
        <bgColor rgb="FFFFEB9C"/>
      </patternFill>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000080"/>
        <bgColor rgb="FF000080"/>
      </patternFill>
    </fill>
    <fill>
      <patternFill patternType="solid">
        <fgColor rgb="FFFFCC99"/>
        <bgColor rgb="FFFFCC99"/>
      </patternFill>
    </fill>
    <fill>
      <patternFill patternType="solid">
        <fgColor rgb="FFFFFFFF"/>
        <bgColor rgb="FFFFFFFF"/>
      </patternFill>
    </fill>
    <fill>
      <patternFill patternType="solid">
        <fgColor rgb="FFA8D08D"/>
        <bgColor rgb="FFA8D08D"/>
      </patternFill>
    </fill>
    <fill>
      <patternFill patternType="solid">
        <fgColor rgb="FFE2EFD9"/>
        <bgColor rgb="FFE2EFD9"/>
      </patternFill>
    </fill>
    <fill>
      <patternFill patternType="solid">
        <fgColor rgb="0033FF33"/>
        <bgColor rgb="0033FF33"/>
      </patternFill>
    </fill>
    <fill>
      <patternFill patternType="solid">
        <fgColor rgb="00FF6666"/>
        <bgColor rgb="00FF6666"/>
      </patternFill>
    </fill>
    <fill>
      <patternFill patternType="solid">
        <fgColor rgb="00FDDA0D"/>
        <bgColor rgb="00FDDA0D"/>
      </patternFill>
    </fill>
  </fills>
  <borders count="5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double">
        <color rgb="FF000000"/>
      </bottom>
    </border>
    <border>
      <left/>
      <top/>
      <bottom/>
    </border>
    <border>
      <top/>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right/>
      <top style="thin">
        <color rgb="FF000000"/>
      </top>
      <bottom style="double">
        <color rgb="FF000000"/>
      </bottom>
    </border>
    <border>
      <left style="hair">
        <color rgb="FF000000"/>
      </left>
      <right style="hair">
        <color rgb="FF000000"/>
      </right>
      <top style="double">
        <color rgb="FF000000"/>
      </top>
      <bottom style="thin">
        <color rgb="FF7F7F7F"/>
      </bottom>
    </border>
    <border>
      <left style="hair">
        <color rgb="FF000000"/>
      </left>
      <top style="double">
        <color rgb="FF000000"/>
      </top>
      <bottom style="thin">
        <color rgb="FF7F7F7F"/>
      </bottom>
    </border>
    <border>
      <left style="thin">
        <color rgb="FF7F7F7F"/>
      </left>
      <right style="thin">
        <color rgb="FF7F7F7F"/>
      </right>
      <top style="double">
        <color rgb="FF000000"/>
      </top>
      <bottom style="thin">
        <color rgb="FF7F7F7F"/>
      </bottom>
    </border>
    <border>
      <right style="thin">
        <color rgb="FF7F7F7F"/>
      </right>
      <top style="double">
        <color rgb="FF000000"/>
      </top>
      <bottom style="thin">
        <color rgb="FF7F7F7F"/>
      </bottom>
    </border>
    <border>
      <right style="hair">
        <color rgb="FF000000"/>
      </right>
      <top style="double">
        <color rgb="FF000000"/>
      </top>
      <bottom style="thin">
        <color rgb="FF7F7F7F"/>
      </bottom>
    </border>
    <border>
      <left style="hair">
        <color rgb="FF000000"/>
      </left>
      <right style="thin">
        <color rgb="FF7F7F7F"/>
      </right>
      <top style="double">
        <color rgb="FF000000"/>
      </top>
      <bottom style="thin">
        <color rgb="FF7F7F7F"/>
      </bottom>
    </border>
    <border>
      <left style="thin">
        <color rgb="FF7F7F7F"/>
      </left>
      <right style="thin">
        <color rgb="FF7F7F7F"/>
      </right>
      <top style="thin">
        <color rgb="FF7F7F7F"/>
      </top>
      <bottom style="thin">
        <color rgb="FF7F7F7F"/>
      </bottom>
    </border>
    <border>
      <left style="hair">
        <color rgb="FF000000"/>
      </left>
      <bottom style="hair">
        <color rgb="FF000000"/>
      </bottom>
    </border>
    <border>
      <left style="thin">
        <color rgb="FF7F7F7F"/>
      </left>
      <bottom style="thin">
        <color rgb="FF7F7F7F"/>
      </bottom>
    </border>
    <border>
      <right style="thin">
        <color rgb="FF7F7F7F"/>
      </right>
      <top style="thin">
        <color rgb="FF7F7F7F"/>
      </top>
      <bottom style="thin">
        <color rgb="FF7F7F7F"/>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385623"/>
      </bottom>
    </border>
    <border>
      <left style="thin">
        <color rgb="FF385623"/>
      </left>
      <right style="thin">
        <color rgb="FF000000"/>
      </right>
      <top style="thin">
        <color rgb="FF385623"/>
      </top>
      <bottom style="thin">
        <color rgb="FF385623"/>
      </bottom>
    </border>
    <border>
      <left style="thin">
        <color rgb="FF000000"/>
      </left>
      <right style="thin">
        <color rgb="FF385623"/>
      </right>
      <top style="thin">
        <color rgb="FF385623"/>
      </top>
      <bottom style="thin">
        <color rgb="FF385623"/>
      </bottom>
    </border>
    <border>
      <left style="medium">
        <color rgb="FF385623"/>
      </left>
      <top style="medium">
        <color rgb="FF385623"/>
      </top>
      <bottom style="medium">
        <color rgb="FF385623"/>
      </bottom>
    </border>
    <border>
      <top style="medium">
        <color rgb="FF385623"/>
      </top>
      <bottom style="medium">
        <color rgb="FF385623"/>
      </bottom>
    </border>
    <border>
      <right style="thin">
        <color rgb="FF000000"/>
      </right>
      <top style="medium">
        <color rgb="FF385623"/>
      </top>
      <bottom style="medium">
        <color rgb="FF385623"/>
      </bottom>
    </border>
    <border>
      <left/>
      <right style="medium">
        <color rgb="FF385623"/>
      </right>
      <top style="medium">
        <color rgb="FF385623"/>
      </top>
      <bottom style="medium">
        <color rgb="FF385623"/>
      </bottom>
    </border>
    <border>
      <left style="thin">
        <color rgb="FF000000"/>
      </left>
      <right style="thin">
        <color rgb="FF000000"/>
      </right>
      <top/>
      <bottom style="thin">
        <color rgb="FF000000"/>
      </bottom>
    </border>
    <border>
      <left style="thin">
        <color rgb="FF385623"/>
      </left>
      <right style="thin">
        <color rgb="FF385623"/>
      </right>
      <top style="thin">
        <color rgb="FF385623"/>
      </top>
      <bottom style="thin">
        <color rgb="FF385623"/>
      </bottom>
    </border>
    <border>
      <left style="medium">
        <color rgb="FF385623"/>
      </left>
      <right style="thin">
        <color rgb="FF000000"/>
      </right>
      <top style="medium">
        <color rgb="FF385623"/>
      </top>
      <bottom style="medium">
        <color rgb="FF385623"/>
      </bottom>
    </border>
    <border>
      <top style="medium">
        <color rgb="FF385623"/>
      </top>
    </border>
    <border>
      <right style="thin">
        <color rgb="FF000000"/>
      </right>
      <top style="medium">
        <color rgb="FF385623"/>
      </top>
    </border>
  </borders>
  <cellStyleXfs count="1">
    <xf numFmtId="0" fontId="0" fillId="0" borderId="0"/>
  </cellStyleXfs>
  <cellXfs count="161">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4" fillId="2" borderId="1" pivotButton="0" quotePrefix="0" xfId="0"/>
    <xf numFmtId="0" fontId="4" fillId="2" borderId="1" pivotButton="0" quotePrefix="0" xfId="0"/>
    <xf numFmtId="14" fontId="4" fillId="2" borderId="1" pivotButton="0" quotePrefix="0" xfId="0"/>
    <xf numFmtId="0" fontId="4" fillId="3" borderId="1" pivotButton="0" quotePrefix="0" xfId="0"/>
    <xf numFmtId="21" fontId="5" fillId="2" borderId="1" pivotButton="0" quotePrefix="0" xfId="0"/>
    <xf numFmtId="0" fontId="6" fillId="2" borderId="1" pivotButton="0" quotePrefix="0" xfId="0"/>
    <xf numFmtId="0" fontId="5" fillId="0" borderId="0" pivotButton="0" quotePrefix="0" xfId="0"/>
    <xf numFmtId="14" fontId="4" fillId="0" borderId="0" pivotButton="0" quotePrefix="0" xfId="0"/>
    <xf numFmtId="0" fontId="2" fillId="4" borderId="2" applyAlignment="1" pivotButton="0" quotePrefix="0" xfId="0">
      <alignment vertical="center" wrapText="1"/>
    </xf>
    <xf numFmtId="0" fontId="2" fillId="4" borderId="2" applyAlignment="1" pivotButton="0" quotePrefix="0" xfId="0">
      <alignment horizontal="right" vertical="center" wrapText="1"/>
    </xf>
    <xf numFmtId="0" fontId="2" fillId="4" borderId="3" applyAlignment="1" pivotButton="0" quotePrefix="0" xfId="0">
      <alignment horizontal="right" vertical="center" wrapText="1"/>
    </xf>
    <xf numFmtId="0" fontId="4" fillId="0" borderId="2" pivotButton="0" quotePrefix="0" xfId="0"/>
    <xf numFmtId="0" fontId="4" fillId="2" borderId="2" applyAlignment="1" pivotButton="0" quotePrefix="0" xfId="0">
      <alignment horizontal="right"/>
    </xf>
    <xf numFmtId="0" fontId="2" fillId="5" borderId="2" pivotButton="0" quotePrefix="0" xfId="0"/>
    <xf numFmtId="10" fontId="2" fillId="5" borderId="2" pivotButton="0" quotePrefix="0" xfId="0"/>
    <xf numFmtId="0" fontId="7" fillId="0" borderId="0" pivotButton="0" quotePrefix="0" xfId="0"/>
    <xf numFmtId="0" fontId="2" fillId="0" borderId="0" applyAlignment="1" pivotButton="0" quotePrefix="0" xfId="0">
      <alignment horizontal="center" vertical="center" wrapText="1"/>
    </xf>
    <xf numFmtId="0" fontId="8" fillId="0" borderId="0" pivotButton="0" quotePrefix="0" xfId="0"/>
    <xf numFmtId="1" fontId="4" fillId="2" borderId="1" pivotButton="0" quotePrefix="0" xfId="0"/>
    <xf numFmtId="1" fontId="4" fillId="2" borderId="1" pivotButton="0" quotePrefix="0" xfId="0"/>
    <xf numFmtId="1" fontId="4" fillId="0" borderId="0" pivotButton="0" quotePrefix="0" xfId="0"/>
    <xf numFmtId="0" fontId="4" fillId="3" borderId="4" pivotButton="0" quotePrefix="0" xfId="0"/>
    <xf numFmtId="0" fontId="4" fillId="3" borderId="5" pivotButton="0" quotePrefix="0" xfId="0"/>
    <xf numFmtId="0" fontId="4" fillId="3" borderId="6" pivotButton="0" quotePrefix="0" xfId="0"/>
    <xf numFmtId="0" fontId="4" fillId="3" borderId="7" pivotButton="0" quotePrefix="0" xfId="0"/>
    <xf numFmtId="0" fontId="9" fillId="6" borderId="1" pivotButton="0" quotePrefix="0" xfId="0"/>
    <xf numFmtId="0" fontId="4" fillId="3" borderId="8" pivotButton="0" quotePrefix="0" xfId="0"/>
    <xf numFmtId="0" fontId="10" fillId="7" borderId="9" pivotButton="0" quotePrefix="0" xfId="0"/>
    <xf numFmtId="0" fontId="10" fillId="7" borderId="10" applyAlignment="1" pivotButton="0" quotePrefix="0" xfId="0">
      <alignment horizontal="center"/>
    </xf>
    <xf numFmtId="0" fontId="10" fillId="7" borderId="11" applyAlignment="1" pivotButton="0" quotePrefix="0" xfId="0">
      <alignment horizontal="center"/>
    </xf>
    <xf numFmtId="0" fontId="10" fillId="7" borderId="12" applyAlignment="1" pivotButton="0" quotePrefix="0" xfId="0">
      <alignment horizontal="left"/>
    </xf>
    <xf numFmtId="0" fontId="11" fillId="0" borderId="13" pivotButton="0" quotePrefix="0" xfId="0"/>
    <xf numFmtId="0" fontId="4" fillId="8" borderId="7" pivotButton="0" quotePrefix="0" xfId="0"/>
    <xf numFmtId="0" fontId="4" fillId="9" borderId="1" applyAlignment="1" pivotButton="0" quotePrefix="0" xfId="0">
      <alignment horizontal="center"/>
    </xf>
    <xf numFmtId="0" fontId="4" fillId="10" borderId="1" applyAlignment="1" pivotButton="0" quotePrefix="0" xfId="0">
      <alignment horizontal="center"/>
    </xf>
    <xf numFmtId="0" fontId="12" fillId="11" borderId="1" pivotButton="0" quotePrefix="0" xfId="0"/>
    <xf numFmtId="0" fontId="4" fillId="8" borderId="2" pivotButton="0" quotePrefix="0" xfId="0"/>
    <xf numFmtId="164" fontId="4" fillId="0" borderId="2" pivotButton="0" quotePrefix="0" xfId="0"/>
    <xf numFmtId="0" fontId="12" fillId="11" borderId="1" pivotButton="0" quotePrefix="0" xfId="0"/>
    <xf numFmtId="0" fontId="4" fillId="8" borderId="14" pivotButton="0" quotePrefix="0" xfId="0"/>
    <xf numFmtId="0" fontId="4" fillId="9" borderId="15" applyAlignment="1" pivotButton="0" quotePrefix="0" xfId="0">
      <alignment horizontal="center"/>
    </xf>
    <xf numFmtId="0" fontId="4" fillId="10" borderId="15" applyAlignment="1" pivotButton="0" quotePrefix="0" xfId="0">
      <alignment horizontal="center"/>
    </xf>
    <xf numFmtId="164" fontId="4" fillId="3" borderId="1" pivotButton="0" quotePrefix="0" xfId="0"/>
    <xf numFmtId="0" fontId="10" fillId="7" borderId="2" pivotButton="0" quotePrefix="0" xfId="0"/>
    <xf numFmtId="164" fontId="4" fillId="9" borderId="2" pivotButton="0" quotePrefix="0" xfId="0"/>
    <xf numFmtId="0" fontId="4" fillId="3" borderId="14" pivotButton="0" quotePrefix="0" xfId="0"/>
    <xf numFmtId="0" fontId="4" fillId="3" borderId="15" pivotButton="0" quotePrefix="0" xfId="0"/>
    <xf numFmtId="0" fontId="4" fillId="3" borderId="16" pivotButton="0" quotePrefix="0" xfId="0"/>
    <xf numFmtId="0" fontId="13" fillId="0" borderId="0" applyAlignment="1" pivotButton="0" quotePrefix="0" xfId="0">
      <alignment horizontal="left"/>
    </xf>
    <xf numFmtId="165" fontId="14" fillId="0" borderId="17" pivotButton="0" quotePrefix="0" xfId="0"/>
    <xf numFmtId="165" fontId="14" fillId="0" borderId="18" pivotButton="0" quotePrefix="0" xfId="0"/>
    <xf numFmtId="165" fontId="14" fillId="0" borderId="19" pivotButton="0" quotePrefix="0" xfId="0"/>
    <xf numFmtId="0" fontId="15" fillId="0" borderId="0" applyAlignment="1" pivotButton="0" quotePrefix="0" xfId="0">
      <alignment horizontal="center"/>
    </xf>
    <xf numFmtId="0" fontId="14" fillId="0" borderId="0" pivotButton="0" quotePrefix="0" xfId="0"/>
    <xf numFmtId="165" fontId="14" fillId="0" borderId="20" applyAlignment="1" pivotButton="0" quotePrefix="0" xfId="0">
      <alignment horizontal="right"/>
    </xf>
    <xf numFmtId="165" fontId="14" fillId="0" borderId="0" pivotButton="0" quotePrefix="0" xfId="0"/>
    <xf numFmtId="165" fontId="14" fillId="0" borderId="21" pivotButton="0" quotePrefix="0" xfId="0"/>
    <xf numFmtId="165" fontId="14" fillId="0" borderId="20" pivotButton="0" quotePrefix="0" xfId="0"/>
    <xf numFmtId="165" fontId="14" fillId="0" borderId="22" pivotButton="0" quotePrefix="0" xfId="0"/>
    <xf numFmtId="165" fontId="14" fillId="0" borderId="23" pivotButton="0" quotePrefix="0" xfId="0"/>
    <xf numFmtId="165" fontId="14" fillId="0" borderId="24" pivotButton="0" quotePrefix="0" xfId="0"/>
    <xf numFmtId="0" fontId="13" fillId="0" borderId="0" applyAlignment="1" pivotButton="0" quotePrefix="0" xfId="0">
      <alignment horizontal="center"/>
    </xf>
    <xf numFmtId="166" fontId="14" fillId="0" borderId="25" pivotButton="0" quotePrefix="0" xfId="0"/>
    <xf numFmtId="0" fontId="13" fillId="0" borderId="0" applyAlignment="1" pivotButton="0" quotePrefix="0" xfId="0">
      <alignment horizontal="right"/>
    </xf>
    <xf numFmtId="0" fontId="14" fillId="12" borderId="2" applyAlignment="1" pivotButton="0" quotePrefix="0" xfId="0">
      <alignment horizontal="center"/>
    </xf>
    <xf numFmtId="0" fontId="13" fillId="0" borderId="0" applyAlignment="1" pivotButton="0" quotePrefix="0" xfId="0">
      <alignment horizontal="right" vertical="center"/>
    </xf>
    <xf numFmtId="0" fontId="14" fillId="13" borderId="2" applyAlignment="1" pivotButton="0" quotePrefix="0" xfId="0">
      <alignment horizontal="center" vertical="center"/>
    </xf>
    <xf numFmtId="0" fontId="16" fillId="0" borderId="20" applyAlignment="1" pivotButton="0" quotePrefix="0" xfId="0">
      <alignment horizontal="left" vertical="top" wrapText="1"/>
    </xf>
    <xf numFmtId="0" fontId="14" fillId="14" borderId="2" applyAlignment="1" pivotButton="0" quotePrefix="0" xfId="0">
      <alignment vertical="center"/>
    </xf>
    <xf numFmtId="0" fontId="14" fillId="0" borderId="20" applyAlignment="1" pivotButton="0" quotePrefix="0" xfId="0">
      <alignment horizontal="left" wrapText="1"/>
    </xf>
    <xf numFmtId="0" fontId="17" fillId="15" borderId="26" applyAlignment="1" pivotButton="0" quotePrefix="0" xfId="0">
      <alignment horizontal="center"/>
    </xf>
    <xf numFmtId="0" fontId="11" fillId="0" borderId="27" pivotButton="0" quotePrefix="0" xfId="0"/>
    <xf numFmtId="0" fontId="11" fillId="0" borderId="28" pivotButton="0" quotePrefix="0" xfId="0"/>
    <xf numFmtId="0" fontId="4" fillId="0" borderId="0" applyAlignment="1" pivotButton="0" quotePrefix="0" xfId="0">
      <alignment horizontal="center"/>
    </xf>
    <xf numFmtId="0" fontId="16" fillId="0" borderId="0" applyAlignment="1" pivotButton="0" quotePrefix="0" xfId="0">
      <alignment horizontal="center" vertical="center"/>
    </xf>
    <xf numFmtId="0" fontId="16" fillId="0" borderId="0" applyAlignment="1" pivotButton="0" quotePrefix="0" xfId="0">
      <alignment horizontal="center"/>
    </xf>
    <xf numFmtId="0" fontId="4" fillId="0" borderId="17" applyAlignment="1" pivotButton="0" quotePrefix="0" xfId="0">
      <alignment horizontal="center"/>
    </xf>
    <xf numFmtId="0" fontId="4" fillId="0" borderId="18" applyAlignment="1" pivotButton="0" quotePrefix="0" xfId="0">
      <alignment horizontal="center"/>
    </xf>
    <xf numFmtId="0" fontId="4" fillId="0" borderId="19" applyAlignment="1" pivotButton="0" quotePrefix="0" xfId="0">
      <alignment horizontal="center"/>
    </xf>
    <xf numFmtId="0" fontId="4" fillId="0" borderId="29" applyAlignment="1" pivotButton="0" quotePrefix="0" xfId="0">
      <alignment horizontal="center"/>
    </xf>
    <xf numFmtId="0" fontId="4" fillId="0" borderId="20" applyAlignment="1" pivotButton="0" quotePrefix="0" xfId="0">
      <alignment horizontal="center"/>
    </xf>
    <xf numFmtId="0" fontId="4" fillId="0" borderId="21" applyAlignment="1" pivotButton="0" quotePrefix="0" xfId="0">
      <alignment horizontal="center"/>
    </xf>
    <xf numFmtId="0" fontId="4" fillId="0" borderId="30" applyAlignment="1" pivotButton="0" quotePrefix="0" xfId="0">
      <alignment horizontal="center"/>
    </xf>
    <xf numFmtId="0" fontId="4" fillId="0" borderId="22" applyAlignment="1" pivotButton="0" quotePrefix="0" xfId="0">
      <alignment horizontal="center"/>
    </xf>
    <xf numFmtId="0" fontId="4" fillId="0" borderId="23" applyAlignment="1" pivotButton="0" quotePrefix="0" xfId="0">
      <alignment horizontal="center"/>
    </xf>
    <xf numFmtId="0" fontId="4" fillId="0" borderId="24" applyAlignment="1" pivotButton="0" quotePrefix="0" xfId="0">
      <alignment horizontal="center"/>
    </xf>
    <xf numFmtId="0" fontId="4" fillId="0" borderId="31" applyAlignment="1" pivotButton="0" quotePrefix="0" xfId="0">
      <alignment horizontal="center"/>
    </xf>
    <xf numFmtId="0" fontId="4" fillId="0" borderId="32" applyAlignment="1" pivotButton="0" quotePrefix="0" xfId="0">
      <alignment horizontal="center"/>
    </xf>
    <xf numFmtId="0" fontId="16" fillId="0" borderId="32" applyAlignment="1" pivotButton="0" quotePrefix="0" xfId="0">
      <alignment horizontal="center"/>
    </xf>
    <xf numFmtId="0" fontId="16" fillId="0" borderId="0" applyAlignment="1" pivotButton="0" quotePrefix="0" xfId="0">
      <alignment horizontal="right"/>
    </xf>
    <xf numFmtId="0" fontId="14" fillId="13" borderId="2" applyAlignment="1" pivotButton="0" quotePrefix="0" xfId="0">
      <alignment horizontal="center"/>
    </xf>
    <xf numFmtId="0" fontId="4" fillId="14" borderId="2" applyAlignment="1" pivotButton="0" quotePrefix="0" xfId="0">
      <alignment horizontal="center"/>
    </xf>
    <xf numFmtId="0" fontId="4" fillId="14" borderId="2" applyAlignment="1" pivotButton="0" quotePrefix="0" xfId="0">
      <alignment horizontal="center"/>
    </xf>
    <xf numFmtId="0" fontId="4" fillId="12" borderId="2" applyAlignment="1" pivotButton="0" quotePrefix="0" xfId="0">
      <alignment horizontal="center"/>
    </xf>
    <xf numFmtId="0" fontId="4" fillId="12" borderId="2" applyAlignment="1" pivotButton="0" quotePrefix="0" xfId="0">
      <alignment horizontal="center"/>
    </xf>
    <xf numFmtId="0" fontId="2" fillId="9" borderId="33" pivotButton="0" quotePrefix="0" xfId="0"/>
    <xf numFmtId="0" fontId="4" fillId="0" borderId="34" pivotButton="0" quotePrefix="0" xfId="0"/>
    <xf numFmtId="0" fontId="4" fillId="0" borderId="35" pivotButton="0" quotePrefix="0" xfId="0"/>
    <xf numFmtId="1" fontId="4" fillId="0" borderId="36" pivotButton="0" quotePrefix="0" xfId="0"/>
    <xf numFmtId="167" fontId="4" fillId="0" borderId="37" pivotButton="0" quotePrefix="0" xfId="0"/>
    <xf numFmtId="167" fontId="4" fillId="0" borderId="38" pivotButton="0" quotePrefix="0" xfId="0"/>
    <xf numFmtId="167" fontId="4" fillId="0" borderId="39" pivotButton="0" quotePrefix="0" xfId="0"/>
    <xf numFmtId="14" fontId="4" fillId="0" borderId="38" pivotButton="0" quotePrefix="0" xfId="0"/>
    <xf numFmtId="14" fontId="18" fillId="16" borderId="40" pivotButton="0" quotePrefix="0" xfId="0"/>
    <xf numFmtId="0" fontId="14" fillId="17" borderId="1" pivotButton="0" quotePrefix="0" xfId="0"/>
    <xf numFmtId="0" fontId="4" fillId="0" borderId="41" pivotButton="0" quotePrefix="0" xfId="0"/>
    <xf numFmtId="0" fontId="4" fillId="0" borderId="42" pivotButton="0" quotePrefix="0" xfId="0"/>
    <xf numFmtId="1" fontId="4" fillId="0" borderId="40" pivotButton="0" quotePrefix="0" xfId="0"/>
    <xf numFmtId="167" fontId="4" fillId="0" borderId="43" pivotButton="0" quotePrefix="0" xfId="0"/>
    <xf numFmtId="14" fontId="4" fillId="0" borderId="43" pivotButton="0" quotePrefix="0" xfId="0"/>
    <xf numFmtId="0" fontId="6" fillId="0" borderId="0" pivotButton="0" quotePrefix="0" xfId="0"/>
    <xf numFmtId="167" fontId="4" fillId="0" borderId="0" pivotButton="0" quotePrefix="0" xfId="0"/>
    <xf numFmtId="0" fontId="19" fillId="17" borderId="44" applyAlignment="1" pivotButton="0" quotePrefix="0" xfId="0">
      <alignment horizontal="center" vertical="center" wrapText="1"/>
    </xf>
    <xf numFmtId="0" fontId="19" fillId="17" borderId="45" applyAlignment="1" pivotButton="0" quotePrefix="0" xfId="0">
      <alignment horizontal="center" vertical="center" wrapText="1"/>
    </xf>
    <xf numFmtId="0" fontId="4" fillId="0" borderId="46" pivotButton="0" quotePrefix="0" xfId="0"/>
    <xf numFmtId="0" fontId="4" fillId="0" borderId="47" pivotButton="0" quotePrefix="0" xfId="0"/>
    <xf numFmtId="0" fontId="4" fillId="0" borderId="13" pivotButton="0" quotePrefix="0" xfId="0"/>
    <xf numFmtId="0" fontId="19" fillId="17" borderId="48" applyAlignment="1" pivotButton="0" quotePrefix="0" xfId="0">
      <alignment horizontal="center" vertical="center" wrapText="1"/>
    </xf>
    <xf numFmtId="0" fontId="11" fillId="0" borderId="49" pivotButton="0" quotePrefix="0" xfId="0"/>
    <xf numFmtId="0" fontId="11" fillId="0" borderId="50" pivotButton="0" quotePrefix="0" xfId="0"/>
    <xf numFmtId="0" fontId="4" fillId="17" borderId="51" pivotButton="0" quotePrefix="0" xfId="0"/>
    <xf numFmtId="0" fontId="20" fillId="17" borderId="52" applyAlignment="1" pivotButton="0" quotePrefix="0" xfId="0">
      <alignment vertical="center" wrapText="1"/>
    </xf>
    <xf numFmtId="0" fontId="19" fillId="17" borderId="52" applyAlignment="1" pivotButton="0" quotePrefix="0" xfId="0">
      <alignment horizontal="center" vertical="center" wrapText="1"/>
    </xf>
    <xf numFmtId="0" fontId="19" fillId="17" borderId="14" applyAlignment="1" pivotButton="0" quotePrefix="0" xfId="0">
      <alignment horizontal="center" vertical="center" wrapText="1"/>
    </xf>
    <xf numFmtId="0" fontId="19" fillId="17" borderId="53" applyAlignment="1" pivotButton="0" quotePrefix="0" xfId="0">
      <alignment horizontal="center" vertical="center" wrapText="1"/>
    </xf>
    <xf numFmtId="0" fontId="20" fillId="17" borderId="2" applyAlignment="1" pivotButton="0" quotePrefix="0" xfId="0">
      <alignment vertical="center" wrapText="1"/>
    </xf>
    <xf numFmtId="0" fontId="20" fillId="17" borderId="2" applyAlignment="1" pivotButton="0" quotePrefix="0" xfId="0">
      <alignment horizontal="center" vertical="center" wrapText="1"/>
    </xf>
    <xf numFmtId="0" fontId="20" fillId="17" borderId="9" applyAlignment="1" pivotButton="0" quotePrefix="0" xfId="0">
      <alignment horizontal="center" vertical="center" wrapText="1"/>
    </xf>
    <xf numFmtId="0" fontId="4" fillId="0" borderId="53" pivotButton="0" quotePrefix="0" xfId="0"/>
    <xf numFmtId="0" fontId="3" fillId="0" borderId="0" pivotButton="0" quotePrefix="0" xfId="0"/>
    <xf numFmtId="0" fontId="4" fillId="0" borderId="0" applyAlignment="1" pivotButton="0" quotePrefix="0" xfId="0">
      <alignment horizontal="center"/>
    </xf>
    <xf numFmtId="14" fontId="4" fillId="0" borderId="0" pivotButton="0" quotePrefix="0" xfId="0"/>
    <xf numFmtId="164" fontId="4" fillId="0" borderId="0" pivotButton="0" quotePrefix="0" xfId="0"/>
    <xf numFmtId="0" fontId="21" fillId="3" borderId="1" pivotButton="0" quotePrefix="0" xfId="0"/>
    <xf numFmtId="0" fontId="2" fillId="18" borderId="1" pivotButton="0" quotePrefix="0" xfId="0"/>
    <xf numFmtId="0" fontId="4" fillId="19" borderId="2" pivotButton="0" quotePrefix="0" xfId="0"/>
    <xf numFmtId="14" fontId="4" fillId="19" borderId="2" pivotButton="0" quotePrefix="0" xfId="0"/>
    <xf numFmtId="0" fontId="4" fillId="19" borderId="44" pivotButton="0" quotePrefix="0" xfId="0"/>
    <xf numFmtId="0" fontId="4" fillId="19" borderId="52" pivotButton="0" quotePrefix="0" xfId="0"/>
    <xf numFmtId="0" fontId="0" fillId="0" borderId="0" pivotButton="0" quotePrefix="0" xfId="0"/>
    <xf numFmtId="0" fontId="4" fillId="21" borderId="1" pivotButton="0" quotePrefix="0" xfId="0"/>
    <xf numFmtId="0" fontId="0" fillId="21" borderId="0" pivotButton="0" quotePrefix="0" xfId="0"/>
    <xf numFmtId="0" fontId="0" fillId="20" borderId="0" pivotButton="0" quotePrefix="0" xfId="0"/>
    <xf numFmtId="0" fontId="0" fillId="22" borderId="0" pivotButton="0" quotePrefix="0" xfId="0"/>
    <xf numFmtId="1" fontId="4" fillId="21" borderId="1" pivotButton="0" quotePrefix="0" xfId="0"/>
    <xf numFmtId="1" fontId="4" fillId="22" borderId="0" pivotButton="0" quotePrefix="0" xfId="0"/>
    <xf numFmtId="0" fontId="10" fillId="7" borderId="2" applyAlignment="1" pivotButton="0" quotePrefix="0" xfId="0">
      <alignment horizontal="left"/>
    </xf>
    <xf numFmtId="0" fontId="0" fillId="0" borderId="13" pivotButton="0" quotePrefix="0" xfId="0"/>
    <xf numFmtId="0" fontId="4" fillId="22" borderId="1" applyAlignment="1" pivotButton="0" quotePrefix="0" xfId="0">
      <alignment horizontal="center"/>
    </xf>
    <xf numFmtId="0" fontId="12" fillId="21" borderId="1" pivotButton="0" quotePrefix="0" xfId="0"/>
    <xf numFmtId="0" fontId="14" fillId="21" borderId="2" applyAlignment="1" pivotButton="0" quotePrefix="0" xfId="0">
      <alignment horizontal="center" vertical="center"/>
    </xf>
    <xf numFmtId="0" fontId="14" fillId="21" borderId="2" applyAlignment="1" pivotButton="0" quotePrefix="0" xfId="0">
      <alignment vertical="center"/>
    </xf>
    <xf numFmtId="0" fontId="17" fillId="15" borderId="1" applyAlignment="1" pivotButton="0" quotePrefix="0" xfId="0">
      <alignment horizontal="center"/>
    </xf>
    <xf numFmtId="0" fontId="4" fillId="21" borderId="2" applyAlignment="1" pivotButton="0" quotePrefix="0" xfId="0">
      <alignment horizontal="center"/>
    </xf>
    <xf numFmtId="0" fontId="19" fillId="17" borderId="54" applyAlignment="1" pivotButton="0" quotePrefix="0" xfId="0">
      <alignment horizontal="center" vertical="center" wrapText="1"/>
    </xf>
    <xf numFmtId="0" fontId="0" fillId="0" borderId="49" pivotButton="0" quotePrefix="0" xfId="0"/>
    <xf numFmtId="0" fontId="0" fillId="0" borderId="50" pivotButton="0" quotePrefix="0" xfId="0"/>
  </cellXfs>
  <cellStyles count="1">
    <cellStyle name="Normal" xfId="0" builtinId="0"/>
  </cellStyles>
  <dxfs count="6">
    <dxf>
      <font>
        <color rgb="FF9C0006"/>
      </font>
      <fill>
        <patternFill patternType="solid">
          <fgColor rgb="FFFFC7CE"/>
          <bgColor rgb="FFFFC7CE"/>
        </patternFill>
      </fill>
      <border/>
    </dxf>
    <dxf>
      <font>
        <color rgb="FF9C5700"/>
      </font>
      <fill>
        <patternFill patternType="solid">
          <fgColor rgb="FFFFEB9C"/>
          <bgColor rgb="FFFFEB9C"/>
        </patternFill>
      </fill>
      <border/>
    </dxf>
    <dxf>
      <font/>
      <fill>
        <patternFill patternType="solid">
          <fgColor rgb="FFF4B083"/>
          <bgColor rgb="FFF4B083"/>
        </patternFill>
      </fill>
      <border/>
    </dxf>
    <dxf>
      <font/>
      <fill>
        <patternFill/>
      </fill>
      <border/>
    </dxf>
    <dxf>
      <font/>
      <fill>
        <patternFill patternType="solid">
          <fgColor theme="4"/>
          <bgColor theme="4"/>
        </patternFill>
      </fill>
      <border/>
    </dxf>
    <dxf>
      <font/>
      <fill>
        <patternFill patternType="solid">
          <fgColor rgb="FFDEEAF6"/>
          <bgColor rgb="FFDEEAF6"/>
        </patternFill>
      </fill>
      <border/>
    </dxf>
  </dxfs>
  <tableStyles count="3" defaultTableStyle="TableStyleMedium9" defaultPivotStyle="PivotStyleLight16">
    <tableStyle name="1. advanced filter-style" pivot="0" count="3">
      <tableStyleElement type="headerRow" dxfId="4"/>
      <tableStyleElement type="firstRowStripe" dxfId="5"/>
      <tableStyleElement type="secondRowStripe" dxfId="5"/>
    </tableStyle>
    <tableStyle name="2. advanced filter-style" pivot="0" count="3">
      <tableStyleElement type="headerRow" dxfId="4"/>
      <tableStyleElement type="firstRowStripe" dxfId="5"/>
      <tableStyleElement type="secondRowStripe" dxfId="5"/>
    </tableStyle>
    <tableStyle name="3. advanced filter-style" pivot="0" count="3">
      <tableStyleElement type="headerRow" dxfId="4"/>
      <tableStyleElement type="firstRowStripe" dxfId="5"/>
      <tableStyleElement type="secondRow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openxmlformats.org/officeDocument/2006/relationships/externalLinkPath" Target="/Users/Maria/AppData/Local/Temp/Temp1_qf-327.zip/Six%20Month%20Budget.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Data"/>
    </sheetNames>
    <sheetDataSet>
      <sheetData sheetId="0"/>
    </sheetDataSet>
  </externalBook>
</externalLink>
</file>

<file path=xl/tables/table1.xml><?xml version="1.0" encoding="utf-8"?>
<table xmlns="http://schemas.openxmlformats.org/spreadsheetml/2006/main" id="1" name="Table_1" displayName="Table_1" ref="A1:K19" headerRowCount="1">
  <tableColumns count="11">
    <tableColumn id="1" name="№"/>
    <tableColumn id="2" name="Name of product"/>
    <tableColumn id="3" name="Year"/>
    <tableColumn id="4" name="Quarter"/>
    <tableColumn id="5" name="Shipping date"/>
    <tableColumn id="6" name="Price"/>
    <tableColumn id="7" name="Quantity"/>
    <tableColumn id="8" name="Amount"/>
    <tableColumn id="9" name="Provider"/>
    <tableColumn id="10" name="Consignment"/>
    <tableColumn id="11" name="Debt"/>
  </tableColumns>
  <tableStyleInfo name="1. advanced filter-style" showFirstColumn="1" showLastColumn="1" showRowStripes="1" showColumnStripes="0"/>
</table>
</file>

<file path=xl/tables/table2.xml><?xml version="1.0" encoding="utf-8"?>
<table xmlns="http://schemas.openxmlformats.org/spreadsheetml/2006/main" id="2" name="Table_2" displayName="Table_2" ref="A1:K19" headerRowCount="1">
  <tableColumns count="11">
    <tableColumn id="1" name="№"/>
    <tableColumn id="2" name="Name of product"/>
    <tableColumn id="3" name="Year"/>
    <tableColumn id="4" name="Quarter"/>
    <tableColumn id="5" name="Shipping date"/>
    <tableColumn id="6" name="Price"/>
    <tableColumn id="7" name="Quantity"/>
    <tableColumn id="8" name="Amount"/>
    <tableColumn id="9" name="Provider"/>
    <tableColumn id="10" name="Consignment"/>
    <tableColumn id="11" name="Debt"/>
  </tableColumns>
  <tableStyleInfo name="2. advanced filter-style" showFirstColumn="1" showLastColumn="1" showRowStripes="1" showColumnStripes="0"/>
</table>
</file>

<file path=xl/tables/table3.xml><?xml version="1.0" encoding="utf-8"?>
<table xmlns="http://schemas.openxmlformats.org/spreadsheetml/2006/main" id="3" name="Table_3" displayName="Table_3" ref="A1:K19" headerRowCount="1">
  <tableColumns count="11">
    <tableColumn id="1" name="№"/>
    <tableColumn id="2" name="Name of product"/>
    <tableColumn id="3" name="Year"/>
    <tableColumn id="4" name="Quarter"/>
    <tableColumn id="5" name="Shipping date"/>
    <tableColumn id="6" name="Price"/>
    <tableColumn id="7" name="Quantity"/>
    <tableColumn id="8" name="Amount"/>
    <tableColumn id="9" name="Provider"/>
    <tableColumn id="10" name="Consignment"/>
    <tableColumn id="11" name="Debt"/>
  </tableColumns>
  <tableStyleInfo name="3. advanced filter-style"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6.xml.rels><Relationships xmlns="http://schemas.openxmlformats.org/package/2006/relationships"><Relationship Type="http://schemas.openxmlformats.org/officeDocument/2006/relationships/table" Target="/xl/tables/table1.xml" Id="rId1" /></Relationships>
</file>

<file path=xl/worksheets/_rels/sheet7.xml.rels><Relationships xmlns="http://schemas.openxmlformats.org/package/2006/relationships"><Relationship Type="http://schemas.openxmlformats.org/officeDocument/2006/relationships/table" Target="/xl/tables/table2.xml" Id="rId1" /></Relationships>
</file>

<file path=xl/worksheets/_rels/sheet8.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ColWidth="14.43" defaultRowHeight="15" customHeight="1"/>
  <cols>
    <col width="22" customWidth="1" style="143" min="1" max="1"/>
    <col width="23.29" customWidth="1" style="143" min="2" max="2"/>
    <col width="11" customWidth="1" style="143" min="3" max="4"/>
    <col width="11.43" customWidth="1" style="143" min="5" max="5"/>
    <col width="13.71" customWidth="1" style="143" min="6" max="6"/>
    <col width="22.86" customWidth="1" style="143" min="7" max="7"/>
    <col width="31.14" customWidth="1" style="143" min="8" max="8"/>
    <col width="22.71" customWidth="1" style="143" min="9" max="9"/>
    <col width="11" customWidth="1" style="143" min="10" max="26"/>
  </cols>
  <sheetData>
    <row r="1" ht="18" customHeight="1" s="143">
      <c r="K1" s="1" t="n"/>
    </row>
    <row r="2" ht="14.25" customHeight="1" s="143">
      <c r="B2" s="2" t="inlineStr">
        <is>
          <t>Year</t>
        </is>
      </c>
      <c r="C2" s="2" t="inlineStr">
        <is>
          <t>Month</t>
        </is>
      </c>
      <c r="D2" s="2" t="inlineStr">
        <is>
          <t>Day</t>
        </is>
      </c>
      <c r="E2" s="2" t="inlineStr">
        <is>
          <t>Date?</t>
        </is>
      </c>
      <c r="F2" s="2" t="inlineStr">
        <is>
          <t>Weekday?</t>
        </is>
      </c>
      <c r="G2" s="2" t="inlineStr">
        <is>
          <t>End of next month</t>
        </is>
      </c>
      <c r="H2" s="2" t="inlineStr">
        <is>
          <t>monthes change</t>
        </is>
      </c>
      <c r="I2" s="2" t="inlineStr">
        <is>
          <t>New date</t>
        </is>
      </c>
    </row>
    <row r="3" ht="14.25" customHeight="1" s="143">
      <c r="A3" s="133" t="inlineStr">
        <is>
          <t>End Date</t>
        </is>
      </c>
      <c r="B3" s="133" t="n">
        <v>2020</v>
      </c>
      <c r="C3" s="133" t="n">
        <v>2</v>
      </c>
      <c r="D3" s="133" t="n">
        <v>30</v>
      </c>
      <c r="E3" s="144" t="inlineStr">
        <is>
          <t>vhvhv</t>
        </is>
      </c>
      <c r="F3" s="145">
        <f>WEEKDAY(E3)</f>
        <v/>
      </c>
      <c r="G3" s="145">
        <f>EOMONTH(E3,1)</f>
        <v/>
      </c>
      <c r="H3" s="133" t="n">
        <v>2</v>
      </c>
      <c r="I3" s="146">
        <f>DATE(B3,C3+2,D3)</f>
        <v/>
      </c>
    </row>
    <row r="4" ht="14.25" customHeight="1" s="143">
      <c r="A4" s="133" t="inlineStr">
        <is>
          <t>Start Date</t>
        </is>
      </c>
      <c r="B4" s="133" t="n">
        <v>2019</v>
      </c>
      <c r="C4" s="133" t="n">
        <v>6</v>
      </c>
      <c r="D4" s="133" t="n">
        <v>3</v>
      </c>
      <c r="E4" s="146">
        <f>DATE(B4,C4,D4)</f>
        <v/>
      </c>
      <c r="F4" s="146">
        <f>WEEKDAY(E4)</f>
        <v/>
      </c>
      <c r="G4" s="146">
        <f>EOMONTH(E4,1)</f>
        <v/>
      </c>
      <c r="H4" s="133" t="n">
        <v>-3</v>
      </c>
      <c r="I4" s="146">
        <f>DATE(B4,C4-3,D4)</f>
        <v/>
      </c>
    </row>
    <row r="5" ht="14.25" customHeight="1" s="143">
      <c r="A5" s="133" t="inlineStr">
        <is>
          <t>Days Beween two dates?</t>
        </is>
      </c>
      <c r="E5" s="145">
        <f>343</f>
        <v/>
      </c>
      <c r="F5" s="7" t="n"/>
    </row>
    <row r="6" ht="14.25" customHeight="1" s="143">
      <c r="A6" s="133" t="inlineStr">
        <is>
          <t>MOnthes Beween two dates?</t>
        </is>
      </c>
      <c r="E6" s="145">
        <f>DATEDIF(E4,E3,"m")</f>
        <v/>
      </c>
      <c r="F6" s="7" t="n"/>
    </row>
    <row r="7" ht="14.25" customHeight="1" s="143"/>
    <row r="8" ht="14.25" customHeight="1" s="143">
      <c r="A8" s="133" t="inlineStr">
        <is>
          <t>Current time?</t>
        </is>
      </c>
      <c r="B8" s="146">
        <f>NOW()</f>
        <v/>
      </c>
      <c r="C8" s="133" t="inlineStr">
        <is>
          <t>Hours</t>
        </is>
      </c>
      <c r="D8" s="146">
        <f>HOUR(B8)</f>
        <v/>
      </c>
      <c r="E8" s="133" t="inlineStr">
        <is>
          <t>Minutes</t>
        </is>
      </c>
      <c r="G8" s="146">
        <f>MINUTE(B8)</f>
        <v/>
      </c>
    </row>
    <row r="9" ht="14.25" customHeight="1" s="143">
      <c r="B9" s="10" t="inlineStr">
        <is>
          <t>changes</t>
        </is>
      </c>
    </row>
    <row r="10" ht="14.25" customHeight="1" s="143">
      <c r="E10" s="147" t="inlineStr">
        <is>
          <t>Not a formula</t>
        </is>
      </c>
      <c r="F10" s="147" t="inlineStr">
        <is>
          <t>Wrong answer</t>
        </is>
      </c>
      <c r="G10" s="147" t="inlineStr">
        <is>
          <t>Wrong answer</t>
        </is>
      </c>
    </row>
    <row r="11" ht="14.25" customHeight="1" s="143"/>
    <row r="12" ht="14.25" customHeight="1" s="143">
      <c r="E12" s="147" t="inlineStr">
        <is>
          <t>Wrong answer</t>
        </is>
      </c>
    </row>
    <row r="13" ht="14.25" customHeight="1" s="143">
      <c r="E13" s="147" t="inlineStr">
        <is>
          <t>Wrong answer</t>
        </is>
      </c>
      <c r="F13" s="135" t="n"/>
      <c r="G13" s="135" t="n"/>
    </row>
    <row r="14" ht="14.25" customHeight="1" s="143">
      <c r="E14" s="135" t="n"/>
      <c r="F14" s="135" t="n"/>
    </row>
    <row r="15" ht="14.25" customHeight="1" s="143">
      <c r="F15" s="135" t="n"/>
      <c r="G15" s="135" t="n"/>
    </row>
    <row r="16" ht="14.25" customHeight="1" s="143"/>
    <row r="17" ht="14.25" customHeight="1" s="143"/>
    <row r="18" ht="14.25" customHeight="1" s="143"/>
    <row r="19" ht="14.25" customHeight="1" s="143"/>
    <row r="20" ht="14.25" customHeight="1" s="143"/>
    <row r="21" ht="14.25" customHeight="1" s="143"/>
    <row r="22" ht="14.25" customHeight="1" s="143"/>
    <row r="23" ht="14.25" customHeight="1" s="143"/>
    <row r="24" ht="14.25" customHeight="1" s="143"/>
    <row r="25" ht="14.25" customHeight="1" s="143"/>
    <row r="26" ht="14.25" customHeight="1" s="143"/>
    <row r="27" ht="14.25" customHeight="1" s="143"/>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pageMargins left="0.7" right="0.7" top="0.75" bottom="0.75" header="0" footer="0"/>
  <pageSetup orientation="portrait" paperSize="9"/>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ColWidth="14.43" defaultRowHeight="15" customHeight="1"/>
  <cols>
    <col width="40" customWidth="1" style="143" min="1" max="1"/>
    <col width="12.86" customWidth="1" style="143" min="2" max="2"/>
    <col width="10.57" customWidth="1" style="143" min="3" max="3"/>
    <col width="11.29" customWidth="1" style="143" min="4" max="4"/>
    <col width="14.14" customWidth="1" style="143" min="5" max="5"/>
    <col width="14.29" customWidth="1" style="143" min="6" max="6"/>
    <col width="11" customWidth="1" style="143" min="7" max="26"/>
  </cols>
  <sheetData>
    <row r="1" ht="42.75" customHeight="1" s="143">
      <c r="A1" s="12" t="inlineStr">
        <is>
          <t>Project Name</t>
        </is>
      </c>
      <c r="B1" s="13" t="inlineStr">
        <is>
          <t>Project Cost (£mill)</t>
        </is>
      </c>
      <c r="C1" s="13" t="inlineStr">
        <is>
          <t>Days Overdue</t>
        </is>
      </c>
      <c r="D1" s="13" t="inlineStr">
        <is>
          <t>Penalty Payment   (£ mill)</t>
        </is>
      </c>
      <c r="E1" s="14" t="n"/>
    </row>
    <row r="2" ht="14.25" customHeight="1" s="143">
      <c r="A2" s="15" t="inlineStr">
        <is>
          <t>Ambleside Disabled Toilet</t>
        </is>
      </c>
      <c r="B2" s="15" t="n">
        <v>0.65</v>
      </c>
      <c r="C2" s="15" t="n">
        <v>14</v>
      </c>
      <c r="D2" s="146">
        <f>IF(C2&gt;50,B2*$G$4,IF(C2&gt;0,B2*$G$5,"On target"))</f>
        <v/>
      </c>
      <c r="F2" s="133" t="inlineStr">
        <is>
          <t>High Days</t>
        </is>
      </c>
      <c r="G2" s="17" t="n">
        <v>50</v>
      </c>
    </row>
    <row r="3" ht="14.25" customHeight="1" s="143">
      <c r="A3" s="15" t="inlineStr">
        <is>
          <t>Bath Cycle Path</t>
        </is>
      </c>
      <c r="B3" s="15" t="n">
        <v>2.3</v>
      </c>
      <c r="C3" s="15" t="n">
        <v>-22</v>
      </c>
      <c r="D3" s="146">
        <f>IF(C3&gt;50,B3*$G$4,IF(C3&gt;0,B3*$G$5,"On target"))</f>
        <v/>
      </c>
      <c r="F3" s="133" t="inlineStr">
        <is>
          <t>Low Days</t>
        </is>
      </c>
      <c r="G3" s="17" t="n">
        <v>0</v>
      </c>
    </row>
    <row r="4" ht="14.25" customHeight="1" s="143">
      <c r="A4" s="15" t="inlineStr">
        <is>
          <t>Buxton Brine Baths Restorations</t>
        </is>
      </c>
      <c r="B4" s="15" t="n">
        <v>14.8</v>
      </c>
      <c r="C4" s="15" t="n">
        <v>0</v>
      </c>
      <c r="D4" s="146">
        <f>IF(C4&gt;50,B4*$G$4,IF(C4&gt;0,B4*$G$5,"On target"))</f>
        <v/>
      </c>
      <c r="F4" s="133" t="inlineStr">
        <is>
          <t>High Penalty</t>
        </is>
      </c>
      <c r="G4" s="18" t="n">
        <v>0.15</v>
      </c>
    </row>
    <row r="5" ht="14.25" customHeight="1" s="143">
      <c r="A5" s="15" t="inlineStr">
        <is>
          <t>Chester Cathedral Renovations</t>
        </is>
      </c>
      <c r="B5" s="15" t="n">
        <v>7.3</v>
      </c>
      <c r="C5" s="15" t="n">
        <v>12</v>
      </c>
      <c r="D5" s="146">
        <f>IF(C5&gt;50,B5*$G$4,IF(C5&gt;0,B5*$G$5,"On target"))</f>
        <v/>
      </c>
      <c r="F5" s="133" t="inlineStr">
        <is>
          <t>Low Penalty</t>
        </is>
      </c>
      <c r="G5" s="18" t="n">
        <v>0.05</v>
      </c>
    </row>
    <row r="6" ht="14.25" customHeight="1" s="143">
      <c r="A6" s="15" t="inlineStr">
        <is>
          <t>Halesowen Lido Works</t>
        </is>
      </c>
      <c r="B6" s="15" t="n">
        <v>3.6</v>
      </c>
      <c r="C6" s="15" t="n">
        <v>88</v>
      </c>
      <c r="D6" s="146">
        <f>IF(C6&gt;50,B6*$G$4,IF(C6&gt;0,B6*$G$5,"On target"))</f>
        <v/>
      </c>
    </row>
    <row r="7" ht="14.25" customHeight="1" s="143">
      <c r="A7" s="15" t="inlineStr">
        <is>
          <t>Skegness Promenade Improvements</t>
        </is>
      </c>
      <c r="B7" s="15" t="n">
        <v>2.6</v>
      </c>
      <c r="C7" s="15" t="n">
        <v>19</v>
      </c>
      <c r="D7" s="146">
        <f>IF(C7&gt;50,B7*$G$4,IF(C7&gt;0,B7*$G$5,"On target"))</f>
        <v/>
      </c>
    </row>
    <row r="8" ht="14.25" customHeight="1" s="143">
      <c r="A8" s="15" t="inlineStr">
        <is>
          <t>Warrington Cricket Pitch Drainage</t>
        </is>
      </c>
      <c r="B8" s="15" t="n">
        <v>0.8</v>
      </c>
      <c r="C8" s="15" t="n">
        <v>-56</v>
      </c>
      <c r="D8" s="146">
        <f>IF(C8&gt;50,B8*$G$4,IF(C8&gt;0,B8*$G$5,"On target"))</f>
        <v/>
      </c>
    </row>
    <row r="9" ht="14.25" customHeight="1" s="143">
      <c r="A9" s="15" t="inlineStr">
        <is>
          <t>York Zero Carbon Housing Project</t>
        </is>
      </c>
      <c r="B9" s="15" t="n">
        <v>25.4</v>
      </c>
      <c r="C9" s="15" t="n">
        <v>2</v>
      </c>
      <c r="D9" s="146">
        <f>IF(C9&gt;50,B9*$G$4,IF(C9&gt;0,B9*$G$5,"On target"))</f>
        <v/>
      </c>
    </row>
    <row r="10" ht="14.25" customHeight="1" s="143"/>
    <row r="11" ht="14.25" customHeight="1" s="143">
      <c r="A11" s="133" t="inlineStr">
        <is>
          <t>If project &gt;50 days overdue, 15% of project cost (Project cost in cell B2 * 15%)</t>
        </is>
      </c>
    </row>
    <row r="12" ht="14.25" customHeight="1" s="143">
      <c r="A12" s="133" t="inlineStr">
        <is>
          <t>If project &gt;0 days overdue, 5% of project cost (Project cost in cell B2 * 5%)</t>
        </is>
      </c>
    </row>
    <row r="13" ht="14.25" customHeight="1" s="143">
      <c r="A13" s="133" t="inlineStr">
        <is>
          <t>Anything less "On target"</t>
        </is>
      </c>
    </row>
    <row r="14" ht="14.25" customHeight="1" s="143"/>
    <row r="15" ht="14.25" customHeight="1" s="143"/>
    <row r="16" ht="15" customHeight="1" s="143">
      <c r="A16" s="19" t="inlineStr">
        <is>
          <t>Task 1. It is necessary to overestimate the trade balances. If he product is kept in stock for more than 8 months we should reduce its price 2 times.  If it’s more than 5 months, but less than 8, it’s 1.5 times</t>
        </is>
      </c>
    </row>
    <row r="17" ht="15" customHeight="1" s="143">
      <c r="A17" s="19" t="inlineStr">
        <is>
          <t>Task 2. Analyze the cost of cash balances after the devaluation. If the price of the product is below average values, we should write off the product from the warehouse ("decommissioned").</t>
        </is>
      </c>
    </row>
    <row r="18" ht="86.25" customHeight="1" s="143">
      <c r="A18" s="20" t="inlineStr">
        <is>
          <t>Products</t>
        </is>
      </c>
      <c r="B18" s="20" t="inlineStr">
        <is>
          <t>The cost of admission to the warehouse</t>
        </is>
      </c>
      <c r="C18" s="20" t="inlineStr">
        <is>
          <t>Shelf life months</t>
        </is>
      </c>
      <c r="D18" s="20" t="inlineStr">
        <is>
          <t>Cost after revaluation</t>
        </is>
      </c>
      <c r="E18" s="20" t="inlineStr">
        <is>
          <t>Whriting off?</t>
        </is>
      </c>
      <c r="G18" s="21" t="n"/>
    </row>
    <row r="19" ht="14.25" customHeight="1" s="143">
      <c r="A19" s="133" t="inlineStr">
        <is>
          <t>Product1</t>
        </is>
      </c>
      <c r="B19" s="133" t="n">
        <v>200</v>
      </c>
      <c r="C19" s="133" t="n">
        <v>6</v>
      </c>
      <c r="D19" s="146">
        <f>IF(C19&gt;8,B19/2,IF(AND(C19&gt;5,C19&lt;8),B19/1.5,B19))</f>
        <v/>
      </c>
      <c r="E19" s="148" t="inlineStr">
        <is>
          <t>decommissioned</t>
        </is>
      </c>
      <c r="G19" s="147" t="inlineStr">
        <is>
          <t>Not a formula</t>
        </is>
      </c>
    </row>
    <row r="20" ht="14.25" customHeight="1" s="143">
      <c r="A20" s="133" t="inlineStr">
        <is>
          <t>Product2</t>
        </is>
      </c>
      <c r="B20" s="133" t="n">
        <v>500</v>
      </c>
      <c r="C20" s="133" t="n">
        <v>12</v>
      </c>
      <c r="D20" s="148" t="n">
        <v>250</v>
      </c>
      <c r="E20" s="146">
        <f>IF(D20&lt;AVERAGE(D20:D25),"decommissioned","ok")</f>
        <v/>
      </c>
      <c r="F20" s="147" t="inlineStr">
        <is>
          <t>Not a formula</t>
        </is>
      </c>
    </row>
    <row r="21" ht="14.25" customHeight="1" s="143">
      <c r="A21" s="133" t="inlineStr">
        <is>
          <t>Product3</t>
        </is>
      </c>
      <c r="B21" s="133" t="n">
        <v>700</v>
      </c>
      <c r="C21" s="133" t="n">
        <v>5</v>
      </c>
      <c r="D21" s="146">
        <f>IF(C21&gt;8,B21/2,IF(AND(C21&gt;5,C21&lt;8),B21/1.5,B21))</f>
        <v/>
      </c>
      <c r="E21" s="145">
        <f>IF(D23&lt;AVERAGE(D23:D28),"decommissioned","ok")</f>
        <v/>
      </c>
      <c r="G21" s="147" t="inlineStr">
        <is>
          <t>Wrong answer</t>
        </is>
      </c>
    </row>
    <row r="22" ht="14.25" customHeight="1" s="143">
      <c r="A22" s="133" t="inlineStr">
        <is>
          <t>Product4</t>
        </is>
      </c>
      <c r="B22" s="133" t="n">
        <v>400</v>
      </c>
      <c r="C22" s="133" t="n">
        <v>7</v>
      </c>
      <c r="D22" s="146">
        <f>IF(C22&gt;8,B22/2,IF(AND(C22&gt;5,C22&lt;8),B22/1.5,B22))</f>
        <v/>
      </c>
      <c r="E22" s="145">
        <f>IF(D22&lt;AVERAGE(D22:D27),"decommissioned","ok")</f>
        <v/>
      </c>
      <c r="G22" s="149" t="inlineStr">
        <is>
          <t>Wrong answer</t>
        </is>
      </c>
    </row>
    <row r="23" ht="14.25" customHeight="1" s="143">
      <c r="A23" s="133" t="inlineStr">
        <is>
          <t>Product5</t>
        </is>
      </c>
      <c r="B23" s="133" t="n">
        <v>600</v>
      </c>
      <c r="C23" s="133" t="n">
        <v>10</v>
      </c>
      <c r="D23" s="145">
        <f>IF(C19&gt;8,B19/2,IF(AND(C19&gt;5,C19&lt;8),B19/1.5,B19))</f>
        <v/>
      </c>
      <c r="E23" s="145">
        <f>IF(D23&lt;AVERAGE(D23:D28),"decommissioned","ok")</f>
        <v/>
      </c>
      <c r="F23" s="147" t="inlineStr">
        <is>
          <t>Wrong answer</t>
        </is>
      </c>
      <c r="G23" s="147" t="inlineStr">
        <is>
          <t>Wrong answer</t>
        </is>
      </c>
    </row>
    <row r="24" ht="14.25" customHeight="1" s="143">
      <c r="A24" s="133" t="inlineStr">
        <is>
          <t>Product6</t>
        </is>
      </c>
      <c r="B24" s="133" t="n">
        <v>300</v>
      </c>
      <c r="C24" s="133" t="n">
        <v>3</v>
      </c>
      <c r="D24" s="148">
        <f>150+150</f>
        <v/>
      </c>
      <c r="E24" s="148">
        <f>"ok"</f>
        <v/>
      </c>
      <c r="F24" s="147" t="inlineStr">
        <is>
          <t>Formula error</t>
        </is>
      </c>
      <c r="G24" s="147" t="inlineStr">
        <is>
          <t>Formula error</t>
        </is>
      </c>
    </row>
    <row r="25" ht="14.25" customHeight="1" s="143"/>
    <row r="26" ht="14.25" customHeight="1" s="143"/>
    <row r="27" ht="14.25" customHeight="1" s="143"/>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B2:J58"/>
  <sheetViews>
    <sheetView workbookViewId="0">
      <selection activeCell="A1" sqref="A1"/>
    </sheetView>
  </sheetViews>
  <sheetFormatPr baseColWidth="8" defaultColWidth="14.43" defaultRowHeight="15" customHeight="1"/>
  <cols>
    <col width="8.859999999999999" customWidth="1" style="143" min="1" max="1"/>
    <col width="10.57" customWidth="1" style="143" min="2" max="2"/>
    <col width="52.71" customWidth="1" style="143" min="3" max="3"/>
    <col width="21" customWidth="1" style="143" min="4" max="4"/>
    <col width="17.43" customWidth="1" style="143" min="5" max="5"/>
    <col width="19.57" customWidth="1" style="143" min="6" max="6"/>
    <col width="22.14" customWidth="1" style="143" min="7" max="7"/>
    <col width="12.86" customWidth="1" style="143" min="8" max="9"/>
    <col width="14.14" customWidth="1" style="143" min="10" max="10"/>
    <col width="11" customWidth="1" style="143" min="11" max="26"/>
  </cols>
  <sheetData>
    <row r="1" ht="14.25" customHeight="1" s="143"/>
    <row r="2" ht="14.25" customHeight="1" s="143">
      <c r="B2" s="25" t="n"/>
      <c r="C2" s="26" t="n"/>
      <c r="D2" s="26" t="n"/>
      <c r="E2" s="26" t="n"/>
      <c r="F2" s="26" t="n"/>
      <c r="G2" s="26" t="n"/>
      <c r="H2" s="26" t="n"/>
      <c r="I2" s="26" t="n"/>
      <c r="J2" s="27" t="n"/>
    </row>
    <row r="3" ht="14.25" customHeight="1" s="143">
      <c r="B3" s="28" t="n"/>
      <c r="C3" s="29" t="inlineStr">
        <is>
          <t>Bob the Dodgy Builder - Charge Sheet</t>
        </is>
      </c>
      <c r="D3" s="29" t="n"/>
      <c r="E3" s="29" t="n"/>
      <c r="F3" s="29" t="n"/>
      <c r="G3" s="29" t="n"/>
      <c r="H3" s="29" t="n"/>
      <c r="I3" s="29" t="n"/>
      <c r="J3" s="30" t="n"/>
    </row>
    <row r="4" ht="14.25" customHeight="1" s="143">
      <c r="B4" s="28" t="n"/>
      <c r="C4" s="7" t="n"/>
      <c r="D4" s="7" t="n"/>
      <c r="E4" s="7" t="n"/>
      <c r="F4" s="7" t="n"/>
      <c r="G4" s="7" t="n"/>
      <c r="H4" s="7" t="n"/>
      <c r="I4" s="7" t="n"/>
      <c r="J4" s="30" t="n"/>
    </row>
    <row r="5" ht="14.25" customHeight="1" s="143">
      <c r="B5" s="28" t="n"/>
      <c r="C5" s="31" t="inlineStr">
        <is>
          <t>Item</t>
        </is>
      </c>
      <c r="D5" s="32" t="inlineStr">
        <is>
          <t>Hours</t>
        </is>
      </c>
      <c r="E5" s="32" t="inlineStr">
        <is>
          <t>Rate</t>
        </is>
      </c>
      <c r="F5" s="33" t="inlineStr">
        <is>
          <t>Total</t>
        </is>
      </c>
      <c r="G5" s="7" t="n"/>
      <c r="H5" s="150" t="inlineStr">
        <is>
          <t>Rates</t>
        </is>
      </c>
      <c r="I5" s="151" t="n"/>
      <c r="J5" s="30" t="n"/>
    </row>
    <row r="6" ht="14.25" customHeight="1" s="143">
      <c r="B6" s="28" t="n"/>
      <c r="C6" s="36" t="inlineStr">
        <is>
          <t>Removing old plaster</t>
        </is>
      </c>
      <c r="D6" s="37" t="n">
        <v>4</v>
      </c>
      <c r="E6" s="38" t="inlineStr">
        <is>
          <t>Standard</t>
        </is>
      </c>
      <c r="F6" s="146">
        <f>VLOOKUP(E6,RatesTable,2,FALSE)*D6</f>
        <v/>
      </c>
      <c r="G6" s="7" t="n"/>
      <c r="H6" s="40" t="inlineStr">
        <is>
          <t>Standard</t>
        </is>
      </c>
      <c r="I6" s="41" t="n">
        <v>50</v>
      </c>
      <c r="J6" s="30" t="n"/>
    </row>
    <row r="7" ht="14.25" customHeight="1" s="143">
      <c r="B7" s="28" t="n"/>
      <c r="C7" s="36" t="inlineStr">
        <is>
          <t>Brew time</t>
        </is>
      </c>
      <c r="D7" s="37" t="n">
        <v>0.5</v>
      </c>
      <c r="E7" s="152" t="inlineStr">
        <is>
          <t>Wrong answer</t>
        </is>
      </c>
      <c r="F7" s="145">
        <f>VLOOKUP(E9,RatesTable,2,FALSE)*D9</f>
        <v/>
      </c>
      <c r="G7" s="7" t="n"/>
      <c r="H7" s="40" t="inlineStr">
        <is>
          <t>Overtime</t>
        </is>
      </c>
      <c r="I7" s="41" t="n">
        <v>75</v>
      </c>
      <c r="J7" s="30" t="n"/>
    </row>
    <row r="8" ht="14.25" customHeight="1" s="143">
      <c r="B8" s="28" t="n"/>
      <c r="C8" s="36" t="inlineStr">
        <is>
          <t>Preparing walls</t>
        </is>
      </c>
      <c r="D8" s="37" t="n">
        <v>3</v>
      </c>
      <c r="E8" s="152" t="inlineStr">
        <is>
          <t>Formula error</t>
        </is>
      </c>
      <c r="F8" s="153">
        <f>150</f>
        <v/>
      </c>
      <c r="G8" s="7" t="n"/>
      <c r="H8" s="40" t="inlineStr">
        <is>
          <t>Weekend</t>
        </is>
      </c>
      <c r="I8" s="41" t="n">
        <v>100</v>
      </c>
      <c r="J8" s="30" t="n"/>
    </row>
    <row r="9" ht="14.25" customHeight="1" s="143">
      <c r="B9" s="28" t="n"/>
      <c r="C9" s="36" t="inlineStr">
        <is>
          <t>Preparing walls</t>
        </is>
      </c>
      <c r="D9" s="37" t="n">
        <v>1</v>
      </c>
      <c r="E9" s="38" t="inlineStr">
        <is>
          <t>Overtime</t>
        </is>
      </c>
      <c r="F9" s="146">
        <f>VLOOKUP(E9,RatesTable,2,FALSE)*D9</f>
        <v/>
      </c>
      <c r="G9" s="7" t="n"/>
      <c r="H9" s="40" t="inlineStr">
        <is>
          <t>Wkend OT</t>
        </is>
      </c>
      <c r="I9" s="41" t="n">
        <v>150</v>
      </c>
      <c r="J9" s="30" t="n"/>
    </row>
    <row r="10" ht="14.25" customHeight="1" s="143">
      <c r="B10" s="28" t="n"/>
      <c r="C10" s="36" t="inlineStr">
        <is>
          <t>Plastering walls</t>
        </is>
      </c>
      <c r="D10" s="37" t="n">
        <v>7.5</v>
      </c>
      <c r="E10" s="38" t="inlineStr">
        <is>
          <t>Weekend</t>
        </is>
      </c>
      <c r="F10" s="146">
        <f>VLOOKUP(E10,RatesTable,2,FALSE)*D10</f>
        <v/>
      </c>
      <c r="G10" s="7" t="n"/>
      <c r="H10" s="7" t="n"/>
      <c r="I10" s="7" t="n"/>
      <c r="J10" s="30" t="n"/>
    </row>
    <row r="11" ht="14.25" customHeight="1" s="143">
      <c r="B11" s="28" t="n"/>
      <c r="C11" s="36" t="inlineStr">
        <is>
          <t>Accidentally knocking off some new plaster</t>
        </is>
      </c>
      <c r="D11" s="37" t="n">
        <v>0.5</v>
      </c>
      <c r="E11" s="38" t="inlineStr">
        <is>
          <t>Wkend OT</t>
        </is>
      </c>
      <c r="F11" s="146">
        <f>VLOOKUP(E11,RatesTable,2,FALSE)*D11</f>
        <v/>
      </c>
      <c r="G11" s="7" t="n"/>
      <c r="H11" s="7" t="n"/>
      <c r="I11" s="7" t="n"/>
      <c r="J11" s="30" t="n"/>
    </row>
    <row r="12" ht="14.25" customHeight="1" s="143">
      <c r="B12" s="28" t="n"/>
      <c r="C12" s="36" t="inlineStr">
        <is>
          <t>Replastering bits knocked off</t>
        </is>
      </c>
      <c r="D12" s="37" t="n">
        <v>2</v>
      </c>
      <c r="E12" s="38" t="inlineStr">
        <is>
          <t>Wkend OT</t>
        </is>
      </c>
      <c r="F12" s="146">
        <f>VLOOKUP(E12,RatesTable,2,FALSE)*D12</f>
        <v/>
      </c>
      <c r="G12" s="7" t="n"/>
      <c r="H12" s="7" t="n"/>
      <c r="I12" s="7" t="n"/>
      <c r="J12" s="30" t="n"/>
    </row>
    <row r="13" ht="14.25" customHeight="1" s="143">
      <c r="B13" s="28" t="n"/>
      <c r="C13" s="36" t="inlineStr">
        <is>
          <t>Skimming</t>
        </is>
      </c>
      <c r="D13" s="37" t="n">
        <v>3</v>
      </c>
      <c r="E13" s="152" t="inlineStr">
        <is>
          <t>Not a formula</t>
        </is>
      </c>
      <c r="F13" s="153" t="n">
        <v>150</v>
      </c>
      <c r="G13" s="7" t="n"/>
      <c r="H13" s="7" t="n"/>
      <c r="I13" s="7" t="n"/>
      <c r="J13" s="30" t="n"/>
    </row>
    <row r="14" ht="14.25" customHeight="1" s="143">
      <c r="B14" s="28" t="n"/>
      <c r="C14" s="36" t="inlineStr">
        <is>
          <t>Brew time</t>
        </is>
      </c>
      <c r="D14" s="37" t="n">
        <v>0.5</v>
      </c>
      <c r="E14" s="38" t="inlineStr">
        <is>
          <t>Standard</t>
        </is>
      </c>
      <c r="F14" s="146">
        <f>VLOOKUP(E14,RatesTable,2,FALSE)*D14</f>
        <v/>
      </c>
      <c r="G14" s="7" t="n"/>
      <c r="H14" s="7" t="n"/>
      <c r="I14" s="7" t="n"/>
      <c r="J14" s="30" t="n"/>
    </row>
    <row r="15" ht="14.25" customHeight="1" s="143">
      <c r="B15" s="28" t="n"/>
      <c r="C15" s="36" t="inlineStr">
        <is>
          <t>Skimming</t>
        </is>
      </c>
      <c r="D15" s="37" t="n">
        <v>3</v>
      </c>
      <c r="E15" s="38" t="inlineStr">
        <is>
          <t>Standard</t>
        </is>
      </c>
      <c r="F15" s="146">
        <f>VLOOKUP(E15,RatesTable,2,FALSE)*D15</f>
        <v/>
      </c>
      <c r="G15" s="7" t="n"/>
      <c r="H15" s="7" t="n"/>
      <c r="I15" s="7" t="n"/>
      <c r="J15" s="30" t="n"/>
    </row>
    <row r="16" ht="14.25" customHeight="1" s="143">
      <c r="B16" s="28" t="n"/>
      <c r="C16" s="43" t="inlineStr">
        <is>
          <t>Clear up</t>
        </is>
      </c>
      <c r="D16" s="44" t="n">
        <v>2</v>
      </c>
      <c r="E16" s="45" t="inlineStr">
        <is>
          <t>Overtime</t>
        </is>
      </c>
      <c r="F16" s="146">
        <f>VLOOKUP(E16,RatesTable,2,FALSE)*D16</f>
        <v/>
      </c>
      <c r="G16" s="7" t="n"/>
      <c r="H16" s="7" t="n"/>
      <c r="I16" s="7" t="n"/>
      <c r="J16" s="30" t="n"/>
    </row>
    <row r="17" ht="14.25" customHeight="1" s="143">
      <c r="B17" s="28" t="n"/>
      <c r="C17" s="7" t="n"/>
      <c r="D17" s="7" t="n"/>
      <c r="E17" s="7" t="n"/>
      <c r="F17" s="7" t="n"/>
      <c r="G17" s="46" t="n"/>
      <c r="H17" s="7" t="n"/>
      <c r="I17" s="7" t="n"/>
      <c r="J17" s="30" t="n"/>
    </row>
    <row r="18" ht="14.25" customHeight="1" s="143">
      <c r="B18" s="28" t="n"/>
      <c r="C18" s="7" t="n"/>
      <c r="D18" s="7" t="n"/>
      <c r="E18" s="47" t="inlineStr">
        <is>
          <t>Labour total</t>
        </is>
      </c>
      <c r="F18" s="48">
        <f>SUM(F6:F16)</f>
        <v/>
      </c>
      <c r="G18" s="7" t="n"/>
      <c r="H18" s="7" t="n"/>
      <c r="I18" s="7" t="n"/>
      <c r="J18" s="30" t="n"/>
    </row>
    <row r="19" ht="14.25" customHeight="1" s="143">
      <c r="B19" s="49" t="n"/>
      <c r="C19" s="50" t="n"/>
      <c r="D19" s="50" t="n"/>
      <c r="E19" s="50" t="n"/>
      <c r="F19" s="50" t="n"/>
      <c r="G19" s="50" t="n"/>
      <c r="H19" s="50" t="n"/>
      <c r="I19" s="50" t="n"/>
      <c r="J19" s="51" t="n"/>
    </row>
    <row r="20" ht="14.25" customHeight="1" s="143"/>
    <row r="21" ht="14.25" customHeight="1" s="143"/>
    <row r="22" ht="14.25" customHeight="1" s="143"/>
    <row r="23" ht="14.25" customHeight="1" s="143">
      <c r="C23" s="52" t="inlineStr">
        <is>
          <t>OVH (overheads)</t>
        </is>
      </c>
      <c r="D23" s="53" t="n">
        <v>514</v>
      </c>
      <c r="E23" s="54" t="n">
        <v>652</v>
      </c>
      <c r="F23" s="55" t="n">
        <v>11</v>
      </c>
      <c r="G23" s="56" t="inlineStr">
        <is>
          <t>ovhCategory</t>
        </is>
      </c>
      <c r="H23" s="57" t="n"/>
    </row>
    <row r="24" ht="14.25" customHeight="1" s="143">
      <c r="C24" s="52" t="inlineStr">
        <is>
          <t>MAT (material)</t>
        </is>
      </c>
      <c r="D24" s="58" t="n">
        <v>18</v>
      </c>
      <c r="E24" s="59" t="n">
        <v>569</v>
      </c>
      <c r="F24" s="60" t="n">
        <v>174</v>
      </c>
      <c r="G24" s="56" t="inlineStr">
        <is>
          <t>matCategory</t>
        </is>
      </c>
      <c r="H24" s="57" t="n"/>
    </row>
    <row r="25" ht="14.25" customHeight="1" s="143">
      <c r="C25" s="52" t="inlineStr">
        <is>
          <t>OGS (other goods/services)</t>
        </is>
      </c>
      <c r="D25" s="61" t="n">
        <v>454</v>
      </c>
      <c r="E25" s="59" t="n">
        <v>405</v>
      </c>
      <c r="F25" s="60" t="n">
        <v>526</v>
      </c>
      <c r="G25" s="56" t="inlineStr">
        <is>
          <t>ogsCategory</t>
        </is>
      </c>
      <c r="H25" s="57" t="n"/>
    </row>
    <row r="26" ht="14.25" customHeight="1" s="143">
      <c r="C26" s="52" t="inlineStr">
        <is>
          <t>SAL (salaries)</t>
        </is>
      </c>
      <c r="D26" s="61" t="n">
        <v>451</v>
      </c>
      <c r="E26" s="59" t="n">
        <v>657</v>
      </c>
      <c r="F26" s="60" t="n">
        <v>905</v>
      </c>
      <c r="G26" s="56" t="inlineStr">
        <is>
          <t>salCategory</t>
        </is>
      </c>
      <c r="H26" s="57" t="n"/>
    </row>
    <row r="27" ht="14.25" customHeight="1" s="143">
      <c r="C27" s="52" t="inlineStr">
        <is>
          <t>DEP (depreciation)</t>
        </is>
      </c>
      <c r="D27" s="62" t="n">
        <v>261</v>
      </c>
      <c r="E27" s="63" t="n">
        <v>34</v>
      </c>
      <c r="F27" s="64" t="n">
        <v>708</v>
      </c>
      <c r="G27" s="56" t="inlineStr">
        <is>
          <t>depCategory</t>
        </is>
      </c>
      <c r="H27" s="57" t="n"/>
    </row>
    <row r="28" ht="14.25" customHeight="1" s="143"/>
    <row r="29" ht="15" customHeight="1" s="143">
      <c r="C29" s="65" t="inlineStr">
        <is>
          <t>Total</t>
        </is>
      </c>
      <c r="D29" s="66" t="n">
        <v>1698</v>
      </c>
      <c r="E29" s="66" t="n">
        <v>2317</v>
      </c>
      <c r="F29" s="66" t="n">
        <v>2324</v>
      </c>
      <c r="G29" s="57" t="n"/>
      <c r="H29" s="57" t="n"/>
    </row>
    <row r="30" ht="15" customHeight="1" s="143">
      <c r="C30" s="57" t="n"/>
      <c r="D30" s="57" t="n"/>
      <c r="E30" s="57" t="n"/>
      <c r="F30" s="57" t="n"/>
      <c r="G30" s="57" t="n"/>
      <c r="H30" s="57" t="n"/>
    </row>
    <row r="31" ht="14.25" customHeight="1" s="143">
      <c r="C31" s="67" t="inlineStr">
        <is>
          <t>Category ==&gt;</t>
        </is>
      </c>
      <c r="D31" s="68" t="inlineStr">
        <is>
          <t>MAT (material)</t>
        </is>
      </c>
      <c r="E31" s="57" t="n"/>
      <c r="F31" s="57" t="n"/>
      <c r="G31" s="57" t="n"/>
      <c r="H31" s="57" t="n"/>
    </row>
    <row r="32" ht="14.25" customHeight="1" s="143">
      <c r="C32" s="67" t="n"/>
      <c r="D32" s="57" t="n"/>
      <c r="E32" s="57" t="n"/>
      <c r="F32" s="57" t="n"/>
      <c r="G32" s="57" t="n"/>
      <c r="H32" s="57" t="n"/>
    </row>
    <row r="33" ht="14.25" customHeight="1" s="143">
      <c r="C33" s="69" t="inlineStr">
        <is>
          <t>Name of range ==&gt;</t>
        </is>
      </c>
      <c r="D33" s="154">
        <f>CONCATENATE(LOWER(LEFT(D31,3)),"Category")</f>
        <v/>
      </c>
      <c r="E33" s="71" t="inlineStr">
        <is>
          <t>This is typed in - you need to change this to a formula</t>
        </is>
      </c>
      <c r="I33" s="147" t="inlineStr">
        <is>
          <t>Not a formula</t>
        </is>
      </c>
    </row>
    <row r="34" ht="14.25" customHeight="1" s="143"/>
    <row r="35" ht="14.25" customHeight="1" s="143">
      <c r="C35" s="69" t="inlineStr">
        <is>
          <t>Total for quarter ==&gt;</t>
        </is>
      </c>
      <c r="D35" s="155">
        <f>123132</f>
        <v/>
      </c>
      <c r="E35" s="73" t="inlineStr">
        <is>
          <t>This should give the total for this category, using an INDIRECT function</t>
        </is>
      </c>
      <c r="I35" s="147" t="inlineStr">
        <is>
          <t>Not a formula</t>
        </is>
      </c>
    </row>
    <row r="36" ht="14.25" customHeight="1" s="143"/>
    <row r="37" ht="14.25" customHeight="1" s="143"/>
    <row r="38" ht="14.25" customHeight="1" s="143">
      <c r="C38" s="156" t="inlineStr">
        <is>
          <t>Months</t>
        </is>
      </c>
    </row>
    <row r="39" ht="18.75" customHeight="1" s="143">
      <c r="B39" s="134" t="n"/>
      <c r="C39" s="78" t="inlineStr">
        <is>
          <t>Jan</t>
        </is>
      </c>
      <c r="D39" s="78" t="inlineStr">
        <is>
          <t>Feb</t>
        </is>
      </c>
      <c r="E39" s="78" t="inlineStr">
        <is>
          <t>Mar</t>
        </is>
      </c>
      <c r="F39" s="78" t="inlineStr">
        <is>
          <t>Apr</t>
        </is>
      </c>
      <c r="G39" s="78" t="inlineStr">
        <is>
          <t>May</t>
        </is>
      </c>
      <c r="H39" s="78" t="inlineStr">
        <is>
          <t>Jun</t>
        </is>
      </c>
      <c r="I39" s="78" t="n"/>
      <c r="J39" s="78" t="inlineStr">
        <is>
          <t>Total</t>
        </is>
      </c>
    </row>
    <row r="40" ht="14.25" customHeight="1" s="143">
      <c r="B40" s="79" t="inlineStr">
        <is>
          <t>Week1</t>
        </is>
      </c>
      <c r="C40" s="80" t="n">
        <v>272</v>
      </c>
      <c r="D40" s="81" t="n">
        <v>251</v>
      </c>
      <c r="E40" s="81" t="n">
        <v>339</v>
      </c>
      <c r="F40" s="81" t="n">
        <v>412</v>
      </c>
      <c r="G40" s="81" t="n">
        <v>16</v>
      </c>
      <c r="H40" s="82" t="n">
        <v>137</v>
      </c>
      <c r="I40" s="134" t="n"/>
      <c r="J40" s="83">
        <f>SUM(C40:H40)</f>
        <v/>
      </c>
    </row>
    <row r="41" ht="14.25" customHeight="1" s="143">
      <c r="B41" s="79" t="inlineStr">
        <is>
          <t>Week2</t>
        </is>
      </c>
      <c r="C41" s="84" t="n">
        <v>112</v>
      </c>
      <c r="D41" s="134" t="n">
        <v>363</v>
      </c>
      <c r="E41" s="134" t="n">
        <v>162</v>
      </c>
      <c r="F41" s="134" t="n">
        <v>269</v>
      </c>
      <c r="G41" s="134" t="n">
        <v>358</v>
      </c>
      <c r="H41" s="85" t="n">
        <v>334</v>
      </c>
      <c r="I41" s="134" t="n"/>
      <c r="J41" s="86">
        <f>SUM(C41:H41)</f>
        <v/>
      </c>
    </row>
    <row r="42" ht="14.25" customHeight="1" s="143">
      <c r="B42" s="79" t="inlineStr">
        <is>
          <t>Week3</t>
        </is>
      </c>
      <c r="C42" s="84" t="n">
        <v>282</v>
      </c>
      <c r="D42" s="134" t="n">
        <v>59</v>
      </c>
      <c r="E42" s="134" t="n">
        <v>409</v>
      </c>
      <c r="F42" s="134" t="n">
        <v>215</v>
      </c>
      <c r="G42" s="134" t="n">
        <v>342</v>
      </c>
      <c r="H42" s="85" t="n">
        <v>429</v>
      </c>
      <c r="I42" s="134" t="n"/>
      <c r="J42" s="86">
        <f>SUM(C42:H42)</f>
        <v/>
      </c>
    </row>
    <row r="43" ht="14.25" customHeight="1" s="143">
      <c r="B43" s="79" t="inlineStr">
        <is>
          <t>Week4</t>
        </is>
      </c>
      <c r="C43" s="87" t="n">
        <v>114</v>
      </c>
      <c r="D43" s="88" t="n">
        <v>421</v>
      </c>
      <c r="E43" s="88" t="n">
        <v>438</v>
      </c>
      <c r="F43" s="88" t="n">
        <v>391</v>
      </c>
      <c r="G43" s="88" t="n">
        <v>110</v>
      </c>
      <c r="H43" s="89" t="n">
        <v>181</v>
      </c>
      <c r="I43" s="134" t="n"/>
      <c r="J43" s="90">
        <f>SUM(C43:H43)</f>
        <v/>
      </c>
    </row>
    <row r="44" ht="14.25" customHeight="1" s="143">
      <c r="B44" s="79" t="n"/>
      <c r="C44" s="134" t="n"/>
      <c r="D44" s="134" t="n"/>
      <c r="E44" s="134" t="n"/>
      <c r="F44" s="134" t="n"/>
      <c r="G44" s="134" t="n"/>
      <c r="H44" s="134" t="n"/>
      <c r="I44" s="134" t="n"/>
      <c r="J44" s="134" t="n"/>
    </row>
    <row r="45" ht="14.25" customHeight="1" s="143">
      <c r="B45" s="79" t="inlineStr">
        <is>
          <t>Total</t>
        </is>
      </c>
      <c r="C45" s="91">
        <f>SUM(C40:C43)</f>
        <v/>
      </c>
      <c r="D45" s="91">
        <f>SUM(D40:D43)</f>
        <v/>
      </c>
      <c r="E45" s="91">
        <f>SUM(E40:E43)</f>
        <v/>
      </c>
      <c r="F45" s="91">
        <f>SUM(F40:F43)</f>
        <v/>
      </c>
      <c r="G45" s="91">
        <f>SUM(G40:G43)</f>
        <v/>
      </c>
      <c r="H45" s="91">
        <f>SUM(H40:H43)</f>
        <v/>
      </c>
      <c r="I45" s="134" t="n"/>
      <c r="J45" s="92">
        <f>SUM(J40:J43)</f>
        <v/>
      </c>
    </row>
    <row r="46" ht="14.25" customHeight="1" s="143"/>
    <row r="47" ht="14.25" customHeight="1" s="143"/>
    <row r="48" ht="14.25" customHeight="1" s="143">
      <c r="B48" s="93" t="inlineStr">
        <is>
          <t>Month chosen</t>
        </is>
      </c>
      <c r="C48" s="94" t="inlineStr">
        <is>
          <t>Feb</t>
        </is>
      </c>
      <c r="D48" s="52" t="inlineStr">
        <is>
          <t>Choose a month from the list</t>
        </is>
      </c>
    </row>
    <row r="49" ht="14.25" customHeight="1" s="143">
      <c r="B49" s="93" t="inlineStr">
        <is>
          <t>Week chosen</t>
        </is>
      </c>
      <c r="C49" s="94" t="inlineStr">
        <is>
          <t>Week4</t>
        </is>
      </c>
      <c r="D49" s="52" t="inlineStr">
        <is>
          <t>Choose a week from the list</t>
        </is>
      </c>
    </row>
    <row r="50" ht="14.25" customHeight="1" s="143">
      <c r="B50" s="79" t="n"/>
    </row>
    <row r="51" ht="14.25" customHeight="1" s="143">
      <c r="B51" s="93" t="inlineStr">
        <is>
          <t>Month position:</t>
        </is>
      </c>
      <c r="C51" s="157" t="n">
        <v>2</v>
      </c>
      <c r="D51" s="52" t="inlineStr">
        <is>
          <t>Position of month in list</t>
        </is>
      </c>
      <c r="F51" s="147" t="inlineStr">
        <is>
          <t>Not a formula</t>
        </is>
      </c>
    </row>
    <row r="52" ht="14.25" customHeight="1" s="143">
      <c r="B52" s="93" t="inlineStr">
        <is>
          <t>Week position:</t>
        </is>
      </c>
      <c r="C52" s="146">
        <f>MATCH(C49,B40:B43,0)</f>
        <v/>
      </c>
      <c r="D52" s="52" t="inlineStr">
        <is>
          <t>Position of week in list</t>
        </is>
      </c>
    </row>
    <row r="53" ht="14.25" customHeight="1" s="143">
      <c r="B53" s="79" t="n"/>
    </row>
    <row r="54" ht="14.25" customHeight="1" s="143">
      <c r="B54" s="79" t="inlineStr">
        <is>
          <t>Value</t>
        </is>
      </c>
      <c r="C54" s="157" t="n">
        <v>421</v>
      </c>
      <c r="D54" s="52" t="inlineStr">
        <is>
          <t>Using INDEX</t>
        </is>
      </c>
      <c r="F54" s="147" t="inlineStr">
        <is>
          <t>Not a formula</t>
        </is>
      </c>
    </row>
    <row r="55" ht="14.25" customHeight="1" s="143">
      <c r="B55" s="93" t="n"/>
    </row>
    <row r="56" ht="14.25" customHeight="1" s="143">
      <c r="B56" s="93" t="inlineStr">
        <is>
          <t>Alternative</t>
        </is>
      </c>
      <c r="C56" s="157">
        <f>221+200</f>
        <v/>
      </c>
      <c r="D56" s="52" t="inlineStr">
        <is>
          <t>Using ADDRESS and INDERECT</t>
        </is>
      </c>
      <c r="F56" s="147" t="inlineStr">
        <is>
          <t>Formula error</t>
        </is>
      </c>
    </row>
    <row r="57" ht="14.25" customHeight="1" s="143"/>
    <row r="58" ht="14.25" customHeight="1" s="143">
      <c r="B58" s="93" t="inlineStr">
        <is>
          <t>Alternative</t>
        </is>
      </c>
      <c r="C58" s="146">
        <f>OFFSET(B39,C52,C51,1,1)</f>
        <v/>
      </c>
      <c r="D58" s="52" t="inlineStr">
        <is>
          <t>Using OFFSET</t>
        </is>
      </c>
    </row>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mergeCells count="4">
    <mergeCell ref="H5:I5"/>
    <mergeCell ref="E33:H33"/>
    <mergeCell ref="E35:H35"/>
    <mergeCell ref="C38:H38"/>
  </mergeCells>
  <dataValidations count="3">
    <dataValidation sqref="B50 B53" showErrorMessage="1" showInputMessage="1" allowBlank="1" type="list">
      <formula1>$B$4:$B$7</formula1>
    </dataValidation>
    <dataValidation sqref="C49" showErrorMessage="1" showInputMessage="1" allowBlank="1" type="list">
      <formula1>$B$40:$B$43</formula1>
    </dataValidation>
    <dataValidation sqref="C48" showErrorMessage="1" showInputMessage="1" allowBlank="1" type="list">
      <formula1>$C$39:$H$39</formula1>
    </dataValidation>
  </dataValidations>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B1:K27"/>
  <sheetViews>
    <sheetView workbookViewId="0">
      <selection activeCell="A1" sqref="A1"/>
    </sheetView>
  </sheetViews>
  <sheetFormatPr baseColWidth="8" defaultColWidth="14.43" defaultRowHeight="15" customHeight="1"/>
  <cols>
    <col width="11" customWidth="1" style="143" min="1" max="1"/>
    <col width="16.29" customWidth="1" style="143" min="2" max="2"/>
    <col width="36.86" customWidth="1" style="143" min="3" max="3"/>
    <col width="15" customWidth="1" style="143" min="4" max="4"/>
    <col width="17.57" customWidth="1" style="143" min="5" max="5"/>
    <col width="21" customWidth="1" style="143" min="6" max="6"/>
    <col width="16.71" customWidth="1" style="143" min="7" max="7"/>
    <col width="15.86" customWidth="1" style="143" min="8" max="8"/>
    <col width="8.140000000000001" customWidth="1" style="143" min="9" max="9"/>
    <col width="14" customWidth="1" style="143" min="10" max="10"/>
    <col width="11" customWidth="1" style="143" min="11" max="26"/>
  </cols>
  <sheetData>
    <row r="1" ht="15" customHeight="1" s="143">
      <c r="B1" s="99" t="inlineStr">
        <is>
          <t>Description</t>
        </is>
      </c>
      <c r="C1" s="99" t="inlineStr">
        <is>
          <t>Product Name</t>
        </is>
      </c>
      <c r="D1" s="99" t="inlineStr">
        <is>
          <t>Quantity</t>
        </is>
      </c>
      <c r="E1" s="99" t="inlineStr">
        <is>
          <t>Selling price</t>
        </is>
      </c>
      <c r="F1" s="99" t="inlineStr">
        <is>
          <t>Purchase price</t>
        </is>
      </c>
      <c r="G1" s="99" t="inlineStr">
        <is>
          <t>Total value</t>
        </is>
      </c>
      <c r="H1" s="99" t="inlineStr">
        <is>
          <t>Updated</t>
        </is>
      </c>
    </row>
    <row r="2" ht="15" customHeight="1" s="143">
      <c r="B2" s="100" t="inlineStr">
        <is>
          <t>A920X</t>
        </is>
      </c>
      <c r="C2" s="101" t="inlineStr">
        <is>
          <t>A920 converter. X type</t>
        </is>
      </c>
      <c r="D2" s="102" t="n">
        <v>111</v>
      </c>
      <c r="E2" s="103" t="n">
        <v>74</v>
      </c>
      <c r="F2" s="104">
        <f>E2*0.2</f>
        <v/>
      </c>
      <c r="G2" s="105">
        <f>D2*E2</f>
        <v/>
      </c>
      <c r="H2" s="106" t="n">
        <v>42561</v>
      </c>
      <c r="J2" s="107" t="n">
        <v>42580</v>
      </c>
      <c r="K2" s="108" t="n"/>
    </row>
    <row r="3" ht="14.25" customHeight="1" s="143">
      <c r="B3" s="109" t="inlineStr">
        <is>
          <t>A920Z</t>
        </is>
      </c>
      <c r="C3" s="110" t="inlineStr">
        <is>
          <t>A920 converter. Z type</t>
        </is>
      </c>
      <c r="D3" s="111" t="n">
        <v>166</v>
      </c>
      <c r="E3" s="112" t="n">
        <v>48</v>
      </c>
      <c r="F3" s="112">
        <f>E3*0.2</f>
        <v/>
      </c>
      <c r="G3" s="112">
        <f>D3*E3</f>
        <v/>
      </c>
      <c r="H3" s="113" t="n">
        <v>42610</v>
      </c>
      <c r="K3" s="108" t="n"/>
    </row>
    <row r="4" ht="14.25" customHeight="1" s="143">
      <c r="B4" s="109" t="inlineStr">
        <is>
          <t>A940X</t>
        </is>
      </c>
      <c r="C4" s="110" t="inlineStr">
        <is>
          <t>A940 converter. X type</t>
        </is>
      </c>
      <c r="D4" s="111" t="n">
        <v>266</v>
      </c>
      <c r="E4" s="112" t="n">
        <v>69</v>
      </c>
      <c r="F4" s="112">
        <f>E4*0.2</f>
        <v/>
      </c>
      <c r="G4" s="112">
        <f>D4*E4</f>
        <v/>
      </c>
      <c r="H4" s="113" t="n">
        <v>42569</v>
      </c>
      <c r="J4" s="114" t="inlineStr">
        <is>
          <t>The type of formatting/colour can be different if not mentioned colour</t>
        </is>
      </c>
      <c r="K4" s="108" t="n"/>
    </row>
    <row r="5" ht="14.25" customHeight="1" s="143">
      <c r="B5" s="109" t="inlineStr">
        <is>
          <t>A940Z</t>
        </is>
      </c>
      <c r="C5" s="110" t="inlineStr">
        <is>
          <t>A940 converter. Z type</t>
        </is>
      </c>
      <c r="D5" s="111" t="n">
        <v>250</v>
      </c>
      <c r="E5" s="112" t="n">
        <v>83</v>
      </c>
      <c r="F5" s="112">
        <f>E5*0.2</f>
        <v/>
      </c>
      <c r="G5" s="112">
        <f>D5*E5</f>
        <v/>
      </c>
      <c r="H5" s="113" t="n">
        <v>42616</v>
      </c>
      <c r="K5" s="108" t="n"/>
    </row>
    <row r="6" ht="14.25" customHeight="1" s="143">
      <c r="B6" s="109" t="inlineStr">
        <is>
          <t>A941X</t>
        </is>
      </c>
      <c r="C6" s="110" t="inlineStr">
        <is>
          <t>A941 converter. X type</t>
        </is>
      </c>
      <c r="D6" s="111" t="n">
        <v>127</v>
      </c>
      <c r="E6" s="112" t="n">
        <v>85</v>
      </c>
      <c r="F6" s="112">
        <f>E6*0.2</f>
        <v/>
      </c>
      <c r="G6" s="112">
        <f>D6*E6</f>
        <v/>
      </c>
      <c r="H6" s="113" t="n">
        <v>42585</v>
      </c>
      <c r="K6" s="108" t="n"/>
    </row>
    <row r="7" ht="14.25" customHeight="1" s="143">
      <c r="B7" s="109" t="inlineStr">
        <is>
          <t>A941Z</t>
        </is>
      </c>
      <c r="C7" s="110" t="inlineStr">
        <is>
          <t>A941 converter. Z type</t>
        </is>
      </c>
      <c r="D7" s="111" t="n">
        <v>225</v>
      </c>
      <c r="E7" s="112" t="n">
        <v>69</v>
      </c>
      <c r="F7" s="112">
        <f>E7*0.2</f>
        <v/>
      </c>
      <c r="G7" s="112">
        <f>D7*E7</f>
        <v/>
      </c>
      <c r="H7" s="113" t="n">
        <v>42582</v>
      </c>
      <c r="K7" s="108" t="n"/>
    </row>
    <row r="8" ht="14.25" customHeight="1" s="143">
      <c r="B8" s="109" t="inlineStr">
        <is>
          <t>A992X</t>
        </is>
      </c>
      <c r="C8" s="110" t="inlineStr">
        <is>
          <t>A992 converter. X type</t>
        </is>
      </c>
      <c r="D8" s="111" t="n">
        <v>267</v>
      </c>
      <c r="E8" s="112" t="n">
        <v>50</v>
      </c>
      <c r="F8" s="112">
        <f>E8*0.2</f>
        <v/>
      </c>
      <c r="G8" s="112">
        <f>D8*E8</f>
        <v/>
      </c>
      <c r="H8" s="113" t="n">
        <v>42524</v>
      </c>
    </row>
    <row r="9" ht="14.25" customHeight="1" s="143">
      <c r="B9" s="109" t="inlineStr">
        <is>
          <t>A992Z</t>
        </is>
      </c>
      <c r="C9" s="110" t="inlineStr">
        <is>
          <t>A992 converter. Z type</t>
        </is>
      </c>
      <c r="D9" s="111" t="n">
        <v>278</v>
      </c>
      <c r="E9" s="112" t="n">
        <v>36</v>
      </c>
      <c r="F9" s="112">
        <f>E9*0.2</f>
        <v/>
      </c>
      <c r="G9" s="112">
        <f>D9*E9</f>
        <v/>
      </c>
      <c r="H9" s="113" t="n">
        <v>42565</v>
      </c>
    </row>
    <row r="10" ht="14.25" customHeight="1" s="143">
      <c r="B10" s="109" t="inlineStr">
        <is>
          <t>B100K</t>
        </is>
      </c>
      <c r="C10" s="110" t="inlineStr">
        <is>
          <t>B100 converter. K type</t>
        </is>
      </c>
      <c r="D10" s="111" t="n">
        <v>159</v>
      </c>
      <c r="E10" s="112" t="n">
        <v>52</v>
      </c>
      <c r="F10" s="112">
        <f>E10*0.2</f>
        <v/>
      </c>
      <c r="G10" s="112">
        <f>D10*E10</f>
        <v/>
      </c>
      <c r="H10" s="113" t="n">
        <v>42596</v>
      </c>
    </row>
    <row r="11" ht="14.25" customHeight="1" s="143">
      <c r="B11" s="109" t="inlineStr">
        <is>
          <t>B100L</t>
        </is>
      </c>
      <c r="C11" s="110" t="inlineStr">
        <is>
          <t>B100 converter. L type</t>
        </is>
      </c>
      <c r="D11" s="111" t="n">
        <v>280</v>
      </c>
      <c r="E11" s="112" t="n">
        <v>50</v>
      </c>
      <c r="F11" s="112">
        <f>E11*0.2</f>
        <v/>
      </c>
      <c r="G11" s="112">
        <f>D11*E11</f>
        <v/>
      </c>
      <c r="H11" s="113" t="n">
        <v>42580</v>
      </c>
    </row>
    <row r="12" ht="14.25" customHeight="1" s="143">
      <c r="B12" s="109" t="inlineStr">
        <is>
          <t>B100M</t>
        </is>
      </c>
      <c r="C12" s="110" t="inlineStr">
        <is>
          <t>B100 converter. M type</t>
        </is>
      </c>
      <c r="D12" s="111" t="n">
        <v>203</v>
      </c>
      <c r="E12" s="112" t="n">
        <v>97</v>
      </c>
      <c r="F12" s="112">
        <f>E12*0.2</f>
        <v/>
      </c>
      <c r="G12" s="112">
        <f>D12*E12</f>
        <v/>
      </c>
      <c r="H12" s="113" t="n">
        <v>42594</v>
      </c>
    </row>
    <row r="13" ht="14.25" customHeight="1" s="143">
      <c r="B13" s="109" t="inlineStr">
        <is>
          <t>B120K</t>
        </is>
      </c>
      <c r="C13" s="110" t="inlineStr">
        <is>
          <t>B120 converter. K type</t>
        </is>
      </c>
      <c r="D13" s="111" t="n">
        <v>287</v>
      </c>
      <c r="E13" s="112" t="n">
        <v>82</v>
      </c>
      <c r="F13" s="112">
        <f>E13*0.2</f>
        <v/>
      </c>
      <c r="G13" s="112">
        <f>D13*E13</f>
        <v/>
      </c>
      <c r="H13" s="113" t="n">
        <v>42579</v>
      </c>
    </row>
    <row r="14" ht="14.25" customHeight="1" s="143">
      <c r="B14" s="109" t="inlineStr">
        <is>
          <t>B120L</t>
        </is>
      </c>
      <c r="C14" s="110" t="inlineStr">
        <is>
          <t>B120 converter. L type</t>
        </is>
      </c>
      <c r="D14" s="111" t="n">
        <v>153</v>
      </c>
      <c r="E14" s="112" t="n">
        <v>68</v>
      </c>
      <c r="F14" s="112">
        <f>E14*0.2</f>
        <v/>
      </c>
      <c r="G14" s="112">
        <f>D14*E14</f>
        <v/>
      </c>
      <c r="H14" s="113" t="n">
        <v>42523</v>
      </c>
    </row>
    <row r="15" ht="14.25" customHeight="1" s="143">
      <c r="B15" s="109" t="inlineStr">
        <is>
          <t>B120M</t>
        </is>
      </c>
      <c r="C15" s="110" t="inlineStr">
        <is>
          <t>B120 converter. M type</t>
        </is>
      </c>
      <c r="D15" s="111" t="n">
        <v>282</v>
      </c>
      <c r="E15" s="112" t="n">
        <v>36</v>
      </c>
      <c r="F15" s="112">
        <f>E15*0.2</f>
        <v/>
      </c>
      <c r="G15" s="112">
        <f>D15*E15</f>
        <v/>
      </c>
      <c r="H15" s="113" t="n">
        <v>42582</v>
      </c>
    </row>
    <row r="16" ht="14.25" customHeight="1" s="143">
      <c r="B16" s="109" t="inlineStr">
        <is>
          <t>B121K</t>
        </is>
      </c>
      <c r="C16" s="110" t="inlineStr">
        <is>
          <t>B121 converter. K type</t>
        </is>
      </c>
      <c r="D16" s="111" t="n">
        <v>110</v>
      </c>
      <c r="E16" s="112" t="n">
        <v>44</v>
      </c>
      <c r="F16" s="112">
        <f>E16*0.2</f>
        <v/>
      </c>
      <c r="G16" s="112">
        <f>D16*E16</f>
        <v/>
      </c>
      <c r="H16" s="113" t="n">
        <v>42603</v>
      </c>
    </row>
    <row r="17" ht="14.25" customHeight="1" s="143">
      <c r="B17" s="109" t="inlineStr">
        <is>
          <t>B121L</t>
        </is>
      </c>
      <c r="C17" s="110" t="inlineStr">
        <is>
          <t>B121 converter. L type</t>
        </is>
      </c>
      <c r="D17" s="111" t="n">
        <v>102</v>
      </c>
      <c r="E17" s="112" t="n">
        <v>45</v>
      </c>
      <c r="F17" s="112">
        <f>E17*0.2</f>
        <v/>
      </c>
      <c r="G17" s="112">
        <f>D17*E17</f>
        <v/>
      </c>
      <c r="H17" s="113" t="n">
        <v>42518</v>
      </c>
    </row>
    <row r="18" ht="14.25" customHeight="1" s="143">
      <c r="B18" s="109" t="inlineStr">
        <is>
          <t>B121M</t>
        </is>
      </c>
      <c r="C18" s="110" t="inlineStr">
        <is>
          <t>B121 converter. M type</t>
        </is>
      </c>
      <c r="D18" s="111" t="n">
        <v>194</v>
      </c>
      <c r="E18" s="112" t="n">
        <v>60</v>
      </c>
      <c r="F18" s="112">
        <f>E18*0.2</f>
        <v/>
      </c>
      <c r="G18" s="112">
        <f>D18*E18</f>
        <v/>
      </c>
      <c r="H18" s="113" t="n">
        <v>42532</v>
      </c>
    </row>
    <row r="19" ht="14.25" customHeight="1" s="143">
      <c r="B19" s="109" t="inlineStr">
        <is>
          <t>U152C</t>
        </is>
      </c>
      <c r="C19" s="110" t="inlineStr">
        <is>
          <t>U152 converter. C type</t>
        </is>
      </c>
      <c r="D19" s="111" t="n">
        <v>200</v>
      </c>
      <c r="E19" s="112" t="n">
        <v>84</v>
      </c>
      <c r="F19" s="112">
        <f>E19*0.2</f>
        <v/>
      </c>
      <c r="G19" s="112">
        <f>D19*E19</f>
        <v/>
      </c>
      <c r="H19" s="113" t="n">
        <v>42542</v>
      </c>
    </row>
    <row r="20" ht="14.25" customHeight="1" s="143">
      <c r="B20" s="109" t="inlineStr">
        <is>
          <t>U152V</t>
        </is>
      </c>
      <c r="C20" s="110" t="inlineStr">
        <is>
          <t>U152 converter. V type</t>
        </is>
      </c>
      <c r="D20" s="111" t="n">
        <v>142</v>
      </c>
      <c r="E20" s="112" t="n">
        <v>69</v>
      </c>
      <c r="F20" s="112">
        <f>E20*0.2</f>
        <v/>
      </c>
      <c r="G20" s="112">
        <f>D20*E20</f>
        <v/>
      </c>
      <c r="H20" s="113" t="n">
        <v>42608</v>
      </c>
    </row>
    <row r="21" ht="14.25" customHeight="1" s="143">
      <c r="B21" s="109" t="inlineStr">
        <is>
          <t>U162V</t>
        </is>
      </c>
      <c r="C21" s="110" t="inlineStr">
        <is>
          <t>U162 converter. C type</t>
        </is>
      </c>
      <c r="D21" s="111" t="n">
        <v>161</v>
      </c>
      <c r="E21" s="112" t="n">
        <v>89</v>
      </c>
      <c r="F21" s="112">
        <f>E21*0.2</f>
        <v/>
      </c>
      <c r="G21" s="112">
        <f>D21*E21</f>
        <v/>
      </c>
      <c r="H21" s="113" t="n">
        <v>42585</v>
      </c>
    </row>
    <row r="22" ht="14.25" customHeight="1" s="143">
      <c r="B22" s="109" t="inlineStr">
        <is>
          <t>U162C</t>
        </is>
      </c>
      <c r="C22" s="110" t="inlineStr">
        <is>
          <t>U162 converter. V type</t>
        </is>
      </c>
      <c r="D22" s="111" t="n">
        <v>245</v>
      </c>
      <c r="E22" s="112" t="n">
        <v>43</v>
      </c>
      <c r="F22" s="112">
        <f>E22*0.2</f>
        <v/>
      </c>
      <c r="G22" s="112">
        <f>D22*E22</f>
        <v/>
      </c>
      <c r="H22" s="113" t="n">
        <v>42573</v>
      </c>
    </row>
    <row r="23" ht="14.25" customHeight="1" s="143">
      <c r="B23" s="109" t="inlineStr">
        <is>
          <t>U182C</t>
        </is>
      </c>
      <c r="C23" s="110" t="inlineStr">
        <is>
          <t>U182 converter. C type</t>
        </is>
      </c>
      <c r="D23" s="111" t="n">
        <v>192</v>
      </c>
      <c r="E23" s="112" t="n">
        <v>23</v>
      </c>
      <c r="F23" s="112">
        <f>E23*0.2</f>
        <v/>
      </c>
      <c r="G23" s="112">
        <f>D23*E23</f>
        <v/>
      </c>
      <c r="H23" s="113" t="n">
        <v>42593</v>
      </c>
    </row>
    <row r="24" ht="14.25" customHeight="1" s="143">
      <c r="B24" s="109" t="inlineStr">
        <is>
          <t>U182V</t>
        </is>
      </c>
      <c r="C24" s="110" t="inlineStr">
        <is>
          <t>U182 converter. V type</t>
        </is>
      </c>
      <c r="D24" s="111" t="n">
        <v>201</v>
      </c>
      <c r="E24" s="112" t="n">
        <v>48</v>
      </c>
      <c r="F24" s="112">
        <f>E24*0.2</f>
        <v/>
      </c>
      <c r="G24" s="112">
        <f>D24*E24</f>
        <v/>
      </c>
      <c r="H24" s="113" t="n">
        <v>42602</v>
      </c>
    </row>
    <row r="25" ht="14.25" customHeight="1" s="143"/>
    <row r="26" ht="14.25" customHeight="1" s="143">
      <c r="F26" s="115" t="n"/>
    </row>
    <row r="27" ht="14.25" customHeight="1" s="143">
      <c r="F27" s="115" t="n"/>
    </row>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conditionalFormatting sqref="D2:D24">
    <cfRule type="cellIs" priority="1" operator="greaterThan" dxfId="0">
      <formula>200</formula>
    </cfRule>
  </conditionalFormatting>
  <conditionalFormatting sqref="C2:C24">
    <cfRule type="containsText" priority="2" operator="containsText" dxfId="1" text=" M type">
      <formula>NOT(ISERROR(SEARCH((" M type"),(C2))))</formula>
    </cfRule>
  </conditionalFormatting>
  <conditionalFormatting sqref="E2:E24">
    <cfRule type="colorScale" priority="3">
      <colorScale>
        <cfvo type="min"/>
        <cfvo type="max"/>
        <color rgb="FFFCFCFF"/>
        <color rgb="FF63BE7B"/>
      </colorScale>
    </cfRule>
  </conditionalFormatting>
  <conditionalFormatting sqref="H2:H24">
    <cfRule type="cellIs" priority="4" operator="greaterThan" dxfId="2">
      <formula>$J$2+15</formula>
    </cfRule>
  </conditionalFormatting>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B9:L25"/>
  <sheetViews>
    <sheetView workbookViewId="0">
      <selection activeCell="A1" sqref="A1"/>
    </sheetView>
  </sheetViews>
  <sheetFormatPr baseColWidth="8" defaultColWidth="14.43" defaultRowHeight="15" customHeight="1"/>
  <cols>
    <col width="11" customWidth="1" style="143" min="1" max="1"/>
    <col width="26.29" customWidth="1" style="143" min="2" max="2"/>
    <col width="11" customWidth="1" style="143" min="3" max="26"/>
  </cols>
  <sheetData>
    <row r="1" ht="14.25" customHeight="1" s="143"/>
    <row r="2" ht="14.25" customHeight="1" s="143"/>
    <row r="3" ht="14.25" customHeight="1" s="143"/>
    <row r="4" ht="14.25" customHeight="1" s="143"/>
    <row r="5" ht="14.25" customHeight="1" s="143"/>
    <row r="6" ht="14.25" customHeight="1" s="143"/>
    <row r="7" ht="14.25" customHeight="1" s="143"/>
    <row r="8" ht="14.25" customHeight="1" s="143"/>
    <row r="9" ht="14.25" customHeight="1" s="143">
      <c r="L9" s="114" t="inlineStr">
        <is>
          <t>Solver should have</t>
        </is>
      </c>
    </row>
    <row r="10" ht="14.25" customHeight="1" s="143"/>
    <row r="11" ht="14.25" customHeight="1" s="143"/>
    <row r="12" ht="14.25" customHeight="1" s="143"/>
    <row r="13" ht="14.25" customHeight="1" s="143"/>
    <row r="14" ht="14.25" customHeight="1" s="143">
      <c r="C14" s="116" t="inlineStr">
        <is>
          <t>Tahoe</t>
        </is>
      </c>
      <c r="D14" s="117" t="inlineStr">
        <is>
          <t>Pacific</t>
        </is>
      </c>
      <c r="E14" s="116" t="inlineStr">
        <is>
          <t>Savannah</t>
        </is>
      </c>
      <c r="F14" s="116" t="inlineStr">
        <is>
          <t>Aspen</t>
        </is>
      </c>
    </row>
    <row r="15" ht="14.25" customHeight="1" s="143">
      <c r="B15" s="2" t="inlineStr">
        <is>
          <t xml:space="preserve">Pallets </t>
        </is>
      </c>
      <c r="C15" s="118" t="n">
        <v>22.99999999999999</v>
      </c>
      <c r="D15" s="119" t="n">
        <v>15.00000000000001</v>
      </c>
      <c r="E15" s="120" t="n">
        <v>39</v>
      </c>
      <c r="F15" s="15" t="n">
        <v>0</v>
      </c>
      <c r="G15" s="2" t="inlineStr">
        <is>
          <t>Total Profit</t>
        </is>
      </c>
      <c r="H15" s="114" t="inlineStr">
        <is>
          <t>answers</t>
        </is>
      </c>
    </row>
    <row r="16" ht="14.25" customHeight="1" s="143">
      <c r="B16" s="2" t="inlineStr">
        <is>
          <t>Profit</t>
        </is>
      </c>
      <c r="C16" s="133" t="n">
        <v>450</v>
      </c>
      <c r="D16" s="133" t="n">
        <v>1150</v>
      </c>
      <c r="E16" s="133" t="n">
        <v>800</v>
      </c>
      <c r="F16" s="133" t="n">
        <v>400</v>
      </c>
      <c r="G16" s="133">
        <f>C16*C15+D16*D15+E16*E15+F16*F15</f>
        <v/>
      </c>
    </row>
    <row r="17" ht="14.25" customHeight="1" s="143"/>
    <row r="18" ht="15" customHeight="1" s="143"/>
    <row r="19" ht="15" customHeight="1" s="143">
      <c r="B19" s="158" t="inlineStr">
        <is>
          <t>Resources Required per Pallet of Paneling Type</t>
        </is>
      </c>
      <c r="C19" s="159" t="n"/>
      <c r="D19" s="159" t="n"/>
      <c r="E19" s="160" t="n"/>
      <c r="F19" s="124" t="n"/>
    </row>
    <row r="20" ht="14.25" customHeight="1" s="143">
      <c r="B20" s="125" t="n"/>
      <c r="C20" s="126" t="inlineStr">
        <is>
          <t>Tahoe</t>
        </is>
      </c>
      <c r="D20" s="126" t="inlineStr">
        <is>
          <t>Pacific</t>
        </is>
      </c>
      <c r="E20" s="126" t="inlineStr">
        <is>
          <t>Savannah</t>
        </is>
      </c>
      <c r="F20" s="127" t="inlineStr">
        <is>
          <t>Aspen</t>
        </is>
      </c>
      <c r="G20" s="128" t="inlineStr">
        <is>
          <t>Used</t>
        </is>
      </c>
      <c r="H20" s="128" t="inlineStr">
        <is>
          <t>Available</t>
        </is>
      </c>
    </row>
    <row r="21" ht="14.25" customHeight="1" s="143">
      <c r="B21" s="129" t="inlineStr">
        <is>
          <t>Glue (quarts)</t>
        </is>
      </c>
      <c r="C21" s="130" t="n">
        <v>50</v>
      </c>
      <c r="D21" s="130" t="n">
        <v>50</v>
      </c>
      <c r="E21" s="130" t="n">
        <v>100</v>
      </c>
      <c r="F21" s="131" t="n">
        <v>50</v>
      </c>
      <c r="G21" s="132">
        <f>SUMPRODUCT(C21:F21,$C$15:$F$15)</f>
        <v/>
      </c>
      <c r="H21" s="128" t="n">
        <v>5800</v>
      </c>
    </row>
    <row r="22" ht="14.25" customHeight="1" s="143">
      <c r="B22" s="129" t="inlineStr">
        <is>
          <t>Pressing (hours)</t>
        </is>
      </c>
      <c r="C22" s="130" t="n">
        <v>5</v>
      </c>
      <c r="D22" s="130" t="n">
        <v>15</v>
      </c>
      <c r="E22" s="130" t="n">
        <v>10</v>
      </c>
      <c r="F22" s="131" t="n">
        <v>5</v>
      </c>
      <c r="G22" s="132">
        <f>SUMPRODUCT(C22:F22,$C$15:$F$15)</f>
        <v/>
      </c>
      <c r="H22" s="128" t="n">
        <v>730</v>
      </c>
    </row>
    <row r="23" ht="14.25" customHeight="1" s="143">
      <c r="B23" s="129" t="inlineStr">
        <is>
          <t>Pine chips (pounds)</t>
        </is>
      </c>
      <c r="C23" s="130" t="n">
        <v>500</v>
      </c>
      <c r="D23" s="130" t="n">
        <v>400</v>
      </c>
      <c r="E23" s="130" t="n">
        <v>300</v>
      </c>
      <c r="F23" s="131" t="n">
        <v>200</v>
      </c>
      <c r="G23" s="132">
        <f>SUMPRODUCT(C23:F23,$C$15:$F$15)</f>
        <v/>
      </c>
      <c r="H23" s="128" t="n">
        <v>29200</v>
      </c>
    </row>
    <row r="24" ht="14.25" customHeight="1" s="143">
      <c r="B24" s="129" t="inlineStr">
        <is>
          <t>Oak chips (pounds)</t>
        </is>
      </c>
      <c r="C24" s="130" t="n">
        <v>500</v>
      </c>
      <c r="D24" s="130" t="n">
        <v>750</v>
      </c>
      <c r="E24" s="130" t="n">
        <v>250</v>
      </c>
      <c r="F24" s="131" t="n">
        <v>500</v>
      </c>
      <c r="G24" s="132">
        <f>SUMPRODUCT(C24:F24,$C$15:$F$15)</f>
        <v/>
      </c>
      <c r="H24" s="128" t="n">
        <v>60500</v>
      </c>
    </row>
    <row r="25" ht="14.25" customHeight="1" s="143">
      <c r="G25" s="114" t="inlineStr">
        <is>
          <t>here are shoul be formulas</t>
        </is>
      </c>
    </row>
    <row r="26" ht="14.25" customHeight="1" s="143"/>
    <row r="27" ht="14.25" customHeight="1" s="143"/>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mergeCells count="1">
    <mergeCell ref="B19:E19"/>
  </mergeCells>
  <pageMargins left="0.7" right="0.7" top="0.75" bottom="0.75" header="0" footer="0"/>
  <pageSetup orientation="landscape"/>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M27"/>
  <sheetViews>
    <sheetView workbookViewId="0">
      <selection activeCell="A1" sqref="A1"/>
    </sheetView>
  </sheetViews>
  <sheetFormatPr baseColWidth="8" defaultColWidth="14.43" defaultRowHeight="15" customHeight="1"/>
  <cols>
    <col width="6.57" customWidth="1" style="143" min="1" max="1"/>
    <col width="33.57" customWidth="1" style="143" min="2" max="2"/>
    <col width="9.43" customWidth="1" style="143" min="3" max="3"/>
    <col width="12.29" customWidth="1" style="143" min="4" max="4"/>
    <col width="19.14" customWidth="1" style="143" min="5" max="5"/>
    <col width="10.14" customWidth="1" style="143" min="6" max="6"/>
    <col width="14" customWidth="1" style="143" min="7" max="7"/>
    <col width="21.29" customWidth="1" style="143" min="8" max="8"/>
    <col width="17.29" customWidth="1" style="143" min="9" max="9"/>
    <col width="18.43" customWidth="1" style="143" min="10" max="10"/>
    <col width="15.71" customWidth="1" style="143" min="11" max="11"/>
    <col width="11" customWidth="1" style="143" min="12" max="26"/>
  </cols>
  <sheetData>
    <row r="1" ht="14.25" customHeight="1" s="143">
      <c r="A1" s="133" t="inlineStr">
        <is>
          <t>№</t>
        </is>
      </c>
      <c r="B1" s="133" t="inlineStr">
        <is>
          <t>Name of product</t>
        </is>
      </c>
      <c r="C1" s="133" t="inlineStr">
        <is>
          <t>Year</t>
        </is>
      </c>
      <c r="D1" s="133" t="inlineStr">
        <is>
          <t>Quarter</t>
        </is>
      </c>
      <c r="E1" s="133" t="inlineStr">
        <is>
          <t>Shipping date</t>
        </is>
      </c>
      <c r="F1" s="133" t="inlineStr">
        <is>
          <t>Price</t>
        </is>
      </c>
      <c r="G1" s="133" t="inlineStr">
        <is>
          <t>Quantity</t>
        </is>
      </c>
      <c r="H1" s="133" t="inlineStr">
        <is>
          <t>Amount</t>
        </is>
      </c>
      <c r="I1" s="133" t="inlineStr">
        <is>
          <t>Provider</t>
        </is>
      </c>
      <c r="J1" s="133" t="inlineStr">
        <is>
          <t>Consignment</t>
        </is>
      </c>
      <c r="K1" s="133" t="inlineStr">
        <is>
          <t>Debt</t>
        </is>
      </c>
    </row>
    <row r="2" hidden="1" ht="14.25" customHeight="1" s="143">
      <c r="A2" s="133" t="n">
        <v>1</v>
      </c>
      <c r="B2" s="133" t="inlineStr">
        <is>
          <t>Ball point pen blue</t>
        </is>
      </c>
      <c r="C2" s="133" t="n">
        <v>2014</v>
      </c>
      <c r="D2" s="134" t="n">
        <v>4</v>
      </c>
      <c r="E2" s="135" t="n">
        <v>41974</v>
      </c>
      <c r="F2" s="136" t="n">
        <v>3.75</v>
      </c>
      <c r="G2" s="134" t="n">
        <v>1500</v>
      </c>
      <c r="H2" s="136">
        <f>'1. advanced filter'!$F2*'1. advanced filter'!$G2</f>
        <v/>
      </c>
      <c r="I2" s="133" t="inlineStr">
        <is>
          <t>"Coloring"</t>
        </is>
      </c>
      <c r="J2" s="133" t="n">
        <v>2456</v>
      </c>
      <c r="K2" s="136" t="n">
        <v>300</v>
      </c>
    </row>
    <row r="3" ht="14.25" customHeight="1" s="143">
      <c r="A3" s="133" t="n">
        <v>2</v>
      </c>
      <c r="B3" s="133" t="inlineStr">
        <is>
          <t>Notebook in a cage 12 sheets</t>
        </is>
      </c>
      <c r="C3" s="133" t="n">
        <v>2014</v>
      </c>
      <c r="D3" s="134" t="n">
        <v>2</v>
      </c>
      <c r="E3" s="135" t="n">
        <v>41815</v>
      </c>
      <c r="F3" s="136" t="n">
        <v>0.5</v>
      </c>
      <c r="G3" s="134" t="n">
        <v>4000</v>
      </c>
      <c r="H3" s="136">
        <f>'1. advanced filter'!$F3*'1. advanced filter'!$G3</f>
        <v/>
      </c>
      <c r="I3" s="133" t="inlineStr">
        <is>
          <t>"Business cat"</t>
        </is>
      </c>
      <c r="J3" s="133" t="n">
        <v>21547</v>
      </c>
      <c r="K3" s="136" t="n">
        <v>2000</v>
      </c>
    </row>
    <row r="4" ht="14.25" customHeight="1" s="143">
      <c r="A4" s="133" t="n">
        <v>3</v>
      </c>
      <c r="B4" s="133" t="inlineStr">
        <is>
          <t>Notebook in a line 12 sheets</t>
        </is>
      </c>
      <c r="C4" s="133" t="n">
        <v>2015</v>
      </c>
      <c r="D4" s="134" t="n">
        <v>3</v>
      </c>
      <c r="E4" s="135" t="n">
        <v>42255</v>
      </c>
      <c r="F4" s="136" t="n">
        <v>0.5</v>
      </c>
      <c r="G4" s="134" t="n">
        <v>4000</v>
      </c>
      <c r="H4" s="136">
        <f>'1. advanced filter'!$F4*'1. advanced filter'!$G4</f>
        <v/>
      </c>
      <c r="I4" s="133" t="inlineStr">
        <is>
          <t>"Clip"</t>
        </is>
      </c>
      <c r="J4" s="133" t="n">
        <v>546780</v>
      </c>
      <c r="K4" s="136" t="n">
        <v>1000</v>
      </c>
    </row>
    <row r="5" ht="14.25" customHeight="1" s="143">
      <c r="A5" s="133" t="n">
        <v>4</v>
      </c>
      <c r="B5" s="133" t="inlineStr">
        <is>
          <t>Writing in a cage 36 sheets</t>
        </is>
      </c>
      <c r="C5" s="133" t="n">
        <v>2015</v>
      </c>
      <c r="D5" s="134" t="n">
        <v>3</v>
      </c>
      <c r="E5" s="135" t="n">
        <v>42196</v>
      </c>
      <c r="F5" s="136" t="n">
        <v>1.25</v>
      </c>
      <c r="G5" s="134" t="n">
        <v>540</v>
      </c>
      <c r="H5" s="136">
        <f>'1. advanced filter'!$F5*'1. advanced filter'!$G5</f>
        <v/>
      </c>
      <c r="I5" s="133" t="inlineStr">
        <is>
          <t>"Constant"</t>
        </is>
      </c>
      <c r="J5" s="133" t="n">
        <v>532140</v>
      </c>
      <c r="K5" s="136" t="n">
        <v>500</v>
      </c>
    </row>
    <row r="6" ht="14.25" customHeight="1" s="143">
      <c r="A6" s="133" t="n">
        <v>5</v>
      </c>
      <c r="B6" s="133" t="inlineStr">
        <is>
          <t>Notebook in a line 36 sheets</t>
        </is>
      </c>
      <c r="C6" s="133" t="n">
        <v>2015</v>
      </c>
      <c r="D6" s="134" t="n">
        <v>2</v>
      </c>
      <c r="E6" s="135" t="n">
        <v>42178</v>
      </c>
      <c r="F6" s="136" t="n">
        <v>1.25</v>
      </c>
      <c r="G6" s="134" t="n">
        <v>1450</v>
      </c>
      <c r="H6" s="136">
        <f>'1. advanced filter'!$F6*'1. advanced filter'!$G6</f>
        <v/>
      </c>
      <c r="I6" s="133" t="inlineStr">
        <is>
          <t>"Constant"</t>
        </is>
      </c>
      <c r="J6" s="133" t="n">
        <v>530124</v>
      </c>
      <c r="K6" s="136" t="n">
        <v>1300</v>
      </c>
    </row>
    <row r="7" hidden="1" ht="14.25" customHeight="1" s="143">
      <c r="A7" s="133" t="n">
        <v>6</v>
      </c>
      <c r="B7" s="133" t="inlineStr">
        <is>
          <t>Notebook 48 sheets</t>
        </is>
      </c>
      <c r="C7" s="133" t="n">
        <v>2015</v>
      </c>
      <c r="D7" s="134" t="n">
        <v>4</v>
      </c>
      <c r="E7" s="135" t="n">
        <v>42356</v>
      </c>
      <c r="F7" s="136" t="n">
        <v>2.5</v>
      </c>
      <c r="G7" s="134" t="n">
        <v>600</v>
      </c>
      <c r="H7" s="136">
        <f>'1. advanced filter'!$F7*'1. advanced filter'!$G7</f>
        <v/>
      </c>
      <c r="I7" s="133" t="inlineStr">
        <is>
          <t>"Clip"</t>
        </is>
      </c>
      <c r="J7" s="133" t="n">
        <v>621450</v>
      </c>
      <c r="K7" s="136" t="n">
        <v>875</v>
      </c>
    </row>
    <row r="8" ht="14.25" customHeight="1" s="143">
      <c r="A8" s="133" t="n">
        <v>7</v>
      </c>
      <c r="B8" s="133" t="inlineStr">
        <is>
          <t>Pencil TM</t>
        </is>
      </c>
      <c r="C8" s="133" t="n">
        <v>2014</v>
      </c>
      <c r="D8" s="134" t="n">
        <v>4</v>
      </c>
      <c r="E8" s="135" t="n">
        <v>41916</v>
      </c>
      <c r="F8" s="136" t="n">
        <v>0.75</v>
      </c>
      <c r="G8" s="134" t="n">
        <v>230</v>
      </c>
      <c r="H8" s="136">
        <f>'1. advanced filter'!$F8*'1. advanced filter'!$G8</f>
        <v/>
      </c>
      <c r="I8" s="133" t="inlineStr">
        <is>
          <t>"Chest"</t>
        </is>
      </c>
      <c r="J8" s="133" t="n">
        <v>22450</v>
      </c>
      <c r="K8" s="136" t="n">
        <v>125</v>
      </c>
    </row>
    <row r="9" ht="14.25" customHeight="1" s="143">
      <c r="A9" s="133" t="n">
        <v>8</v>
      </c>
      <c r="B9" s="133" t="inlineStr">
        <is>
          <t>Pencil T</t>
        </is>
      </c>
      <c r="C9" s="133" t="n">
        <v>2015</v>
      </c>
      <c r="D9" s="134" t="n">
        <v>4</v>
      </c>
      <c r="E9" s="135" t="n">
        <v>42325</v>
      </c>
      <c r="F9" s="136" t="n">
        <v>0.875</v>
      </c>
      <c r="G9" s="134" t="n">
        <v>580</v>
      </c>
      <c r="H9" s="136">
        <f>'1. advanced filter'!$F9*'1. advanced filter'!$G9</f>
        <v/>
      </c>
      <c r="I9" s="133" t="inlineStr">
        <is>
          <t>"Business cat"</t>
        </is>
      </c>
      <c r="J9" s="133" t="n">
        <v>234456</v>
      </c>
      <c r="K9" s="136" t="n">
        <v>587.5</v>
      </c>
    </row>
    <row r="10" ht="14.25" customHeight="1" s="143">
      <c r="A10" s="133" t="n">
        <v>9</v>
      </c>
      <c r="B10" s="133" t="inlineStr">
        <is>
          <t>Eraser</t>
        </is>
      </c>
      <c r="C10" s="133" t="n">
        <v>2015</v>
      </c>
      <c r="D10" s="134" t="n">
        <v>4</v>
      </c>
      <c r="E10" s="135" t="n">
        <v>42346</v>
      </c>
      <c r="F10" s="136" t="n">
        <v>0.625</v>
      </c>
      <c r="G10" s="134" t="n">
        <v>453</v>
      </c>
      <c r="H10" s="136">
        <f>'1. advanced filter'!$F10*'1. advanced filter'!$G10</f>
        <v/>
      </c>
      <c r="I10" s="133" t="inlineStr">
        <is>
          <t>"Business cat"</t>
        </is>
      </c>
      <c r="J10" s="133" t="n">
        <v>322156</v>
      </c>
      <c r="K10" s="136" t="n">
        <v>230</v>
      </c>
    </row>
    <row r="11" ht="14.25" customHeight="1" s="143">
      <c r="A11" s="133" t="n">
        <v>10</v>
      </c>
      <c r="B11" s="133" t="inlineStr">
        <is>
          <t>Cover transparent</t>
        </is>
      </c>
      <c r="C11" s="133" t="n">
        <v>2015</v>
      </c>
      <c r="D11" s="134" t="n">
        <v>4</v>
      </c>
      <c r="E11" s="135" t="n">
        <v>42314</v>
      </c>
      <c r="F11" s="136" t="n">
        <v>0.25</v>
      </c>
      <c r="G11" s="134" t="n">
        <v>800</v>
      </c>
      <c r="H11" s="136">
        <f>'1. advanced filter'!$F11*'1. advanced filter'!$G11</f>
        <v/>
      </c>
      <c r="I11" s="133" t="inlineStr">
        <is>
          <t>"Clip"</t>
        </is>
      </c>
      <c r="J11" s="133" t="n">
        <v>34458</v>
      </c>
      <c r="K11" s="136" t="n">
        <v>35</v>
      </c>
    </row>
    <row r="12" hidden="1" ht="14.25" customHeight="1" s="143">
      <c r="A12" s="133" t="n">
        <v>11</v>
      </c>
      <c r="B12" s="133" t="inlineStr">
        <is>
          <t>Set of covers 5</t>
        </is>
      </c>
      <c r="C12" s="133" t="n">
        <v>2015</v>
      </c>
      <c r="D12" s="134" t="n">
        <v>4</v>
      </c>
      <c r="E12" s="135" t="n">
        <v>42302</v>
      </c>
      <c r="F12" s="136" t="n">
        <v>5</v>
      </c>
      <c r="G12" s="134" t="n">
        <v>9000</v>
      </c>
      <c r="H12" s="136">
        <f>'1. advanced filter'!$F12*'1. advanced filter'!$G12</f>
        <v/>
      </c>
      <c r="I12" s="133" t="inlineStr">
        <is>
          <t>"Coloring"</t>
        </is>
      </c>
      <c r="J12" s="133" t="n">
        <v>215889</v>
      </c>
      <c r="K12" s="136" t="n">
        <v>37500</v>
      </c>
    </row>
    <row r="13" ht="14.25" customHeight="1" s="143">
      <c r="A13" s="133" t="n">
        <v>12</v>
      </c>
      <c r="B13" s="133" t="inlineStr">
        <is>
          <t>Set of covers 6</t>
        </is>
      </c>
      <c r="C13" s="133" t="n">
        <v>2015</v>
      </c>
      <c r="D13" s="134" t="n">
        <v>3</v>
      </c>
      <c r="E13" s="135" t="n">
        <v>42236</v>
      </c>
      <c r="F13" s="136" t="n">
        <v>5.25</v>
      </c>
      <c r="G13" s="134" t="n">
        <v>200</v>
      </c>
      <c r="H13" s="136">
        <f>'1. advanced filter'!$F13*'1. advanced filter'!$G13</f>
        <v/>
      </c>
      <c r="I13" s="133" t="inlineStr">
        <is>
          <t>"Coloring"</t>
        </is>
      </c>
      <c r="J13" s="133" t="n">
        <v>244569</v>
      </c>
      <c r="K13" s="136" t="n">
        <v>575</v>
      </c>
    </row>
    <row r="14" hidden="1" ht="14.25" customHeight="1" s="143">
      <c r="A14" s="133" t="n">
        <v>13</v>
      </c>
      <c r="B14" s="133" t="inlineStr">
        <is>
          <t>Set of covers 7</t>
        </is>
      </c>
      <c r="C14" s="133" t="n">
        <v>2014</v>
      </c>
      <c r="D14" s="134" t="n">
        <v>3</v>
      </c>
      <c r="E14" s="135" t="n">
        <v>41905</v>
      </c>
      <c r="F14" s="136" t="n">
        <v>5.375</v>
      </c>
      <c r="G14" s="134" t="n">
        <v>1400</v>
      </c>
      <c r="H14" s="136">
        <f>'1. advanced filter'!$F14*'1. advanced filter'!$G14</f>
        <v/>
      </c>
      <c r="I14" s="133" t="inlineStr">
        <is>
          <t>"Constant"</t>
        </is>
      </c>
      <c r="J14" s="133" t="n">
        <v>265447</v>
      </c>
      <c r="K14" s="136" t="n">
        <v>3750</v>
      </c>
    </row>
    <row r="15" hidden="1" ht="14.25" customHeight="1" s="143">
      <c r="A15" s="133" t="n">
        <v>14</v>
      </c>
      <c r="B15" s="133" t="inlineStr">
        <is>
          <t>Set of covers 8</t>
        </is>
      </c>
      <c r="C15" s="133" t="n">
        <v>2014</v>
      </c>
      <c r="D15" s="134" t="n">
        <v>3</v>
      </c>
      <c r="E15" s="135" t="n">
        <v>41856</v>
      </c>
      <c r="F15" s="136" t="n">
        <v>5.5</v>
      </c>
      <c r="G15" s="134" t="n">
        <v>350</v>
      </c>
      <c r="H15" s="136">
        <f>'1. advanced filter'!$F15*'1. advanced filter'!$G15</f>
        <v/>
      </c>
      <c r="I15" s="133" t="inlineStr">
        <is>
          <t>"Clip"</t>
        </is>
      </c>
      <c r="J15" s="133" t="n">
        <v>45569</v>
      </c>
      <c r="K15" s="136" t="n">
        <v>1300</v>
      </c>
    </row>
    <row r="16" ht="14.25" customHeight="1" s="143">
      <c r="A16" s="133" t="n">
        <v>15</v>
      </c>
      <c r="B16" s="133" t="inlineStr">
        <is>
          <t>Cover color</t>
        </is>
      </c>
      <c r="C16" s="133" t="n">
        <v>2014</v>
      </c>
      <c r="D16" s="134" t="n">
        <v>3</v>
      </c>
      <c r="E16" s="135" t="n">
        <v>41877</v>
      </c>
      <c r="F16" s="136" t="n">
        <v>0.425</v>
      </c>
      <c r="G16" s="134" t="n">
        <v>600</v>
      </c>
      <c r="H16" s="136">
        <f>'1. advanced filter'!$F16*'1. advanced filter'!$G16</f>
        <v/>
      </c>
      <c r="I16" s="133" t="inlineStr">
        <is>
          <t>"Clip"</t>
        </is>
      </c>
      <c r="J16" s="133" t="n">
        <v>3325554</v>
      </c>
      <c r="K16" s="136" t="n">
        <v>155</v>
      </c>
    </row>
    <row r="17" ht="14.25" customHeight="1" s="143">
      <c r="A17" s="133" t="n">
        <v>16</v>
      </c>
      <c r="B17" s="133" t="inlineStr">
        <is>
          <t>Ball point pen red</t>
        </is>
      </c>
      <c r="C17" s="133" t="n">
        <v>2015</v>
      </c>
      <c r="D17" s="134" t="n">
        <v>4</v>
      </c>
      <c r="E17" s="135" t="n">
        <v>42296</v>
      </c>
      <c r="F17" s="136" t="n">
        <v>2</v>
      </c>
      <c r="G17" s="134" t="n">
        <v>840</v>
      </c>
      <c r="H17" s="136">
        <f>'1. advanced filter'!$F17*'1. advanced filter'!$G17</f>
        <v/>
      </c>
      <c r="I17" s="133" t="inlineStr">
        <is>
          <t>"Business cat"</t>
        </is>
      </c>
      <c r="J17" s="133" t="n">
        <v>24489</v>
      </c>
      <c r="K17" s="136" t="n">
        <v>587.5</v>
      </c>
    </row>
    <row r="18" hidden="1" ht="14.25" customHeight="1" s="143">
      <c r="A18" s="133" t="n">
        <v>17</v>
      </c>
      <c r="B18" s="133" t="inlineStr">
        <is>
          <t>Set of pens 4 pcs</t>
        </is>
      </c>
      <c r="C18" s="133" t="n">
        <v>2015</v>
      </c>
      <c r="D18" s="134" t="n">
        <v>2</v>
      </c>
      <c r="E18" s="135" t="n">
        <v>42131</v>
      </c>
      <c r="F18" s="136" t="n">
        <v>7</v>
      </c>
      <c r="G18" s="134" t="n">
        <v>230</v>
      </c>
      <c r="H18" s="136">
        <f>'1. advanced filter'!$F18*'1. advanced filter'!$G18</f>
        <v/>
      </c>
      <c r="I18" s="133" t="inlineStr">
        <is>
          <t>"Business cat"</t>
        </is>
      </c>
      <c r="J18" s="133" t="n">
        <v>255630</v>
      </c>
      <c r="K18" s="136" t="n">
        <v>1500</v>
      </c>
    </row>
    <row r="19" hidden="1" ht="14.25" customHeight="1" s="143">
      <c r="A19" s="133" t="n">
        <v>18</v>
      </c>
      <c r="B19" s="133" t="inlineStr">
        <is>
          <t>Set of pens 8 pcs</t>
        </is>
      </c>
      <c r="C19" s="133" t="n">
        <v>2015</v>
      </c>
      <c r="D19" s="134" t="n">
        <v>4</v>
      </c>
      <c r="E19" s="135" t="n">
        <v>42338</v>
      </c>
      <c r="F19" s="136" t="n">
        <v>8.75</v>
      </c>
      <c r="G19" s="134" t="n">
        <v>210</v>
      </c>
      <c r="H19" s="136">
        <f>'1. advanced filter'!$F19*'1. advanced filter'!$G19</f>
        <v/>
      </c>
      <c r="I19" s="133" t="inlineStr">
        <is>
          <t>"Constant"</t>
        </is>
      </c>
      <c r="J19" s="133" t="n">
        <v>452130</v>
      </c>
      <c r="K19" s="136" t="n">
        <v>1140</v>
      </c>
    </row>
    <row r="20" ht="14.25" customHeight="1" s="143"/>
    <row r="21" ht="14.25" customHeight="1" s="143">
      <c r="M21" s="137" t="inlineStr">
        <is>
          <t>The list of conditions should be written by student )here it is green table) and data should be chosen</t>
        </is>
      </c>
    </row>
    <row r="22" ht="14.25" customHeight="1" s="143">
      <c r="A22" s="138" t="inlineStr">
        <is>
          <t>№</t>
        </is>
      </c>
      <c r="B22" s="138" t="inlineStr">
        <is>
          <t>Name of product</t>
        </is>
      </c>
      <c r="C22" s="138" t="inlineStr">
        <is>
          <t>Year</t>
        </is>
      </c>
      <c r="D22" s="138" t="inlineStr">
        <is>
          <t>Quarter</t>
        </is>
      </c>
      <c r="E22" s="138" t="inlineStr">
        <is>
          <t>Shipping date</t>
        </is>
      </c>
      <c r="F22" s="138" t="inlineStr">
        <is>
          <t>Price</t>
        </is>
      </c>
      <c r="G22" s="138" t="inlineStr">
        <is>
          <t>Quantity</t>
        </is>
      </c>
      <c r="H22" s="138" t="inlineStr">
        <is>
          <t>Amount</t>
        </is>
      </c>
      <c r="I22" s="138" t="inlineStr">
        <is>
          <t>Provider</t>
        </is>
      </c>
      <c r="J22" s="138" t="inlineStr">
        <is>
          <t>Consignment</t>
        </is>
      </c>
      <c r="K22" s="138" t="inlineStr">
        <is>
          <t>Debt</t>
        </is>
      </c>
      <c r="M22" s="137" t="inlineStr">
        <is>
          <t>3 types of filter. Usually they are done on 1 page, but this student made on different apges</t>
        </is>
      </c>
    </row>
    <row r="23" ht="14.25" customHeight="1" s="143">
      <c r="A23" s="139" t="n"/>
      <c r="B23" s="139">
        <f>"=Set of covers 6"</f>
        <v/>
      </c>
      <c r="C23" s="139" t="n"/>
      <c r="D23" s="139" t="n"/>
      <c r="E23" s="140" t="n"/>
      <c r="F23" s="139" t="n"/>
      <c r="G23" s="139" t="n"/>
      <c r="H23" s="139" t="n"/>
      <c r="I23" s="139" t="n"/>
      <c r="J23" s="139" t="n"/>
      <c r="K23" s="139" t="n"/>
    </row>
    <row r="24" ht="14.25" customHeight="1" s="143">
      <c r="A24" s="139" t="n"/>
      <c r="B24" s="139" t="n"/>
      <c r="C24" s="139" t="n"/>
      <c r="D24" s="139" t="n"/>
      <c r="E24" s="139" t="n"/>
      <c r="F24" s="139" t="inlineStr">
        <is>
          <t>&lt;2,5</t>
        </is>
      </c>
      <c r="G24" s="139" t="n"/>
      <c r="H24" s="139" t="n"/>
      <c r="I24" s="139" t="n"/>
      <c r="J24" s="139" t="n"/>
      <c r="K24" s="139" t="n"/>
    </row>
    <row r="25" ht="14.25" customHeight="1" s="143">
      <c r="A25" s="139" t="n"/>
      <c r="B25" s="139" t="n"/>
      <c r="C25" s="139" t="n"/>
      <c r="D25" s="139" t="n"/>
      <c r="E25" s="139" t="n"/>
      <c r="F25" s="139" t="n"/>
      <c r="G25" s="139" t="n"/>
      <c r="H25" s="139" t="n"/>
      <c r="I25" s="139" t="n"/>
      <c r="J25" s="139" t="n"/>
      <c r="K25" s="139" t="n"/>
    </row>
    <row r="26" ht="14.25" customHeight="1" s="143">
      <c r="A26" s="139" t="n"/>
      <c r="B26" s="139" t="n"/>
      <c r="C26" s="139" t="n"/>
      <c r="D26" s="139" t="n"/>
      <c r="E26" s="139" t="n"/>
      <c r="F26" s="139" t="n"/>
      <c r="G26" s="139" t="n"/>
      <c r="H26" s="139" t="n"/>
      <c r="I26" s="139" t="n"/>
      <c r="J26" s="139" t="n"/>
      <c r="K26" s="139" t="n"/>
    </row>
    <row r="27" ht="14.25" customHeight="1" s="143">
      <c r="A27" s="139" t="n"/>
      <c r="B27" s="139" t="n"/>
      <c r="C27" s="139" t="n"/>
      <c r="D27" s="139" t="n"/>
      <c r="E27" s="139" t="n"/>
      <c r="F27" s="139" t="n"/>
      <c r="G27" s="139" t="n"/>
      <c r="H27" s="139" t="n"/>
      <c r="I27" s="139" t="n"/>
      <c r="J27" s="139" t="n"/>
      <c r="K27" s="139" t="n"/>
    </row>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pageMargins left="0.7" right="0.7" top="0.75" bottom="0.75" header="0" footer="0"/>
  <pageSetup orientation="landscape"/>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L27"/>
  <sheetViews>
    <sheetView workbookViewId="0">
      <selection activeCell="A1" sqref="A1"/>
    </sheetView>
  </sheetViews>
  <sheetFormatPr baseColWidth="8" defaultColWidth="14.43" defaultRowHeight="15" customHeight="1"/>
  <cols>
    <col width="6.57" customWidth="1" style="143" min="1" max="1"/>
    <col width="33.57" customWidth="1" style="143" min="2" max="2"/>
    <col width="9.43" customWidth="1" style="143" min="3" max="3"/>
    <col width="12.29" customWidth="1" style="143" min="4" max="4"/>
    <col width="19.14" customWidth="1" style="143" min="5" max="5"/>
    <col width="10.14" customWidth="1" style="143" min="6" max="6"/>
    <col width="14" customWidth="1" style="143" min="7" max="7"/>
    <col width="21.29" customWidth="1" style="143" min="8" max="8"/>
    <col width="17.29" customWidth="1" style="143" min="9" max="9"/>
    <col width="18.43" customWidth="1" style="143" min="10" max="10"/>
    <col width="15.71" customWidth="1" style="143" min="11" max="11"/>
    <col width="11" customWidth="1" style="143" min="12" max="26"/>
  </cols>
  <sheetData>
    <row r="1" ht="14.25" customHeight="1" s="143">
      <c r="A1" s="133" t="inlineStr">
        <is>
          <t>№</t>
        </is>
      </c>
      <c r="B1" s="133" t="inlineStr">
        <is>
          <t>Name of product</t>
        </is>
      </c>
      <c r="C1" s="133" t="inlineStr">
        <is>
          <t>Year</t>
        </is>
      </c>
      <c r="D1" s="133" t="inlineStr">
        <is>
          <t>Quarter</t>
        </is>
      </c>
      <c r="E1" s="133" t="inlineStr">
        <is>
          <t>Shipping date</t>
        </is>
      </c>
      <c r="F1" s="133" t="inlineStr">
        <is>
          <t>Price</t>
        </is>
      </c>
      <c r="G1" s="133" t="inlineStr">
        <is>
          <t>Quantity</t>
        </is>
      </c>
      <c r="H1" s="133" t="inlineStr">
        <is>
          <t>Amount</t>
        </is>
      </c>
      <c r="I1" s="133" t="inlineStr">
        <is>
          <t>Provider</t>
        </is>
      </c>
      <c r="J1" s="133" t="inlineStr">
        <is>
          <t>Consignment</t>
        </is>
      </c>
      <c r="K1" s="133" t="inlineStr">
        <is>
          <t>Debt</t>
        </is>
      </c>
    </row>
    <row r="2" hidden="1" ht="14.25" customHeight="1" s="143">
      <c r="A2" s="133" t="n">
        <v>1</v>
      </c>
      <c r="B2" s="133" t="inlineStr">
        <is>
          <t>Ball point pen blue</t>
        </is>
      </c>
      <c r="C2" s="133" t="n">
        <v>2014</v>
      </c>
      <c r="D2" s="134" t="n">
        <v>4</v>
      </c>
      <c r="E2" s="135" t="n">
        <v>41974</v>
      </c>
      <c r="F2" s="136" t="n">
        <v>3.75</v>
      </c>
      <c r="G2" s="134" t="n">
        <v>1500</v>
      </c>
      <c r="H2" s="136">
        <f>'2. advanced filter'!$F2*'2. advanced filter'!$G2</f>
        <v/>
      </c>
      <c r="I2" s="133" t="inlineStr">
        <is>
          <t>"Coloring"</t>
        </is>
      </c>
      <c r="J2" s="133" t="n">
        <v>2456</v>
      </c>
      <c r="K2" s="136" t="n">
        <v>300</v>
      </c>
    </row>
    <row r="3" hidden="1" ht="14.25" customHeight="1" s="143">
      <c r="A3" s="133" t="n">
        <v>2</v>
      </c>
      <c r="B3" s="133" t="inlineStr">
        <is>
          <t>Notebook in a cage 12 sheets</t>
        </is>
      </c>
      <c r="C3" s="133" t="n">
        <v>2014</v>
      </c>
      <c r="D3" s="134" t="n">
        <v>2</v>
      </c>
      <c r="E3" s="135" t="n">
        <v>41815</v>
      </c>
      <c r="F3" s="136" t="n">
        <v>0.5</v>
      </c>
      <c r="G3" s="134" t="n">
        <v>4000</v>
      </c>
      <c r="H3" s="136">
        <f>'2. advanced filter'!$F3*'2. advanced filter'!$G3</f>
        <v/>
      </c>
      <c r="I3" s="133" t="inlineStr">
        <is>
          <t>"Business cat"</t>
        </is>
      </c>
      <c r="J3" s="133" t="n">
        <v>21547</v>
      </c>
      <c r="K3" s="136" t="n">
        <v>2000</v>
      </c>
    </row>
    <row r="4" hidden="1" ht="14.25" customHeight="1" s="143">
      <c r="A4" s="133" t="n">
        <v>3</v>
      </c>
      <c r="B4" s="133" t="inlineStr">
        <is>
          <t>Notebook in a line 12 sheets</t>
        </is>
      </c>
      <c r="C4" s="133" t="n">
        <v>2015</v>
      </c>
      <c r="D4" s="134" t="n">
        <v>3</v>
      </c>
      <c r="E4" s="135" t="n">
        <v>42255</v>
      </c>
      <c r="F4" s="136" t="n">
        <v>0.5</v>
      </c>
      <c r="G4" s="134" t="n">
        <v>4000</v>
      </c>
      <c r="H4" s="136">
        <f>'2. advanced filter'!$F4*'2. advanced filter'!$G4</f>
        <v/>
      </c>
      <c r="I4" s="133" t="inlineStr">
        <is>
          <t>"Clip"</t>
        </is>
      </c>
      <c r="J4" s="133" t="n">
        <v>546780</v>
      </c>
      <c r="K4" s="136" t="n">
        <v>1000</v>
      </c>
    </row>
    <row r="5" hidden="1" ht="14.25" customHeight="1" s="143">
      <c r="A5" s="133" t="n">
        <v>4</v>
      </c>
      <c r="B5" s="133" t="inlineStr">
        <is>
          <t>Writing in a cage 36 sheets</t>
        </is>
      </c>
      <c r="C5" s="133" t="n">
        <v>2015</v>
      </c>
      <c r="D5" s="134" t="n">
        <v>3</v>
      </c>
      <c r="E5" s="135" t="n">
        <v>42196</v>
      </c>
      <c r="F5" s="136" t="n">
        <v>1.25</v>
      </c>
      <c r="G5" s="134" t="n">
        <v>540</v>
      </c>
      <c r="H5" s="136">
        <f>'2. advanced filter'!$F5*'2. advanced filter'!$G5</f>
        <v/>
      </c>
      <c r="I5" s="133" t="inlineStr">
        <is>
          <t>"Constant"</t>
        </is>
      </c>
      <c r="J5" s="133" t="n">
        <v>532140</v>
      </c>
      <c r="K5" s="136" t="n">
        <v>500</v>
      </c>
    </row>
    <row r="6" hidden="1" ht="14.25" customHeight="1" s="143">
      <c r="A6" s="133" t="n">
        <v>5</v>
      </c>
      <c r="B6" s="133" t="inlineStr">
        <is>
          <t>Notebook in a line 36 sheets</t>
        </is>
      </c>
      <c r="C6" s="133" t="n">
        <v>2015</v>
      </c>
      <c r="D6" s="134" t="n">
        <v>2</v>
      </c>
      <c r="E6" s="135" t="n">
        <v>42178</v>
      </c>
      <c r="F6" s="136" t="n">
        <v>1.25</v>
      </c>
      <c r="G6" s="134" t="n">
        <v>1450</v>
      </c>
      <c r="H6" s="136">
        <f>'2. advanced filter'!$F6*'2. advanced filter'!$G6</f>
        <v/>
      </c>
      <c r="I6" s="133" t="inlineStr">
        <is>
          <t>"Constant"</t>
        </is>
      </c>
      <c r="J6" s="133" t="n">
        <v>530124</v>
      </c>
      <c r="K6" s="136" t="n">
        <v>1300</v>
      </c>
    </row>
    <row r="7" hidden="1" ht="14.25" customHeight="1" s="143">
      <c r="A7" s="133" t="n">
        <v>6</v>
      </c>
      <c r="B7" s="133" t="inlineStr">
        <is>
          <t>Notebook 48 sheets</t>
        </is>
      </c>
      <c r="C7" s="133" t="n">
        <v>2015</v>
      </c>
      <c r="D7" s="134" t="n">
        <v>4</v>
      </c>
      <c r="E7" s="135" t="n">
        <v>42356</v>
      </c>
      <c r="F7" s="136" t="n">
        <v>2.5</v>
      </c>
      <c r="G7" s="134" t="n">
        <v>600</v>
      </c>
      <c r="H7" s="136">
        <f>'2. advanced filter'!$F7*'2. advanced filter'!$G7</f>
        <v/>
      </c>
      <c r="I7" s="133" t="inlineStr">
        <is>
          <t>"Clip"</t>
        </is>
      </c>
      <c r="J7" s="133" t="n">
        <v>621450</v>
      </c>
      <c r="K7" s="136" t="n">
        <v>875</v>
      </c>
    </row>
    <row r="8" hidden="1" ht="14.25" customHeight="1" s="143">
      <c r="A8" s="133" t="n">
        <v>7</v>
      </c>
      <c r="B8" s="133" t="inlineStr">
        <is>
          <t>Pencil TM</t>
        </is>
      </c>
      <c r="C8" s="133" t="n">
        <v>2014</v>
      </c>
      <c r="D8" s="134" t="n">
        <v>4</v>
      </c>
      <c r="E8" s="135" t="n">
        <v>41916</v>
      </c>
      <c r="F8" s="136" t="n">
        <v>0.75</v>
      </c>
      <c r="G8" s="134" t="n">
        <v>230</v>
      </c>
      <c r="H8" s="136">
        <f>'2. advanced filter'!$F8*'2. advanced filter'!$G8</f>
        <v/>
      </c>
      <c r="I8" s="133" t="inlineStr">
        <is>
          <t>"Chest"</t>
        </is>
      </c>
      <c r="J8" s="133" t="n">
        <v>22450</v>
      </c>
      <c r="K8" s="136" t="n">
        <v>125</v>
      </c>
    </row>
    <row r="9" hidden="1" ht="14.25" customHeight="1" s="143">
      <c r="A9" s="133" t="n">
        <v>8</v>
      </c>
      <c r="B9" s="133" t="inlineStr">
        <is>
          <t>Pencil T</t>
        </is>
      </c>
      <c r="C9" s="133" t="n">
        <v>2015</v>
      </c>
      <c r="D9" s="134" t="n">
        <v>4</v>
      </c>
      <c r="E9" s="135" t="n">
        <v>42325</v>
      </c>
      <c r="F9" s="136" t="n">
        <v>0.875</v>
      </c>
      <c r="G9" s="134" t="n">
        <v>580</v>
      </c>
      <c r="H9" s="136">
        <f>'2. advanced filter'!$F9*'2. advanced filter'!$G9</f>
        <v/>
      </c>
      <c r="I9" s="133" t="inlineStr">
        <is>
          <t>"Business cat"</t>
        </is>
      </c>
      <c r="J9" s="133" t="n">
        <v>234456</v>
      </c>
      <c r="K9" s="136" t="n">
        <v>587.5</v>
      </c>
    </row>
    <row r="10" hidden="1" ht="14.25" customHeight="1" s="143">
      <c r="A10" s="133" t="n">
        <v>9</v>
      </c>
      <c r="B10" s="133" t="inlineStr">
        <is>
          <t>Eraser</t>
        </is>
      </c>
      <c r="C10" s="133" t="n">
        <v>2015</v>
      </c>
      <c r="D10" s="134" t="n">
        <v>4</v>
      </c>
      <c r="E10" s="135" t="n">
        <v>42346</v>
      </c>
      <c r="F10" s="136" t="n">
        <v>0.625</v>
      </c>
      <c r="G10" s="134" t="n">
        <v>453</v>
      </c>
      <c r="H10" s="136">
        <f>'2. advanced filter'!$F10*'2. advanced filter'!$G10</f>
        <v/>
      </c>
      <c r="I10" s="133" t="inlineStr">
        <is>
          <t>"Business cat"</t>
        </is>
      </c>
      <c r="J10" s="133" t="n">
        <v>322156</v>
      </c>
      <c r="K10" s="136" t="n">
        <v>230</v>
      </c>
    </row>
    <row r="11" hidden="1" ht="14.25" customHeight="1" s="143">
      <c r="A11" s="133" t="n">
        <v>10</v>
      </c>
      <c r="B11" s="133" t="inlineStr">
        <is>
          <t>Cover transparent</t>
        </is>
      </c>
      <c r="C11" s="133" t="n">
        <v>2015</v>
      </c>
      <c r="D11" s="134" t="n">
        <v>4</v>
      </c>
      <c r="E11" s="135" t="n">
        <v>42314</v>
      </c>
      <c r="F11" s="136" t="n">
        <v>0.25</v>
      </c>
      <c r="G11" s="134" t="n">
        <v>800</v>
      </c>
      <c r="H11" s="136">
        <f>'2. advanced filter'!$F11*'2. advanced filter'!$G11</f>
        <v/>
      </c>
      <c r="I11" s="133" t="inlineStr">
        <is>
          <t>"Clip"</t>
        </is>
      </c>
      <c r="J11" s="133" t="n">
        <v>34458</v>
      </c>
      <c r="K11" s="136" t="n">
        <v>35</v>
      </c>
    </row>
    <row r="12" ht="14.25" customHeight="1" s="143">
      <c r="A12" s="133" t="n">
        <v>11</v>
      </c>
      <c r="B12" s="133" t="inlineStr">
        <is>
          <t>Set of covers 5</t>
        </is>
      </c>
      <c r="C12" s="133" t="n">
        <v>2015</v>
      </c>
      <c r="D12" s="134" t="n">
        <v>4</v>
      </c>
      <c r="E12" s="135" t="n">
        <v>42302</v>
      </c>
      <c r="F12" s="136" t="n">
        <v>5</v>
      </c>
      <c r="G12" s="134" t="n">
        <v>9000</v>
      </c>
      <c r="H12" s="136">
        <f>'2. advanced filter'!$F12*'2. advanced filter'!$G12</f>
        <v/>
      </c>
      <c r="I12" s="133" t="inlineStr">
        <is>
          <t>"Coloring"</t>
        </is>
      </c>
      <c r="J12" s="133" t="n">
        <v>215889</v>
      </c>
      <c r="K12" s="136" t="n">
        <v>37500</v>
      </c>
    </row>
    <row r="13" hidden="1" ht="14.25" customHeight="1" s="143">
      <c r="A13" s="133" t="n">
        <v>12</v>
      </c>
      <c r="B13" s="133" t="inlineStr">
        <is>
          <t>Set of covers 6</t>
        </is>
      </c>
      <c r="C13" s="133" t="n">
        <v>2015</v>
      </c>
      <c r="D13" s="134" t="n">
        <v>3</v>
      </c>
      <c r="E13" s="135" t="n">
        <v>42236</v>
      </c>
      <c r="F13" s="136" t="n">
        <v>5.25</v>
      </c>
      <c r="G13" s="134" t="n">
        <v>200</v>
      </c>
      <c r="H13" s="136">
        <f>'2. advanced filter'!$F13*'2. advanced filter'!$G13</f>
        <v/>
      </c>
      <c r="I13" s="133" t="inlineStr">
        <is>
          <t>"Coloring"</t>
        </is>
      </c>
      <c r="J13" s="133" t="n">
        <v>244569</v>
      </c>
      <c r="K13" s="136" t="n">
        <v>575</v>
      </c>
    </row>
    <row r="14" hidden="1" ht="14.25" customHeight="1" s="143">
      <c r="A14" s="133" t="n">
        <v>13</v>
      </c>
      <c r="B14" s="133" t="inlineStr">
        <is>
          <t>Set of covers 7</t>
        </is>
      </c>
      <c r="C14" s="133" t="n">
        <v>2014</v>
      </c>
      <c r="D14" s="134" t="n">
        <v>3</v>
      </c>
      <c r="E14" s="135" t="n">
        <v>41905</v>
      </c>
      <c r="F14" s="136" t="n">
        <v>5.375</v>
      </c>
      <c r="G14" s="134" t="n">
        <v>1400</v>
      </c>
      <c r="H14" s="136">
        <f>'2. advanced filter'!$F14*'2. advanced filter'!$G14</f>
        <v/>
      </c>
      <c r="I14" s="133" t="inlineStr">
        <is>
          <t>"Constant"</t>
        </is>
      </c>
      <c r="J14" s="133" t="n">
        <v>265447</v>
      </c>
      <c r="K14" s="136" t="n">
        <v>3750</v>
      </c>
    </row>
    <row r="15" hidden="1" ht="14.25" customHeight="1" s="143">
      <c r="A15" s="133" t="n">
        <v>14</v>
      </c>
      <c r="B15" s="133" t="inlineStr">
        <is>
          <t>Set of covers 8</t>
        </is>
      </c>
      <c r="C15" s="133" t="n">
        <v>2014</v>
      </c>
      <c r="D15" s="134" t="n">
        <v>3</v>
      </c>
      <c r="E15" s="135" t="n">
        <v>41856</v>
      </c>
      <c r="F15" s="136" t="n">
        <v>5.5</v>
      </c>
      <c r="G15" s="134" t="n">
        <v>350</v>
      </c>
      <c r="H15" s="136">
        <f>'2. advanced filter'!$F15*'2. advanced filter'!$G15</f>
        <v/>
      </c>
      <c r="I15" s="133" t="inlineStr">
        <is>
          <t>"Clip"</t>
        </is>
      </c>
      <c r="J15" s="133" t="n">
        <v>45569</v>
      </c>
      <c r="K15" s="136" t="n">
        <v>1300</v>
      </c>
    </row>
    <row r="16" hidden="1" ht="14.25" customHeight="1" s="143">
      <c r="A16" s="133" t="n">
        <v>15</v>
      </c>
      <c r="B16" s="133" t="inlineStr">
        <is>
          <t>Cover color</t>
        </is>
      </c>
      <c r="C16" s="133" t="n">
        <v>2014</v>
      </c>
      <c r="D16" s="134" t="n">
        <v>3</v>
      </c>
      <c r="E16" s="135" t="n">
        <v>41877</v>
      </c>
      <c r="F16" s="136" t="n">
        <v>0.425</v>
      </c>
      <c r="G16" s="134" t="n">
        <v>600</v>
      </c>
      <c r="H16" s="136">
        <f>'2. advanced filter'!$F16*'2. advanced filter'!$G16</f>
        <v/>
      </c>
      <c r="I16" s="133" t="inlineStr">
        <is>
          <t>"Clip"</t>
        </is>
      </c>
      <c r="J16" s="133" t="n">
        <v>3325554</v>
      </c>
      <c r="K16" s="136" t="n">
        <v>155</v>
      </c>
    </row>
    <row r="17" hidden="1" ht="14.25" customHeight="1" s="143">
      <c r="A17" s="133" t="n">
        <v>16</v>
      </c>
      <c r="B17" s="133" t="inlineStr">
        <is>
          <t>Ball point pen red</t>
        </is>
      </c>
      <c r="C17" s="133" t="n">
        <v>2015</v>
      </c>
      <c r="D17" s="134" t="n">
        <v>4</v>
      </c>
      <c r="E17" s="135" t="n">
        <v>42296</v>
      </c>
      <c r="F17" s="136" t="n">
        <v>2</v>
      </c>
      <c r="G17" s="134" t="n">
        <v>840</v>
      </c>
      <c r="H17" s="136">
        <f>'2. advanced filter'!$F17*'2. advanced filter'!$G17</f>
        <v/>
      </c>
      <c r="I17" s="133" t="inlineStr">
        <is>
          <t>"Business cat"</t>
        </is>
      </c>
      <c r="J17" s="133" t="n">
        <v>24489</v>
      </c>
      <c r="K17" s="136" t="n">
        <v>587.5</v>
      </c>
    </row>
    <row r="18" hidden="1" ht="14.25" customHeight="1" s="143">
      <c r="A18" s="133" t="n">
        <v>17</v>
      </c>
      <c r="B18" s="133" t="inlineStr">
        <is>
          <t>Set of pens 4 pcs</t>
        </is>
      </c>
      <c r="C18" s="133" t="n">
        <v>2015</v>
      </c>
      <c r="D18" s="134" t="n">
        <v>2</v>
      </c>
      <c r="E18" s="135" t="n">
        <v>42131</v>
      </c>
      <c r="F18" s="136" t="n">
        <v>7</v>
      </c>
      <c r="G18" s="134" t="n">
        <v>230</v>
      </c>
      <c r="H18" s="136">
        <f>'2. advanced filter'!$F18*'2. advanced filter'!$G18</f>
        <v/>
      </c>
      <c r="I18" s="133" t="inlineStr">
        <is>
          <t>"Business cat"</t>
        </is>
      </c>
      <c r="J18" s="133" t="n">
        <v>255630</v>
      </c>
      <c r="K18" s="136" t="n">
        <v>1500</v>
      </c>
    </row>
    <row r="19" ht="14.25" customHeight="1" s="143">
      <c r="A19" s="133" t="n">
        <v>18</v>
      </c>
      <c r="B19" s="133" t="inlineStr">
        <is>
          <t>Set of pens 8 pcs</t>
        </is>
      </c>
      <c r="C19" s="133" t="n">
        <v>2015</v>
      </c>
      <c r="D19" s="134" t="n">
        <v>4</v>
      </c>
      <c r="E19" s="135" t="n">
        <v>42338</v>
      </c>
      <c r="F19" s="136" t="n">
        <v>8.75</v>
      </c>
      <c r="G19" s="134" t="n">
        <v>210</v>
      </c>
      <c r="H19" s="136">
        <f>'2. advanced filter'!$F19*'2. advanced filter'!$G19</f>
        <v/>
      </c>
      <c r="I19" s="133" t="inlineStr">
        <is>
          <t>"Constant"</t>
        </is>
      </c>
      <c r="J19" s="133" t="n">
        <v>452130</v>
      </c>
      <c r="K19" s="136" t="n">
        <v>1140</v>
      </c>
    </row>
    <row r="20" ht="14.25" customHeight="1" s="143"/>
    <row r="21" ht="14.25" customHeight="1" s="143"/>
    <row r="22" ht="14.25" customHeight="1" s="143">
      <c r="A22" s="138" t="inlineStr">
        <is>
          <t>№</t>
        </is>
      </c>
      <c r="B22" s="138" t="inlineStr">
        <is>
          <t>Name of product</t>
        </is>
      </c>
      <c r="C22" s="138" t="inlineStr">
        <is>
          <t>Year</t>
        </is>
      </c>
      <c r="D22" s="138" t="inlineStr">
        <is>
          <t>Quarter</t>
        </is>
      </c>
      <c r="E22" s="138" t="inlineStr">
        <is>
          <t>Shipping date</t>
        </is>
      </c>
      <c r="F22" s="138" t="inlineStr">
        <is>
          <t>Price</t>
        </is>
      </c>
      <c r="G22" s="138" t="inlineStr">
        <is>
          <t>Quantity</t>
        </is>
      </c>
      <c r="H22" s="138" t="inlineStr">
        <is>
          <t>Amount</t>
        </is>
      </c>
      <c r="I22" s="138" t="inlineStr">
        <is>
          <t>Provider</t>
        </is>
      </c>
      <c r="J22" s="138" t="inlineStr">
        <is>
          <t>Consignment</t>
        </is>
      </c>
      <c r="K22" s="138" t="inlineStr">
        <is>
          <t>Debt</t>
        </is>
      </c>
      <c r="L22" s="138" t="inlineStr">
        <is>
          <t>season autumn</t>
        </is>
      </c>
    </row>
    <row r="23" ht="14.25" customHeight="1" s="143">
      <c r="A23" s="139" t="n"/>
      <c r="B23" s="139" t="inlineStr">
        <is>
          <t>*set*</t>
        </is>
      </c>
      <c r="C23" s="139" t="n">
        <v>2015</v>
      </c>
      <c r="D23" s="139" t="n"/>
      <c r="E23" s="140" t="n"/>
      <c r="F23" s="139" t="n"/>
      <c r="G23" s="139" t="n"/>
      <c r="H23" s="139" t="n"/>
      <c r="I23" s="139" t="n"/>
      <c r="J23" s="139" t="n"/>
      <c r="K23" s="139" t="n"/>
      <c r="L23" s="141">
        <f>AND(MONTH(E2)&gt;8,MONTH(E2)&lt;12)</f>
        <v/>
      </c>
    </row>
    <row r="24" ht="14.25" customHeight="1" s="143">
      <c r="A24" s="139" t="n"/>
      <c r="B24" s="139" t="n"/>
      <c r="C24" s="139" t="n"/>
      <c r="D24" s="139" t="n"/>
      <c r="E24" s="139" t="n"/>
      <c r="F24" s="139" t="n"/>
      <c r="G24" s="139" t="n"/>
      <c r="H24" s="139" t="n"/>
      <c r="I24" s="139" t="n"/>
      <c r="J24" s="139" t="n"/>
      <c r="K24" s="139" t="n"/>
      <c r="L24" s="139" t="n"/>
    </row>
    <row r="25" ht="14.25" customHeight="1" s="143">
      <c r="A25" s="139" t="n"/>
      <c r="B25" s="139" t="n"/>
      <c r="C25" s="139" t="n"/>
      <c r="D25" s="139" t="n"/>
      <c r="E25" s="139" t="n"/>
      <c r="F25" s="139" t="n"/>
      <c r="G25" s="139" t="n"/>
      <c r="H25" s="139" t="n"/>
      <c r="I25" s="139" t="n"/>
      <c r="J25" s="139" t="n"/>
      <c r="K25" s="139" t="n"/>
      <c r="L25" s="139" t="n"/>
    </row>
    <row r="26" ht="14.25" customHeight="1" s="143">
      <c r="A26" s="139" t="n"/>
      <c r="B26" s="139" t="n"/>
      <c r="C26" s="139" t="n"/>
      <c r="D26" s="139" t="n"/>
      <c r="E26" s="139" t="n"/>
      <c r="F26" s="139" t="n"/>
      <c r="G26" s="139" t="n"/>
      <c r="H26" s="139" t="n"/>
      <c r="I26" s="139" t="n"/>
      <c r="J26" s="139" t="n"/>
      <c r="K26" s="139" t="n"/>
      <c r="L26" s="139" t="n"/>
    </row>
    <row r="27" ht="14.25" customHeight="1" s="143">
      <c r="A27" s="139" t="n"/>
      <c r="B27" s="139" t="n"/>
      <c r="C27" s="139" t="n"/>
      <c r="D27" s="139" t="n"/>
      <c r="E27" s="139" t="n"/>
      <c r="F27" s="139" t="n"/>
      <c r="G27" s="139" t="n"/>
      <c r="H27" s="139" t="n"/>
      <c r="I27" s="139" t="n"/>
      <c r="J27" s="139" t="n"/>
      <c r="K27" s="139" t="n"/>
      <c r="L27" s="142" t="n"/>
    </row>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pageMargins left="0.7" right="0.7" top="0.75" bottom="0.75" header="0" footer="0"/>
  <pageSetup orientation="landscape"/>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M27"/>
  <sheetViews>
    <sheetView workbookViewId="0">
      <selection activeCell="A1" sqref="A1"/>
    </sheetView>
  </sheetViews>
  <sheetFormatPr baseColWidth="8" defaultColWidth="14.43" defaultRowHeight="15" customHeight="1"/>
  <cols>
    <col width="6.57" customWidth="1" style="143" min="1" max="1"/>
    <col width="33.57" customWidth="1" style="143" min="2" max="2"/>
    <col width="9.43" customWidth="1" style="143" min="3" max="3"/>
    <col width="12.29" customWidth="1" style="143" min="4" max="4"/>
    <col width="19.14" customWidth="1" style="143" min="5" max="5"/>
    <col width="10.14" customWidth="1" style="143" min="6" max="6"/>
    <col width="14" customWidth="1" style="143" min="7" max="7"/>
    <col width="21.29" customWidth="1" style="143" min="8" max="8"/>
    <col width="17.29" customWidth="1" style="143" min="9" max="9"/>
    <col width="18.43" customWidth="1" style="143" min="10" max="10"/>
    <col width="15.71" customWidth="1" style="143" min="11" max="11"/>
    <col width="11" customWidth="1" style="143" min="12" max="26"/>
  </cols>
  <sheetData>
    <row r="1" ht="14.25" customHeight="1" s="143">
      <c r="A1" s="133" t="inlineStr">
        <is>
          <t>№</t>
        </is>
      </c>
      <c r="B1" s="133" t="inlineStr">
        <is>
          <t>Name of product</t>
        </is>
      </c>
      <c r="C1" s="133" t="inlineStr">
        <is>
          <t>Year</t>
        </is>
      </c>
      <c r="D1" s="133" t="inlineStr">
        <is>
          <t>Quarter</t>
        </is>
      </c>
      <c r="E1" s="133" t="inlineStr">
        <is>
          <t>Shipping date</t>
        </is>
      </c>
      <c r="F1" s="133" t="inlineStr">
        <is>
          <t>Price</t>
        </is>
      </c>
      <c r="G1" s="133" t="inlineStr">
        <is>
          <t>Quantity</t>
        </is>
      </c>
      <c r="H1" s="133" t="inlineStr">
        <is>
          <t>Amount</t>
        </is>
      </c>
      <c r="I1" s="133" t="inlineStr">
        <is>
          <t>Provider</t>
        </is>
      </c>
      <c r="J1" s="133" t="inlineStr">
        <is>
          <t>Consignment</t>
        </is>
      </c>
      <c r="K1" s="133" t="inlineStr">
        <is>
          <t>Debt</t>
        </is>
      </c>
    </row>
    <row r="2" ht="14.25" customHeight="1" s="143">
      <c r="A2" s="133" t="n">
        <v>1</v>
      </c>
      <c r="B2" s="133" t="inlineStr">
        <is>
          <t>Ball point pen blue</t>
        </is>
      </c>
      <c r="C2" s="133" t="n">
        <v>2014</v>
      </c>
      <c r="D2" s="134" t="n">
        <v>4</v>
      </c>
      <c r="E2" s="135" t="n">
        <v>41974</v>
      </c>
      <c r="F2" s="136" t="n">
        <v>3.75</v>
      </c>
      <c r="G2" s="134" t="n">
        <v>1500</v>
      </c>
      <c r="H2" s="136">
        <f>'3. advanced filter'!$F2*'3. advanced filter'!$G2</f>
        <v/>
      </c>
      <c r="I2" s="133" t="inlineStr">
        <is>
          <t>"Coloring"</t>
        </is>
      </c>
      <c r="J2" s="133" t="n">
        <v>2456</v>
      </c>
      <c r="K2" s="136" t="n">
        <v>300</v>
      </c>
    </row>
    <row r="3" ht="14.25" customHeight="1" s="143">
      <c r="A3" s="133" t="n">
        <v>2</v>
      </c>
      <c r="B3" s="133" t="inlineStr">
        <is>
          <t>Notebook in a cage 12 sheets</t>
        </is>
      </c>
      <c r="C3" s="133" t="n">
        <v>2014</v>
      </c>
      <c r="D3" s="134" t="n">
        <v>2</v>
      </c>
      <c r="E3" s="135" t="n">
        <v>41815</v>
      </c>
      <c r="F3" s="136" t="n">
        <v>0.5</v>
      </c>
      <c r="G3" s="134" t="n">
        <v>4000</v>
      </c>
      <c r="H3" s="136">
        <f>'3. advanced filter'!$F3*'3. advanced filter'!$G3</f>
        <v/>
      </c>
      <c r="I3" s="133" t="inlineStr">
        <is>
          <t>"Business cat"</t>
        </is>
      </c>
      <c r="J3" s="133" t="n">
        <v>21547</v>
      </c>
      <c r="K3" s="136" t="n">
        <v>2000</v>
      </c>
    </row>
    <row r="4" ht="14.25" customHeight="1" s="143">
      <c r="A4" s="133" t="n">
        <v>3</v>
      </c>
      <c r="B4" s="133" t="inlineStr">
        <is>
          <t>Notebook in a line 12 sheets</t>
        </is>
      </c>
      <c r="C4" s="133" t="n">
        <v>2015</v>
      </c>
      <c r="D4" s="134" t="n">
        <v>3</v>
      </c>
      <c r="E4" s="135" t="n">
        <v>42255</v>
      </c>
      <c r="F4" s="136" t="n">
        <v>0.5</v>
      </c>
      <c r="G4" s="134" t="n">
        <v>4000</v>
      </c>
      <c r="H4" s="136">
        <f>'3. advanced filter'!$F4*'3. advanced filter'!$G4</f>
        <v/>
      </c>
      <c r="I4" s="133" t="inlineStr">
        <is>
          <t>"Clip"</t>
        </is>
      </c>
      <c r="J4" s="133" t="n">
        <v>546780</v>
      </c>
      <c r="K4" s="136" t="n">
        <v>1000</v>
      </c>
    </row>
    <row r="5" hidden="1" ht="14.25" customHeight="1" s="143">
      <c r="A5" s="133" t="n">
        <v>4</v>
      </c>
      <c r="B5" s="133" t="inlineStr">
        <is>
          <t>Writing in a cage 36 sheets</t>
        </is>
      </c>
      <c r="C5" s="133" t="n">
        <v>2015</v>
      </c>
      <c r="D5" s="134" t="n">
        <v>3</v>
      </c>
      <c r="E5" s="135" t="n">
        <v>42196</v>
      </c>
      <c r="F5" s="136" t="n">
        <v>1.25</v>
      </c>
      <c r="G5" s="134" t="n">
        <v>540</v>
      </c>
      <c r="H5" s="136">
        <f>'3. advanced filter'!$F5*'3. advanced filter'!$G5</f>
        <v/>
      </c>
      <c r="I5" s="133" t="inlineStr">
        <is>
          <t>"Constant"</t>
        </is>
      </c>
      <c r="J5" s="133" t="n">
        <v>532140</v>
      </c>
      <c r="K5" s="136" t="n">
        <v>500</v>
      </c>
    </row>
    <row r="6" ht="14.25" customHeight="1" s="143">
      <c r="A6" s="133" t="n">
        <v>5</v>
      </c>
      <c r="B6" s="133" t="inlineStr">
        <is>
          <t>Notebook in a line 36 sheets</t>
        </is>
      </c>
      <c r="C6" s="133" t="n">
        <v>2015</v>
      </c>
      <c r="D6" s="134" t="n">
        <v>2</v>
      </c>
      <c r="E6" s="135" t="n">
        <v>42178</v>
      </c>
      <c r="F6" s="136" t="n">
        <v>1.25</v>
      </c>
      <c r="G6" s="134" t="n">
        <v>1450</v>
      </c>
      <c r="H6" s="136">
        <f>'3. advanced filter'!$F6*'3. advanced filter'!$G6</f>
        <v/>
      </c>
      <c r="I6" s="133" t="inlineStr">
        <is>
          <t>"Constant"</t>
        </is>
      </c>
      <c r="J6" s="133" t="n">
        <v>530124</v>
      </c>
      <c r="K6" s="136" t="n">
        <v>1300</v>
      </c>
    </row>
    <row r="7" hidden="1" ht="14.25" customHeight="1" s="143">
      <c r="A7" s="133" t="n">
        <v>6</v>
      </c>
      <c r="B7" s="133" t="inlineStr">
        <is>
          <t>Notebook 48 sheets</t>
        </is>
      </c>
      <c r="C7" s="133" t="n">
        <v>2015</v>
      </c>
      <c r="D7" s="134" t="n">
        <v>4</v>
      </c>
      <c r="E7" s="135" t="n">
        <v>42356</v>
      </c>
      <c r="F7" s="136" t="n">
        <v>2.5</v>
      </c>
      <c r="G7" s="134" t="n">
        <v>600</v>
      </c>
      <c r="H7" s="136">
        <f>'3. advanced filter'!$F7*'3. advanced filter'!$G7</f>
        <v/>
      </c>
      <c r="I7" s="133" t="inlineStr">
        <is>
          <t>"Clip"</t>
        </is>
      </c>
      <c r="J7" s="133" t="n">
        <v>621450</v>
      </c>
      <c r="K7" s="136" t="n">
        <v>875</v>
      </c>
    </row>
    <row r="8" hidden="1" ht="14.25" customHeight="1" s="143">
      <c r="A8" s="133" t="n">
        <v>7</v>
      </c>
      <c r="B8" s="133" t="inlineStr">
        <is>
          <t>Pencil TM</t>
        </is>
      </c>
      <c r="C8" s="133" t="n">
        <v>2014</v>
      </c>
      <c r="D8" s="134" t="n">
        <v>4</v>
      </c>
      <c r="E8" s="135" t="n">
        <v>41916</v>
      </c>
      <c r="F8" s="136" t="n">
        <v>0.75</v>
      </c>
      <c r="G8" s="134" t="n">
        <v>230</v>
      </c>
      <c r="H8" s="136">
        <f>'3. advanced filter'!$F8*'3. advanced filter'!$G8</f>
        <v/>
      </c>
      <c r="I8" s="133" t="inlineStr">
        <is>
          <t>"Chest"</t>
        </is>
      </c>
      <c r="J8" s="133" t="n">
        <v>22450</v>
      </c>
      <c r="K8" s="136" t="n">
        <v>125</v>
      </c>
    </row>
    <row r="9" hidden="1" ht="14.25" customHeight="1" s="143">
      <c r="A9" s="133" t="n">
        <v>8</v>
      </c>
      <c r="B9" s="133" t="inlineStr">
        <is>
          <t>Pencil T</t>
        </is>
      </c>
      <c r="C9" s="133" t="n">
        <v>2015</v>
      </c>
      <c r="D9" s="134" t="n">
        <v>4</v>
      </c>
      <c r="E9" s="135" t="n">
        <v>42325</v>
      </c>
      <c r="F9" s="136" t="n">
        <v>0.875</v>
      </c>
      <c r="G9" s="134" t="n">
        <v>580</v>
      </c>
      <c r="H9" s="136">
        <f>'3. advanced filter'!$F9*'3. advanced filter'!$G9</f>
        <v/>
      </c>
      <c r="I9" s="133" t="inlineStr">
        <is>
          <t>"Business cat"</t>
        </is>
      </c>
      <c r="J9" s="133" t="n">
        <v>234456</v>
      </c>
      <c r="K9" s="136" t="n">
        <v>587.5</v>
      </c>
    </row>
    <row r="10" hidden="1" ht="14.25" customHeight="1" s="143">
      <c r="A10" s="133" t="n">
        <v>9</v>
      </c>
      <c r="B10" s="133" t="inlineStr">
        <is>
          <t>Eraser</t>
        </is>
      </c>
      <c r="C10" s="133" t="n">
        <v>2015</v>
      </c>
      <c r="D10" s="134" t="n">
        <v>4</v>
      </c>
      <c r="E10" s="135" t="n">
        <v>42346</v>
      </c>
      <c r="F10" s="136" t="n">
        <v>0.625</v>
      </c>
      <c r="G10" s="134" t="n">
        <v>453</v>
      </c>
      <c r="H10" s="136">
        <f>'3. advanced filter'!$F10*'3. advanced filter'!$G10</f>
        <v/>
      </c>
      <c r="I10" s="133" t="inlineStr">
        <is>
          <t>"Business cat"</t>
        </is>
      </c>
      <c r="J10" s="133" t="n">
        <v>322156</v>
      </c>
      <c r="K10" s="136" t="n">
        <v>230</v>
      </c>
    </row>
    <row r="11" ht="14.25" customHeight="1" s="143">
      <c r="A11" s="133" t="n">
        <v>10</v>
      </c>
      <c r="B11" s="133" t="inlineStr">
        <is>
          <t>Cover transparent</t>
        </is>
      </c>
      <c r="C11" s="133" t="n">
        <v>2015</v>
      </c>
      <c r="D11" s="134" t="n">
        <v>4</v>
      </c>
      <c r="E11" s="135" t="n">
        <v>42314</v>
      </c>
      <c r="F11" s="136" t="n">
        <v>0.25</v>
      </c>
      <c r="G11" s="134" t="n">
        <v>800</v>
      </c>
      <c r="H11" s="136">
        <f>'3. advanced filter'!$F11*'3. advanced filter'!$G11</f>
        <v/>
      </c>
      <c r="I11" s="133" t="inlineStr">
        <is>
          <t>"Clip"</t>
        </is>
      </c>
      <c r="J11" s="133" t="n">
        <v>34458</v>
      </c>
      <c r="K11" s="136" t="n">
        <v>35</v>
      </c>
    </row>
    <row r="12" ht="14.25" customHeight="1" s="143">
      <c r="A12" s="133" t="n">
        <v>11</v>
      </c>
      <c r="B12" s="133" t="inlineStr">
        <is>
          <t>Set of covers 5</t>
        </is>
      </c>
      <c r="C12" s="133" t="n">
        <v>2015</v>
      </c>
      <c r="D12" s="134" t="n">
        <v>4</v>
      </c>
      <c r="E12" s="135" t="n">
        <v>42302</v>
      </c>
      <c r="F12" s="136" t="n">
        <v>5</v>
      </c>
      <c r="G12" s="134" t="n">
        <v>9000</v>
      </c>
      <c r="H12" s="136">
        <f>'3. advanced filter'!$F12*'3. advanced filter'!$G12</f>
        <v/>
      </c>
      <c r="I12" s="133" t="inlineStr">
        <is>
          <t>"Coloring"</t>
        </is>
      </c>
      <c r="J12" s="133" t="n">
        <v>215889</v>
      </c>
      <c r="K12" s="136" t="n">
        <v>37500</v>
      </c>
    </row>
    <row r="13" hidden="1" ht="14.25" customHeight="1" s="143">
      <c r="A13" s="133" t="n">
        <v>12</v>
      </c>
      <c r="B13" s="133" t="inlineStr">
        <is>
          <t>Set of covers 6</t>
        </is>
      </c>
      <c r="C13" s="133" t="n">
        <v>2015</v>
      </c>
      <c r="D13" s="134" t="n">
        <v>3</v>
      </c>
      <c r="E13" s="135" t="n">
        <v>42236</v>
      </c>
      <c r="F13" s="136" t="n">
        <v>5.25</v>
      </c>
      <c r="G13" s="134" t="n">
        <v>200</v>
      </c>
      <c r="H13" s="136">
        <f>'3. advanced filter'!$F13*'3. advanced filter'!$G13</f>
        <v/>
      </c>
      <c r="I13" s="133" t="inlineStr">
        <is>
          <t>"Coloring"</t>
        </is>
      </c>
      <c r="J13" s="133" t="n">
        <v>244569</v>
      </c>
      <c r="K13" s="136" t="n">
        <v>575</v>
      </c>
      <c r="M13" s="133">
        <f>MEDIAN('3. advanced filter'!$G$2:$G$19)</f>
        <v/>
      </c>
    </row>
    <row r="14" ht="14.25" customHeight="1" s="143">
      <c r="A14" s="133" t="n">
        <v>13</v>
      </c>
      <c r="B14" s="133" t="inlineStr">
        <is>
          <t>Set of covers 7</t>
        </is>
      </c>
      <c r="C14" s="133" t="n">
        <v>2014</v>
      </c>
      <c r="D14" s="134" t="n">
        <v>3</v>
      </c>
      <c r="E14" s="135" t="n">
        <v>41905</v>
      </c>
      <c r="F14" s="136" t="n">
        <v>5.375</v>
      </c>
      <c r="G14" s="134" t="n">
        <v>1400</v>
      </c>
      <c r="H14" s="136">
        <f>'3. advanced filter'!$F14*'3. advanced filter'!$G14</f>
        <v/>
      </c>
      <c r="I14" s="133" t="inlineStr">
        <is>
          <t>"Constant"</t>
        </is>
      </c>
      <c r="J14" s="133" t="n">
        <v>265447</v>
      </c>
      <c r="K14" s="136" t="n">
        <v>3750</v>
      </c>
    </row>
    <row r="15" hidden="1" ht="14.25" customHeight="1" s="143">
      <c r="A15" s="133" t="n">
        <v>14</v>
      </c>
      <c r="B15" s="133" t="inlineStr">
        <is>
          <t>Set of covers 8</t>
        </is>
      </c>
      <c r="C15" s="133" t="n">
        <v>2014</v>
      </c>
      <c r="D15" s="134" t="n">
        <v>3</v>
      </c>
      <c r="E15" s="135" t="n">
        <v>41856</v>
      </c>
      <c r="F15" s="136" t="n">
        <v>5.5</v>
      </c>
      <c r="G15" s="134" t="n">
        <v>350</v>
      </c>
      <c r="H15" s="136">
        <f>'3. advanced filter'!$F15*'3. advanced filter'!$G15</f>
        <v/>
      </c>
      <c r="I15" s="133" t="inlineStr">
        <is>
          <t>"Clip"</t>
        </is>
      </c>
      <c r="J15" s="133" t="n">
        <v>45569</v>
      </c>
      <c r="K15" s="136" t="n">
        <v>1300</v>
      </c>
    </row>
    <row r="16" hidden="1" ht="14.25" customHeight="1" s="143">
      <c r="A16" s="133" t="n">
        <v>15</v>
      </c>
      <c r="B16" s="133" t="inlineStr">
        <is>
          <t>Cover color</t>
        </is>
      </c>
      <c r="C16" s="133" t="n">
        <v>2014</v>
      </c>
      <c r="D16" s="134" t="n">
        <v>3</v>
      </c>
      <c r="E16" s="135" t="n">
        <v>41877</v>
      </c>
      <c r="F16" s="136" t="n">
        <v>0.425</v>
      </c>
      <c r="G16" s="134" t="n">
        <v>600</v>
      </c>
      <c r="H16" s="136">
        <f>'3. advanced filter'!$F16*'3. advanced filter'!$G16</f>
        <v/>
      </c>
      <c r="I16" s="133" t="inlineStr">
        <is>
          <t>"Clip"</t>
        </is>
      </c>
      <c r="J16" s="133" t="n">
        <v>3325554</v>
      </c>
      <c r="K16" s="136" t="n">
        <v>155</v>
      </c>
    </row>
    <row r="17" ht="14.25" customHeight="1" s="143">
      <c r="A17" s="133" t="n">
        <v>16</v>
      </c>
      <c r="B17" s="133" t="inlineStr">
        <is>
          <t>Ball point pen red</t>
        </is>
      </c>
      <c r="C17" s="133" t="n">
        <v>2015</v>
      </c>
      <c r="D17" s="134" t="n">
        <v>4</v>
      </c>
      <c r="E17" s="135" t="n">
        <v>42296</v>
      </c>
      <c r="F17" s="136" t="n">
        <v>2</v>
      </c>
      <c r="G17" s="134" t="n">
        <v>840</v>
      </c>
      <c r="H17" s="136">
        <f>'3. advanced filter'!$F17*'3. advanced filter'!$G17</f>
        <v/>
      </c>
      <c r="I17" s="133" t="inlineStr">
        <is>
          <t>"Business cat"</t>
        </is>
      </c>
      <c r="J17" s="133" t="n">
        <v>24489</v>
      </c>
      <c r="K17" s="136" t="n">
        <v>587.5</v>
      </c>
    </row>
    <row r="18" hidden="1" ht="14.25" customHeight="1" s="143">
      <c r="A18" s="133" t="n">
        <v>17</v>
      </c>
      <c r="B18" s="133" t="inlineStr">
        <is>
          <t>Set of pens 4 pcs</t>
        </is>
      </c>
      <c r="C18" s="133" t="n">
        <v>2015</v>
      </c>
      <c r="D18" s="134" t="n">
        <v>2</v>
      </c>
      <c r="E18" s="135" t="n">
        <v>42131</v>
      </c>
      <c r="F18" s="136" t="n">
        <v>7</v>
      </c>
      <c r="G18" s="134" t="n">
        <v>230</v>
      </c>
      <c r="H18" s="136">
        <f>'3. advanced filter'!$F18*'3. advanced filter'!$G18</f>
        <v/>
      </c>
      <c r="I18" s="133" t="inlineStr">
        <is>
          <t>"Business cat"</t>
        </is>
      </c>
      <c r="J18" s="133" t="n">
        <v>255630</v>
      </c>
      <c r="K18" s="136" t="n">
        <v>1500</v>
      </c>
    </row>
    <row r="19" hidden="1" ht="14.25" customHeight="1" s="143">
      <c r="A19" s="133" t="n">
        <v>18</v>
      </c>
      <c r="B19" s="133" t="inlineStr">
        <is>
          <t>Set of pens 8 pcs</t>
        </is>
      </c>
      <c r="C19" s="133" t="n">
        <v>2015</v>
      </c>
      <c r="D19" s="134" t="n">
        <v>4</v>
      </c>
      <c r="E19" s="135" t="n">
        <v>42338</v>
      </c>
      <c r="F19" s="136" t="n">
        <v>8.75</v>
      </c>
      <c r="G19" s="134" t="n">
        <v>210</v>
      </c>
      <c r="H19" s="136">
        <f>'3. advanced filter'!$F19*'3. advanced filter'!$G19</f>
        <v/>
      </c>
      <c r="I19" s="133" t="inlineStr">
        <is>
          <t>"Constant"</t>
        </is>
      </c>
      <c r="J19" s="133" t="n">
        <v>452130</v>
      </c>
      <c r="K19" s="136" t="n">
        <v>1140</v>
      </c>
    </row>
    <row r="20" ht="14.25" customHeight="1" s="143"/>
    <row r="21" ht="14.25" customHeight="1" s="143"/>
    <row r="22" ht="14.25" customHeight="1" s="143">
      <c r="A22" s="138" t="inlineStr">
        <is>
          <t>№</t>
        </is>
      </c>
      <c r="B22" s="138" t="inlineStr">
        <is>
          <t>Name of product</t>
        </is>
      </c>
      <c r="C22" s="138" t="inlineStr">
        <is>
          <t>Year</t>
        </is>
      </c>
      <c r="D22" s="138" t="inlineStr">
        <is>
          <t>Quarter</t>
        </is>
      </c>
      <c r="E22" s="138" t="inlineStr">
        <is>
          <t>Shipping date</t>
        </is>
      </c>
      <c r="F22" s="138" t="inlineStr">
        <is>
          <t>Price</t>
        </is>
      </c>
      <c r="G22" s="138" t="inlineStr">
        <is>
          <t>Quantity</t>
        </is>
      </c>
      <c r="H22" s="138" t="inlineStr">
        <is>
          <t>Amount</t>
        </is>
      </c>
      <c r="I22" s="138" t="inlineStr">
        <is>
          <t>Provider</t>
        </is>
      </c>
      <c r="J22" s="138" t="inlineStr">
        <is>
          <t>Consignment</t>
        </is>
      </c>
      <c r="K22" s="138" t="inlineStr">
        <is>
          <t>Debt</t>
        </is>
      </c>
      <c r="L22" s="138" t="inlineStr">
        <is>
          <t>&gt;MEDIAN</t>
        </is>
      </c>
    </row>
    <row r="23" ht="14.25" customHeight="1" s="143">
      <c r="A23" s="139" t="n"/>
      <c r="B23" s="139" t="n"/>
      <c r="C23" s="139" t="n"/>
      <c r="D23" s="139" t="n"/>
      <c r="E23" s="140" t="n"/>
      <c r="F23" s="139" t="n"/>
      <c r="G23" s="139" t="n"/>
      <c r="H23" s="139" t="n"/>
      <c r="I23" s="139" t="n"/>
      <c r="J23" s="139" t="n"/>
      <c r="K23" s="139" t="n"/>
      <c r="L23" s="141">
        <f>G2&gt;MEDIAN('3. advanced filter'!$G$2:$G$19)</f>
        <v/>
      </c>
    </row>
    <row r="24" ht="14.25" customHeight="1" s="143">
      <c r="A24" s="139" t="n"/>
      <c r="B24" s="139" t="n"/>
      <c r="C24" s="139" t="n"/>
      <c r="D24" s="139" t="n"/>
      <c r="E24" s="139" t="n"/>
      <c r="F24" s="139" t="n"/>
      <c r="G24" s="139" t="n"/>
      <c r="H24" s="139" t="n"/>
      <c r="I24" s="139" t="n"/>
      <c r="J24" s="139" t="n"/>
      <c r="K24" s="139" t="n"/>
      <c r="L24" s="139" t="n"/>
    </row>
    <row r="25" ht="14.25" customHeight="1" s="143">
      <c r="A25" s="139" t="n"/>
      <c r="B25" s="139" t="n"/>
      <c r="C25" s="139" t="n"/>
      <c r="D25" s="139" t="n"/>
      <c r="E25" s="139" t="n"/>
      <c r="F25" s="139" t="n"/>
      <c r="G25" s="139" t="n"/>
      <c r="H25" s="139" t="n"/>
      <c r="I25" s="139" t="n"/>
      <c r="J25" s="139" t="n"/>
      <c r="K25" s="139" t="n"/>
      <c r="L25" s="139" t="n"/>
    </row>
    <row r="26" ht="14.25" customHeight="1" s="143">
      <c r="A26" s="139" t="n"/>
      <c r="B26" s="139" t="n"/>
      <c r="C26" s="139" t="n"/>
      <c r="D26" s="139" t="n"/>
      <c r="E26" s="139" t="n"/>
      <c r="F26" s="139" t="n"/>
      <c r="G26" s="139" t="n"/>
      <c r="H26" s="139" t="n"/>
      <c r="I26" s="139" t="n"/>
      <c r="J26" s="139" t="n"/>
      <c r="K26" s="139" t="n"/>
      <c r="L26" s="139" t="n"/>
    </row>
    <row r="27" ht="14.25" customHeight="1" s="143">
      <c r="A27" s="139" t="n"/>
      <c r="B27" s="139" t="n"/>
      <c r="C27" s="139" t="n"/>
      <c r="D27" s="139" t="n"/>
      <c r="E27" s="139" t="n"/>
      <c r="F27" s="139" t="n"/>
      <c r="G27" s="139" t="n"/>
      <c r="H27" s="139" t="n"/>
      <c r="I27" s="139" t="n"/>
      <c r="J27" s="139" t="n"/>
      <c r="K27" s="139" t="n"/>
      <c r="L27" s="142" t="n"/>
    </row>
    <row r="28" ht="14.25" customHeight="1" s="143"/>
    <row r="29" ht="14.25" customHeight="1" s="143"/>
    <row r="30" ht="14.25" customHeight="1" s="143"/>
    <row r="31" ht="14.25" customHeight="1" s="143"/>
    <row r="32" ht="14.25" customHeight="1" s="143"/>
    <row r="33" ht="14.25" customHeight="1" s="143"/>
    <row r="34" ht="14.25" customHeight="1" s="143"/>
    <row r="35" ht="14.25" customHeight="1" s="143"/>
    <row r="36" ht="14.25" customHeight="1" s="143"/>
    <row r="37" ht="14.25" customHeight="1" s="143"/>
    <row r="38" ht="14.25" customHeight="1" s="143"/>
    <row r="39" ht="14.25" customHeight="1" s="143"/>
    <row r="40" ht="14.25" customHeight="1" s="143"/>
    <row r="41" ht="14.25" customHeight="1" s="143"/>
    <row r="42" ht="14.25" customHeight="1" s="143"/>
    <row r="43" ht="14.25" customHeight="1" s="143"/>
    <row r="44" ht="14.25" customHeight="1" s="143"/>
    <row r="45" ht="14.25" customHeight="1" s="143"/>
    <row r="46" ht="14.25" customHeight="1" s="143"/>
    <row r="47" ht="14.25" customHeight="1" s="143"/>
    <row r="48" ht="14.25" customHeight="1" s="143"/>
    <row r="49" ht="14.25" customHeight="1" s="143"/>
    <row r="50" ht="14.25" customHeight="1" s="143"/>
    <row r="51" ht="14.25" customHeight="1" s="143"/>
    <row r="52" ht="14.25" customHeight="1" s="143"/>
    <row r="53" ht="14.25" customHeight="1" s="143"/>
    <row r="54" ht="14.25" customHeight="1" s="143"/>
    <row r="55" ht="14.25" customHeight="1" s="143"/>
    <row r="56" ht="14.25" customHeight="1" s="143"/>
    <row r="57" ht="14.25" customHeight="1" s="143"/>
    <row r="58" ht="14.25" customHeight="1" s="143"/>
    <row r="59" ht="14.25" customHeight="1" s="143"/>
    <row r="60" ht="14.25" customHeight="1" s="143"/>
    <row r="61" ht="14.25" customHeight="1" s="143"/>
    <row r="62" ht="14.25" customHeight="1" s="143"/>
    <row r="63" ht="14.25" customHeight="1" s="143"/>
    <row r="64" ht="14.25" customHeight="1" s="143"/>
    <row r="65" ht="14.25" customHeight="1" s="143"/>
    <row r="66" ht="14.25" customHeight="1" s="143"/>
    <row r="67" ht="14.25" customHeight="1" s="143"/>
    <row r="68" ht="14.25" customHeight="1" s="143"/>
    <row r="69" ht="14.25" customHeight="1" s="143"/>
    <row r="70" ht="14.25" customHeight="1" s="143"/>
    <row r="71" ht="14.25" customHeight="1" s="143"/>
    <row r="72" ht="14.25" customHeight="1" s="143"/>
    <row r="73" ht="14.25" customHeight="1" s="143"/>
    <row r="74" ht="14.25" customHeight="1" s="143"/>
    <row r="75" ht="14.25" customHeight="1" s="143"/>
    <row r="76" ht="14.25" customHeight="1" s="143"/>
    <row r="77" ht="14.25" customHeight="1" s="143"/>
    <row r="78" ht="14.25" customHeight="1" s="143"/>
    <row r="79" ht="14.25" customHeight="1" s="143"/>
    <row r="80" ht="14.25" customHeight="1" s="143"/>
    <row r="81" ht="14.25" customHeight="1" s="143"/>
    <row r="82" ht="14.25" customHeight="1" s="143"/>
    <row r="83" ht="14.25" customHeight="1" s="143"/>
    <row r="84" ht="14.25" customHeight="1" s="143"/>
    <row r="85" ht="14.25" customHeight="1" s="143"/>
    <row r="86" ht="14.25" customHeight="1" s="143"/>
    <row r="87" ht="14.25" customHeight="1" s="143"/>
    <row r="88" ht="14.25" customHeight="1" s="143"/>
    <row r="89" ht="14.25" customHeight="1" s="143"/>
    <row r="90" ht="14.25" customHeight="1" s="143"/>
    <row r="91" ht="14.25" customHeight="1" s="143"/>
    <row r="92" ht="14.25" customHeight="1" s="143"/>
    <row r="93" ht="14.25" customHeight="1" s="143"/>
    <row r="94" ht="14.25" customHeight="1" s="143"/>
    <row r="95" ht="14.25" customHeight="1" s="143"/>
    <row r="96" ht="14.25" customHeight="1" s="143"/>
    <row r="97" ht="14.25" customHeight="1" s="143"/>
    <row r="98" ht="14.25" customHeight="1" s="143"/>
    <row r="99" ht="14.25" customHeight="1" s="143"/>
    <row r="100" ht="14.25" customHeight="1" s="143"/>
    <row r="101" ht="14.25" customHeight="1" s="143"/>
    <row r="102" ht="14.25" customHeight="1" s="143"/>
    <row r="103" ht="14.25" customHeight="1" s="143"/>
    <row r="104" ht="14.25" customHeight="1" s="143"/>
    <row r="105" ht="14.25" customHeight="1" s="143"/>
    <row r="106" ht="14.25" customHeight="1" s="143"/>
    <row r="107" ht="14.25" customHeight="1" s="143"/>
    <row r="108" ht="14.25" customHeight="1" s="143"/>
    <row r="109" ht="14.25" customHeight="1" s="143"/>
    <row r="110" ht="14.25" customHeight="1" s="143"/>
    <row r="111" ht="14.25" customHeight="1" s="143"/>
    <row r="112" ht="14.25" customHeight="1" s="143"/>
    <row r="113" ht="14.25" customHeight="1" s="143"/>
    <row r="114" ht="14.25" customHeight="1" s="143"/>
    <row r="115" ht="14.25" customHeight="1" s="143"/>
    <row r="116" ht="14.25" customHeight="1" s="143"/>
    <row r="117" ht="14.25" customHeight="1" s="143"/>
    <row r="118" ht="14.25" customHeight="1" s="143"/>
    <row r="119" ht="14.25" customHeight="1" s="143"/>
    <row r="120" ht="14.25" customHeight="1" s="143"/>
    <row r="121" ht="14.25" customHeight="1" s="143"/>
    <row r="122" ht="14.25" customHeight="1" s="143"/>
    <row r="123" ht="14.25" customHeight="1" s="143"/>
    <row r="124" ht="14.25" customHeight="1" s="143"/>
    <row r="125" ht="14.25" customHeight="1" s="143"/>
    <row r="126" ht="14.25" customHeight="1" s="143"/>
    <row r="127" ht="14.25" customHeight="1" s="143"/>
    <row r="128" ht="14.25" customHeight="1" s="143"/>
    <row r="129" ht="14.25" customHeight="1" s="143"/>
    <row r="130" ht="14.25" customHeight="1" s="143"/>
    <row r="131" ht="14.25" customHeight="1" s="143"/>
    <row r="132" ht="14.25" customHeight="1" s="143"/>
    <row r="133" ht="14.25" customHeight="1" s="143"/>
    <row r="134" ht="14.25" customHeight="1" s="143"/>
    <row r="135" ht="14.25" customHeight="1" s="143"/>
    <row r="136" ht="14.25" customHeight="1" s="143"/>
    <row r="137" ht="14.25" customHeight="1" s="143"/>
    <row r="138" ht="14.25" customHeight="1" s="143"/>
    <row r="139" ht="14.25" customHeight="1" s="143"/>
    <row r="140" ht="14.25" customHeight="1" s="143"/>
    <row r="141" ht="14.25" customHeight="1" s="143"/>
    <row r="142" ht="14.25" customHeight="1" s="143"/>
    <row r="143" ht="14.25" customHeight="1" s="143"/>
    <row r="144" ht="14.25" customHeight="1" s="143"/>
    <row r="145" ht="14.25" customHeight="1" s="143"/>
    <row r="146" ht="14.25" customHeight="1" s="143"/>
    <row r="147" ht="14.25" customHeight="1" s="143"/>
    <row r="148" ht="14.25" customHeight="1" s="143"/>
    <row r="149" ht="14.25" customHeight="1" s="143"/>
    <row r="150" ht="14.25" customHeight="1" s="143"/>
    <row r="151" ht="14.25" customHeight="1" s="143"/>
    <row r="152" ht="14.25" customHeight="1" s="143"/>
    <row r="153" ht="14.25" customHeight="1" s="143"/>
    <row r="154" ht="14.25" customHeight="1" s="143"/>
    <row r="155" ht="14.25" customHeight="1" s="143"/>
    <row r="156" ht="14.25" customHeight="1" s="143"/>
    <row r="157" ht="14.25" customHeight="1" s="143"/>
    <row r="158" ht="14.25" customHeight="1" s="143"/>
    <row r="159" ht="14.25" customHeight="1" s="143"/>
    <row r="160" ht="14.25" customHeight="1" s="143"/>
    <row r="161" ht="14.25" customHeight="1" s="143"/>
    <row r="162" ht="14.25" customHeight="1" s="143"/>
    <row r="163" ht="14.25" customHeight="1" s="143"/>
    <row r="164" ht="14.25" customHeight="1" s="143"/>
    <row r="165" ht="14.25" customHeight="1" s="143"/>
    <row r="166" ht="14.25" customHeight="1" s="143"/>
    <row r="167" ht="14.25" customHeight="1" s="143"/>
    <row r="168" ht="14.25" customHeight="1" s="143"/>
    <row r="169" ht="14.25" customHeight="1" s="143"/>
    <row r="170" ht="14.25" customHeight="1" s="143"/>
    <row r="171" ht="14.25" customHeight="1" s="143"/>
    <row r="172" ht="14.25" customHeight="1" s="143"/>
    <row r="173" ht="14.25" customHeight="1" s="143"/>
    <row r="174" ht="14.25" customHeight="1" s="143"/>
    <row r="175" ht="14.25" customHeight="1" s="143"/>
    <row r="176" ht="14.25" customHeight="1" s="143"/>
    <row r="177" ht="14.25" customHeight="1" s="143"/>
    <row r="178" ht="14.25" customHeight="1" s="143"/>
    <row r="179" ht="14.25" customHeight="1" s="143"/>
    <row r="180" ht="14.25" customHeight="1" s="143"/>
    <row r="181" ht="14.25" customHeight="1" s="143"/>
    <row r="182" ht="14.25" customHeight="1" s="143"/>
    <row r="183" ht="14.25" customHeight="1" s="143"/>
    <row r="184" ht="14.25" customHeight="1" s="143"/>
    <row r="185" ht="14.25" customHeight="1" s="143"/>
    <row r="186" ht="14.25" customHeight="1" s="143"/>
    <row r="187" ht="14.25" customHeight="1" s="143"/>
    <row r="188" ht="14.25" customHeight="1" s="143"/>
    <row r="189" ht="14.25" customHeight="1" s="143"/>
    <row r="190" ht="14.25" customHeight="1" s="143"/>
    <row r="191" ht="14.25" customHeight="1" s="143"/>
    <row r="192" ht="14.25" customHeight="1" s="143"/>
    <row r="193" ht="14.25" customHeight="1" s="143"/>
    <row r="194" ht="14.25" customHeight="1" s="143"/>
    <row r="195" ht="14.25" customHeight="1" s="143"/>
    <row r="196" ht="14.25" customHeight="1" s="143"/>
    <row r="197" ht="14.25" customHeight="1" s="143"/>
    <row r="198" ht="14.25" customHeight="1" s="143"/>
    <row r="199" ht="14.25" customHeight="1" s="143"/>
    <row r="200" ht="14.25" customHeight="1" s="143"/>
    <row r="201" ht="14.25" customHeight="1" s="143"/>
    <row r="202" ht="14.25" customHeight="1" s="143"/>
    <row r="203" ht="14.25" customHeight="1" s="143"/>
    <row r="204" ht="14.25" customHeight="1" s="143"/>
    <row r="205" ht="14.25" customHeight="1" s="143"/>
    <row r="206" ht="14.25" customHeight="1" s="143"/>
    <row r="207" ht="14.25" customHeight="1" s="143"/>
    <row r="208" ht="14.25" customHeight="1" s="143"/>
    <row r="209" ht="14.25" customHeight="1" s="143"/>
    <row r="210" ht="14.25" customHeight="1" s="143"/>
    <row r="211" ht="14.25" customHeight="1" s="143"/>
    <row r="212" ht="14.25" customHeight="1" s="143"/>
    <row r="213" ht="14.25" customHeight="1" s="143"/>
    <row r="214" ht="14.25" customHeight="1" s="143"/>
    <row r="215" ht="14.25" customHeight="1" s="143"/>
    <row r="216" ht="14.25" customHeight="1" s="143"/>
    <row r="217" ht="14.25" customHeight="1" s="143"/>
    <row r="218" ht="14.25" customHeight="1" s="143"/>
    <row r="219" ht="14.25" customHeight="1" s="143"/>
    <row r="220" ht="14.25" customHeight="1" s="143"/>
    <row r="221" ht="14.25" customHeight="1" s="143"/>
    <row r="222" ht="14.25" customHeight="1" s="143"/>
    <row r="223" ht="14.25" customHeight="1" s="143"/>
    <row r="224" ht="14.25" customHeight="1" s="143"/>
    <row r="225" ht="14.25" customHeight="1" s="143"/>
    <row r="226" ht="14.25" customHeight="1" s="143"/>
    <row r="227" ht="14.25" customHeight="1" s="143"/>
    <row r="228" ht="14.25" customHeight="1" s="143"/>
    <row r="229" ht="14.25" customHeight="1" s="143"/>
    <row r="230" ht="14.25" customHeight="1" s="143"/>
    <row r="231" ht="14.25" customHeight="1" s="143"/>
    <row r="232" ht="14.25" customHeight="1" s="143"/>
    <row r="233" ht="14.25" customHeight="1" s="143"/>
    <row r="234" ht="14.25" customHeight="1" s="143"/>
    <row r="235" ht="14.25" customHeight="1" s="143"/>
    <row r="236" ht="14.25" customHeight="1" s="143"/>
    <row r="237" ht="14.25" customHeight="1" s="143"/>
    <row r="238" ht="14.25" customHeight="1" s="143"/>
    <row r="239" ht="14.25" customHeight="1" s="143"/>
    <row r="240" ht="14.25" customHeight="1" s="143"/>
    <row r="241" ht="14.25" customHeight="1" s="143"/>
    <row r="242" ht="14.25" customHeight="1" s="143"/>
    <row r="243" ht="14.25" customHeight="1" s="143"/>
    <row r="244" ht="14.25" customHeight="1" s="143"/>
    <row r="245" ht="14.25" customHeight="1" s="143"/>
    <row r="246" ht="14.25" customHeight="1" s="143"/>
    <row r="247" ht="14.25" customHeight="1" s="143"/>
    <row r="248" ht="14.25" customHeight="1" s="143"/>
    <row r="249" ht="14.25" customHeight="1" s="143"/>
    <row r="250" ht="14.25" customHeight="1" s="143"/>
    <row r="251" ht="14.25" customHeight="1" s="143"/>
    <row r="252" ht="14.25" customHeight="1" s="143"/>
    <row r="253" ht="14.25" customHeight="1" s="143"/>
    <row r="254" ht="14.25" customHeight="1" s="143"/>
    <row r="255" ht="14.25" customHeight="1" s="143"/>
    <row r="256" ht="14.25" customHeight="1" s="143"/>
    <row r="257" ht="14.25" customHeight="1" s="143"/>
    <row r="258" ht="14.25" customHeight="1" s="143"/>
    <row r="259" ht="14.25" customHeight="1" s="143"/>
    <row r="260" ht="14.25" customHeight="1" s="143"/>
    <row r="261" ht="14.25" customHeight="1" s="143"/>
    <row r="262" ht="14.25" customHeight="1" s="143"/>
    <row r="263" ht="14.25" customHeight="1" s="143"/>
    <row r="264" ht="14.25" customHeight="1" s="143"/>
    <row r="265" ht="14.25" customHeight="1" s="143"/>
    <row r="266" ht="14.25" customHeight="1" s="143"/>
    <row r="267" ht="14.25" customHeight="1" s="143"/>
    <row r="268" ht="14.25" customHeight="1" s="143"/>
    <row r="269" ht="14.25" customHeight="1" s="143"/>
    <row r="270" ht="14.25" customHeight="1" s="143"/>
    <row r="271" ht="14.25" customHeight="1" s="143"/>
    <row r="272" ht="14.25" customHeight="1" s="143"/>
    <row r="273" ht="14.25" customHeight="1" s="143"/>
    <row r="274" ht="14.25" customHeight="1" s="143"/>
    <row r="275" ht="14.25" customHeight="1" s="143"/>
    <row r="276" ht="14.25" customHeight="1" s="143"/>
    <row r="277" ht="14.25" customHeight="1" s="143"/>
    <row r="278" ht="14.25" customHeight="1" s="143"/>
    <row r="279" ht="14.25" customHeight="1" s="143"/>
    <row r="280" ht="14.25" customHeight="1" s="143"/>
    <row r="281" ht="14.25" customHeight="1" s="143"/>
    <row r="282" ht="14.25" customHeight="1" s="143"/>
    <row r="283" ht="14.25" customHeight="1" s="143"/>
    <row r="284" ht="14.25" customHeight="1" s="143"/>
    <row r="285" ht="14.25" customHeight="1" s="143"/>
    <row r="286" ht="14.25" customHeight="1" s="143"/>
    <row r="287" ht="14.25" customHeight="1" s="143"/>
    <row r="288" ht="14.25" customHeight="1" s="143"/>
    <row r="289" ht="14.25" customHeight="1" s="143"/>
    <row r="290" ht="14.25" customHeight="1" s="143"/>
    <row r="291" ht="14.25" customHeight="1" s="143"/>
    <row r="292" ht="14.25" customHeight="1" s="143"/>
    <row r="293" ht="14.25" customHeight="1" s="143"/>
    <row r="294" ht="14.25" customHeight="1" s="143"/>
    <row r="295" ht="14.25" customHeight="1" s="143"/>
    <row r="296" ht="14.25" customHeight="1" s="143"/>
    <row r="297" ht="14.25" customHeight="1" s="143"/>
    <row r="298" ht="14.25" customHeight="1" s="143"/>
    <row r="299" ht="14.25" customHeight="1" s="143"/>
    <row r="300" ht="14.25" customHeight="1" s="143"/>
    <row r="301" ht="14.25" customHeight="1" s="143"/>
    <row r="302" ht="14.25" customHeight="1" s="143"/>
    <row r="303" ht="14.25" customHeight="1" s="143"/>
    <row r="304" ht="14.25" customHeight="1" s="143"/>
    <row r="305" ht="14.25" customHeight="1" s="143"/>
    <row r="306" ht="14.25" customHeight="1" s="143"/>
    <row r="307" ht="14.25" customHeight="1" s="143"/>
    <row r="308" ht="14.25" customHeight="1" s="143"/>
    <row r="309" ht="14.25" customHeight="1" s="143"/>
    <row r="310" ht="14.25" customHeight="1" s="143"/>
    <row r="311" ht="14.25" customHeight="1" s="143"/>
    <row r="312" ht="14.25" customHeight="1" s="143"/>
    <row r="313" ht="14.25" customHeight="1" s="143"/>
    <row r="314" ht="14.25" customHeight="1" s="143"/>
    <row r="315" ht="14.25" customHeight="1" s="143"/>
    <row r="316" ht="14.25" customHeight="1" s="143"/>
    <row r="317" ht="14.25" customHeight="1" s="143"/>
    <row r="318" ht="14.25" customHeight="1" s="143"/>
    <row r="319" ht="14.25" customHeight="1" s="143"/>
    <row r="320" ht="14.25" customHeight="1" s="143"/>
    <row r="321" ht="14.25" customHeight="1" s="143"/>
    <row r="322" ht="14.25" customHeight="1" s="143"/>
    <row r="323" ht="14.25" customHeight="1" s="143"/>
    <row r="324" ht="14.25" customHeight="1" s="143"/>
    <row r="325" ht="14.25" customHeight="1" s="143"/>
    <row r="326" ht="14.25" customHeight="1" s="143"/>
    <row r="327" ht="14.25" customHeight="1" s="143"/>
    <row r="328" ht="14.25" customHeight="1" s="143"/>
    <row r="329" ht="14.25" customHeight="1" s="143"/>
    <row r="330" ht="14.25" customHeight="1" s="143"/>
    <row r="331" ht="14.25" customHeight="1" s="143"/>
    <row r="332" ht="14.25" customHeight="1" s="143"/>
    <row r="333" ht="14.25" customHeight="1" s="143"/>
    <row r="334" ht="14.25" customHeight="1" s="143"/>
    <row r="335" ht="14.25" customHeight="1" s="143"/>
    <row r="336" ht="14.25" customHeight="1" s="143"/>
    <row r="337" ht="14.25" customHeight="1" s="143"/>
    <row r="338" ht="14.25" customHeight="1" s="143"/>
    <row r="339" ht="14.25" customHeight="1" s="143"/>
    <row r="340" ht="14.25" customHeight="1" s="143"/>
    <row r="341" ht="14.25" customHeight="1" s="143"/>
    <row r="342" ht="14.25" customHeight="1" s="143"/>
    <row r="343" ht="14.25" customHeight="1" s="143"/>
    <row r="344" ht="14.25" customHeight="1" s="143"/>
    <row r="345" ht="14.25" customHeight="1" s="143"/>
    <row r="346" ht="14.25" customHeight="1" s="143"/>
    <row r="347" ht="14.25" customHeight="1" s="143"/>
    <row r="348" ht="14.25" customHeight="1" s="143"/>
    <row r="349" ht="14.25" customHeight="1" s="143"/>
    <row r="350" ht="14.25" customHeight="1" s="143"/>
    <row r="351" ht="14.25" customHeight="1" s="143"/>
    <row r="352" ht="14.25" customHeight="1" s="143"/>
    <row r="353" ht="14.25" customHeight="1" s="143"/>
    <row r="354" ht="14.25" customHeight="1" s="143"/>
    <row r="355" ht="14.25" customHeight="1" s="143"/>
    <row r="356" ht="14.25" customHeight="1" s="143"/>
    <row r="357" ht="14.25" customHeight="1" s="143"/>
    <row r="358" ht="14.25" customHeight="1" s="143"/>
    <row r="359" ht="14.25" customHeight="1" s="143"/>
    <row r="360" ht="14.25" customHeight="1" s="143"/>
    <row r="361" ht="14.25" customHeight="1" s="143"/>
    <row r="362" ht="14.25" customHeight="1" s="143"/>
    <row r="363" ht="14.25" customHeight="1" s="143"/>
    <row r="364" ht="14.25" customHeight="1" s="143"/>
    <row r="365" ht="14.25" customHeight="1" s="143"/>
    <row r="366" ht="14.25" customHeight="1" s="143"/>
    <row r="367" ht="14.25" customHeight="1" s="143"/>
    <row r="368" ht="14.25" customHeight="1" s="143"/>
    <row r="369" ht="14.25" customHeight="1" s="143"/>
    <row r="370" ht="14.25" customHeight="1" s="143"/>
    <row r="371" ht="14.25" customHeight="1" s="143"/>
    <row r="372" ht="14.25" customHeight="1" s="143"/>
    <row r="373" ht="14.25" customHeight="1" s="143"/>
    <row r="374" ht="14.25" customHeight="1" s="143"/>
    <row r="375" ht="14.25" customHeight="1" s="143"/>
    <row r="376" ht="14.25" customHeight="1" s="143"/>
    <row r="377" ht="14.25" customHeight="1" s="143"/>
    <row r="378" ht="14.25" customHeight="1" s="143"/>
    <row r="379" ht="14.25" customHeight="1" s="143"/>
    <row r="380" ht="14.25" customHeight="1" s="143"/>
    <row r="381" ht="14.25" customHeight="1" s="143"/>
    <row r="382" ht="14.25" customHeight="1" s="143"/>
    <row r="383" ht="14.25" customHeight="1" s="143"/>
    <row r="384" ht="14.25" customHeight="1" s="143"/>
    <row r="385" ht="14.25" customHeight="1" s="143"/>
    <row r="386" ht="14.25" customHeight="1" s="143"/>
    <row r="387" ht="14.25" customHeight="1" s="143"/>
    <row r="388" ht="14.25" customHeight="1" s="143"/>
    <row r="389" ht="14.25" customHeight="1" s="143"/>
    <row r="390" ht="14.25" customHeight="1" s="143"/>
    <row r="391" ht="14.25" customHeight="1" s="143"/>
    <row r="392" ht="14.25" customHeight="1" s="143"/>
    <row r="393" ht="14.25" customHeight="1" s="143"/>
    <row r="394" ht="14.25" customHeight="1" s="143"/>
    <row r="395" ht="14.25" customHeight="1" s="143"/>
    <row r="396" ht="14.25" customHeight="1" s="143"/>
    <row r="397" ht="14.25" customHeight="1" s="143"/>
    <row r="398" ht="14.25" customHeight="1" s="143"/>
    <row r="399" ht="14.25" customHeight="1" s="143"/>
    <row r="400" ht="14.25" customHeight="1" s="143"/>
    <row r="401" ht="14.25" customHeight="1" s="143"/>
    <row r="402" ht="14.25" customHeight="1" s="143"/>
    <row r="403" ht="14.25" customHeight="1" s="143"/>
    <row r="404" ht="14.25" customHeight="1" s="143"/>
    <row r="405" ht="14.25" customHeight="1" s="143"/>
    <row r="406" ht="14.25" customHeight="1" s="143"/>
    <row r="407" ht="14.25" customHeight="1" s="143"/>
    <row r="408" ht="14.25" customHeight="1" s="143"/>
    <row r="409" ht="14.25" customHeight="1" s="143"/>
    <row r="410" ht="14.25" customHeight="1" s="143"/>
    <row r="411" ht="14.25" customHeight="1" s="143"/>
    <row r="412" ht="14.25" customHeight="1" s="143"/>
    <row r="413" ht="14.25" customHeight="1" s="143"/>
    <row r="414" ht="14.25" customHeight="1" s="143"/>
    <row r="415" ht="14.25" customHeight="1" s="143"/>
    <row r="416" ht="14.25" customHeight="1" s="143"/>
    <row r="417" ht="14.25" customHeight="1" s="143"/>
    <row r="418" ht="14.25" customHeight="1" s="143"/>
    <row r="419" ht="14.25" customHeight="1" s="143"/>
    <row r="420" ht="14.25" customHeight="1" s="143"/>
    <row r="421" ht="14.25" customHeight="1" s="143"/>
    <row r="422" ht="14.25" customHeight="1" s="143"/>
    <row r="423" ht="14.25" customHeight="1" s="143"/>
    <row r="424" ht="14.25" customHeight="1" s="143"/>
    <row r="425" ht="14.25" customHeight="1" s="143"/>
    <row r="426" ht="14.25" customHeight="1" s="143"/>
    <row r="427" ht="14.25" customHeight="1" s="143"/>
    <row r="428" ht="14.25" customHeight="1" s="143"/>
    <row r="429" ht="14.25" customHeight="1" s="143"/>
    <row r="430" ht="14.25" customHeight="1" s="143"/>
    <row r="431" ht="14.25" customHeight="1" s="143"/>
    <row r="432" ht="14.25" customHeight="1" s="143"/>
    <row r="433" ht="14.25" customHeight="1" s="143"/>
    <row r="434" ht="14.25" customHeight="1" s="143"/>
    <row r="435" ht="14.25" customHeight="1" s="143"/>
    <row r="436" ht="14.25" customHeight="1" s="143"/>
    <row r="437" ht="14.25" customHeight="1" s="143"/>
    <row r="438" ht="14.25" customHeight="1" s="143"/>
    <row r="439" ht="14.25" customHeight="1" s="143"/>
    <row r="440" ht="14.25" customHeight="1" s="143"/>
    <row r="441" ht="14.25" customHeight="1" s="143"/>
    <row r="442" ht="14.25" customHeight="1" s="143"/>
    <row r="443" ht="14.25" customHeight="1" s="143"/>
    <row r="444" ht="14.25" customHeight="1" s="143"/>
    <row r="445" ht="14.25" customHeight="1" s="143"/>
    <row r="446" ht="14.25" customHeight="1" s="143"/>
    <row r="447" ht="14.25" customHeight="1" s="143"/>
    <row r="448" ht="14.25" customHeight="1" s="143"/>
    <row r="449" ht="14.25" customHeight="1" s="143"/>
    <row r="450" ht="14.25" customHeight="1" s="143"/>
    <row r="451" ht="14.25" customHeight="1" s="143"/>
    <row r="452" ht="14.25" customHeight="1" s="143"/>
    <row r="453" ht="14.25" customHeight="1" s="143"/>
    <row r="454" ht="14.25" customHeight="1" s="143"/>
    <row r="455" ht="14.25" customHeight="1" s="143"/>
    <row r="456" ht="14.25" customHeight="1" s="143"/>
    <row r="457" ht="14.25" customHeight="1" s="143"/>
    <row r="458" ht="14.25" customHeight="1" s="143"/>
    <row r="459" ht="14.25" customHeight="1" s="143"/>
    <row r="460" ht="14.25" customHeight="1" s="143"/>
    <row r="461" ht="14.25" customHeight="1" s="143"/>
    <row r="462" ht="14.25" customHeight="1" s="143"/>
    <row r="463" ht="14.25" customHeight="1" s="143"/>
    <row r="464" ht="14.25" customHeight="1" s="143"/>
    <row r="465" ht="14.25" customHeight="1" s="143"/>
    <row r="466" ht="14.25" customHeight="1" s="143"/>
    <row r="467" ht="14.25" customHeight="1" s="143"/>
    <row r="468" ht="14.25" customHeight="1" s="143"/>
    <row r="469" ht="14.25" customHeight="1" s="143"/>
    <row r="470" ht="14.25" customHeight="1" s="143"/>
    <row r="471" ht="14.25" customHeight="1" s="143"/>
    <row r="472" ht="14.25" customHeight="1" s="143"/>
    <row r="473" ht="14.25" customHeight="1" s="143"/>
    <row r="474" ht="14.25" customHeight="1" s="143"/>
    <row r="475" ht="14.25" customHeight="1" s="143"/>
    <row r="476" ht="14.25" customHeight="1" s="143"/>
    <row r="477" ht="14.25" customHeight="1" s="143"/>
    <row r="478" ht="14.25" customHeight="1" s="143"/>
    <row r="479" ht="14.25" customHeight="1" s="143"/>
    <row r="480" ht="14.25" customHeight="1" s="143"/>
    <row r="481" ht="14.25" customHeight="1" s="143"/>
    <row r="482" ht="14.25" customHeight="1" s="143"/>
    <row r="483" ht="14.25" customHeight="1" s="143"/>
    <row r="484" ht="14.25" customHeight="1" s="143"/>
    <row r="485" ht="14.25" customHeight="1" s="143"/>
    <row r="486" ht="14.25" customHeight="1" s="143"/>
    <row r="487" ht="14.25" customHeight="1" s="143"/>
    <row r="488" ht="14.25" customHeight="1" s="143"/>
    <row r="489" ht="14.25" customHeight="1" s="143"/>
    <row r="490" ht="14.25" customHeight="1" s="143"/>
    <row r="491" ht="14.25" customHeight="1" s="143"/>
    <row r="492" ht="14.25" customHeight="1" s="143"/>
    <row r="493" ht="14.25" customHeight="1" s="143"/>
    <row r="494" ht="14.25" customHeight="1" s="143"/>
    <row r="495" ht="14.25" customHeight="1" s="143"/>
    <row r="496" ht="14.25" customHeight="1" s="143"/>
    <row r="497" ht="14.25" customHeight="1" s="143"/>
    <row r="498" ht="14.25" customHeight="1" s="143"/>
    <row r="499" ht="14.25" customHeight="1" s="143"/>
    <row r="500" ht="14.25" customHeight="1" s="143"/>
    <row r="501" ht="14.25" customHeight="1" s="143"/>
    <row r="502" ht="14.25" customHeight="1" s="143"/>
    <row r="503" ht="14.25" customHeight="1" s="143"/>
    <row r="504" ht="14.25" customHeight="1" s="143"/>
    <row r="505" ht="14.25" customHeight="1" s="143"/>
    <row r="506" ht="14.25" customHeight="1" s="143"/>
    <row r="507" ht="14.25" customHeight="1" s="143"/>
    <row r="508" ht="14.25" customHeight="1" s="143"/>
    <row r="509" ht="14.25" customHeight="1" s="143"/>
    <row r="510" ht="14.25" customHeight="1" s="143"/>
    <row r="511" ht="14.25" customHeight="1" s="143"/>
    <row r="512" ht="14.25" customHeight="1" s="143"/>
    <row r="513" ht="14.25" customHeight="1" s="143"/>
    <row r="514" ht="14.25" customHeight="1" s="143"/>
    <row r="515" ht="14.25" customHeight="1" s="143"/>
    <row r="516" ht="14.25" customHeight="1" s="143"/>
    <row r="517" ht="14.25" customHeight="1" s="143"/>
    <row r="518" ht="14.25" customHeight="1" s="143"/>
    <row r="519" ht="14.25" customHeight="1" s="143"/>
    <row r="520" ht="14.25" customHeight="1" s="143"/>
    <row r="521" ht="14.25" customHeight="1" s="143"/>
    <row r="522" ht="14.25" customHeight="1" s="143"/>
    <row r="523" ht="14.25" customHeight="1" s="143"/>
    <row r="524" ht="14.25" customHeight="1" s="143"/>
    <row r="525" ht="14.25" customHeight="1" s="143"/>
    <row r="526" ht="14.25" customHeight="1" s="143"/>
    <row r="527" ht="14.25" customHeight="1" s="143"/>
    <row r="528" ht="14.25" customHeight="1" s="143"/>
    <row r="529" ht="14.25" customHeight="1" s="143"/>
    <row r="530" ht="14.25" customHeight="1" s="143"/>
    <row r="531" ht="14.25" customHeight="1" s="143"/>
    <row r="532" ht="14.25" customHeight="1" s="143"/>
    <row r="533" ht="14.25" customHeight="1" s="143"/>
    <row r="534" ht="14.25" customHeight="1" s="143"/>
    <row r="535" ht="14.25" customHeight="1" s="143"/>
    <row r="536" ht="14.25" customHeight="1" s="143"/>
    <row r="537" ht="14.25" customHeight="1" s="143"/>
    <row r="538" ht="14.25" customHeight="1" s="143"/>
    <row r="539" ht="14.25" customHeight="1" s="143"/>
    <row r="540" ht="14.25" customHeight="1" s="143"/>
    <row r="541" ht="14.25" customHeight="1" s="143"/>
    <row r="542" ht="14.25" customHeight="1" s="143"/>
    <row r="543" ht="14.25" customHeight="1" s="143"/>
    <row r="544" ht="14.25" customHeight="1" s="143"/>
    <row r="545" ht="14.25" customHeight="1" s="143"/>
    <row r="546" ht="14.25" customHeight="1" s="143"/>
    <row r="547" ht="14.25" customHeight="1" s="143"/>
    <row r="548" ht="14.25" customHeight="1" s="143"/>
    <row r="549" ht="14.25" customHeight="1" s="143"/>
    <row r="550" ht="14.25" customHeight="1" s="143"/>
    <row r="551" ht="14.25" customHeight="1" s="143"/>
    <row r="552" ht="14.25" customHeight="1" s="143"/>
    <row r="553" ht="14.25" customHeight="1" s="143"/>
    <row r="554" ht="14.25" customHeight="1" s="143"/>
    <row r="555" ht="14.25" customHeight="1" s="143"/>
    <row r="556" ht="14.25" customHeight="1" s="143"/>
    <row r="557" ht="14.25" customHeight="1" s="143"/>
    <row r="558" ht="14.25" customHeight="1" s="143"/>
    <row r="559" ht="14.25" customHeight="1" s="143"/>
    <row r="560" ht="14.25" customHeight="1" s="143"/>
    <row r="561" ht="14.25" customHeight="1" s="143"/>
    <row r="562" ht="14.25" customHeight="1" s="143"/>
    <row r="563" ht="14.25" customHeight="1" s="143"/>
    <row r="564" ht="14.25" customHeight="1" s="143"/>
    <row r="565" ht="14.25" customHeight="1" s="143"/>
    <row r="566" ht="14.25" customHeight="1" s="143"/>
    <row r="567" ht="14.25" customHeight="1" s="143"/>
    <row r="568" ht="14.25" customHeight="1" s="143"/>
    <row r="569" ht="14.25" customHeight="1" s="143"/>
    <row r="570" ht="14.25" customHeight="1" s="143"/>
    <row r="571" ht="14.25" customHeight="1" s="143"/>
    <row r="572" ht="14.25" customHeight="1" s="143"/>
    <row r="573" ht="14.25" customHeight="1" s="143"/>
    <row r="574" ht="14.25" customHeight="1" s="143"/>
    <row r="575" ht="14.25" customHeight="1" s="143"/>
    <row r="576" ht="14.25" customHeight="1" s="143"/>
    <row r="577" ht="14.25" customHeight="1" s="143"/>
    <row r="578" ht="14.25" customHeight="1" s="143"/>
    <row r="579" ht="14.25" customHeight="1" s="143"/>
    <row r="580" ht="14.25" customHeight="1" s="143"/>
    <row r="581" ht="14.25" customHeight="1" s="143"/>
    <row r="582" ht="14.25" customHeight="1" s="143"/>
    <row r="583" ht="14.25" customHeight="1" s="143"/>
    <row r="584" ht="14.25" customHeight="1" s="143"/>
    <row r="585" ht="14.25" customHeight="1" s="143"/>
    <row r="586" ht="14.25" customHeight="1" s="143"/>
    <row r="587" ht="14.25" customHeight="1" s="143"/>
    <row r="588" ht="14.25" customHeight="1" s="143"/>
    <row r="589" ht="14.25" customHeight="1" s="143"/>
    <row r="590" ht="14.25" customHeight="1" s="143"/>
    <row r="591" ht="14.25" customHeight="1" s="143"/>
    <row r="592" ht="14.25" customHeight="1" s="143"/>
    <row r="593" ht="14.25" customHeight="1" s="143"/>
    <row r="594" ht="14.25" customHeight="1" s="143"/>
    <row r="595" ht="14.25" customHeight="1" s="143"/>
    <row r="596" ht="14.25" customHeight="1" s="143"/>
    <row r="597" ht="14.25" customHeight="1" s="143"/>
    <row r="598" ht="14.25" customHeight="1" s="143"/>
    <row r="599" ht="14.25" customHeight="1" s="143"/>
    <row r="600" ht="14.25" customHeight="1" s="143"/>
    <row r="601" ht="14.25" customHeight="1" s="143"/>
    <row r="602" ht="14.25" customHeight="1" s="143"/>
    <row r="603" ht="14.25" customHeight="1" s="143"/>
    <row r="604" ht="14.25" customHeight="1" s="143"/>
    <row r="605" ht="14.25" customHeight="1" s="143"/>
    <row r="606" ht="14.25" customHeight="1" s="143"/>
    <row r="607" ht="14.25" customHeight="1" s="143"/>
    <row r="608" ht="14.25" customHeight="1" s="143"/>
    <row r="609" ht="14.25" customHeight="1" s="143"/>
    <row r="610" ht="14.25" customHeight="1" s="143"/>
    <row r="611" ht="14.25" customHeight="1" s="143"/>
    <row r="612" ht="14.25" customHeight="1" s="143"/>
    <row r="613" ht="14.25" customHeight="1" s="143"/>
    <row r="614" ht="14.25" customHeight="1" s="143"/>
    <row r="615" ht="14.25" customHeight="1" s="143"/>
    <row r="616" ht="14.25" customHeight="1" s="143"/>
    <row r="617" ht="14.25" customHeight="1" s="143"/>
    <row r="618" ht="14.25" customHeight="1" s="143"/>
    <row r="619" ht="14.25" customHeight="1" s="143"/>
    <row r="620" ht="14.25" customHeight="1" s="143"/>
    <row r="621" ht="14.25" customHeight="1" s="143"/>
    <row r="622" ht="14.25" customHeight="1" s="143"/>
    <row r="623" ht="14.25" customHeight="1" s="143"/>
    <row r="624" ht="14.25" customHeight="1" s="143"/>
    <row r="625" ht="14.25" customHeight="1" s="143"/>
    <row r="626" ht="14.25" customHeight="1" s="143"/>
    <row r="627" ht="14.25" customHeight="1" s="143"/>
    <row r="628" ht="14.25" customHeight="1" s="143"/>
    <row r="629" ht="14.25" customHeight="1" s="143"/>
    <row r="630" ht="14.25" customHeight="1" s="143"/>
    <row r="631" ht="14.25" customHeight="1" s="143"/>
    <row r="632" ht="14.25" customHeight="1" s="143"/>
    <row r="633" ht="14.25" customHeight="1" s="143"/>
    <row r="634" ht="14.25" customHeight="1" s="143"/>
    <row r="635" ht="14.25" customHeight="1" s="143"/>
    <row r="636" ht="14.25" customHeight="1" s="143"/>
    <row r="637" ht="14.25" customHeight="1" s="143"/>
    <row r="638" ht="14.25" customHeight="1" s="143"/>
    <row r="639" ht="14.25" customHeight="1" s="143"/>
    <row r="640" ht="14.25" customHeight="1" s="143"/>
    <row r="641" ht="14.25" customHeight="1" s="143"/>
    <row r="642" ht="14.25" customHeight="1" s="143"/>
    <row r="643" ht="14.25" customHeight="1" s="143"/>
    <row r="644" ht="14.25" customHeight="1" s="143"/>
    <row r="645" ht="14.25" customHeight="1" s="143"/>
    <row r="646" ht="14.25" customHeight="1" s="143"/>
    <row r="647" ht="14.25" customHeight="1" s="143"/>
    <row r="648" ht="14.25" customHeight="1" s="143"/>
    <row r="649" ht="14.25" customHeight="1" s="143"/>
    <row r="650" ht="14.25" customHeight="1" s="143"/>
    <row r="651" ht="14.25" customHeight="1" s="143"/>
    <row r="652" ht="14.25" customHeight="1" s="143"/>
    <row r="653" ht="14.25" customHeight="1" s="143"/>
    <row r="654" ht="14.25" customHeight="1" s="143"/>
    <row r="655" ht="14.25" customHeight="1" s="143"/>
    <row r="656" ht="14.25" customHeight="1" s="143"/>
    <row r="657" ht="14.25" customHeight="1" s="143"/>
    <row r="658" ht="14.25" customHeight="1" s="143"/>
    <row r="659" ht="14.25" customHeight="1" s="143"/>
    <row r="660" ht="14.25" customHeight="1" s="143"/>
    <row r="661" ht="14.25" customHeight="1" s="143"/>
    <row r="662" ht="14.25" customHeight="1" s="143"/>
    <row r="663" ht="14.25" customHeight="1" s="143"/>
    <row r="664" ht="14.25" customHeight="1" s="143"/>
    <row r="665" ht="14.25" customHeight="1" s="143"/>
    <row r="666" ht="14.25" customHeight="1" s="143"/>
    <row r="667" ht="14.25" customHeight="1" s="143"/>
    <row r="668" ht="14.25" customHeight="1" s="143"/>
    <row r="669" ht="14.25" customHeight="1" s="143"/>
    <row r="670" ht="14.25" customHeight="1" s="143"/>
    <row r="671" ht="14.25" customHeight="1" s="143"/>
    <row r="672" ht="14.25" customHeight="1" s="143"/>
    <row r="673" ht="14.25" customHeight="1" s="143"/>
    <row r="674" ht="14.25" customHeight="1" s="143"/>
    <row r="675" ht="14.25" customHeight="1" s="143"/>
    <row r="676" ht="14.25" customHeight="1" s="143"/>
    <row r="677" ht="14.25" customHeight="1" s="143"/>
    <row r="678" ht="14.25" customHeight="1" s="143"/>
    <row r="679" ht="14.25" customHeight="1" s="143"/>
    <row r="680" ht="14.25" customHeight="1" s="143"/>
    <row r="681" ht="14.25" customHeight="1" s="143"/>
    <row r="682" ht="14.25" customHeight="1" s="143"/>
    <row r="683" ht="14.25" customHeight="1" s="143"/>
    <row r="684" ht="14.25" customHeight="1" s="143"/>
    <row r="685" ht="14.25" customHeight="1" s="143"/>
    <row r="686" ht="14.25" customHeight="1" s="143"/>
    <row r="687" ht="14.25" customHeight="1" s="143"/>
    <row r="688" ht="14.25" customHeight="1" s="143"/>
    <row r="689" ht="14.25" customHeight="1" s="143"/>
    <row r="690" ht="14.25" customHeight="1" s="143"/>
    <row r="691" ht="14.25" customHeight="1" s="143"/>
    <row r="692" ht="14.25" customHeight="1" s="143"/>
    <row r="693" ht="14.25" customHeight="1" s="143"/>
    <row r="694" ht="14.25" customHeight="1" s="143"/>
    <row r="695" ht="14.25" customHeight="1" s="143"/>
    <row r="696" ht="14.25" customHeight="1" s="143"/>
    <row r="697" ht="14.25" customHeight="1" s="143"/>
    <row r="698" ht="14.25" customHeight="1" s="143"/>
    <row r="699" ht="14.25" customHeight="1" s="143"/>
    <row r="700" ht="14.25" customHeight="1" s="143"/>
    <row r="701" ht="14.25" customHeight="1" s="143"/>
    <row r="702" ht="14.25" customHeight="1" s="143"/>
    <row r="703" ht="14.25" customHeight="1" s="143"/>
    <row r="704" ht="14.25" customHeight="1" s="143"/>
    <row r="705" ht="14.25" customHeight="1" s="143"/>
    <row r="706" ht="14.25" customHeight="1" s="143"/>
    <row r="707" ht="14.25" customHeight="1" s="143"/>
    <row r="708" ht="14.25" customHeight="1" s="143"/>
    <row r="709" ht="14.25" customHeight="1" s="143"/>
    <row r="710" ht="14.25" customHeight="1" s="143"/>
    <row r="711" ht="14.25" customHeight="1" s="143"/>
    <row r="712" ht="14.25" customHeight="1" s="143"/>
    <row r="713" ht="14.25" customHeight="1" s="143"/>
    <row r="714" ht="14.25" customHeight="1" s="143"/>
    <row r="715" ht="14.25" customHeight="1" s="143"/>
    <row r="716" ht="14.25" customHeight="1" s="143"/>
    <row r="717" ht="14.25" customHeight="1" s="143"/>
    <row r="718" ht="14.25" customHeight="1" s="143"/>
    <row r="719" ht="14.25" customHeight="1" s="143"/>
    <row r="720" ht="14.25" customHeight="1" s="143"/>
    <row r="721" ht="14.25" customHeight="1" s="143"/>
    <row r="722" ht="14.25" customHeight="1" s="143"/>
    <row r="723" ht="14.25" customHeight="1" s="143"/>
    <row r="724" ht="14.25" customHeight="1" s="143"/>
    <row r="725" ht="14.25" customHeight="1" s="143"/>
    <row r="726" ht="14.25" customHeight="1" s="143"/>
    <row r="727" ht="14.25" customHeight="1" s="143"/>
    <row r="728" ht="14.25" customHeight="1" s="143"/>
    <row r="729" ht="14.25" customHeight="1" s="143"/>
    <row r="730" ht="14.25" customHeight="1" s="143"/>
    <row r="731" ht="14.25" customHeight="1" s="143"/>
    <row r="732" ht="14.25" customHeight="1" s="143"/>
    <row r="733" ht="14.25" customHeight="1" s="143"/>
    <row r="734" ht="14.25" customHeight="1" s="143"/>
    <row r="735" ht="14.25" customHeight="1" s="143"/>
    <row r="736" ht="14.25" customHeight="1" s="143"/>
    <row r="737" ht="14.25" customHeight="1" s="143"/>
    <row r="738" ht="14.25" customHeight="1" s="143"/>
    <row r="739" ht="14.25" customHeight="1" s="143"/>
    <row r="740" ht="14.25" customHeight="1" s="143"/>
    <row r="741" ht="14.25" customHeight="1" s="143"/>
    <row r="742" ht="14.25" customHeight="1" s="143"/>
    <row r="743" ht="14.25" customHeight="1" s="143"/>
    <row r="744" ht="14.25" customHeight="1" s="143"/>
    <row r="745" ht="14.25" customHeight="1" s="143"/>
    <row r="746" ht="14.25" customHeight="1" s="143"/>
    <row r="747" ht="14.25" customHeight="1" s="143"/>
    <row r="748" ht="14.25" customHeight="1" s="143"/>
    <row r="749" ht="14.25" customHeight="1" s="143"/>
    <row r="750" ht="14.25" customHeight="1" s="143"/>
    <row r="751" ht="14.25" customHeight="1" s="143"/>
    <row r="752" ht="14.25" customHeight="1" s="143"/>
    <row r="753" ht="14.25" customHeight="1" s="143"/>
    <row r="754" ht="14.25" customHeight="1" s="143"/>
    <row r="755" ht="14.25" customHeight="1" s="143"/>
    <row r="756" ht="14.25" customHeight="1" s="143"/>
    <row r="757" ht="14.25" customHeight="1" s="143"/>
    <row r="758" ht="14.25" customHeight="1" s="143"/>
    <row r="759" ht="14.25" customHeight="1" s="143"/>
    <row r="760" ht="14.25" customHeight="1" s="143"/>
    <row r="761" ht="14.25" customHeight="1" s="143"/>
    <row r="762" ht="14.25" customHeight="1" s="143"/>
    <row r="763" ht="14.25" customHeight="1" s="143"/>
    <row r="764" ht="14.25" customHeight="1" s="143"/>
    <row r="765" ht="14.25" customHeight="1" s="143"/>
    <row r="766" ht="14.25" customHeight="1" s="143"/>
    <row r="767" ht="14.25" customHeight="1" s="143"/>
    <row r="768" ht="14.25" customHeight="1" s="143"/>
    <row r="769" ht="14.25" customHeight="1" s="143"/>
    <row r="770" ht="14.25" customHeight="1" s="143"/>
    <row r="771" ht="14.25" customHeight="1" s="143"/>
    <row r="772" ht="14.25" customHeight="1" s="143"/>
    <row r="773" ht="14.25" customHeight="1" s="143"/>
    <row r="774" ht="14.25" customHeight="1" s="143"/>
    <row r="775" ht="14.25" customHeight="1" s="143"/>
    <row r="776" ht="14.25" customHeight="1" s="143"/>
    <row r="777" ht="14.25" customHeight="1" s="143"/>
    <row r="778" ht="14.25" customHeight="1" s="143"/>
    <row r="779" ht="14.25" customHeight="1" s="143"/>
    <row r="780" ht="14.25" customHeight="1" s="143"/>
    <row r="781" ht="14.25" customHeight="1" s="143"/>
    <row r="782" ht="14.25" customHeight="1" s="143"/>
    <row r="783" ht="14.25" customHeight="1" s="143"/>
    <row r="784" ht="14.25" customHeight="1" s="143"/>
    <row r="785" ht="14.25" customHeight="1" s="143"/>
    <row r="786" ht="14.25" customHeight="1" s="143"/>
    <row r="787" ht="14.25" customHeight="1" s="143"/>
    <row r="788" ht="14.25" customHeight="1" s="143"/>
    <row r="789" ht="14.25" customHeight="1" s="143"/>
    <row r="790" ht="14.25" customHeight="1" s="143"/>
    <row r="791" ht="14.25" customHeight="1" s="143"/>
    <row r="792" ht="14.25" customHeight="1" s="143"/>
    <row r="793" ht="14.25" customHeight="1" s="143"/>
    <row r="794" ht="14.25" customHeight="1" s="143"/>
    <row r="795" ht="14.25" customHeight="1" s="143"/>
    <row r="796" ht="14.25" customHeight="1" s="143"/>
    <row r="797" ht="14.25" customHeight="1" s="143"/>
    <row r="798" ht="14.25" customHeight="1" s="143"/>
    <row r="799" ht="14.25" customHeight="1" s="143"/>
    <row r="800" ht="14.25" customHeight="1" s="143"/>
    <row r="801" ht="14.25" customHeight="1" s="143"/>
    <row r="802" ht="14.25" customHeight="1" s="143"/>
    <row r="803" ht="14.25" customHeight="1" s="143"/>
    <row r="804" ht="14.25" customHeight="1" s="143"/>
    <row r="805" ht="14.25" customHeight="1" s="143"/>
    <row r="806" ht="14.25" customHeight="1" s="143"/>
    <row r="807" ht="14.25" customHeight="1" s="143"/>
    <row r="808" ht="14.25" customHeight="1" s="143"/>
    <row r="809" ht="14.25" customHeight="1" s="143"/>
    <row r="810" ht="14.25" customHeight="1" s="143"/>
    <row r="811" ht="14.25" customHeight="1" s="143"/>
    <row r="812" ht="14.25" customHeight="1" s="143"/>
    <row r="813" ht="14.25" customHeight="1" s="143"/>
    <row r="814" ht="14.25" customHeight="1" s="143"/>
    <row r="815" ht="14.25" customHeight="1" s="143"/>
    <row r="816" ht="14.25" customHeight="1" s="143"/>
    <row r="817" ht="14.25" customHeight="1" s="143"/>
    <row r="818" ht="14.25" customHeight="1" s="143"/>
    <row r="819" ht="14.25" customHeight="1" s="143"/>
    <row r="820" ht="14.25" customHeight="1" s="143"/>
    <row r="821" ht="14.25" customHeight="1" s="143"/>
    <row r="822" ht="14.25" customHeight="1" s="143"/>
    <row r="823" ht="14.25" customHeight="1" s="143"/>
    <row r="824" ht="14.25" customHeight="1" s="143"/>
    <row r="825" ht="14.25" customHeight="1" s="143"/>
    <row r="826" ht="14.25" customHeight="1" s="143"/>
    <row r="827" ht="14.25" customHeight="1" s="143"/>
    <row r="828" ht="14.25" customHeight="1" s="143"/>
    <row r="829" ht="14.25" customHeight="1" s="143"/>
    <row r="830" ht="14.25" customHeight="1" s="143"/>
    <row r="831" ht="14.25" customHeight="1" s="143"/>
    <row r="832" ht="14.25" customHeight="1" s="143"/>
    <row r="833" ht="14.25" customHeight="1" s="143"/>
    <row r="834" ht="14.25" customHeight="1" s="143"/>
    <row r="835" ht="14.25" customHeight="1" s="143"/>
    <row r="836" ht="14.25" customHeight="1" s="143"/>
    <row r="837" ht="14.25" customHeight="1" s="143"/>
    <row r="838" ht="14.25" customHeight="1" s="143"/>
    <row r="839" ht="14.25" customHeight="1" s="143"/>
    <row r="840" ht="14.25" customHeight="1" s="143"/>
    <row r="841" ht="14.25" customHeight="1" s="143"/>
    <row r="842" ht="14.25" customHeight="1" s="143"/>
    <row r="843" ht="14.25" customHeight="1" s="143"/>
    <row r="844" ht="14.25" customHeight="1" s="143"/>
    <row r="845" ht="14.25" customHeight="1" s="143"/>
    <row r="846" ht="14.25" customHeight="1" s="143"/>
    <row r="847" ht="14.25" customHeight="1" s="143"/>
    <row r="848" ht="14.25" customHeight="1" s="143"/>
    <row r="849" ht="14.25" customHeight="1" s="143"/>
    <row r="850" ht="14.25" customHeight="1" s="143"/>
    <row r="851" ht="14.25" customHeight="1" s="143"/>
    <row r="852" ht="14.25" customHeight="1" s="143"/>
    <row r="853" ht="14.25" customHeight="1" s="143"/>
    <row r="854" ht="14.25" customHeight="1" s="143"/>
    <row r="855" ht="14.25" customHeight="1" s="143"/>
    <row r="856" ht="14.25" customHeight="1" s="143"/>
    <row r="857" ht="14.25" customHeight="1" s="143"/>
    <row r="858" ht="14.25" customHeight="1" s="143"/>
    <row r="859" ht="14.25" customHeight="1" s="143"/>
    <row r="860" ht="14.25" customHeight="1" s="143"/>
    <row r="861" ht="14.25" customHeight="1" s="143"/>
    <row r="862" ht="14.25" customHeight="1" s="143"/>
    <row r="863" ht="14.25" customHeight="1" s="143"/>
    <row r="864" ht="14.25" customHeight="1" s="143"/>
    <row r="865" ht="14.25" customHeight="1" s="143"/>
    <row r="866" ht="14.25" customHeight="1" s="143"/>
    <row r="867" ht="14.25" customHeight="1" s="143"/>
    <row r="868" ht="14.25" customHeight="1" s="143"/>
    <row r="869" ht="14.25" customHeight="1" s="143"/>
    <row r="870" ht="14.25" customHeight="1" s="143"/>
    <row r="871" ht="14.25" customHeight="1" s="143"/>
    <row r="872" ht="14.25" customHeight="1" s="143"/>
    <row r="873" ht="14.25" customHeight="1" s="143"/>
    <row r="874" ht="14.25" customHeight="1" s="143"/>
    <row r="875" ht="14.25" customHeight="1" s="143"/>
    <row r="876" ht="14.25" customHeight="1" s="143"/>
    <row r="877" ht="14.25" customHeight="1" s="143"/>
    <row r="878" ht="14.25" customHeight="1" s="143"/>
    <row r="879" ht="14.25" customHeight="1" s="143"/>
    <row r="880" ht="14.25" customHeight="1" s="143"/>
    <row r="881" ht="14.25" customHeight="1" s="143"/>
    <row r="882" ht="14.25" customHeight="1" s="143"/>
    <row r="883" ht="14.25" customHeight="1" s="143"/>
    <row r="884" ht="14.25" customHeight="1" s="143"/>
    <row r="885" ht="14.25" customHeight="1" s="143"/>
    <row r="886" ht="14.25" customHeight="1" s="143"/>
    <row r="887" ht="14.25" customHeight="1" s="143"/>
    <row r="888" ht="14.25" customHeight="1" s="143"/>
    <row r="889" ht="14.25" customHeight="1" s="143"/>
    <row r="890" ht="14.25" customHeight="1" s="143"/>
    <row r="891" ht="14.25" customHeight="1" s="143"/>
    <row r="892" ht="14.25" customHeight="1" s="143"/>
    <row r="893" ht="14.25" customHeight="1" s="143"/>
    <row r="894" ht="14.25" customHeight="1" s="143"/>
    <row r="895" ht="14.25" customHeight="1" s="143"/>
    <row r="896" ht="14.25" customHeight="1" s="143"/>
    <row r="897" ht="14.25" customHeight="1" s="143"/>
    <row r="898" ht="14.25" customHeight="1" s="143"/>
    <row r="899" ht="14.25" customHeight="1" s="143"/>
    <row r="900" ht="14.25" customHeight="1" s="143"/>
    <row r="901" ht="14.25" customHeight="1" s="143"/>
    <row r="902" ht="14.25" customHeight="1" s="143"/>
    <row r="903" ht="14.25" customHeight="1" s="143"/>
    <row r="904" ht="14.25" customHeight="1" s="143"/>
    <row r="905" ht="14.25" customHeight="1" s="143"/>
    <row r="906" ht="14.25" customHeight="1" s="143"/>
    <row r="907" ht="14.25" customHeight="1" s="143"/>
    <row r="908" ht="14.25" customHeight="1" s="143"/>
    <row r="909" ht="14.25" customHeight="1" s="143"/>
    <row r="910" ht="14.25" customHeight="1" s="143"/>
    <row r="911" ht="14.25" customHeight="1" s="143"/>
    <row r="912" ht="14.25" customHeight="1" s="143"/>
    <row r="913" ht="14.25" customHeight="1" s="143"/>
    <row r="914" ht="14.25" customHeight="1" s="143"/>
    <row r="915" ht="14.25" customHeight="1" s="143"/>
    <row r="916" ht="14.25" customHeight="1" s="143"/>
    <row r="917" ht="14.25" customHeight="1" s="143"/>
    <row r="918" ht="14.25" customHeight="1" s="143"/>
    <row r="919" ht="14.25" customHeight="1" s="143"/>
    <row r="920" ht="14.25" customHeight="1" s="143"/>
    <row r="921" ht="14.25" customHeight="1" s="143"/>
    <row r="922" ht="14.25" customHeight="1" s="143"/>
    <row r="923" ht="14.25" customHeight="1" s="143"/>
    <row r="924" ht="14.25" customHeight="1" s="143"/>
    <row r="925" ht="14.25" customHeight="1" s="143"/>
    <row r="926" ht="14.25" customHeight="1" s="143"/>
    <row r="927" ht="14.25" customHeight="1" s="143"/>
    <row r="928" ht="14.25" customHeight="1" s="143"/>
    <row r="929" ht="14.25" customHeight="1" s="143"/>
    <row r="930" ht="14.25" customHeight="1" s="143"/>
    <row r="931" ht="14.25" customHeight="1" s="143"/>
    <row r="932" ht="14.25" customHeight="1" s="143"/>
    <row r="933" ht="14.25" customHeight="1" s="143"/>
    <row r="934" ht="14.25" customHeight="1" s="143"/>
    <row r="935" ht="14.25" customHeight="1" s="143"/>
    <row r="936" ht="14.25" customHeight="1" s="143"/>
    <row r="937" ht="14.25" customHeight="1" s="143"/>
    <row r="938" ht="14.25" customHeight="1" s="143"/>
    <row r="939" ht="14.25" customHeight="1" s="143"/>
    <row r="940" ht="14.25" customHeight="1" s="143"/>
    <row r="941" ht="14.25" customHeight="1" s="143"/>
    <row r="942" ht="14.25" customHeight="1" s="143"/>
    <row r="943" ht="14.25" customHeight="1" s="143"/>
    <row r="944" ht="14.25" customHeight="1" s="143"/>
    <row r="945" ht="14.25" customHeight="1" s="143"/>
    <row r="946" ht="14.25" customHeight="1" s="143"/>
    <row r="947" ht="14.25" customHeight="1" s="143"/>
    <row r="948" ht="14.25" customHeight="1" s="143"/>
    <row r="949" ht="14.25" customHeight="1" s="143"/>
    <row r="950" ht="14.25" customHeight="1" s="143"/>
    <row r="951" ht="14.25" customHeight="1" s="143"/>
    <row r="952" ht="14.25" customHeight="1" s="143"/>
    <row r="953" ht="14.25" customHeight="1" s="143"/>
    <row r="954" ht="14.25" customHeight="1" s="143"/>
    <row r="955" ht="14.25" customHeight="1" s="143"/>
    <row r="956" ht="14.25" customHeight="1" s="143"/>
    <row r="957" ht="14.25" customHeight="1" s="143"/>
    <row r="958" ht="14.25" customHeight="1" s="143"/>
    <row r="959" ht="14.25" customHeight="1" s="143"/>
    <row r="960" ht="14.25" customHeight="1" s="143"/>
    <row r="961" ht="14.25" customHeight="1" s="143"/>
    <row r="962" ht="14.25" customHeight="1" s="143"/>
    <row r="963" ht="14.25" customHeight="1" s="143"/>
    <row r="964" ht="14.25" customHeight="1" s="143"/>
    <row r="965" ht="14.25" customHeight="1" s="143"/>
    <row r="966" ht="14.25" customHeight="1" s="143"/>
    <row r="967" ht="14.25" customHeight="1" s="143"/>
    <row r="968" ht="14.25" customHeight="1" s="143"/>
    <row r="969" ht="14.25" customHeight="1" s="143"/>
    <row r="970" ht="14.25" customHeight="1" s="143"/>
    <row r="971" ht="14.25" customHeight="1" s="143"/>
    <row r="972" ht="14.25" customHeight="1" s="143"/>
    <row r="973" ht="14.25" customHeight="1" s="143"/>
    <row r="974" ht="14.25" customHeight="1" s="143"/>
    <row r="975" ht="14.25" customHeight="1" s="143"/>
    <row r="976" ht="14.25" customHeight="1" s="143"/>
    <row r="977" ht="14.25" customHeight="1" s="143"/>
    <row r="978" ht="14.25" customHeight="1" s="143"/>
    <row r="979" ht="14.25" customHeight="1" s="143"/>
    <row r="980" ht="14.25" customHeight="1" s="143"/>
    <row r="981" ht="14.25" customHeight="1" s="143"/>
    <row r="982" ht="14.25" customHeight="1" s="143"/>
    <row r="983" ht="14.25" customHeight="1" s="143"/>
    <row r="984" ht="14.25" customHeight="1" s="143"/>
    <row r="985" ht="14.25" customHeight="1" s="143"/>
    <row r="986" ht="14.25" customHeight="1" s="143"/>
    <row r="987" ht="14.25" customHeight="1" s="143"/>
    <row r="988" ht="14.25" customHeight="1" s="143"/>
    <row r="989" ht="14.25" customHeight="1" s="143"/>
    <row r="990" ht="14.25" customHeight="1" s="143"/>
    <row r="991" ht="14.25" customHeight="1" s="143"/>
    <row r="992" ht="14.25" customHeight="1" s="143"/>
    <row r="993" ht="14.25" customHeight="1" s="143"/>
    <row r="994" ht="14.25" customHeight="1" s="143"/>
    <row r="995" ht="14.25" customHeight="1" s="143"/>
    <row r="996" ht="14.25" customHeight="1" s="143"/>
    <row r="997" ht="14.25" customHeight="1" s="143"/>
    <row r="998" ht="14.25" customHeight="1" s="143"/>
    <row r="999" ht="14.25" customHeight="1" s="143"/>
    <row r="1000" ht="14.25" customHeight="1" s="143"/>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dc:creator>
  <dcterms:created xsi:type="dcterms:W3CDTF">2020-03-25T15:31:33Z</dcterms:created>
  <dcterms:modified xsi:type="dcterms:W3CDTF">2022-06-14T08:55:18Z</dcterms:modified>
</cp:coreProperties>
</file>