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Schildt\Documents\repos\e3d_gitlab\potential_lca_districts\DisteLCA\district_reports\"/>
    </mc:Choice>
  </mc:AlternateContent>
  <xr:revisionPtr revIDLastSave="0" documentId="13_ncr:1_{88276521-2A95-421B-AEEC-5272C938FEB1}" xr6:coauthVersionLast="36" xr6:coauthVersionMax="47" xr10:uidLastSave="{00000000-0000-0000-0000-000000000000}"/>
  <bookViews>
    <workbookView xWindow="-38520" yWindow="-2928" windowWidth="38640" windowHeight="21240" xr2:uid="{16141B34-A70B-4653-98F9-717330966835}"/>
  </bookViews>
  <sheets>
    <sheet name="Eingaben DisteLCA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" l="1"/>
  <c r="J11" i="3"/>
  <c r="J15" i="3"/>
  <c r="J19" i="3"/>
  <c r="J23" i="3"/>
  <c r="J27" i="3"/>
  <c r="J31" i="3"/>
  <c r="J35" i="3"/>
  <c r="J39" i="3"/>
  <c r="J43" i="3"/>
  <c r="J47" i="3"/>
  <c r="J51" i="3"/>
  <c r="J55" i="3"/>
  <c r="J3" i="3"/>
  <c r="I7" i="3"/>
  <c r="I11" i="3"/>
  <c r="I15" i="3"/>
  <c r="I19" i="3"/>
  <c r="I23" i="3"/>
  <c r="I27" i="3"/>
  <c r="I31" i="3"/>
  <c r="I35" i="3"/>
  <c r="I39" i="3"/>
  <c r="I43" i="3"/>
  <c r="I47" i="3"/>
  <c r="I51" i="3"/>
  <c r="I55" i="3"/>
  <c r="I3" i="3"/>
  <c r="H15" i="3"/>
  <c r="H19" i="3"/>
  <c r="H23" i="3"/>
  <c r="H27" i="3"/>
  <c r="H31" i="3"/>
  <c r="H35" i="3"/>
  <c r="H39" i="3"/>
  <c r="H43" i="3"/>
  <c r="H47" i="3"/>
  <c r="H51" i="3"/>
  <c r="H55" i="3"/>
  <c r="H7" i="3"/>
  <c r="H11" i="3"/>
  <c r="H3" i="3"/>
  <c r="AH55" i="3"/>
  <c r="M55" i="3" s="1"/>
  <c r="AC55" i="3"/>
  <c r="K55" i="3" s="1"/>
  <c r="Z55" i="3"/>
  <c r="AH51" i="3"/>
  <c r="M51" i="3" s="1"/>
  <c r="AC51" i="3"/>
  <c r="K51" i="3" s="1"/>
  <c r="Z51" i="3"/>
  <c r="AH47" i="3"/>
  <c r="M47" i="3" s="1"/>
  <c r="AC47" i="3"/>
  <c r="K47" i="3" s="1"/>
  <c r="Z47" i="3"/>
  <c r="AH43" i="3"/>
  <c r="M43" i="3" s="1"/>
  <c r="AC43" i="3"/>
  <c r="K43" i="3" s="1"/>
  <c r="Z43" i="3"/>
  <c r="AH39" i="3"/>
  <c r="M39" i="3" s="1"/>
  <c r="AC39" i="3"/>
  <c r="K39" i="3" s="1"/>
  <c r="Z39" i="3"/>
  <c r="AH35" i="3"/>
  <c r="M35" i="3" s="1"/>
  <c r="AC35" i="3"/>
  <c r="K35" i="3" s="1"/>
  <c r="Z35" i="3"/>
  <c r="AH31" i="3"/>
  <c r="M31" i="3" s="1"/>
  <c r="AC31" i="3"/>
  <c r="K31" i="3" s="1"/>
  <c r="Z31" i="3"/>
  <c r="AH27" i="3"/>
  <c r="M27" i="3" s="1"/>
  <c r="AC27" i="3"/>
  <c r="K27" i="3" s="1"/>
  <c r="Z27" i="3"/>
  <c r="AH23" i="3"/>
  <c r="M23" i="3" s="1"/>
  <c r="AC23" i="3"/>
  <c r="K23" i="3" s="1"/>
  <c r="Z23" i="3"/>
  <c r="AH19" i="3"/>
  <c r="M19" i="3" s="1"/>
  <c r="AC19" i="3"/>
  <c r="K19" i="3" s="1"/>
  <c r="Z19" i="3"/>
  <c r="O19" i="3"/>
  <c r="AH15" i="3"/>
  <c r="M15" i="3" s="1"/>
  <c r="AC15" i="3"/>
  <c r="K15" i="3" s="1"/>
  <c r="Z15" i="3"/>
  <c r="AH11" i="3"/>
  <c r="M11" i="3" s="1"/>
  <c r="AC11" i="3"/>
  <c r="K11" i="3" s="1"/>
  <c r="Z11" i="3"/>
  <c r="O11" i="3"/>
  <c r="AH7" i="3"/>
  <c r="M7" i="3" s="1"/>
  <c r="AC7" i="3"/>
  <c r="K7" i="3" s="1"/>
  <c r="Z7" i="3"/>
  <c r="AH3" i="3"/>
  <c r="M3" i="3" s="1"/>
  <c r="AC3" i="3"/>
  <c r="K3" i="3" s="1"/>
  <c r="Z3" i="3"/>
</calcChain>
</file>

<file path=xl/sharedStrings.xml><?xml version="1.0" encoding="utf-8"?>
<sst xmlns="http://schemas.openxmlformats.org/spreadsheetml/2006/main" count="319" uniqueCount="166">
  <si>
    <t>Archetyp</t>
  </si>
  <si>
    <t>Anzahl</t>
  </si>
  <si>
    <t>NGF 
[m²]</t>
  </si>
  <si>
    <t>Bauteile</t>
  </si>
  <si>
    <t>Gebäudetechnik</t>
  </si>
  <si>
    <t>2016 - … DE.N.SFH.12.Gen Ambitious Standard</t>
  </si>
  <si>
    <t>Typ</t>
  </si>
  <si>
    <t>Bezeichnung</t>
  </si>
  <si>
    <t>Fläche 
[m²]</t>
  </si>
  <si>
    <t>U-Wert 
[W/m²K]</t>
  </si>
  <si>
    <t>Heizsystem</t>
  </si>
  <si>
    <t>Heizenergiebedarf
[kWh/m²a]</t>
  </si>
  <si>
    <t>Dach</t>
  </si>
  <si>
    <t>Dämmung (WLS 035) zwischen Doppelstegträgern; 
Dämmstärke insgesamt 39 cm</t>
  </si>
  <si>
    <t>Gas-Zentralheizung, hohe Energieeffizienz: Brennwertkessel + thermische Solaranlage + Lüftungsanlage (80% WRG)</t>
  </si>
  <si>
    <t>Wand</t>
  </si>
  <si>
    <t>Außendämmung 28 cm (WLS 035) auf Mauerwerk + 
Verputz (WDVS)</t>
  </si>
  <si>
    <t>Boden</t>
  </si>
  <si>
    <t>Decke / Bodenplatte + 29 cm Wärmedämmung 
(WLS 035)</t>
  </si>
  <si>
    <t>Fenster</t>
  </si>
  <si>
    <t>1949-57 DE.N.MFH.04.Gen Usual Refurbishment</t>
  </si>
  <si>
    <t>Dämmung 12 cm (WLS 035) auf Betondecke</t>
  </si>
  <si>
    <t>Gas-Zentralheizung, mittlere Energieeffizienz: Brennwertkessel</t>
  </si>
  <si>
    <t>Dämmung 12 cm (WLS 035) + Verputz (WDVS) auf Mauerwerk aus Hohlblocksteinen, Hochlochziegeln oder Gitterziegeln, alternativ: 
hinterlüftete Fassade (z.B. Zellulose zw. Traghölzern)</t>
  </si>
  <si>
    <t>Dämmung 8 cm (WLS 035) unter / über der Decke</t>
  </si>
  <si>
    <t>2-Scheiben-Wärmeschutz-Verglasung</t>
  </si>
  <si>
    <t>1949-57 DE.N.MFH.04.Gen Advanced Refurbishment</t>
  </si>
  <si>
    <t>Dämmung 30 cm (WLS 035) auf Betondecke</t>
  </si>
  <si>
    <t>Dämmung 24 cm (WLS 035) + Verputz (WDVS) auf Mauerwerk aus Hohlblocksteinen, Hochziegeln oder Gitterziegeln, alternativ: hinterlüftete Fassade</t>
  </si>
  <si>
    <t>Dämmung 12 cm (WLS 035) unter / über der Decke</t>
  </si>
  <si>
    <t>3-Scheiben-Wärmeschutz-Verglasung und gedämmter Rahmen ("Passivhaus-Fenster")</t>
  </si>
  <si>
    <t>1958-68 DE.N.MFH.05.Gen Advanced Refurbishment</t>
  </si>
  <si>
    <t>1949-57 DE.N.MFH.04.Gen Existing State</t>
  </si>
  <si>
    <t>Betondecke</t>
  </si>
  <si>
    <t>Gas-Zentralheizung, geringe Energieeffizienz: Niedertemperaturkessel</t>
  </si>
  <si>
    <t>Mauerwerk aus Hohlblocksteinen, Hochlochziegeln oder Gitterziegeln</t>
  </si>
  <si>
    <t>Kunststofffenster mit 2-Scheiben-Isolierverglasung</t>
  </si>
  <si>
    <t>1860-1918 DE.N.MFH.02.Gen Existing State</t>
  </si>
  <si>
    <t>Steildach mit Holzsparren, Lehmschlag</t>
  </si>
  <si>
    <t>Ziegel- oder Bruchstein-Mauerwerk</t>
  </si>
  <si>
    <t>Kappendecke</t>
  </si>
  <si>
    <t>Kastenfenster: 2 Scheiben im Holzrahmen</t>
  </si>
  <si>
    <t>1919-1948 DE.N.MFH.03.Gen Existing State</t>
  </si>
  <si>
    <t>Steildach mit Holzsparren, leeres Gefach, raumseitig Holzfaserplatte</t>
  </si>
  <si>
    <t>Vollziegel-Mauerwerk</t>
  </si>
  <si>
    <t>Stahlträger-/Ortbetondecke mit Holzfußboden</t>
  </si>
  <si>
    <t>1958-1968 DE.N.MFH.05.Gen Existing State</t>
  </si>
  <si>
    <t>Betondecke mit 5 cm Dämmung</t>
  </si>
  <si>
    <t>Betondecke mit 1 cm Dämmung</t>
  </si>
  <si>
    <t>1969-1978 DE.N.MFH.06.Gen Existing State</t>
  </si>
  <si>
    <t>Mauerwerk</t>
  </si>
  <si>
    <t>(Stahl-)Betondecke mit schwimmendem Estrich auf 2 cm Dämmung</t>
  </si>
  <si>
    <t>1979-1983 DE.N.MFH.07.Gen Existing State</t>
  </si>
  <si>
    <t>Betondecke mit 6 cm Dämmung</t>
  </si>
  <si>
    <t>Mauerwerk aus Leicht-Hochlochziegeln / Leichtmörtel</t>
  </si>
  <si>
    <t>Betondecke mit 4 cm Dämmung</t>
  </si>
  <si>
    <t>1984-1994 DE.N.MFH.08.Gen Existing State</t>
  </si>
  <si>
    <t>Betondecke mit 10 cm Dämmung</t>
  </si>
  <si>
    <t>1995-2001 DE.N.MFH.09.Gen Existing State</t>
  </si>
  <si>
    <t>Mauerwerk mit 8 cm WDVS</t>
  </si>
  <si>
    <t>Betondecke mit 8 cm Dämmung</t>
  </si>
  <si>
    <t>2002-2009 DE.N.MFH.10.Gen Existing State</t>
  </si>
  <si>
    <t>Steildach mit 18 cm Dämmung</t>
  </si>
  <si>
    <t>Mauerwerk mit 14 cm WDVS</t>
  </si>
  <si>
    <t>Kunststofffenster mit 2-Scheiben-Wärmeschutzverglasung</t>
  </si>
  <si>
    <t>2010-2015 DE.N.MFH.11.Gen Existing State</t>
  </si>
  <si>
    <t>Dämmung 18 cm (WLS 035) auf der Decke + Dachabdichtung</t>
  </si>
  <si>
    <t>Gas-Zentralheizung, höhere Energieeffizienz: Brennwertkessel + thermische Solaranlage + Abluftanlage</t>
  </si>
  <si>
    <t>Außendämmung 12 cm (WLS 035) auf Mauerwerk + Verputz (WDVS)</t>
  </si>
  <si>
    <t>Decke / Bodenplatte + 10 cm Wärmedämmung (WLS 035)</t>
  </si>
  <si>
    <t>Fenster mit 2-Scheiben-Wärmeschutz-Verglasung</t>
  </si>
  <si>
    <t>BGF</t>
  </si>
  <si>
    <t>Bauteil Dach eLCA</t>
  </si>
  <si>
    <t>Bauteil Wand eLCA</t>
  </si>
  <si>
    <t>Bauteil Boden eLCA</t>
  </si>
  <si>
    <t>Bauteil Fenster eLCA</t>
  </si>
  <si>
    <t>Anzahl Fenster eLCA</t>
  </si>
  <si>
    <t>Bauteil Zwischendecken eLCA</t>
  </si>
  <si>
    <t>Fläche Zwischendecken eLCA</t>
  </si>
  <si>
    <t>Energiebedarf für Warmwasser [kWh/m²a]</t>
  </si>
  <si>
    <t>Energiebedarf für Beleuchtung [kWh/m²a]</t>
  </si>
  <si>
    <t>Energiebedarf für Heizung [kWh/m²a]</t>
  </si>
  <si>
    <t>Abgelesen aus Calculation PDF https://webtool.building-typology.eu/#pdfar</t>
  </si>
  <si>
    <t>Formel aus: https://episcope.eu/fileadmin/tabula/public/docs/report/TABULA_CommonCalculationMethod.pdf</t>
  </si>
  <si>
    <t>Formel aus https://publications.ibpsa.org/conference/paper/?id=simbuild2022_C035</t>
  </si>
  <si>
    <t>Hinweise</t>
  </si>
  <si>
    <t>keine Lüftung in Anlagentechnik beatrchtet, da kaum Vorlagen in eLCA</t>
  </si>
  <si>
    <t xml:space="preserve">    "Gas Brennwert &lt; 20 kW": "16978",</t>
  </si>
  <si>
    <t>"Gas Brennwert (20 - 120 kW, entspr. EnEV)": "15594",</t>
  </si>
  <si>
    <t>"Gas Niedertemperatur (120 - 400 kW, entspr. EnEV)": "15596",</t>
  </si>
  <si>
    <t xml:space="preserve"> "Gas Niedertemperatur (20 - 120 kW, entspr. EnEV)": "15597",</t>
  </si>
  <si>
    <t xml:space="preserve"> "Gas Brennwert (20 - 120 kW, entspr. EnEV)": "15594",</t>
  </si>
  <si>
    <t>Anzahl Geschosse</t>
  </si>
  <si>
    <t>https://www.episcope.eu/downloads/public/docs/brochure/DE_TABULA_TypologyBrochure_IWU.pdf</t>
  </si>
  <si>
    <t>Dachgeschoss vorhanden?</t>
  </si>
  <si>
    <t>-</t>
  </si>
  <si>
    <t>ja</t>
  </si>
  <si>
    <t>Dach 1</t>
  </si>
  <si>
    <t>Dach 2</t>
  </si>
  <si>
    <t>Dach 3</t>
  </si>
  <si>
    <t>Dach 4</t>
  </si>
  <si>
    <t>Dach 5</t>
  </si>
  <si>
    <t>Dach 6</t>
  </si>
  <si>
    <t>Dach 7</t>
  </si>
  <si>
    <t>Dach 8</t>
  </si>
  <si>
    <t>Dach 9</t>
  </si>
  <si>
    <t>Dach 10</t>
  </si>
  <si>
    <t>Dach 11</t>
  </si>
  <si>
    <t>Dach 12</t>
  </si>
  <si>
    <t>Dach 13</t>
  </si>
  <si>
    <t>Annahme 3,2 m2 pro Fenster</t>
  </si>
  <si>
    <t>Fenster 1</t>
  </si>
  <si>
    <t>Fenster 2</t>
  </si>
  <si>
    <t>3-Fach-Wärmeschutzverglasung, gedämmter Rahmen ("Passivhausfenster")</t>
  </si>
  <si>
    <t>Fenster 3</t>
  </si>
  <si>
    <t>Fenster 4</t>
  </si>
  <si>
    <t>Außenwand 1</t>
  </si>
  <si>
    <t>Außenwand 2</t>
  </si>
  <si>
    <t>Außenwand 3</t>
  </si>
  <si>
    <t>Außenwand 4</t>
  </si>
  <si>
    <t>Außenwand 5</t>
  </si>
  <si>
    <t>Außenwand 6</t>
  </si>
  <si>
    <t>Außenwand 7</t>
  </si>
  <si>
    <t>Außenwand 8</t>
  </si>
  <si>
    <t>Boden 1</t>
  </si>
  <si>
    <t>Boden 2</t>
  </si>
  <si>
    <t>Boden 3</t>
  </si>
  <si>
    <t>Boden 4</t>
  </si>
  <si>
    <t>Boden 5</t>
  </si>
  <si>
    <t>Boden 6</t>
  </si>
  <si>
    <t>Boden 7</t>
  </si>
  <si>
    <t>Boden 8</t>
  </si>
  <si>
    <t>Boden 9</t>
  </si>
  <si>
    <t>Boden 10</t>
  </si>
  <si>
    <t>Boden 11</t>
  </si>
  <si>
    <t>Boden 12</t>
  </si>
  <si>
    <t>Zwischendecke 1</t>
  </si>
  <si>
    <t>Zwischendecke 2</t>
  </si>
  <si>
    <t>Zwischendecke 3</t>
  </si>
  <si>
    <t>Zwischendecke 4</t>
  </si>
  <si>
    <t>Zwischendecke 5</t>
  </si>
  <si>
    <t>DisteLCA Name</t>
  </si>
  <si>
    <t>SFH12AS</t>
  </si>
  <si>
    <t>MFH4UR</t>
  </si>
  <si>
    <t>MFH4AR</t>
  </si>
  <si>
    <t>MFH5AR</t>
  </si>
  <si>
    <t>MFH4ES</t>
  </si>
  <si>
    <t>MFH2ES</t>
  </si>
  <si>
    <t>MFH3ES</t>
  </si>
  <si>
    <t>MFH5ES</t>
  </si>
  <si>
    <t>MFH6ES</t>
  </si>
  <si>
    <t>MFH7ES</t>
  </si>
  <si>
    <t>MFH8ES</t>
  </si>
  <si>
    <t>MFH9ES</t>
  </si>
  <si>
    <t>MFH10ES</t>
  </si>
  <si>
    <t>MFH11ES</t>
  </si>
  <si>
    <t>Area outer walls</t>
  </si>
  <si>
    <t>Area roof</t>
  </si>
  <si>
    <t>Area floor plate</t>
  </si>
  <si>
    <t>No of windows</t>
  </si>
  <si>
    <t>interior walls area</t>
  </si>
  <si>
    <t>ceilings area</t>
  </si>
  <si>
    <t>Archetyp/ age class</t>
  </si>
  <si>
    <t>Innenwände</t>
  </si>
  <si>
    <t>heating supply system</t>
  </si>
  <si>
    <t>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</si>
</sst>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4" borderId="0" xfId="0" applyFill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CE1-68E2-446D-AC48-2A93EDA7C856}">
  <dimension ref="A1:AN59"/>
  <sheetViews>
    <sheetView tabSelected="1" zoomScale="55" zoomScaleNormal="55" workbookViewId="0">
      <selection activeCell="J1" sqref="J1"/>
    </sheetView>
  </sheetViews>
  <sheetFormatPr baseColWidth="10" defaultColWidth="11.44140625" defaultRowHeight="23.4" x14ac:dyDescent="0.45"/>
  <cols>
    <col min="1" max="1" width="36.44140625" style="26" customWidth="1"/>
    <col min="2" max="2" width="6.33203125" style="1" bestFit="1" customWidth="1"/>
    <col min="3" max="3" width="14.33203125" customWidth="1"/>
    <col min="4" max="4" width="8.44140625" style="1" customWidth="1"/>
    <col min="5" max="6" width="18.44140625" style="2" customWidth="1"/>
    <col min="7" max="13" width="18" style="2" customWidth="1"/>
    <col min="14" max="14" width="45.6640625" style="15" hidden="1" customWidth="1"/>
    <col min="15" max="15" width="6.33203125" style="1" hidden="1" customWidth="1"/>
    <col min="16" max="16" width="8.44140625" style="1" hidden="1" customWidth="1"/>
    <col min="17" max="17" width="7" style="2" hidden="1" customWidth="1"/>
    <col min="18" max="18" width="47.6640625" hidden="1" customWidth="1"/>
    <col min="19" max="19" width="11.44140625" style="2" hidden="1" customWidth="1"/>
    <col min="20" max="20" width="14.6640625" style="6" hidden="1" customWidth="1"/>
    <col min="21" max="21" width="25.44140625" hidden="1" customWidth="1"/>
    <col min="22" max="22" width="20.44140625" hidden="1" customWidth="1"/>
    <col min="23" max="23" width="18" style="2" hidden="1" customWidth="1"/>
    <col min="24" max="25" width="18.44140625" style="2" hidden="1" customWidth="1"/>
    <col min="26" max="26" width="14.33203125" hidden="1" customWidth="1"/>
    <col min="27" max="27" width="15.109375" style="15" customWidth="1"/>
    <col min="28" max="28" width="11.44140625" style="15" customWidth="1"/>
    <col min="29" max="29" width="11.44140625" style="15" hidden="1" customWidth="1"/>
    <col min="30" max="33" width="11.44140625" style="15" customWidth="1"/>
    <col min="34" max="34" width="11.44140625" style="27" hidden="1" customWidth="1"/>
    <col min="35" max="35" width="11.44140625" style="15" customWidth="1"/>
    <col min="36" max="36" width="27.88671875" style="15" customWidth="1"/>
    <col min="37" max="39" width="0" hidden="1" customWidth="1"/>
    <col min="40" max="40" width="45.6640625" style="15" bestFit="1" customWidth="1"/>
  </cols>
  <sheetData>
    <row r="1" spans="1:40" ht="139.5" customHeight="1" x14ac:dyDescent="0.3">
      <c r="A1" s="56" t="s">
        <v>141</v>
      </c>
      <c r="B1" s="46" t="s">
        <v>1</v>
      </c>
      <c r="C1" s="15" t="s">
        <v>83</v>
      </c>
      <c r="D1" s="36" t="s">
        <v>2</v>
      </c>
      <c r="E1" s="14" t="s">
        <v>82</v>
      </c>
      <c r="F1" s="14" t="s">
        <v>82</v>
      </c>
      <c r="G1" s="14" t="s">
        <v>84</v>
      </c>
      <c r="H1" s="14"/>
      <c r="I1" s="14"/>
      <c r="J1" s="14"/>
      <c r="K1" s="14"/>
      <c r="L1" s="14"/>
      <c r="M1" s="14"/>
      <c r="N1" s="36" t="s">
        <v>0</v>
      </c>
      <c r="O1" s="46" t="s">
        <v>1</v>
      </c>
      <c r="P1" s="36" t="s">
        <v>2</v>
      </c>
      <c r="Q1" s="55" t="s">
        <v>3</v>
      </c>
      <c r="R1" s="55"/>
      <c r="S1" s="55"/>
      <c r="T1" s="58"/>
      <c r="U1" s="54" t="s">
        <v>4</v>
      </c>
      <c r="V1" s="55"/>
      <c r="W1" s="14" t="s">
        <v>84</v>
      </c>
      <c r="X1" s="14" t="s">
        <v>82</v>
      </c>
      <c r="Y1" s="14" t="s">
        <v>82</v>
      </c>
      <c r="Z1" s="15" t="s">
        <v>83</v>
      </c>
      <c r="AC1" s="15" t="s">
        <v>110</v>
      </c>
      <c r="AL1" s="15" t="s">
        <v>93</v>
      </c>
      <c r="AN1" s="36" t="s">
        <v>162</v>
      </c>
    </row>
    <row r="2" spans="1:40" ht="67.5" customHeight="1" thickBot="1" x14ac:dyDescent="0.35">
      <c r="A2" s="57"/>
      <c r="B2" s="45"/>
      <c r="C2" s="23" t="s">
        <v>71</v>
      </c>
      <c r="D2" s="37"/>
      <c r="E2" s="23" t="s">
        <v>81</v>
      </c>
      <c r="F2" s="23" t="s">
        <v>79</v>
      </c>
      <c r="G2" s="23" t="s">
        <v>80</v>
      </c>
      <c r="H2" s="23" t="s">
        <v>156</v>
      </c>
      <c r="I2" s="23" t="s">
        <v>157</v>
      </c>
      <c r="J2" s="23" t="s">
        <v>158</v>
      </c>
      <c r="K2" s="23" t="s">
        <v>159</v>
      </c>
      <c r="L2" s="23" t="s">
        <v>160</v>
      </c>
      <c r="M2" s="23" t="s">
        <v>161</v>
      </c>
      <c r="N2" s="37"/>
      <c r="O2" s="45"/>
      <c r="P2" s="37"/>
      <c r="Q2" s="7" t="s">
        <v>6</v>
      </c>
      <c r="R2" s="19" t="s">
        <v>7</v>
      </c>
      <c r="S2" s="20" t="s">
        <v>8</v>
      </c>
      <c r="T2" s="21" t="s">
        <v>9</v>
      </c>
      <c r="U2" s="22" t="s">
        <v>10</v>
      </c>
      <c r="V2" s="20" t="s">
        <v>11</v>
      </c>
      <c r="W2" s="23" t="s">
        <v>80</v>
      </c>
      <c r="X2" s="23" t="s">
        <v>79</v>
      </c>
      <c r="Y2" s="23" t="s">
        <v>81</v>
      </c>
      <c r="Z2" s="23" t="s">
        <v>71</v>
      </c>
      <c r="AA2" s="23" t="s">
        <v>73</v>
      </c>
      <c r="AB2" s="23" t="s">
        <v>75</v>
      </c>
      <c r="AC2" s="23" t="s">
        <v>76</v>
      </c>
      <c r="AD2" s="23" t="s">
        <v>72</v>
      </c>
      <c r="AE2" s="23" t="s">
        <v>74</v>
      </c>
      <c r="AF2" s="23" t="s">
        <v>163</v>
      </c>
      <c r="AG2" s="23" t="s">
        <v>77</v>
      </c>
      <c r="AH2" s="28" t="s">
        <v>78</v>
      </c>
      <c r="AI2" s="23" t="s">
        <v>164</v>
      </c>
      <c r="AJ2" s="23" t="s">
        <v>165</v>
      </c>
      <c r="AK2" s="24" t="s">
        <v>85</v>
      </c>
      <c r="AL2" s="23" t="s">
        <v>92</v>
      </c>
      <c r="AM2" s="25" t="s">
        <v>94</v>
      </c>
      <c r="AN2" s="37"/>
    </row>
    <row r="3" spans="1:40" ht="31.2" customHeight="1" x14ac:dyDescent="0.3">
      <c r="A3" s="48" t="s">
        <v>142</v>
      </c>
      <c r="B3" s="44">
        <v>104</v>
      </c>
      <c r="C3" s="41">
        <v>220</v>
      </c>
      <c r="D3" s="44">
        <v>187</v>
      </c>
      <c r="E3" s="41">
        <v>29.1</v>
      </c>
      <c r="F3" s="41">
        <v>11</v>
      </c>
      <c r="G3" s="38">
        <v>0.36499999999999999</v>
      </c>
      <c r="H3" s="38">
        <f>S4</f>
        <v>227.6</v>
      </c>
      <c r="I3" s="38">
        <f>S3</f>
        <v>131.9</v>
      </c>
      <c r="J3" s="38">
        <f>S5</f>
        <v>107.8</v>
      </c>
      <c r="K3" s="38">
        <f>AC3</f>
        <v>13</v>
      </c>
      <c r="L3" s="38">
        <v>0</v>
      </c>
      <c r="M3" s="38">
        <f>AH3</f>
        <v>131.9</v>
      </c>
      <c r="N3" s="33" t="s">
        <v>5</v>
      </c>
      <c r="O3" s="44">
        <v>104</v>
      </c>
      <c r="P3" s="44">
        <v>187</v>
      </c>
      <c r="Q3" s="16" t="s">
        <v>12</v>
      </c>
      <c r="R3" s="17" t="s">
        <v>13</v>
      </c>
      <c r="S3" s="16">
        <v>131.9</v>
      </c>
      <c r="T3" s="18">
        <v>0.1</v>
      </c>
      <c r="U3" s="51" t="s">
        <v>14</v>
      </c>
      <c r="V3" s="44">
        <v>23.4</v>
      </c>
      <c r="W3" s="38">
        <v>0.36499999999999999</v>
      </c>
      <c r="X3" s="41">
        <v>11</v>
      </c>
      <c r="Y3" s="41">
        <v>29.1</v>
      </c>
      <c r="Z3" s="41">
        <f>P3/0.85</f>
        <v>220</v>
      </c>
      <c r="AA3" s="31" t="s">
        <v>123</v>
      </c>
      <c r="AB3" s="31" t="s">
        <v>111</v>
      </c>
      <c r="AC3" s="31">
        <f>ROUND(S6/3.2,0)</f>
        <v>13</v>
      </c>
      <c r="AD3" s="31" t="s">
        <v>109</v>
      </c>
      <c r="AE3" s="31" t="s">
        <v>135</v>
      </c>
      <c r="AF3" s="31"/>
      <c r="AG3" s="31" t="s">
        <v>140</v>
      </c>
      <c r="AH3" s="31">
        <f>(AL3-1)*S3</f>
        <v>131.9</v>
      </c>
      <c r="AI3" s="31"/>
      <c r="AJ3" s="31" t="s">
        <v>87</v>
      </c>
      <c r="AK3" s="31" t="s">
        <v>86</v>
      </c>
      <c r="AL3" s="31">
        <v>2</v>
      </c>
      <c r="AM3" s="31" t="s">
        <v>95</v>
      </c>
      <c r="AN3" s="33" t="s">
        <v>5</v>
      </c>
    </row>
    <row r="4" spans="1:40" ht="28.95" customHeight="1" x14ac:dyDescent="0.3">
      <c r="A4" s="48"/>
      <c r="B4" s="44"/>
      <c r="C4" s="41"/>
      <c r="D4" s="44"/>
      <c r="E4" s="41"/>
      <c r="F4" s="41"/>
      <c r="G4" s="38"/>
      <c r="H4" s="38"/>
      <c r="I4" s="38"/>
      <c r="J4" s="38"/>
      <c r="K4" s="38"/>
      <c r="L4" s="38"/>
      <c r="M4" s="38"/>
      <c r="N4" s="34"/>
      <c r="O4" s="44"/>
      <c r="P4" s="44"/>
      <c r="Q4" s="3" t="s">
        <v>15</v>
      </c>
      <c r="R4" s="4" t="s">
        <v>16</v>
      </c>
      <c r="S4" s="3">
        <v>227.6</v>
      </c>
      <c r="T4" s="5">
        <v>0.12</v>
      </c>
      <c r="U4" s="51"/>
      <c r="V4" s="44"/>
      <c r="W4" s="38"/>
      <c r="X4" s="41"/>
      <c r="Y4" s="41"/>
      <c r="Z4" s="4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4"/>
    </row>
    <row r="5" spans="1:40" ht="30.75" customHeight="1" x14ac:dyDescent="0.3">
      <c r="A5" s="48"/>
      <c r="B5" s="44"/>
      <c r="C5" s="41"/>
      <c r="D5" s="44"/>
      <c r="E5" s="41"/>
      <c r="F5" s="41"/>
      <c r="G5" s="38"/>
      <c r="H5" s="38"/>
      <c r="I5" s="38"/>
      <c r="J5" s="38"/>
      <c r="K5" s="38"/>
      <c r="L5" s="38"/>
      <c r="M5" s="38"/>
      <c r="N5" s="34"/>
      <c r="O5" s="44"/>
      <c r="P5" s="44"/>
      <c r="Q5" s="3" t="s">
        <v>17</v>
      </c>
      <c r="R5" s="4" t="s">
        <v>18</v>
      </c>
      <c r="S5" s="3">
        <v>107.8</v>
      </c>
      <c r="T5" s="5">
        <v>0.12</v>
      </c>
      <c r="U5" s="51"/>
      <c r="V5" s="44"/>
      <c r="W5" s="38"/>
      <c r="X5" s="41"/>
      <c r="Y5" s="41"/>
      <c r="Z5" s="4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4"/>
    </row>
    <row r="6" spans="1:40" s="10" customFormat="1" ht="30" customHeight="1" thickBot="1" x14ac:dyDescent="0.35">
      <c r="A6" s="49"/>
      <c r="B6" s="45"/>
      <c r="C6" s="53"/>
      <c r="D6" s="45"/>
      <c r="E6" s="53"/>
      <c r="F6" s="53"/>
      <c r="G6" s="39"/>
      <c r="H6" s="39"/>
      <c r="I6" s="39"/>
      <c r="J6" s="39"/>
      <c r="K6" s="39"/>
      <c r="L6" s="39"/>
      <c r="M6" s="39"/>
      <c r="N6" s="35"/>
      <c r="O6" s="45"/>
      <c r="P6" s="45"/>
      <c r="Q6" s="7" t="s">
        <v>19</v>
      </c>
      <c r="R6" s="8" t="s">
        <v>113</v>
      </c>
      <c r="S6" s="7">
        <v>42</v>
      </c>
      <c r="T6" s="9">
        <v>0.7</v>
      </c>
      <c r="U6" s="52"/>
      <c r="V6" s="45"/>
      <c r="W6" s="39"/>
      <c r="X6" s="53"/>
      <c r="Y6" s="53"/>
      <c r="Z6" s="53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5"/>
    </row>
    <row r="7" spans="1:40" ht="15.75" customHeight="1" x14ac:dyDescent="0.3">
      <c r="A7" s="47" t="s">
        <v>143</v>
      </c>
      <c r="B7" s="43">
        <v>37</v>
      </c>
      <c r="C7" s="40">
        <v>743.53</v>
      </c>
      <c r="D7" s="43">
        <v>632</v>
      </c>
      <c r="E7" s="40">
        <v>90.9</v>
      </c>
      <c r="F7" s="40">
        <v>27.2</v>
      </c>
      <c r="G7" s="42">
        <v>0.36499999999999999</v>
      </c>
      <c r="H7" s="38">
        <f t="shared" ref="H7" si="0">S8</f>
        <v>462</v>
      </c>
      <c r="I7" s="38">
        <f t="shared" ref="I7" si="1">S7</f>
        <v>355</v>
      </c>
      <c r="J7" s="38">
        <f t="shared" ref="J7" si="2">S9</f>
        <v>355</v>
      </c>
      <c r="K7" s="38">
        <f t="shared" ref="K7" si="3">AC7</f>
        <v>31</v>
      </c>
      <c r="L7" s="38">
        <v>0</v>
      </c>
      <c r="M7" s="38">
        <f t="shared" ref="M7" si="4">AH7</f>
        <v>710</v>
      </c>
      <c r="N7" s="33" t="s">
        <v>20</v>
      </c>
      <c r="O7" s="43">
        <v>44</v>
      </c>
      <c r="P7" s="43">
        <v>632</v>
      </c>
      <c r="Q7" s="11" t="s">
        <v>12</v>
      </c>
      <c r="R7" s="12" t="s">
        <v>21</v>
      </c>
      <c r="S7" s="11">
        <v>355</v>
      </c>
      <c r="T7" s="13">
        <v>0.23</v>
      </c>
      <c r="U7" s="50" t="s">
        <v>22</v>
      </c>
      <c r="V7" s="43">
        <v>79.3</v>
      </c>
      <c r="W7" s="42">
        <v>0.36499999999999999</v>
      </c>
      <c r="X7" s="40">
        <v>27.2</v>
      </c>
      <c r="Y7" s="40">
        <v>90.9</v>
      </c>
      <c r="Z7" s="40">
        <f>ROUND(P7/0.85,2)</f>
        <v>743.53</v>
      </c>
      <c r="AA7" s="31" t="s">
        <v>116</v>
      </c>
      <c r="AB7" s="31" t="s">
        <v>112</v>
      </c>
      <c r="AC7" s="31">
        <f>ROUND(S10/3.2,0)</f>
        <v>31</v>
      </c>
      <c r="AD7" s="31" t="s">
        <v>97</v>
      </c>
      <c r="AE7" s="31" t="s">
        <v>124</v>
      </c>
      <c r="AF7" s="31"/>
      <c r="AG7" s="31" t="s">
        <v>136</v>
      </c>
      <c r="AH7" s="31">
        <f>(AL7-1)*S7</f>
        <v>710</v>
      </c>
      <c r="AI7" s="31"/>
      <c r="AJ7" s="31" t="s">
        <v>88</v>
      </c>
      <c r="AK7" s="31"/>
      <c r="AL7" s="31">
        <v>3</v>
      </c>
      <c r="AM7" s="31" t="s">
        <v>95</v>
      </c>
      <c r="AN7" s="33" t="s">
        <v>20</v>
      </c>
    </row>
    <row r="8" spans="1:40" ht="75.75" customHeight="1" x14ac:dyDescent="0.3">
      <c r="A8" s="48"/>
      <c r="B8" s="44"/>
      <c r="C8" s="41"/>
      <c r="D8" s="44"/>
      <c r="E8" s="41"/>
      <c r="F8" s="41"/>
      <c r="G8" s="38"/>
      <c r="H8" s="38"/>
      <c r="I8" s="38"/>
      <c r="J8" s="38"/>
      <c r="K8" s="38"/>
      <c r="L8" s="38"/>
      <c r="M8" s="38"/>
      <c r="N8" s="34"/>
      <c r="O8" s="44"/>
      <c r="P8" s="44"/>
      <c r="Q8" s="3" t="s">
        <v>15</v>
      </c>
      <c r="R8" s="4" t="s">
        <v>23</v>
      </c>
      <c r="S8" s="3">
        <v>462</v>
      </c>
      <c r="T8" s="5">
        <v>0.23</v>
      </c>
      <c r="U8" s="51"/>
      <c r="V8" s="44"/>
      <c r="W8" s="38"/>
      <c r="X8" s="41"/>
      <c r="Y8" s="41"/>
      <c r="Z8" s="4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4"/>
    </row>
    <row r="9" spans="1:40" ht="15.75" customHeight="1" x14ac:dyDescent="0.3">
      <c r="A9" s="48"/>
      <c r="B9" s="44"/>
      <c r="C9" s="41"/>
      <c r="D9" s="44"/>
      <c r="E9" s="41"/>
      <c r="F9" s="41"/>
      <c r="G9" s="38"/>
      <c r="H9" s="38"/>
      <c r="I9" s="38"/>
      <c r="J9" s="38"/>
      <c r="K9" s="38"/>
      <c r="L9" s="38"/>
      <c r="M9" s="38"/>
      <c r="N9" s="34"/>
      <c r="O9" s="44"/>
      <c r="P9" s="44"/>
      <c r="Q9" s="3" t="s">
        <v>17</v>
      </c>
      <c r="R9" s="4" t="s">
        <v>24</v>
      </c>
      <c r="S9" s="3">
        <v>355</v>
      </c>
      <c r="T9" s="5">
        <v>0.33</v>
      </c>
      <c r="U9" s="51"/>
      <c r="V9" s="44"/>
      <c r="W9" s="38"/>
      <c r="X9" s="41"/>
      <c r="Y9" s="41"/>
      <c r="Z9" s="4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4"/>
    </row>
    <row r="10" spans="1:40" ht="15.75" customHeight="1" thickBot="1" x14ac:dyDescent="0.35">
      <c r="A10" s="49"/>
      <c r="B10" s="45"/>
      <c r="C10" s="41"/>
      <c r="D10" s="45"/>
      <c r="E10" s="41"/>
      <c r="F10" s="41"/>
      <c r="G10" s="38"/>
      <c r="H10" s="39"/>
      <c r="I10" s="39"/>
      <c r="J10" s="39"/>
      <c r="K10" s="39"/>
      <c r="L10" s="39"/>
      <c r="M10" s="39"/>
      <c r="N10" s="35"/>
      <c r="O10" s="45"/>
      <c r="P10" s="45"/>
      <c r="Q10" s="7" t="s">
        <v>19</v>
      </c>
      <c r="R10" s="8" t="s">
        <v>25</v>
      </c>
      <c r="S10" s="7">
        <v>98.7</v>
      </c>
      <c r="T10" s="9">
        <v>1.3</v>
      </c>
      <c r="U10" s="52"/>
      <c r="V10" s="45"/>
      <c r="W10" s="38"/>
      <c r="X10" s="41"/>
      <c r="Y10" s="41"/>
      <c r="Z10" s="41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5"/>
    </row>
    <row r="11" spans="1:40" ht="15.75" customHeight="1" x14ac:dyDescent="0.3">
      <c r="A11" s="47" t="s">
        <v>144</v>
      </c>
      <c r="B11" s="43">
        <v>32</v>
      </c>
      <c r="C11" s="40">
        <v>743.53</v>
      </c>
      <c r="D11" s="43">
        <v>632</v>
      </c>
      <c r="E11" s="41">
        <v>35</v>
      </c>
      <c r="F11" s="41">
        <v>17.2</v>
      </c>
      <c r="G11" s="38">
        <v>0.36499999999999999</v>
      </c>
      <c r="H11" s="38">
        <f t="shared" ref="H11" si="5">S12</f>
        <v>462</v>
      </c>
      <c r="I11" s="38">
        <f t="shared" ref="I11" si="6">S11</f>
        <v>355</v>
      </c>
      <c r="J11" s="38">
        <f t="shared" ref="J11" si="7">S13</f>
        <v>355</v>
      </c>
      <c r="K11" s="38">
        <f t="shared" ref="K11" si="8">AC11</f>
        <v>31</v>
      </c>
      <c r="L11" s="38">
        <v>0</v>
      </c>
      <c r="M11" s="38">
        <f t="shared" ref="M11" si="9">AH11</f>
        <v>710</v>
      </c>
      <c r="N11" s="33" t="s">
        <v>26</v>
      </c>
      <c r="O11" s="43">
        <f>38</f>
        <v>38</v>
      </c>
      <c r="P11" s="43">
        <v>632</v>
      </c>
      <c r="Q11" s="11" t="s">
        <v>12</v>
      </c>
      <c r="R11" s="12" t="s">
        <v>27</v>
      </c>
      <c r="S11" s="11">
        <v>355</v>
      </c>
      <c r="T11" s="13">
        <v>0.11</v>
      </c>
      <c r="U11" s="50" t="s">
        <v>14</v>
      </c>
      <c r="V11" s="43">
        <v>27</v>
      </c>
      <c r="W11" s="38">
        <v>0.36499999999999999</v>
      </c>
      <c r="X11" s="41">
        <v>17.2</v>
      </c>
      <c r="Y11" s="41">
        <v>35</v>
      </c>
      <c r="Z11" s="40">
        <f>ROUND(P11/0.85,2)</f>
        <v>743.53</v>
      </c>
      <c r="AA11" s="31" t="s">
        <v>117</v>
      </c>
      <c r="AB11" s="31" t="s">
        <v>111</v>
      </c>
      <c r="AC11" s="31">
        <f>ROUND(S14/3.2,0)</f>
        <v>31</v>
      </c>
      <c r="AD11" s="31" t="s">
        <v>98</v>
      </c>
      <c r="AE11" s="31" t="s">
        <v>125</v>
      </c>
      <c r="AF11" s="31"/>
      <c r="AG11" s="31" t="s">
        <v>137</v>
      </c>
      <c r="AH11" s="31">
        <f>(AL11-1)*S11</f>
        <v>710</v>
      </c>
      <c r="AI11" s="31"/>
      <c r="AJ11" s="31" t="s">
        <v>88</v>
      </c>
      <c r="AK11" s="31"/>
      <c r="AL11" s="31">
        <v>3</v>
      </c>
      <c r="AM11" s="31" t="s">
        <v>95</v>
      </c>
      <c r="AN11" s="33" t="s">
        <v>26</v>
      </c>
    </row>
    <row r="12" spans="1:40" ht="45.75" customHeight="1" x14ac:dyDescent="0.3">
      <c r="A12" s="48"/>
      <c r="B12" s="44"/>
      <c r="C12" s="41"/>
      <c r="D12" s="44"/>
      <c r="E12" s="41"/>
      <c r="F12" s="41"/>
      <c r="G12" s="38"/>
      <c r="H12" s="38"/>
      <c r="I12" s="38"/>
      <c r="J12" s="38"/>
      <c r="K12" s="38"/>
      <c r="L12" s="38"/>
      <c r="M12" s="38"/>
      <c r="N12" s="34"/>
      <c r="O12" s="44"/>
      <c r="P12" s="44"/>
      <c r="Q12" s="3" t="s">
        <v>15</v>
      </c>
      <c r="R12" s="4" t="s">
        <v>28</v>
      </c>
      <c r="S12" s="3">
        <v>462</v>
      </c>
      <c r="T12" s="5">
        <v>0.13</v>
      </c>
      <c r="U12" s="51"/>
      <c r="V12" s="44"/>
      <c r="W12" s="38"/>
      <c r="X12" s="41"/>
      <c r="Y12" s="41"/>
      <c r="Z12" s="4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4"/>
    </row>
    <row r="13" spans="1:40" ht="15.75" customHeight="1" x14ac:dyDescent="0.3">
      <c r="A13" s="48"/>
      <c r="B13" s="44"/>
      <c r="C13" s="41"/>
      <c r="D13" s="44"/>
      <c r="E13" s="41"/>
      <c r="F13" s="41"/>
      <c r="G13" s="38"/>
      <c r="H13" s="38"/>
      <c r="I13" s="38"/>
      <c r="J13" s="38"/>
      <c r="K13" s="38"/>
      <c r="L13" s="38"/>
      <c r="M13" s="38"/>
      <c r="N13" s="34"/>
      <c r="O13" s="44"/>
      <c r="P13" s="44"/>
      <c r="Q13" s="3" t="s">
        <v>17</v>
      </c>
      <c r="R13" s="4" t="s">
        <v>29</v>
      </c>
      <c r="S13" s="3">
        <v>355</v>
      </c>
      <c r="T13" s="5">
        <v>0.24</v>
      </c>
      <c r="U13" s="51"/>
      <c r="V13" s="44"/>
      <c r="W13" s="38"/>
      <c r="X13" s="41"/>
      <c r="Y13" s="41"/>
      <c r="Z13" s="4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4"/>
    </row>
    <row r="14" spans="1:40" ht="30.75" customHeight="1" thickBot="1" x14ac:dyDescent="0.35">
      <c r="A14" s="49"/>
      <c r="B14" s="45"/>
      <c r="C14" s="41"/>
      <c r="D14" s="45"/>
      <c r="E14" s="41"/>
      <c r="F14" s="41"/>
      <c r="G14" s="39"/>
      <c r="H14" s="39"/>
      <c r="I14" s="39"/>
      <c r="J14" s="39"/>
      <c r="K14" s="39"/>
      <c r="L14" s="39"/>
      <c r="M14" s="39"/>
      <c r="N14" s="35"/>
      <c r="O14" s="45"/>
      <c r="P14" s="45"/>
      <c r="Q14" s="7" t="s">
        <v>19</v>
      </c>
      <c r="R14" s="8" t="s">
        <v>30</v>
      </c>
      <c r="S14" s="7">
        <v>98.7</v>
      </c>
      <c r="T14" s="9">
        <v>0.8</v>
      </c>
      <c r="U14" s="52"/>
      <c r="V14" s="45"/>
      <c r="W14" s="39"/>
      <c r="X14" s="41"/>
      <c r="Y14" s="41"/>
      <c r="Z14" s="41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5"/>
    </row>
    <row r="15" spans="1:40" ht="15.75" customHeight="1" x14ac:dyDescent="0.3">
      <c r="A15" s="47" t="s">
        <v>145</v>
      </c>
      <c r="B15" s="43">
        <v>43</v>
      </c>
      <c r="C15" s="40">
        <v>3681.18</v>
      </c>
      <c r="D15" s="43">
        <v>3129</v>
      </c>
      <c r="E15" s="41">
        <v>27.3</v>
      </c>
      <c r="F15" s="41">
        <v>17.2</v>
      </c>
      <c r="G15" s="42">
        <v>0.36499999999999999</v>
      </c>
      <c r="H15" s="38">
        <f t="shared" ref="H15" si="10">S16</f>
        <v>2039</v>
      </c>
      <c r="I15" s="38">
        <f t="shared" ref="I15" si="11">S15</f>
        <v>971.1</v>
      </c>
      <c r="J15" s="38">
        <f t="shared" ref="J15" si="12">S17</f>
        <v>971.1</v>
      </c>
      <c r="K15" s="38">
        <f t="shared" ref="K15" si="13">AC15</f>
        <v>159</v>
      </c>
      <c r="L15" s="38">
        <v>0</v>
      </c>
      <c r="M15" s="38">
        <f t="shared" ref="M15" si="14">AH15</f>
        <v>2913.3</v>
      </c>
      <c r="N15" s="33" t="s">
        <v>31</v>
      </c>
      <c r="O15" s="43">
        <v>50</v>
      </c>
      <c r="P15" s="43">
        <v>3129</v>
      </c>
      <c r="Q15" s="11" t="s">
        <v>12</v>
      </c>
      <c r="R15" s="12" t="s">
        <v>27</v>
      </c>
      <c r="S15" s="11">
        <v>971.1</v>
      </c>
      <c r="T15" s="13">
        <v>0.09</v>
      </c>
      <c r="U15" s="50" t="s">
        <v>14</v>
      </c>
      <c r="V15" s="43">
        <v>19.399999999999999</v>
      </c>
      <c r="W15" s="42">
        <v>0.36499999999999999</v>
      </c>
      <c r="X15" s="41">
        <v>17.2</v>
      </c>
      <c r="Y15" s="41">
        <v>27.3</v>
      </c>
      <c r="Z15" s="40">
        <f t="shared" ref="Z15" si="15">ROUND(P15/0.85,2)</f>
        <v>3681.18</v>
      </c>
      <c r="AA15" s="31" t="s">
        <v>117</v>
      </c>
      <c r="AB15" s="31" t="s">
        <v>111</v>
      </c>
      <c r="AC15" s="31">
        <f>ROUND(S18/3.2,0)</f>
        <v>159</v>
      </c>
      <c r="AD15" s="31" t="s">
        <v>99</v>
      </c>
      <c r="AE15" s="31" t="s">
        <v>125</v>
      </c>
      <c r="AF15" s="31"/>
      <c r="AG15" s="31" t="s">
        <v>137</v>
      </c>
      <c r="AH15" s="31">
        <f>(AL15-1)*S15</f>
        <v>2913.3</v>
      </c>
      <c r="AI15" s="31"/>
      <c r="AJ15" s="31" t="s">
        <v>88</v>
      </c>
      <c r="AK15" s="31"/>
      <c r="AL15" s="31">
        <v>4</v>
      </c>
      <c r="AM15" s="31" t="s">
        <v>95</v>
      </c>
      <c r="AN15" s="33" t="s">
        <v>31</v>
      </c>
    </row>
    <row r="16" spans="1:40" ht="45.75" customHeight="1" x14ac:dyDescent="0.3">
      <c r="A16" s="48"/>
      <c r="B16" s="44"/>
      <c r="C16" s="41"/>
      <c r="D16" s="44"/>
      <c r="E16" s="41"/>
      <c r="F16" s="41"/>
      <c r="G16" s="38"/>
      <c r="H16" s="38"/>
      <c r="I16" s="38"/>
      <c r="J16" s="38"/>
      <c r="K16" s="38"/>
      <c r="L16" s="38"/>
      <c r="M16" s="38"/>
      <c r="N16" s="34"/>
      <c r="O16" s="44"/>
      <c r="P16" s="44"/>
      <c r="Q16" s="3" t="s">
        <v>15</v>
      </c>
      <c r="R16" s="4" t="s">
        <v>28</v>
      </c>
      <c r="S16" s="3">
        <v>2039</v>
      </c>
      <c r="T16" s="5">
        <v>0.13</v>
      </c>
      <c r="U16" s="51"/>
      <c r="V16" s="44"/>
      <c r="W16" s="38"/>
      <c r="X16" s="41"/>
      <c r="Y16" s="41"/>
      <c r="Z16" s="4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4"/>
    </row>
    <row r="17" spans="1:40" ht="15.75" customHeight="1" x14ac:dyDescent="0.3">
      <c r="A17" s="48"/>
      <c r="B17" s="44"/>
      <c r="C17" s="41"/>
      <c r="D17" s="44"/>
      <c r="E17" s="41"/>
      <c r="F17" s="41"/>
      <c r="G17" s="38"/>
      <c r="H17" s="38"/>
      <c r="I17" s="38"/>
      <c r="J17" s="38"/>
      <c r="K17" s="38"/>
      <c r="L17" s="38"/>
      <c r="M17" s="38"/>
      <c r="N17" s="34"/>
      <c r="O17" s="44"/>
      <c r="P17" s="44"/>
      <c r="Q17" s="3" t="s">
        <v>17</v>
      </c>
      <c r="R17" s="4" t="s">
        <v>29</v>
      </c>
      <c r="S17" s="3">
        <v>971.1</v>
      </c>
      <c r="T17" s="5">
        <v>0.23</v>
      </c>
      <c r="U17" s="51"/>
      <c r="V17" s="44"/>
      <c r="W17" s="38"/>
      <c r="X17" s="41"/>
      <c r="Y17" s="41"/>
      <c r="Z17" s="4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4"/>
    </row>
    <row r="18" spans="1:40" ht="30.75" customHeight="1" thickBot="1" x14ac:dyDescent="0.35">
      <c r="A18" s="49"/>
      <c r="B18" s="45"/>
      <c r="C18" s="41"/>
      <c r="D18" s="45"/>
      <c r="E18" s="41"/>
      <c r="F18" s="41"/>
      <c r="G18" s="38"/>
      <c r="H18" s="39"/>
      <c r="I18" s="39"/>
      <c r="J18" s="39"/>
      <c r="K18" s="39"/>
      <c r="L18" s="39"/>
      <c r="M18" s="39"/>
      <c r="N18" s="35"/>
      <c r="O18" s="45"/>
      <c r="P18" s="45"/>
      <c r="Q18" s="7" t="s">
        <v>19</v>
      </c>
      <c r="R18" s="8" t="s">
        <v>30</v>
      </c>
      <c r="S18" s="7">
        <v>507.5</v>
      </c>
      <c r="T18" s="9">
        <v>0.8</v>
      </c>
      <c r="U18" s="52"/>
      <c r="V18" s="45"/>
      <c r="W18" s="38"/>
      <c r="X18" s="41"/>
      <c r="Y18" s="41"/>
      <c r="Z18" s="41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5"/>
    </row>
    <row r="19" spans="1:40" ht="15.75" customHeight="1" x14ac:dyDescent="0.3">
      <c r="A19" s="47" t="s">
        <v>146</v>
      </c>
      <c r="B19" s="43">
        <v>253</v>
      </c>
      <c r="C19" s="40">
        <v>743.53</v>
      </c>
      <c r="D19" s="43">
        <v>632</v>
      </c>
      <c r="E19" s="41">
        <v>247</v>
      </c>
      <c r="F19" s="41">
        <v>57.8</v>
      </c>
      <c r="G19" s="38">
        <v>0.36499999999999999</v>
      </c>
      <c r="H19" s="38">
        <f t="shared" ref="H19:H55" si="16">S20</f>
        <v>462</v>
      </c>
      <c r="I19" s="38">
        <f t="shared" ref="I19" si="17">S19</f>
        <v>355</v>
      </c>
      <c r="J19" s="38">
        <f t="shared" ref="J19" si="18">S21</f>
        <v>355</v>
      </c>
      <c r="K19" s="38">
        <f t="shared" ref="K19" si="19">AC19</f>
        <v>31</v>
      </c>
      <c r="L19" s="38">
        <v>0</v>
      </c>
      <c r="M19" s="38">
        <f t="shared" ref="M19" si="20">AH19</f>
        <v>710</v>
      </c>
      <c r="N19" s="33" t="s">
        <v>32</v>
      </c>
      <c r="O19" s="43">
        <f>2+231</f>
        <v>233</v>
      </c>
      <c r="P19" s="43">
        <v>632</v>
      </c>
      <c r="Q19" s="11" t="s">
        <v>12</v>
      </c>
      <c r="R19" s="12" t="s">
        <v>33</v>
      </c>
      <c r="S19" s="11">
        <v>355</v>
      </c>
      <c r="T19" s="13">
        <v>1.08</v>
      </c>
      <c r="U19" s="50" t="s">
        <v>34</v>
      </c>
      <c r="V19" s="43">
        <v>140.30000000000001</v>
      </c>
      <c r="W19" s="38">
        <v>0.36499999999999999</v>
      </c>
      <c r="X19" s="41">
        <v>57.8</v>
      </c>
      <c r="Y19" s="41">
        <v>247</v>
      </c>
      <c r="Z19" s="40">
        <f t="shared" ref="Z19" si="21">ROUND(P19/0.85,2)</f>
        <v>743.53</v>
      </c>
      <c r="AA19" s="31" t="s">
        <v>118</v>
      </c>
      <c r="AB19" s="31" t="s">
        <v>114</v>
      </c>
      <c r="AC19" s="31">
        <f>ROUND(S22/3.2,0)</f>
        <v>31</v>
      </c>
      <c r="AD19" s="31" t="s">
        <v>100</v>
      </c>
      <c r="AE19" s="31" t="s">
        <v>126</v>
      </c>
      <c r="AF19" s="31"/>
      <c r="AG19" s="31" t="s">
        <v>136</v>
      </c>
      <c r="AH19" s="31">
        <f>(AL19-1)*S19</f>
        <v>710</v>
      </c>
      <c r="AI19" s="31"/>
      <c r="AJ19" s="31" t="s">
        <v>89</v>
      </c>
      <c r="AK19" s="31"/>
      <c r="AL19" s="31">
        <v>3</v>
      </c>
      <c r="AM19" s="31" t="s">
        <v>95</v>
      </c>
      <c r="AN19" s="33" t="s">
        <v>32</v>
      </c>
    </row>
    <row r="20" spans="1:40" ht="30.75" customHeight="1" x14ac:dyDescent="0.3">
      <c r="A20" s="48"/>
      <c r="B20" s="44"/>
      <c r="C20" s="41"/>
      <c r="D20" s="44"/>
      <c r="E20" s="41"/>
      <c r="F20" s="41"/>
      <c r="G20" s="38"/>
      <c r="H20" s="38"/>
      <c r="I20" s="38"/>
      <c r="J20" s="38"/>
      <c r="K20" s="38"/>
      <c r="L20" s="38"/>
      <c r="M20" s="38"/>
      <c r="N20" s="34"/>
      <c r="O20" s="44"/>
      <c r="P20" s="44"/>
      <c r="Q20" s="3" t="s">
        <v>15</v>
      </c>
      <c r="R20" s="4" t="s">
        <v>35</v>
      </c>
      <c r="S20" s="3">
        <v>462</v>
      </c>
      <c r="T20" s="5">
        <v>1.2</v>
      </c>
      <c r="U20" s="51"/>
      <c r="V20" s="44"/>
      <c r="W20" s="38"/>
      <c r="X20" s="41"/>
      <c r="Y20" s="41"/>
      <c r="Z20" s="4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4"/>
    </row>
    <row r="21" spans="1:40" ht="15.75" customHeight="1" x14ac:dyDescent="0.3">
      <c r="A21" s="48"/>
      <c r="B21" s="44"/>
      <c r="C21" s="41"/>
      <c r="D21" s="44"/>
      <c r="E21" s="41"/>
      <c r="F21" s="41"/>
      <c r="G21" s="38"/>
      <c r="H21" s="38"/>
      <c r="I21" s="38"/>
      <c r="J21" s="38"/>
      <c r="K21" s="38"/>
      <c r="L21" s="38"/>
      <c r="M21" s="38"/>
      <c r="N21" s="34"/>
      <c r="O21" s="44"/>
      <c r="P21" s="44"/>
      <c r="Q21" s="3" t="s">
        <v>17</v>
      </c>
      <c r="R21" s="4" t="s">
        <v>33</v>
      </c>
      <c r="S21" s="3">
        <v>355</v>
      </c>
      <c r="T21" s="5">
        <v>1.33</v>
      </c>
      <c r="U21" s="51"/>
      <c r="V21" s="44"/>
      <c r="W21" s="38"/>
      <c r="X21" s="41"/>
      <c r="Y21" s="41"/>
      <c r="Z21" s="4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4"/>
    </row>
    <row r="22" spans="1:40" ht="15.75" customHeight="1" thickBot="1" x14ac:dyDescent="0.35">
      <c r="A22" s="49"/>
      <c r="B22" s="45"/>
      <c r="C22" s="41"/>
      <c r="D22" s="45"/>
      <c r="E22" s="41"/>
      <c r="F22" s="41"/>
      <c r="G22" s="39"/>
      <c r="H22" s="39"/>
      <c r="I22" s="39"/>
      <c r="J22" s="39"/>
      <c r="K22" s="39"/>
      <c r="L22" s="39"/>
      <c r="M22" s="39"/>
      <c r="N22" s="35"/>
      <c r="O22" s="45"/>
      <c r="P22" s="45"/>
      <c r="Q22" s="7" t="s">
        <v>19</v>
      </c>
      <c r="R22" s="8" t="s">
        <v>36</v>
      </c>
      <c r="S22" s="7">
        <v>98.7</v>
      </c>
      <c r="T22" s="9">
        <v>3</v>
      </c>
      <c r="U22" s="52"/>
      <c r="V22" s="45"/>
      <c r="W22" s="39"/>
      <c r="X22" s="41"/>
      <c r="Y22" s="41"/>
      <c r="Z22" s="41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5"/>
    </row>
    <row r="23" spans="1:40" ht="15.75" customHeight="1" x14ac:dyDescent="0.3">
      <c r="A23" s="47" t="s">
        <v>147</v>
      </c>
      <c r="B23" s="43">
        <v>5</v>
      </c>
      <c r="C23" s="40">
        <v>367.06</v>
      </c>
      <c r="D23" s="43">
        <v>312</v>
      </c>
      <c r="E23" s="41">
        <v>219.6</v>
      </c>
      <c r="F23" s="41">
        <v>57.8</v>
      </c>
      <c r="G23" s="42">
        <v>0.36499999999999999</v>
      </c>
      <c r="H23" s="38">
        <f t="shared" ref="H23:H47" si="22">S24</f>
        <v>146</v>
      </c>
      <c r="I23" s="38">
        <f t="shared" ref="I23" si="23">S23</f>
        <v>102.8</v>
      </c>
      <c r="J23" s="38">
        <f t="shared" ref="J23" si="24">S25</f>
        <v>102.8</v>
      </c>
      <c r="K23" s="38">
        <f t="shared" ref="K23" si="25">AC23</f>
        <v>17</v>
      </c>
      <c r="L23" s="38">
        <v>0</v>
      </c>
      <c r="M23" s="38">
        <f t="shared" ref="M23" si="26">AH23</f>
        <v>411.2</v>
      </c>
      <c r="N23" s="33" t="s">
        <v>37</v>
      </c>
      <c r="O23" s="43">
        <v>5</v>
      </c>
      <c r="P23" s="43">
        <v>312</v>
      </c>
      <c r="Q23" s="11" t="s">
        <v>12</v>
      </c>
      <c r="R23" s="12" t="s">
        <v>38</v>
      </c>
      <c r="S23" s="11">
        <v>102.8</v>
      </c>
      <c r="T23" s="13">
        <v>1.3</v>
      </c>
      <c r="U23" s="50" t="s">
        <v>34</v>
      </c>
      <c r="V23" s="43">
        <v>131.5</v>
      </c>
      <c r="W23" s="42">
        <v>0.36499999999999999</v>
      </c>
      <c r="X23" s="41">
        <v>57.8</v>
      </c>
      <c r="Y23" s="41">
        <v>219.6</v>
      </c>
      <c r="Z23" s="40">
        <f t="shared" ref="Z23" si="27">ROUND(P23/0.85,2)</f>
        <v>367.06</v>
      </c>
      <c r="AA23" s="31" t="s">
        <v>119</v>
      </c>
      <c r="AB23" s="31" t="s">
        <v>115</v>
      </c>
      <c r="AC23" s="31">
        <f>ROUND(S26/3.2,0)</f>
        <v>17</v>
      </c>
      <c r="AD23" s="31" t="s">
        <v>101</v>
      </c>
      <c r="AE23" s="31" t="s">
        <v>127</v>
      </c>
      <c r="AF23" s="31"/>
      <c r="AG23" s="31" t="s">
        <v>138</v>
      </c>
      <c r="AH23" s="31">
        <f>AL23*S23</f>
        <v>411.2</v>
      </c>
      <c r="AI23" s="31"/>
      <c r="AJ23" s="31" t="s">
        <v>90</v>
      </c>
      <c r="AK23" s="31"/>
      <c r="AL23" s="31">
        <v>4</v>
      </c>
      <c r="AM23" s="31" t="s">
        <v>96</v>
      </c>
      <c r="AN23" s="33" t="s">
        <v>37</v>
      </c>
    </row>
    <row r="24" spans="1:40" ht="15.75" customHeight="1" x14ac:dyDescent="0.3">
      <c r="A24" s="48"/>
      <c r="B24" s="44"/>
      <c r="C24" s="41"/>
      <c r="D24" s="44"/>
      <c r="E24" s="41"/>
      <c r="F24" s="41"/>
      <c r="G24" s="38"/>
      <c r="H24" s="38"/>
      <c r="I24" s="38"/>
      <c r="J24" s="38"/>
      <c r="K24" s="38"/>
      <c r="L24" s="38"/>
      <c r="M24" s="38"/>
      <c r="N24" s="34"/>
      <c r="O24" s="44"/>
      <c r="P24" s="44"/>
      <c r="Q24" s="3" t="s">
        <v>15</v>
      </c>
      <c r="R24" s="4" t="s">
        <v>39</v>
      </c>
      <c r="S24" s="3">
        <v>146</v>
      </c>
      <c r="T24" s="5">
        <v>2.2000000000000002</v>
      </c>
      <c r="U24" s="51"/>
      <c r="V24" s="44"/>
      <c r="W24" s="38"/>
      <c r="X24" s="41"/>
      <c r="Y24" s="41"/>
      <c r="Z24" s="4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4"/>
    </row>
    <row r="25" spans="1:40" ht="15.75" customHeight="1" x14ac:dyDescent="0.3">
      <c r="A25" s="48"/>
      <c r="B25" s="44"/>
      <c r="C25" s="41"/>
      <c r="D25" s="44"/>
      <c r="E25" s="41"/>
      <c r="F25" s="41"/>
      <c r="G25" s="38"/>
      <c r="H25" s="38"/>
      <c r="I25" s="38"/>
      <c r="J25" s="38"/>
      <c r="K25" s="38"/>
      <c r="L25" s="38"/>
      <c r="M25" s="38"/>
      <c r="N25" s="34"/>
      <c r="O25" s="44"/>
      <c r="P25" s="44"/>
      <c r="Q25" s="3" t="s">
        <v>17</v>
      </c>
      <c r="R25" s="4" t="s">
        <v>40</v>
      </c>
      <c r="S25" s="3">
        <v>102.8</v>
      </c>
      <c r="T25" s="5">
        <v>0.88</v>
      </c>
      <c r="U25" s="51"/>
      <c r="V25" s="44"/>
      <c r="W25" s="38"/>
      <c r="X25" s="41"/>
      <c r="Y25" s="41"/>
      <c r="Z25" s="4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4"/>
    </row>
    <row r="26" spans="1:40" ht="15.75" customHeight="1" thickBot="1" x14ac:dyDescent="0.35">
      <c r="A26" s="49"/>
      <c r="B26" s="45"/>
      <c r="C26" s="41"/>
      <c r="D26" s="45"/>
      <c r="E26" s="41"/>
      <c r="F26" s="41"/>
      <c r="G26" s="38"/>
      <c r="H26" s="39"/>
      <c r="I26" s="39"/>
      <c r="J26" s="39"/>
      <c r="K26" s="39"/>
      <c r="L26" s="39"/>
      <c r="M26" s="39"/>
      <c r="N26" s="35"/>
      <c r="O26" s="45"/>
      <c r="P26" s="45"/>
      <c r="Q26" s="7" t="s">
        <v>19</v>
      </c>
      <c r="R26" s="8" t="s">
        <v>41</v>
      </c>
      <c r="S26" s="7">
        <v>54.1</v>
      </c>
      <c r="T26" s="9">
        <v>2.7</v>
      </c>
      <c r="U26" s="52"/>
      <c r="V26" s="45"/>
      <c r="W26" s="38"/>
      <c r="X26" s="41"/>
      <c r="Y26" s="41"/>
      <c r="Z26" s="41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5"/>
    </row>
    <row r="27" spans="1:40" ht="30.75" customHeight="1" x14ac:dyDescent="0.3">
      <c r="A27" s="47" t="s">
        <v>148</v>
      </c>
      <c r="B27" s="43">
        <v>44</v>
      </c>
      <c r="C27" s="40">
        <v>452.94</v>
      </c>
      <c r="D27" s="43">
        <v>385</v>
      </c>
      <c r="E27" s="41">
        <v>279.3</v>
      </c>
      <c r="F27" s="41">
        <v>57.8</v>
      </c>
      <c r="G27" s="38">
        <v>0.36499999999999999</v>
      </c>
      <c r="H27" s="38">
        <f t="shared" ref="H27" si="28">S28</f>
        <v>323.5</v>
      </c>
      <c r="I27" s="38">
        <f t="shared" ref="I27" si="29">S27</f>
        <v>158.5</v>
      </c>
      <c r="J27" s="38">
        <f t="shared" ref="J27" si="30">S29</f>
        <v>158.5</v>
      </c>
      <c r="K27" s="38">
        <f t="shared" ref="K27" si="31">AC27</f>
        <v>22</v>
      </c>
      <c r="L27" s="38">
        <v>0</v>
      </c>
      <c r="M27" s="38">
        <f t="shared" ref="M27" si="32">AH27</f>
        <v>317</v>
      </c>
      <c r="N27" s="33" t="s">
        <v>42</v>
      </c>
      <c r="O27" s="43">
        <v>44</v>
      </c>
      <c r="P27" s="43">
        <v>385</v>
      </c>
      <c r="Q27" s="11" t="s">
        <v>12</v>
      </c>
      <c r="R27" s="12" t="s">
        <v>43</v>
      </c>
      <c r="S27" s="11">
        <v>158.5</v>
      </c>
      <c r="T27" s="13">
        <v>1.4</v>
      </c>
      <c r="U27" s="50" t="s">
        <v>34</v>
      </c>
      <c r="V27" s="43">
        <v>151.30000000000001</v>
      </c>
      <c r="W27" s="38">
        <v>0.36499999999999999</v>
      </c>
      <c r="X27" s="41">
        <v>57.8</v>
      </c>
      <c r="Y27" s="41">
        <v>279.3</v>
      </c>
      <c r="Z27" s="40">
        <f t="shared" ref="Z27" si="33">ROUND(P27/0.85,2)</f>
        <v>452.94</v>
      </c>
      <c r="AA27" s="31" t="s">
        <v>119</v>
      </c>
      <c r="AB27" s="31" t="s">
        <v>114</v>
      </c>
      <c r="AC27" s="31">
        <f>ROUND(S30/3.2,0)</f>
        <v>22</v>
      </c>
      <c r="AD27" s="31" t="s">
        <v>102</v>
      </c>
      <c r="AE27" s="31" t="s">
        <v>128</v>
      </c>
      <c r="AF27" s="31"/>
      <c r="AG27" s="31" t="s">
        <v>139</v>
      </c>
      <c r="AH27" s="31">
        <f>(AL27-1)*S27</f>
        <v>317</v>
      </c>
      <c r="AI27" s="31"/>
      <c r="AJ27" s="31" t="s">
        <v>90</v>
      </c>
      <c r="AK27" s="31"/>
      <c r="AL27" s="31">
        <v>3</v>
      </c>
      <c r="AM27" s="31" t="s">
        <v>95</v>
      </c>
      <c r="AN27" s="33" t="s">
        <v>42</v>
      </c>
    </row>
    <row r="28" spans="1:40" ht="15.75" customHeight="1" x14ac:dyDescent="0.3">
      <c r="A28" s="48"/>
      <c r="B28" s="44"/>
      <c r="C28" s="41"/>
      <c r="D28" s="44"/>
      <c r="E28" s="41"/>
      <c r="F28" s="41"/>
      <c r="G28" s="38"/>
      <c r="H28" s="38"/>
      <c r="I28" s="38"/>
      <c r="J28" s="38"/>
      <c r="K28" s="38"/>
      <c r="L28" s="38"/>
      <c r="M28" s="38"/>
      <c r="N28" s="34"/>
      <c r="O28" s="44"/>
      <c r="P28" s="44"/>
      <c r="Q28" s="3" t="s">
        <v>15</v>
      </c>
      <c r="R28" s="4" t="s">
        <v>44</v>
      </c>
      <c r="S28" s="3">
        <v>323.5</v>
      </c>
      <c r="T28" s="5">
        <v>1.7</v>
      </c>
      <c r="U28" s="51"/>
      <c r="V28" s="44"/>
      <c r="W28" s="38"/>
      <c r="X28" s="41"/>
      <c r="Y28" s="41"/>
      <c r="Z28" s="4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4"/>
    </row>
    <row r="29" spans="1:40" ht="15.75" customHeight="1" x14ac:dyDescent="0.3">
      <c r="A29" s="48"/>
      <c r="B29" s="44"/>
      <c r="C29" s="41"/>
      <c r="D29" s="44"/>
      <c r="E29" s="41"/>
      <c r="F29" s="41"/>
      <c r="G29" s="38"/>
      <c r="H29" s="38"/>
      <c r="I29" s="38"/>
      <c r="J29" s="38"/>
      <c r="K29" s="38"/>
      <c r="L29" s="38"/>
      <c r="M29" s="38"/>
      <c r="N29" s="34"/>
      <c r="O29" s="44"/>
      <c r="P29" s="44"/>
      <c r="Q29" s="3" t="s">
        <v>17</v>
      </c>
      <c r="R29" s="4" t="s">
        <v>45</v>
      </c>
      <c r="S29" s="3">
        <v>158.5</v>
      </c>
      <c r="T29" s="5">
        <v>1</v>
      </c>
      <c r="U29" s="51"/>
      <c r="V29" s="44"/>
      <c r="W29" s="38"/>
      <c r="X29" s="41"/>
      <c r="Y29" s="41"/>
      <c r="Z29" s="4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4"/>
    </row>
    <row r="30" spans="1:40" ht="15.75" customHeight="1" thickBot="1" x14ac:dyDescent="0.35">
      <c r="A30" s="49"/>
      <c r="B30" s="45"/>
      <c r="C30" s="41"/>
      <c r="D30" s="45"/>
      <c r="E30" s="41"/>
      <c r="F30" s="41"/>
      <c r="G30" s="39"/>
      <c r="H30" s="39"/>
      <c r="I30" s="39"/>
      <c r="J30" s="39"/>
      <c r="K30" s="39"/>
      <c r="L30" s="39"/>
      <c r="M30" s="39"/>
      <c r="N30" s="35"/>
      <c r="O30" s="45"/>
      <c r="P30" s="45"/>
      <c r="Q30" s="7" t="s">
        <v>19</v>
      </c>
      <c r="R30" s="8" t="s">
        <v>36</v>
      </c>
      <c r="S30" s="7">
        <v>71.2</v>
      </c>
      <c r="T30" s="9">
        <v>3</v>
      </c>
      <c r="U30" s="52"/>
      <c r="V30" s="45"/>
      <c r="W30" s="39"/>
      <c r="X30" s="41"/>
      <c r="Y30" s="41"/>
      <c r="Z30" s="41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5"/>
    </row>
    <row r="31" spans="1:40" ht="15" customHeight="1" x14ac:dyDescent="0.3">
      <c r="A31" s="47" t="s">
        <v>149</v>
      </c>
      <c r="B31" s="43">
        <v>66</v>
      </c>
      <c r="C31" s="40">
        <v>3681.18</v>
      </c>
      <c r="D31" s="43">
        <v>3129</v>
      </c>
      <c r="E31" s="41">
        <v>179</v>
      </c>
      <c r="F31" s="41">
        <v>57.8</v>
      </c>
      <c r="G31" s="42">
        <v>0.36499999999999999</v>
      </c>
      <c r="H31" s="38">
        <f t="shared" si="16"/>
        <v>2039</v>
      </c>
      <c r="I31" s="38">
        <f t="shared" ref="I31" si="34">S31</f>
        <v>971.1</v>
      </c>
      <c r="J31" s="38">
        <f t="shared" ref="J31" si="35">S33</f>
        <v>971.1</v>
      </c>
      <c r="K31" s="38">
        <f t="shared" ref="K31" si="36">AC31</f>
        <v>159</v>
      </c>
      <c r="L31" s="38">
        <v>0</v>
      </c>
      <c r="M31" s="38">
        <f t="shared" ref="M31" si="37">AH31</f>
        <v>2913.3</v>
      </c>
      <c r="N31" s="33" t="s">
        <v>46</v>
      </c>
      <c r="O31" s="43">
        <v>66</v>
      </c>
      <c r="P31" s="43">
        <v>3129</v>
      </c>
      <c r="Q31" s="11" t="s">
        <v>12</v>
      </c>
      <c r="R31" s="12" t="s">
        <v>47</v>
      </c>
      <c r="S31" s="11">
        <v>971.1</v>
      </c>
      <c r="T31" s="13">
        <v>0.51</v>
      </c>
      <c r="U31" s="50" t="s">
        <v>34</v>
      </c>
      <c r="V31" s="43">
        <v>115.5</v>
      </c>
      <c r="W31" s="42">
        <v>0.36499999999999999</v>
      </c>
      <c r="X31" s="41">
        <v>57.8</v>
      </c>
      <c r="Y31" s="41">
        <v>179</v>
      </c>
      <c r="Z31" s="40">
        <f t="shared" ref="Z31" si="38">ROUND(P31/0.85,2)</f>
        <v>3681.18</v>
      </c>
      <c r="AA31" s="31" t="s">
        <v>118</v>
      </c>
      <c r="AB31" s="31" t="s">
        <v>114</v>
      </c>
      <c r="AC31" s="31">
        <f>ROUND(S34/3.2,0)</f>
        <v>159</v>
      </c>
      <c r="AD31" s="31" t="s">
        <v>103</v>
      </c>
      <c r="AE31" s="31" t="s">
        <v>129</v>
      </c>
      <c r="AF31" s="31"/>
      <c r="AG31" s="31" t="s">
        <v>136</v>
      </c>
      <c r="AH31" s="31">
        <f>(AL31-1)*S31</f>
        <v>2913.3</v>
      </c>
      <c r="AI31" s="31"/>
      <c r="AJ31" s="31" t="s">
        <v>89</v>
      </c>
      <c r="AK31" s="31"/>
      <c r="AL31" s="31">
        <v>4</v>
      </c>
      <c r="AM31" s="31" t="s">
        <v>95</v>
      </c>
      <c r="AN31" s="33" t="s">
        <v>46</v>
      </c>
    </row>
    <row r="32" spans="1:40" ht="30.75" customHeight="1" x14ac:dyDescent="0.3">
      <c r="A32" s="48"/>
      <c r="B32" s="44"/>
      <c r="C32" s="41"/>
      <c r="D32" s="44"/>
      <c r="E32" s="41"/>
      <c r="F32" s="41"/>
      <c r="G32" s="38"/>
      <c r="H32" s="38"/>
      <c r="I32" s="38"/>
      <c r="J32" s="38"/>
      <c r="K32" s="38"/>
      <c r="L32" s="38"/>
      <c r="M32" s="38"/>
      <c r="N32" s="34"/>
      <c r="O32" s="44"/>
      <c r="P32" s="44"/>
      <c r="Q32" s="3" t="s">
        <v>15</v>
      </c>
      <c r="R32" s="4" t="s">
        <v>35</v>
      </c>
      <c r="S32" s="3">
        <v>2039</v>
      </c>
      <c r="T32" s="5">
        <v>1.2</v>
      </c>
      <c r="U32" s="51"/>
      <c r="V32" s="44"/>
      <c r="W32" s="38"/>
      <c r="X32" s="41"/>
      <c r="Y32" s="41"/>
      <c r="Z32" s="4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4"/>
    </row>
    <row r="33" spans="1:40" ht="15.75" customHeight="1" x14ac:dyDescent="0.3">
      <c r="A33" s="48"/>
      <c r="B33" s="44"/>
      <c r="C33" s="41"/>
      <c r="D33" s="44"/>
      <c r="E33" s="41"/>
      <c r="F33" s="41"/>
      <c r="G33" s="38"/>
      <c r="H33" s="38"/>
      <c r="I33" s="38"/>
      <c r="J33" s="38"/>
      <c r="K33" s="38"/>
      <c r="L33" s="38"/>
      <c r="M33" s="38"/>
      <c r="N33" s="34"/>
      <c r="O33" s="44"/>
      <c r="P33" s="44"/>
      <c r="Q33" s="3" t="s">
        <v>17</v>
      </c>
      <c r="R33" s="4" t="s">
        <v>48</v>
      </c>
      <c r="S33" s="3">
        <v>971.1</v>
      </c>
      <c r="T33" s="5">
        <v>1.08</v>
      </c>
      <c r="U33" s="51"/>
      <c r="V33" s="44"/>
      <c r="W33" s="38"/>
      <c r="X33" s="41"/>
      <c r="Y33" s="41"/>
      <c r="Z33" s="4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4"/>
    </row>
    <row r="34" spans="1:40" ht="15.75" customHeight="1" thickBot="1" x14ac:dyDescent="0.35">
      <c r="A34" s="49"/>
      <c r="B34" s="45"/>
      <c r="C34" s="41"/>
      <c r="D34" s="45"/>
      <c r="E34" s="41"/>
      <c r="F34" s="41"/>
      <c r="G34" s="38"/>
      <c r="H34" s="39"/>
      <c r="I34" s="39"/>
      <c r="J34" s="39"/>
      <c r="K34" s="39"/>
      <c r="L34" s="39"/>
      <c r="M34" s="39"/>
      <c r="N34" s="35"/>
      <c r="O34" s="45"/>
      <c r="P34" s="45"/>
      <c r="Q34" s="7" t="s">
        <v>19</v>
      </c>
      <c r="R34" s="8" t="s">
        <v>36</v>
      </c>
      <c r="S34" s="7">
        <v>507.5</v>
      </c>
      <c r="T34" s="9">
        <v>3</v>
      </c>
      <c r="U34" s="52"/>
      <c r="V34" s="45"/>
      <c r="W34" s="38"/>
      <c r="X34" s="41"/>
      <c r="Y34" s="41"/>
      <c r="Z34" s="41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5"/>
    </row>
    <row r="35" spans="1:40" ht="15.75" customHeight="1" x14ac:dyDescent="0.3">
      <c r="A35" s="47" t="s">
        <v>150</v>
      </c>
      <c r="B35" s="43">
        <v>111</v>
      </c>
      <c r="C35" s="40">
        <v>551.76</v>
      </c>
      <c r="D35" s="43">
        <v>469</v>
      </c>
      <c r="E35" s="41">
        <v>188.1</v>
      </c>
      <c r="F35" s="41">
        <v>57.8</v>
      </c>
      <c r="G35" s="38">
        <v>0.36499999999999999</v>
      </c>
      <c r="H35" s="38">
        <f t="shared" si="22"/>
        <v>336</v>
      </c>
      <c r="I35" s="38">
        <f t="shared" ref="I35" si="39">S35</f>
        <v>216.7</v>
      </c>
      <c r="J35" s="38">
        <f t="shared" ref="J35" si="40">S37</f>
        <v>216.7</v>
      </c>
      <c r="K35" s="38">
        <f t="shared" ref="K35" si="41">AC35</f>
        <v>25</v>
      </c>
      <c r="L35" s="38">
        <v>0</v>
      </c>
      <c r="M35" s="38">
        <f t="shared" ref="M35" si="42">AH35</f>
        <v>650.09999999999991</v>
      </c>
      <c r="N35" s="33" t="s">
        <v>49</v>
      </c>
      <c r="O35" s="43">
        <v>111</v>
      </c>
      <c r="P35" s="43">
        <v>469</v>
      </c>
      <c r="Q35" s="11" t="s">
        <v>12</v>
      </c>
      <c r="R35" s="12" t="s">
        <v>47</v>
      </c>
      <c r="S35" s="11">
        <v>216.7</v>
      </c>
      <c r="T35" s="13">
        <v>0.51</v>
      </c>
      <c r="U35" s="50" t="s">
        <v>34</v>
      </c>
      <c r="V35" s="43">
        <v>119.4</v>
      </c>
      <c r="W35" s="38">
        <v>0.36499999999999999</v>
      </c>
      <c r="X35" s="41">
        <v>57.8</v>
      </c>
      <c r="Y35" s="41">
        <v>188.1</v>
      </c>
      <c r="Z35" s="40">
        <f t="shared" ref="Z35" si="43">ROUND(P35/0.85,2)</f>
        <v>551.76</v>
      </c>
      <c r="AA35" s="31" t="s">
        <v>119</v>
      </c>
      <c r="AB35" s="31" t="s">
        <v>114</v>
      </c>
      <c r="AC35" s="31">
        <f>ROUND(S38/3.2,0)</f>
        <v>25</v>
      </c>
      <c r="AD35" s="31" t="s">
        <v>103</v>
      </c>
      <c r="AE35" s="31" t="s">
        <v>130</v>
      </c>
      <c r="AF35" s="31"/>
      <c r="AG35" s="31" t="s">
        <v>140</v>
      </c>
      <c r="AH35" s="31">
        <f>(AL35-1)*S35</f>
        <v>650.09999999999991</v>
      </c>
      <c r="AI35" s="31"/>
      <c r="AJ35" s="31" t="s">
        <v>90</v>
      </c>
      <c r="AK35" s="31"/>
      <c r="AL35" s="31">
        <v>4</v>
      </c>
      <c r="AM35" s="31" t="s">
        <v>95</v>
      </c>
      <c r="AN35" s="33" t="s">
        <v>49</v>
      </c>
    </row>
    <row r="36" spans="1:40" ht="15.75" customHeight="1" x14ac:dyDescent="0.3">
      <c r="A36" s="48"/>
      <c r="B36" s="44"/>
      <c r="C36" s="41"/>
      <c r="D36" s="44"/>
      <c r="E36" s="41"/>
      <c r="F36" s="41"/>
      <c r="G36" s="38"/>
      <c r="H36" s="38"/>
      <c r="I36" s="38"/>
      <c r="J36" s="38"/>
      <c r="K36" s="38"/>
      <c r="L36" s="38"/>
      <c r="M36" s="38"/>
      <c r="N36" s="34"/>
      <c r="O36" s="44"/>
      <c r="P36" s="44"/>
      <c r="Q36" s="3" t="s">
        <v>15</v>
      </c>
      <c r="R36" s="4" t="s">
        <v>50</v>
      </c>
      <c r="S36" s="3">
        <v>336</v>
      </c>
      <c r="T36" s="5">
        <v>1</v>
      </c>
      <c r="U36" s="51"/>
      <c r="V36" s="44"/>
      <c r="W36" s="38"/>
      <c r="X36" s="41"/>
      <c r="Y36" s="41"/>
      <c r="Z36" s="4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4"/>
    </row>
    <row r="37" spans="1:40" ht="30.75" customHeight="1" x14ac:dyDescent="0.3">
      <c r="A37" s="48"/>
      <c r="B37" s="44"/>
      <c r="C37" s="41"/>
      <c r="D37" s="44"/>
      <c r="E37" s="41"/>
      <c r="F37" s="41"/>
      <c r="G37" s="38"/>
      <c r="H37" s="38"/>
      <c r="I37" s="38"/>
      <c r="J37" s="38"/>
      <c r="K37" s="38"/>
      <c r="L37" s="38"/>
      <c r="M37" s="38"/>
      <c r="N37" s="34"/>
      <c r="O37" s="44"/>
      <c r="P37" s="44"/>
      <c r="Q37" s="3" t="s">
        <v>17</v>
      </c>
      <c r="R37" s="4" t="s">
        <v>51</v>
      </c>
      <c r="S37" s="3">
        <v>216.7</v>
      </c>
      <c r="T37" s="5">
        <v>0.77</v>
      </c>
      <c r="U37" s="51"/>
      <c r="V37" s="44"/>
      <c r="W37" s="38"/>
      <c r="X37" s="41"/>
      <c r="Y37" s="41"/>
      <c r="Z37" s="4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4"/>
    </row>
    <row r="38" spans="1:40" ht="15.75" customHeight="1" thickBot="1" x14ac:dyDescent="0.35">
      <c r="A38" s="49"/>
      <c r="B38" s="45"/>
      <c r="C38" s="41"/>
      <c r="D38" s="45"/>
      <c r="E38" s="41"/>
      <c r="F38" s="41"/>
      <c r="G38" s="39"/>
      <c r="H38" s="39"/>
      <c r="I38" s="39"/>
      <c r="J38" s="39"/>
      <c r="K38" s="39"/>
      <c r="L38" s="39"/>
      <c r="M38" s="39"/>
      <c r="N38" s="35"/>
      <c r="O38" s="45"/>
      <c r="P38" s="45"/>
      <c r="Q38" s="7" t="s">
        <v>19</v>
      </c>
      <c r="R38" s="8" t="s">
        <v>36</v>
      </c>
      <c r="S38" s="7">
        <v>81.3</v>
      </c>
      <c r="T38" s="9">
        <v>3</v>
      </c>
      <c r="U38" s="52"/>
      <c r="V38" s="45"/>
      <c r="W38" s="39"/>
      <c r="X38" s="41"/>
      <c r="Y38" s="41"/>
      <c r="Z38" s="41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5"/>
    </row>
    <row r="39" spans="1:40" ht="15.75" customHeight="1" x14ac:dyDescent="0.3">
      <c r="A39" s="47" t="s">
        <v>151</v>
      </c>
      <c r="B39" s="43">
        <v>18</v>
      </c>
      <c r="C39" s="40">
        <v>769.41</v>
      </c>
      <c r="D39" s="43">
        <v>654</v>
      </c>
      <c r="E39" s="41">
        <v>156</v>
      </c>
      <c r="F39" s="41">
        <v>57.8</v>
      </c>
      <c r="G39" s="42">
        <v>0.36499999999999999</v>
      </c>
      <c r="H39" s="38">
        <f t="shared" ref="H39" si="44">S40</f>
        <v>447.1</v>
      </c>
      <c r="I39" s="38">
        <f t="shared" ref="I39" si="45">S39</f>
        <v>248.3</v>
      </c>
      <c r="J39" s="38">
        <f t="shared" ref="J39" si="46">S41</f>
        <v>248.3</v>
      </c>
      <c r="K39" s="38">
        <f t="shared" ref="K39" si="47">AC39</f>
        <v>31</v>
      </c>
      <c r="L39" s="38">
        <v>0</v>
      </c>
      <c r="M39" s="38">
        <f t="shared" ref="M39" si="48">AH39</f>
        <v>496.6</v>
      </c>
      <c r="N39" s="33" t="s">
        <v>52</v>
      </c>
      <c r="O39" s="43">
        <v>18</v>
      </c>
      <c r="P39" s="43">
        <v>654</v>
      </c>
      <c r="Q39" s="11" t="s">
        <v>12</v>
      </c>
      <c r="R39" s="12" t="s">
        <v>53</v>
      </c>
      <c r="S39" s="11">
        <v>248.3</v>
      </c>
      <c r="T39" s="13">
        <v>0.43</v>
      </c>
      <c r="U39" s="50" t="s">
        <v>34</v>
      </c>
      <c r="V39" s="43">
        <v>104.8</v>
      </c>
      <c r="W39" s="42">
        <v>0.36499999999999999</v>
      </c>
      <c r="X39" s="41">
        <v>57.8</v>
      </c>
      <c r="Y39" s="41">
        <v>156</v>
      </c>
      <c r="Z39" s="40">
        <f t="shared" ref="Z39" si="49">ROUND(P39/0.85,2)</f>
        <v>769.41</v>
      </c>
      <c r="AA39" s="31" t="s">
        <v>118</v>
      </c>
      <c r="AB39" s="31" t="s">
        <v>114</v>
      </c>
      <c r="AC39" s="31">
        <f>ROUND(S42/3.2,0)</f>
        <v>31</v>
      </c>
      <c r="AD39" s="31" t="s">
        <v>104</v>
      </c>
      <c r="AE39" s="31" t="s">
        <v>131</v>
      </c>
      <c r="AF39" s="31"/>
      <c r="AG39" s="31" t="s">
        <v>140</v>
      </c>
      <c r="AH39" s="31">
        <f>(AL39-1)*S39</f>
        <v>496.6</v>
      </c>
      <c r="AI39" s="31"/>
      <c r="AJ39" s="31" t="s">
        <v>89</v>
      </c>
      <c r="AK39" s="31"/>
      <c r="AL39" s="31">
        <v>3</v>
      </c>
      <c r="AM39" s="31" t="s">
        <v>95</v>
      </c>
      <c r="AN39" s="33" t="s">
        <v>52</v>
      </c>
    </row>
    <row r="40" spans="1:40" ht="30.75" customHeight="1" x14ac:dyDescent="0.3">
      <c r="A40" s="48"/>
      <c r="B40" s="44"/>
      <c r="C40" s="41"/>
      <c r="D40" s="44"/>
      <c r="E40" s="41"/>
      <c r="F40" s="41"/>
      <c r="G40" s="38"/>
      <c r="H40" s="38"/>
      <c r="I40" s="38"/>
      <c r="J40" s="38"/>
      <c r="K40" s="38"/>
      <c r="L40" s="38"/>
      <c r="M40" s="38"/>
      <c r="N40" s="34"/>
      <c r="O40" s="44"/>
      <c r="P40" s="44"/>
      <c r="Q40" s="3" t="s">
        <v>15</v>
      </c>
      <c r="R40" s="4" t="s">
        <v>54</v>
      </c>
      <c r="S40" s="3">
        <v>447.1</v>
      </c>
      <c r="T40" s="5">
        <v>0.8</v>
      </c>
      <c r="U40" s="51"/>
      <c r="V40" s="44"/>
      <c r="W40" s="38"/>
      <c r="X40" s="41"/>
      <c r="Y40" s="41"/>
      <c r="Z40" s="4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4"/>
    </row>
    <row r="41" spans="1:40" ht="15.75" customHeight="1" x14ac:dyDescent="0.3">
      <c r="A41" s="48"/>
      <c r="B41" s="44"/>
      <c r="C41" s="41"/>
      <c r="D41" s="44"/>
      <c r="E41" s="41"/>
      <c r="F41" s="41"/>
      <c r="G41" s="38"/>
      <c r="H41" s="38"/>
      <c r="I41" s="38"/>
      <c r="J41" s="38"/>
      <c r="K41" s="38"/>
      <c r="L41" s="38"/>
      <c r="M41" s="38"/>
      <c r="N41" s="34"/>
      <c r="O41" s="44"/>
      <c r="P41" s="44"/>
      <c r="Q41" s="3" t="s">
        <v>17</v>
      </c>
      <c r="R41" s="4" t="s">
        <v>55</v>
      </c>
      <c r="S41" s="3">
        <v>248.3</v>
      </c>
      <c r="T41" s="5">
        <v>0.65</v>
      </c>
      <c r="U41" s="51"/>
      <c r="V41" s="44"/>
      <c r="W41" s="38"/>
      <c r="X41" s="41"/>
      <c r="Y41" s="41"/>
      <c r="Z41" s="4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4"/>
    </row>
    <row r="42" spans="1:40" ht="15.75" customHeight="1" thickBot="1" x14ac:dyDescent="0.35">
      <c r="A42" s="49"/>
      <c r="B42" s="45"/>
      <c r="C42" s="41"/>
      <c r="D42" s="45"/>
      <c r="E42" s="41"/>
      <c r="F42" s="41"/>
      <c r="G42" s="38"/>
      <c r="H42" s="39"/>
      <c r="I42" s="39"/>
      <c r="J42" s="39"/>
      <c r="K42" s="39"/>
      <c r="L42" s="39"/>
      <c r="M42" s="39"/>
      <c r="N42" s="35"/>
      <c r="O42" s="45"/>
      <c r="P42" s="45"/>
      <c r="Q42" s="7" t="s">
        <v>19</v>
      </c>
      <c r="R42" s="8" t="s">
        <v>36</v>
      </c>
      <c r="S42" s="7">
        <v>99.4</v>
      </c>
      <c r="T42" s="9">
        <v>3</v>
      </c>
      <c r="U42" s="52"/>
      <c r="V42" s="45"/>
      <c r="W42" s="38"/>
      <c r="X42" s="41"/>
      <c r="Y42" s="41"/>
      <c r="Z42" s="41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5"/>
    </row>
    <row r="43" spans="1:40" ht="15.75" customHeight="1" x14ac:dyDescent="0.3">
      <c r="A43" s="47" t="s">
        <v>152</v>
      </c>
      <c r="B43" s="43">
        <v>16</v>
      </c>
      <c r="C43" s="40">
        <v>915.29</v>
      </c>
      <c r="D43" s="43">
        <v>778</v>
      </c>
      <c r="E43" s="41">
        <v>163</v>
      </c>
      <c r="F43" s="41">
        <v>57.8</v>
      </c>
      <c r="G43" s="38">
        <v>0.36499999999999999</v>
      </c>
      <c r="H43" s="38">
        <f t="shared" si="16"/>
        <v>774.8</v>
      </c>
      <c r="I43" s="38">
        <f t="shared" ref="I43" si="50">S43</f>
        <v>249.4</v>
      </c>
      <c r="J43" s="38">
        <f t="shared" ref="J43" si="51">S45</f>
        <v>249.4</v>
      </c>
      <c r="K43" s="38">
        <f t="shared" ref="K43" si="52">AC43</f>
        <v>50</v>
      </c>
      <c r="L43" s="38">
        <v>0</v>
      </c>
      <c r="M43" s="38">
        <f t="shared" ref="M43" si="53">AH43</f>
        <v>498.8</v>
      </c>
      <c r="N43" s="33" t="s">
        <v>56</v>
      </c>
      <c r="O43" s="43">
        <v>16</v>
      </c>
      <c r="P43" s="43">
        <v>778</v>
      </c>
      <c r="Q43" s="11" t="s">
        <v>12</v>
      </c>
      <c r="R43" s="12" t="s">
        <v>57</v>
      </c>
      <c r="S43" s="11">
        <v>249.4</v>
      </c>
      <c r="T43" s="13">
        <v>0.36</v>
      </c>
      <c r="U43" s="50" t="s">
        <v>34</v>
      </c>
      <c r="V43" s="43">
        <v>108.1</v>
      </c>
      <c r="W43" s="38">
        <v>0.36499999999999999</v>
      </c>
      <c r="X43" s="41">
        <v>57.8</v>
      </c>
      <c r="Y43" s="41">
        <v>163</v>
      </c>
      <c r="Z43" s="40">
        <f t="shared" ref="Z43" si="54">ROUND(P43/0.85,2)</f>
        <v>915.29</v>
      </c>
      <c r="AA43" s="31" t="s">
        <v>118</v>
      </c>
      <c r="AB43" s="31" t="s">
        <v>114</v>
      </c>
      <c r="AC43" s="31">
        <f>ROUND(S46/3.2,0)</f>
        <v>50</v>
      </c>
      <c r="AD43" s="31" t="s">
        <v>105</v>
      </c>
      <c r="AE43" s="31" t="s">
        <v>132</v>
      </c>
      <c r="AF43" s="31"/>
      <c r="AG43" s="31" t="s">
        <v>140</v>
      </c>
      <c r="AH43" s="31">
        <f>(AL43-1)*S43</f>
        <v>498.8</v>
      </c>
      <c r="AI43" s="31"/>
      <c r="AJ43" s="31" t="s">
        <v>89</v>
      </c>
      <c r="AK43" s="31"/>
      <c r="AL43" s="31">
        <v>3</v>
      </c>
      <c r="AM43" s="31" t="s">
        <v>95</v>
      </c>
      <c r="AN43" s="33" t="s">
        <v>56</v>
      </c>
    </row>
    <row r="44" spans="1:40" ht="30.75" customHeight="1" x14ac:dyDescent="0.3">
      <c r="A44" s="48"/>
      <c r="B44" s="44"/>
      <c r="C44" s="41"/>
      <c r="D44" s="44"/>
      <c r="E44" s="41"/>
      <c r="F44" s="41"/>
      <c r="G44" s="38"/>
      <c r="H44" s="38"/>
      <c r="I44" s="38"/>
      <c r="J44" s="38"/>
      <c r="K44" s="38"/>
      <c r="L44" s="38"/>
      <c r="M44" s="38"/>
      <c r="N44" s="34"/>
      <c r="O44" s="44"/>
      <c r="P44" s="44"/>
      <c r="Q44" s="3" t="s">
        <v>15</v>
      </c>
      <c r="R44" s="4" t="s">
        <v>54</v>
      </c>
      <c r="S44" s="3">
        <v>774.8</v>
      </c>
      <c r="T44" s="5">
        <v>0.6</v>
      </c>
      <c r="U44" s="51"/>
      <c r="V44" s="44"/>
      <c r="W44" s="38"/>
      <c r="X44" s="41"/>
      <c r="Y44" s="41"/>
      <c r="Z44" s="4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4"/>
    </row>
    <row r="45" spans="1:40" ht="15.75" customHeight="1" x14ac:dyDescent="0.3">
      <c r="A45" s="48"/>
      <c r="B45" s="44"/>
      <c r="C45" s="41"/>
      <c r="D45" s="44"/>
      <c r="E45" s="41"/>
      <c r="F45" s="41"/>
      <c r="G45" s="38"/>
      <c r="H45" s="38"/>
      <c r="I45" s="38"/>
      <c r="J45" s="38"/>
      <c r="K45" s="38"/>
      <c r="L45" s="38"/>
      <c r="M45" s="38"/>
      <c r="N45" s="34"/>
      <c r="O45" s="44"/>
      <c r="P45" s="44"/>
      <c r="Q45" s="3" t="s">
        <v>17</v>
      </c>
      <c r="R45" s="4" t="s">
        <v>53</v>
      </c>
      <c r="S45" s="3">
        <v>249.4</v>
      </c>
      <c r="T45" s="5">
        <v>0.51</v>
      </c>
      <c r="U45" s="51"/>
      <c r="V45" s="44"/>
      <c r="W45" s="38"/>
      <c r="X45" s="41"/>
      <c r="Y45" s="41"/>
      <c r="Z45" s="4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4"/>
    </row>
    <row r="46" spans="1:40" ht="15.75" customHeight="1" thickBot="1" x14ac:dyDescent="0.35">
      <c r="A46" s="49"/>
      <c r="B46" s="45"/>
      <c r="C46" s="41"/>
      <c r="D46" s="45"/>
      <c r="E46" s="41"/>
      <c r="F46" s="41"/>
      <c r="G46" s="39"/>
      <c r="H46" s="39"/>
      <c r="I46" s="39"/>
      <c r="J46" s="39"/>
      <c r="K46" s="39"/>
      <c r="L46" s="39"/>
      <c r="M46" s="39"/>
      <c r="N46" s="35"/>
      <c r="O46" s="45"/>
      <c r="P46" s="45"/>
      <c r="Q46" s="7" t="s">
        <v>19</v>
      </c>
      <c r="R46" s="8" t="s">
        <v>36</v>
      </c>
      <c r="S46" s="7">
        <v>161</v>
      </c>
      <c r="T46" s="9">
        <v>3</v>
      </c>
      <c r="U46" s="52"/>
      <c r="V46" s="45"/>
      <c r="W46" s="39"/>
      <c r="X46" s="41"/>
      <c r="Y46" s="41"/>
      <c r="Z46" s="41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5"/>
    </row>
    <row r="47" spans="1:40" ht="15.75" customHeight="1" x14ac:dyDescent="0.3">
      <c r="A47" s="47" t="s">
        <v>153</v>
      </c>
      <c r="B47" s="43">
        <v>2</v>
      </c>
      <c r="C47" s="40">
        <v>982.35</v>
      </c>
      <c r="D47" s="43">
        <v>835</v>
      </c>
      <c r="E47" s="41">
        <v>106.3</v>
      </c>
      <c r="F47" s="41">
        <v>27.2</v>
      </c>
      <c r="G47" s="42">
        <v>0.36499999999999999</v>
      </c>
      <c r="H47" s="38">
        <f t="shared" si="22"/>
        <v>695.8</v>
      </c>
      <c r="I47" s="38">
        <f t="shared" ref="I47" si="55">S47</f>
        <v>283.7</v>
      </c>
      <c r="J47" s="38">
        <f t="shared" ref="J47" si="56">S49</f>
        <v>283.7</v>
      </c>
      <c r="K47" s="38">
        <f t="shared" ref="K47" si="57">AC47</f>
        <v>51</v>
      </c>
      <c r="L47" s="38">
        <v>0</v>
      </c>
      <c r="M47" s="38">
        <f t="shared" ref="M47" si="58">AH47</f>
        <v>851.09999999999991</v>
      </c>
      <c r="N47" s="33" t="s">
        <v>58</v>
      </c>
      <c r="O47" s="43">
        <v>2</v>
      </c>
      <c r="P47" s="43">
        <v>835</v>
      </c>
      <c r="Q47" s="11" t="s">
        <v>12</v>
      </c>
      <c r="R47" s="12" t="s">
        <v>57</v>
      </c>
      <c r="S47" s="11">
        <v>283.7</v>
      </c>
      <c r="T47" s="13">
        <v>0.32</v>
      </c>
      <c r="U47" s="50" t="s">
        <v>22</v>
      </c>
      <c r="V47" s="43">
        <v>91.1</v>
      </c>
      <c r="W47" s="42">
        <v>0.36499999999999999</v>
      </c>
      <c r="X47" s="41">
        <v>27.2</v>
      </c>
      <c r="Y47" s="41">
        <v>106.3</v>
      </c>
      <c r="Z47" s="40">
        <f t="shared" ref="Z47" si="59">ROUND(P47/0.85,2)</f>
        <v>982.35</v>
      </c>
      <c r="AA47" s="31" t="s">
        <v>120</v>
      </c>
      <c r="AB47" s="31" t="s">
        <v>114</v>
      </c>
      <c r="AC47" s="31">
        <f>ROUND(S50/3.2,0)</f>
        <v>51</v>
      </c>
      <c r="AD47" s="31" t="s">
        <v>106</v>
      </c>
      <c r="AE47" s="31" t="s">
        <v>124</v>
      </c>
      <c r="AF47" s="31"/>
      <c r="AG47" s="31" t="s">
        <v>140</v>
      </c>
      <c r="AH47" s="31">
        <f>(AL47-1)*S47</f>
        <v>851.09999999999991</v>
      </c>
      <c r="AI47" s="31"/>
      <c r="AJ47" s="31" t="s">
        <v>91</v>
      </c>
      <c r="AK47" s="31"/>
      <c r="AL47" s="31">
        <v>4</v>
      </c>
      <c r="AM47" s="31" t="s">
        <v>95</v>
      </c>
      <c r="AN47" s="33" t="s">
        <v>58</v>
      </c>
    </row>
    <row r="48" spans="1:40" ht="15.75" customHeight="1" x14ac:dyDescent="0.3">
      <c r="A48" s="48"/>
      <c r="B48" s="44"/>
      <c r="C48" s="41"/>
      <c r="D48" s="44"/>
      <c r="E48" s="41"/>
      <c r="F48" s="41"/>
      <c r="G48" s="38"/>
      <c r="H48" s="38"/>
      <c r="I48" s="38"/>
      <c r="J48" s="38"/>
      <c r="K48" s="38"/>
      <c r="L48" s="38"/>
      <c r="M48" s="38"/>
      <c r="N48" s="34"/>
      <c r="O48" s="44"/>
      <c r="P48" s="44"/>
      <c r="Q48" s="3" t="s">
        <v>15</v>
      </c>
      <c r="R48" s="4" t="s">
        <v>59</v>
      </c>
      <c r="S48" s="3">
        <v>695.8</v>
      </c>
      <c r="T48" s="5">
        <v>0.4</v>
      </c>
      <c r="U48" s="51"/>
      <c r="V48" s="44"/>
      <c r="W48" s="38"/>
      <c r="X48" s="41"/>
      <c r="Y48" s="41"/>
      <c r="Z48" s="4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4"/>
    </row>
    <row r="49" spans="1:40" ht="15.75" customHeight="1" x14ac:dyDescent="0.3">
      <c r="A49" s="48"/>
      <c r="B49" s="44"/>
      <c r="C49" s="41"/>
      <c r="D49" s="44"/>
      <c r="E49" s="41"/>
      <c r="F49" s="41"/>
      <c r="G49" s="38"/>
      <c r="H49" s="38"/>
      <c r="I49" s="38"/>
      <c r="J49" s="38"/>
      <c r="K49" s="38"/>
      <c r="L49" s="38"/>
      <c r="M49" s="38"/>
      <c r="N49" s="34"/>
      <c r="O49" s="44"/>
      <c r="P49" s="44"/>
      <c r="Q49" s="3" t="s">
        <v>17</v>
      </c>
      <c r="R49" s="4" t="s">
        <v>60</v>
      </c>
      <c r="S49" s="3">
        <v>283.7</v>
      </c>
      <c r="T49" s="5">
        <v>0.4</v>
      </c>
      <c r="U49" s="51"/>
      <c r="V49" s="44"/>
      <c r="W49" s="38"/>
      <c r="X49" s="41"/>
      <c r="Y49" s="41"/>
      <c r="Z49" s="4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4"/>
    </row>
    <row r="50" spans="1:40" ht="15.75" customHeight="1" thickBot="1" x14ac:dyDescent="0.35">
      <c r="A50" s="49"/>
      <c r="B50" s="45"/>
      <c r="C50" s="41"/>
      <c r="D50" s="45"/>
      <c r="E50" s="41"/>
      <c r="F50" s="41"/>
      <c r="G50" s="38"/>
      <c r="H50" s="39"/>
      <c r="I50" s="39"/>
      <c r="J50" s="39"/>
      <c r="K50" s="39"/>
      <c r="L50" s="39"/>
      <c r="M50" s="39"/>
      <c r="N50" s="35"/>
      <c r="O50" s="45"/>
      <c r="P50" s="45"/>
      <c r="Q50" s="7" t="s">
        <v>19</v>
      </c>
      <c r="R50" s="8" t="s">
        <v>36</v>
      </c>
      <c r="S50" s="7">
        <v>162.80000000000001</v>
      </c>
      <c r="T50" s="9">
        <v>1.9</v>
      </c>
      <c r="U50" s="52"/>
      <c r="V50" s="45"/>
      <c r="W50" s="38"/>
      <c r="X50" s="41"/>
      <c r="Y50" s="41"/>
      <c r="Z50" s="41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5"/>
    </row>
    <row r="51" spans="1:40" ht="15" customHeight="1" x14ac:dyDescent="0.3">
      <c r="A51" s="47" t="s">
        <v>154</v>
      </c>
      <c r="B51" s="43">
        <v>9</v>
      </c>
      <c r="C51" s="40">
        <v>2576.4699999999998</v>
      </c>
      <c r="D51" s="43">
        <v>2190</v>
      </c>
      <c r="E51" s="41">
        <v>65.7</v>
      </c>
      <c r="F51" s="41">
        <v>27.2</v>
      </c>
      <c r="G51" s="38">
        <v>0.36499999999999999</v>
      </c>
      <c r="H51" s="38">
        <f t="shared" ref="H51" si="60">S52</f>
        <v>1698</v>
      </c>
      <c r="I51" s="38">
        <f t="shared" ref="I51" si="61">S51</f>
        <v>580</v>
      </c>
      <c r="J51" s="38">
        <f t="shared" ref="J51" si="62">S53</f>
        <v>619.5</v>
      </c>
      <c r="K51" s="38">
        <f t="shared" ref="K51" si="63">AC51</f>
        <v>96</v>
      </c>
      <c r="L51" s="38">
        <v>0</v>
      </c>
      <c r="M51" s="38">
        <f t="shared" ref="M51" si="64">AH51</f>
        <v>1160</v>
      </c>
      <c r="N51" s="33" t="s">
        <v>61</v>
      </c>
      <c r="O51" s="43">
        <v>9</v>
      </c>
      <c r="P51" s="43">
        <v>2190</v>
      </c>
      <c r="Q51" s="11" t="s">
        <v>12</v>
      </c>
      <c r="R51" s="12" t="s">
        <v>62</v>
      </c>
      <c r="S51" s="11">
        <v>580</v>
      </c>
      <c r="T51" s="13">
        <v>0.2</v>
      </c>
      <c r="U51" s="50" t="s">
        <v>22</v>
      </c>
      <c r="V51" s="43">
        <v>58</v>
      </c>
      <c r="W51" s="38">
        <v>0.36499999999999999</v>
      </c>
      <c r="X51" s="41">
        <v>27.2</v>
      </c>
      <c r="Y51" s="41">
        <v>65.7</v>
      </c>
      <c r="Z51" s="40">
        <f t="shared" ref="Z51" si="65">ROUND(P51/0.85,2)</f>
        <v>2576.4699999999998</v>
      </c>
      <c r="AA51" s="31" t="s">
        <v>121</v>
      </c>
      <c r="AB51" s="31" t="s">
        <v>114</v>
      </c>
      <c r="AC51" s="31">
        <f>ROUND(S54/3.2,0)</f>
        <v>96</v>
      </c>
      <c r="AD51" s="31" t="s">
        <v>107</v>
      </c>
      <c r="AE51" s="31" t="s">
        <v>133</v>
      </c>
      <c r="AF51" s="31"/>
      <c r="AG51" s="31" t="s">
        <v>140</v>
      </c>
      <c r="AH51" s="31">
        <f>(AL51-1)*S51</f>
        <v>1160</v>
      </c>
      <c r="AI51" s="31"/>
      <c r="AJ51" s="31" t="s">
        <v>91</v>
      </c>
      <c r="AK51" s="31"/>
      <c r="AL51" s="31">
        <v>3</v>
      </c>
      <c r="AM51" s="31" t="s">
        <v>95</v>
      </c>
      <c r="AN51" s="33" t="s">
        <v>61</v>
      </c>
    </row>
    <row r="52" spans="1:40" ht="15.75" customHeight="1" x14ac:dyDescent="0.3">
      <c r="A52" s="48"/>
      <c r="B52" s="44"/>
      <c r="C52" s="41"/>
      <c r="D52" s="44"/>
      <c r="E52" s="41"/>
      <c r="F52" s="41"/>
      <c r="G52" s="38"/>
      <c r="H52" s="38"/>
      <c r="I52" s="38"/>
      <c r="J52" s="38"/>
      <c r="K52" s="38"/>
      <c r="L52" s="38"/>
      <c r="M52" s="38"/>
      <c r="N52" s="34"/>
      <c r="O52" s="44"/>
      <c r="P52" s="44"/>
      <c r="Q52" s="3" t="s">
        <v>15</v>
      </c>
      <c r="R52" s="4" t="s">
        <v>63</v>
      </c>
      <c r="S52" s="3">
        <v>1698</v>
      </c>
      <c r="T52" s="5">
        <v>0.25</v>
      </c>
      <c r="U52" s="51"/>
      <c r="V52" s="44"/>
      <c r="W52" s="38"/>
      <c r="X52" s="41"/>
      <c r="Y52" s="41"/>
      <c r="Z52" s="4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4"/>
    </row>
    <row r="53" spans="1:40" ht="15.75" customHeight="1" x14ac:dyDescent="0.3">
      <c r="A53" s="48"/>
      <c r="B53" s="44"/>
      <c r="C53" s="41"/>
      <c r="D53" s="44"/>
      <c r="E53" s="41"/>
      <c r="F53" s="41"/>
      <c r="G53" s="38"/>
      <c r="H53" s="38"/>
      <c r="I53" s="38"/>
      <c r="J53" s="38"/>
      <c r="K53" s="38"/>
      <c r="L53" s="38"/>
      <c r="M53" s="38"/>
      <c r="N53" s="34"/>
      <c r="O53" s="44"/>
      <c r="P53" s="44"/>
      <c r="Q53" s="3" t="s">
        <v>17</v>
      </c>
      <c r="R53" s="4" t="s">
        <v>57</v>
      </c>
      <c r="S53" s="3">
        <v>619.5</v>
      </c>
      <c r="T53" s="5">
        <v>0.32</v>
      </c>
      <c r="U53" s="51"/>
      <c r="V53" s="44"/>
      <c r="W53" s="38"/>
      <c r="X53" s="41"/>
      <c r="Y53" s="41"/>
      <c r="Z53" s="4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4"/>
    </row>
    <row r="54" spans="1:40" ht="15.6" customHeight="1" thickBot="1" x14ac:dyDescent="0.35">
      <c r="A54" s="49"/>
      <c r="B54" s="45"/>
      <c r="C54" s="41"/>
      <c r="D54" s="45"/>
      <c r="E54" s="41"/>
      <c r="F54" s="41"/>
      <c r="G54" s="39"/>
      <c r="H54" s="39"/>
      <c r="I54" s="39"/>
      <c r="J54" s="39"/>
      <c r="K54" s="39"/>
      <c r="L54" s="39"/>
      <c r="M54" s="39"/>
      <c r="N54" s="35"/>
      <c r="O54" s="45"/>
      <c r="P54" s="45"/>
      <c r="Q54" s="7" t="s">
        <v>19</v>
      </c>
      <c r="R54" s="8" t="s">
        <v>64</v>
      </c>
      <c r="S54" s="7">
        <v>308.7</v>
      </c>
      <c r="T54" s="9">
        <v>1.4</v>
      </c>
      <c r="U54" s="52"/>
      <c r="V54" s="45"/>
      <c r="W54" s="39"/>
      <c r="X54" s="41"/>
      <c r="Y54" s="41"/>
      <c r="Z54" s="41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5"/>
    </row>
    <row r="55" spans="1:40" ht="30" customHeight="1" x14ac:dyDescent="0.3">
      <c r="A55" s="47" t="s">
        <v>155</v>
      </c>
      <c r="B55" s="43">
        <v>14</v>
      </c>
      <c r="C55" s="40">
        <v>1535.29</v>
      </c>
      <c r="D55" s="43">
        <v>1305</v>
      </c>
      <c r="E55" s="41">
        <v>76.5</v>
      </c>
      <c r="F55" s="41">
        <v>17.2</v>
      </c>
      <c r="G55" s="42">
        <v>0.36499999999999999</v>
      </c>
      <c r="H55" s="38">
        <f t="shared" si="16"/>
        <v>1193.2</v>
      </c>
      <c r="I55" s="38">
        <f t="shared" ref="I55" si="66">S55</f>
        <v>321.10000000000002</v>
      </c>
      <c r="J55" s="38">
        <f t="shared" ref="J55" si="67">S57</f>
        <v>321.10000000000002</v>
      </c>
      <c r="K55" s="38">
        <f t="shared" ref="K55" si="68">AC55</f>
        <v>76</v>
      </c>
      <c r="L55" s="38">
        <v>0</v>
      </c>
      <c r="M55" s="38">
        <f t="shared" ref="M55" si="69">AH55</f>
        <v>1284.4000000000001</v>
      </c>
      <c r="N55" s="33" t="s">
        <v>65</v>
      </c>
      <c r="O55" s="43">
        <v>14</v>
      </c>
      <c r="P55" s="43">
        <v>1305</v>
      </c>
      <c r="Q55" s="11" t="s">
        <v>12</v>
      </c>
      <c r="R55" s="12" t="s">
        <v>66</v>
      </c>
      <c r="S55" s="11">
        <v>321.10000000000002</v>
      </c>
      <c r="T55" s="13">
        <v>0.2</v>
      </c>
      <c r="U55" s="50" t="s">
        <v>67</v>
      </c>
      <c r="V55" s="43">
        <v>73.5</v>
      </c>
      <c r="W55" s="42">
        <v>0.36499999999999999</v>
      </c>
      <c r="X55" s="41">
        <v>17.2</v>
      </c>
      <c r="Y55" s="41">
        <v>76.5</v>
      </c>
      <c r="Z55" s="40">
        <f t="shared" ref="Z55" si="70">ROUND(P55/0.85,2)</f>
        <v>1535.29</v>
      </c>
      <c r="AA55" s="31" t="s">
        <v>122</v>
      </c>
      <c r="AB55" s="31" t="s">
        <v>112</v>
      </c>
      <c r="AC55" s="31">
        <f>ROUND(S58/3.2,0)</f>
        <v>76</v>
      </c>
      <c r="AD55" s="29" t="s">
        <v>108</v>
      </c>
      <c r="AE55" s="31" t="s">
        <v>134</v>
      </c>
      <c r="AF55" s="31"/>
      <c r="AG55" s="31" t="s">
        <v>140</v>
      </c>
      <c r="AH55" s="31">
        <f>(AL55-1)*S55</f>
        <v>1284.4000000000001</v>
      </c>
      <c r="AI55" s="31"/>
      <c r="AJ55" s="31" t="s">
        <v>91</v>
      </c>
      <c r="AK55" s="31"/>
      <c r="AL55" s="31">
        <v>5</v>
      </c>
      <c r="AM55" s="31" t="s">
        <v>95</v>
      </c>
      <c r="AN55" s="33" t="s">
        <v>65</v>
      </c>
    </row>
    <row r="56" spans="1:40" ht="30.75" customHeight="1" x14ac:dyDescent="0.3">
      <c r="A56" s="48"/>
      <c r="B56" s="44"/>
      <c r="C56" s="41"/>
      <c r="D56" s="44"/>
      <c r="E56" s="41"/>
      <c r="F56" s="41"/>
      <c r="G56" s="38"/>
      <c r="H56" s="38"/>
      <c r="I56" s="38"/>
      <c r="J56" s="38"/>
      <c r="K56" s="38"/>
      <c r="L56" s="38"/>
      <c r="M56" s="38"/>
      <c r="N56" s="34"/>
      <c r="O56" s="44"/>
      <c r="P56" s="44"/>
      <c r="Q56" s="3" t="s">
        <v>15</v>
      </c>
      <c r="R56" s="4" t="s">
        <v>68</v>
      </c>
      <c r="S56" s="3">
        <v>1193.2</v>
      </c>
      <c r="T56" s="5">
        <v>0.28000000000000003</v>
      </c>
      <c r="U56" s="51"/>
      <c r="V56" s="44"/>
      <c r="W56" s="38"/>
      <c r="X56" s="41"/>
      <c r="Y56" s="41"/>
      <c r="Z56" s="41"/>
      <c r="AA56" s="31"/>
      <c r="AB56" s="31"/>
      <c r="AC56" s="31"/>
      <c r="AD56" s="29"/>
      <c r="AE56" s="31"/>
      <c r="AF56" s="31"/>
      <c r="AG56" s="31"/>
      <c r="AH56" s="31"/>
      <c r="AI56" s="31"/>
      <c r="AJ56" s="31"/>
      <c r="AK56" s="31"/>
      <c r="AL56" s="31"/>
      <c r="AM56" s="31"/>
      <c r="AN56" s="34"/>
    </row>
    <row r="57" spans="1:40" ht="15.6" customHeight="1" x14ac:dyDescent="0.3">
      <c r="A57" s="48"/>
      <c r="B57" s="44"/>
      <c r="C57" s="41"/>
      <c r="D57" s="44"/>
      <c r="E57" s="41"/>
      <c r="F57" s="41"/>
      <c r="G57" s="38"/>
      <c r="H57" s="38"/>
      <c r="I57" s="38"/>
      <c r="J57" s="38"/>
      <c r="K57" s="38"/>
      <c r="L57" s="38"/>
      <c r="M57" s="38"/>
      <c r="N57" s="34"/>
      <c r="O57" s="44"/>
      <c r="P57" s="44"/>
      <c r="Q57" s="3" t="s">
        <v>17</v>
      </c>
      <c r="R57" s="4" t="s">
        <v>69</v>
      </c>
      <c r="S57" s="3">
        <v>321.10000000000002</v>
      </c>
      <c r="T57" s="5">
        <v>0.35</v>
      </c>
      <c r="U57" s="51"/>
      <c r="V57" s="44"/>
      <c r="W57" s="38"/>
      <c r="X57" s="41"/>
      <c r="Y57" s="41"/>
      <c r="Z57" s="41"/>
      <c r="AA57" s="31"/>
      <c r="AB57" s="31"/>
      <c r="AC57" s="31"/>
      <c r="AD57" s="29"/>
      <c r="AE57" s="31"/>
      <c r="AF57" s="31"/>
      <c r="AG57" s="31"/>
      <c r="AH57" s="31"/>
      <c r="AI57" s="31"/>
      <c r="AJ57" s="31"/>
      <c r="AK57" s="31"/>
      <c r="AL57" s="31"/>
      <c r="AM57" s="31"/>
      <c r="AN57" s="34"/>
    </row>
    <row r="58" spans="1:40" ht="15.75" customHeight="1" thickBot="1" x14ac:dyDescent="0.35">
      <c r="A58" s="49"/>
      <c r="B58" s="45"/>
      <c r="C58" s="41"/>
      <c r="D58" s="45"/>
      <c r="E58" s="41"/>
      <c r="F58" s="41"/>
      <c r="G58" s="38"/>
      <c r="H58" s="39"/>
      <c r="I58" s="39"/>
      <c r="J58" s="39"/>
      <c r="K58" s="39"/>
      <c r="L58" s="39"/>
      <c r="M58" s="39"/>
      <c r="N58" s="35"/>
      <c r="O58" s="45"/>
      <c r="P58" s="45"/>
      <c r="Q58" s="7" t="s">
        <v>19</v>
      </c>
      <c r="R58" s="8" t="s">
        <v>70</v>
      </c>
      <c r="S58" s="7">
        <v>243.6</v>
      </c>
      <c r="T58" s="9">
        <v>1.3</v>
      </c>
      <c r="U58" s="52"/>
      <c r="V58" s="45"/>
      <c r="W58" s="38"/>
      <c r="X58" s="41"/>
      <c r="Y58" s="41"/>
      <c r="Z58" s="41"/>
      <c r="AA58" s="32"/>
      <c r="AB58" s="32"/>
      <c r="AC58" s="32"/>
      <c r="AD58" s="30"/>
      <c r="AE58" s="32"/>
      <c r="AF58" s="32"/>
      <c r="AG58" s="32"/>
      <c r="AH58" s="32"/>
      <c r="AI58" s="32"/>
      <c r="AJ58" s="32"/>
      <c r="AK58" s="32"/>
      <c r="AL58" s="32"/>
      <c r="AM58" s="32"/>
      <c r="AN58" s="35"/>
    </row>
    <row r="59" spans="1:40" x14ac:dyDescent="0.45">
      <c r="AK59" s="14"/>
    </row>
  </sheetData>
  <mergeCells count="513">
    <mergeCell ref="U1:V1"/>
    <mergeCell ref="A3:A6"/>
    <mergeCell ref="N3:N6"/>
    <mergeCell ref="O3:O6"/>
    <mergeCell ref="P3:P6"/>
    <mergeCell ref="U3:U6"/>
    <mergeCell ref="V3:V6"/>
    <mergeCell ref="C3:C6"/>
    <mergeCell ref="D1:D2"/>
    <mergeCell ref="A1:A2"/>
    <mergeCell ref="N1:N2"/>
    <mergeCell ref="O1:O2"/>
    <mergeCell ref="P1:P2"/>
    <mergeCell ref="Q1:T1"/>
    <mergeCell ref="G3:G6"/>
    <mergeCell ref="E3:E6"/>
    <mergeCell ref="D3:D6"/>
    <mergeCell ref="F3:F6"/>
    <mergeCell ref="A7:A10"/>
    <mergeCell ref="C7:C10"/>
    <mergeCell ref="O7:O10"/>
    <mergeCell ref="P7:P10"/>
    <mergeCell ref="U7:U10"/>
    <mergeCell ref="V7:V10"/>
    <mergeCell ref="AE3:AE6"/>
    <mergeCell ref="AB3:AB6"/>
    <mergeCell ref="AC3:AC6"/>
    <mergeCell ref="W3:W6"/>
    <mergeCell ref="X3:X6"/>
    <mergeCell ref="Y3:Y6"/>
    <mergeCell ref="Z3:Z6"/>
    <mergeCell ref="AD3:AD6"/>
    <mergeCell ref="AA3:AA6"/>
    <mergeCell ref="Z7:Z10"/>
    <mergeCell ref="AD7:AD10"/>
    <mergeCell ref="AA7:AA10"/>
    <mergeCell ref="O15:O18"/>
    <mergeCell ref="P15:P18"/>
    <mergeCell ref="U15:U18"/>
    <mergeCell ref="V15:V18"/>
    <mergeCell ref="W15:W18"/>
    <mergeCell ref="AC11:AC14"/>
    <mergeCell ref="AG11:AG14"/>
    <mergeCell ref="AH11:AH14"/>
    <mergeCell ref="AK3:AK6"/>
    <mergeCell ref="AL3:AL6"/>
    <mergeCell ref="AM3:AM6"/>
    <mergeCell ref="AG3:AG6"/>
    <mergeCell ref="AH3:AH6"/>
    <mergeCell ref="AJ3:AJ6"/>
    <mergeCell ref="AK7:AK10"/>
    <mergeCell ref="AL7:AL10"/>
    <mergeCell ref="AD11:AD14"/>
    <mergeCell ref="AB11:AB14"/>
    <mergeCell ref="AM7:AM10"/>
    <mergeCell ref="A11:A14"/>
    <mergeCell ref="C11:C14"/>
    <mergeCell ref="O11:O14"/>
    <mergeCell ref="P11:P14"/>
    <mergeCell ref="U11:U14"/>
    <mergeCell ref="V11:V14"/>
    <mergeCell ref="W11:W14"/>
    <mergeCell ref="AE7:AE10"/>
    <mergeCell ref="AB7:AB10"/>
    <mergeCell ref="AC7:AC10"/>
    <mergeCell ref="AG7:AG10"/>
    <mergeCell ref="AH7:AH10"/>
    <mergeCell ref="AJ7:AJ10"/>
    <mergeCell ref="W7:W10"/>
    <mergeCell ref="X7:X10"/>
    <mergeCell ref="Y7:Y10"/>
    <mergeCell ref="AJ11:AJ14"/>
    <mergeCell ref="AK11:AK14"/>
    <mergeCell ref="X11:X14"/>
    <mergeCell ref="Y11:Y14"/>
    <mergeCell ref="Z11:Z14"/>
    <mergeCell ref="AM11:AM14"/>
    <mergeCell ref="AA11:AA14"/>
    <mergeCell ref="AE11:AE14"/>
    <mergeCell ref="AE19:AE22"/>
    <mergeCell ref="AB19:AB22"/>
    <mergeCell ref="AM15:AM18"/>
    <mergeCell ref="A19:A22"/>
    <mergeCell ref="C19:C22"/>
    <mergeCell ref="O19:O22"/>
    <mergeCell ref="P19:P22"/>
    <mergeCell ref="U19:U22"/>
    <mergeCell ref="V19:V22"/>
    <mergeCell ref="W19:W22"/>
    <mergeCell ref="X19:X22"/>
    <mergeCell ref="AC15:AC18"/>
    <mergeCell ref="AG15:AG18"/>
    <mergeCell ref="AH15:AH18"/>
    <mergeCell ref="AJ15:AJ18"/>
    <mergeCell ref="AK15:AK18"/>
    <mergeCell ref="AL15:AL18"/>
    <mergeCell ref="Y15:Y18"/>
    <mergeCell ref="Z15:Z18"/>
    <mergeCell ref="AD15:AD18"/>
    <mergeCell ref="AA15:AA18"/>
    <mergeCell ref="AE15:AE18"/>
    <mergeCell ref="AB15:AB18"/>
    <mergeCell ref="A15:A18"/>
    <mergeCell ref="C15:C18"/>
    <mergeCell ref="AD23:AD26"/>
    <mergeCell ref="AA23:AA26"/>
    <mergeCell ref="AE23:AE26"/>
    <mergeCell ref="AB23:AB26"/>
    <mergeCell ref="AM19:AM22"/>
    <mergeCell ref="AC19:AC22"/>
    <mergeCell ref="AG19:AG22"/>
    <mergeCell ref="AH19:AH22"/>
    <mergeCell ref="AJ19:AJ22"/>
    <mergeCell ref="AK19:AK22"/>
    <mergeCell ref="AL19:AL22"/>
    <mergeCell ref="Y19:Y22"/>
    <mergeCell ref="Z19:Z22"/>
    <mergeCell ref="AD19:AD22"/>
    <mergeCell ref="AA19:AA22"/>
    <mergeCell ref="X15:X18"/>
    <mergeCell ref="A23:A26"/>
    <mergeCell ref="C23:C26"/>
    <mergeCell ref="O23:O26"/>
    <mergeCell ref="P23:P26"/>
    <mergeCell ref="U23:U26"/>
    <mergeCell ref="V23:V26"/>
    <mergeCell ref="W23:W26"/>
    <mergeCell ref="X23:X26"/>
    <mergeCell ref="B35:B38"/>
    <mergeCell ref="B39:B42"/>
    <mergeCell ref="B43:B46"/>
    <mergeCell ref="B51:B54"/>
    <mergeCell ref="B55:B58"/>
    <mergeCell ref="N23:N26"/>
    <mergeCell ref="N27:N30"/>
    <mergeCell ref="E55:E58"/>
    <mergeCell ref="G55:G58"/>
    <mergeCell ref="F55:F58"/>
    <mergeCell ref="D51:D54"/>
    <mergeCell ref="D55:D58"/>
    <mergeCell ref="D35:D38"/>
    <mergeCell ref="D39:D42"/>
    <mergeCell ref="D43:D46"/>
    <mergeCell ref="Z27:Z30"/>
    <mergeCell ref="AD27:AD30"/>
    <mergeCell ref="AA27:AA30"/>
    <mergeCell ref="AE27:AE30"/>
    <mergeCell ref="AB27:AB30"/>
    <mergeCell ref="AC27:AC30"/>
    <mergeCell ref="AM23:AM26"/>
    <mergeCell ref="A27:A30"/>
    <mergeCell ref="C27:C30"/>
    <mergeCell ref="O27:O30"/>
    <mergeCell ref="P27:P30"/>
    <mergeCell ref="U27:U30"/>
    <mergeCell ref="V27:V30"/>
    <mergeCell ref="W27:W30"/>
    <mergeCell ref="X27:X30"/>
    <mergeCell ref="Y27:Y30"/>
    <mergeCell ref="AC23:AC26"/>
    <mergeCell ref="AG23:AG26"/>
    <mergeCell ref="AH23:AH26"/>
    <mergeCell ref="AJ23:AJ26"/>
    <mergeCell ref="AK23:AK26"/>
    <mergeCell ref="AL23:AL26"/>
    <mergeCell ref="Y23:Y26"/>
    <mergeCell ref="Z23:Z26"/>
    <mergeCell ref="AD31:AD34"/>
    <mergeCell ref="AA31:AA34"/>
    <mergeCell ref="A31:A34"/>
    <mergeCell ref="N31:N34"/>
    <mergeCell ref="O31:O34"/>
    <mergeCell ref="P31:P34"/>
    <mergeCell ref="U31:U34"/>
    <mergeCell ref="V31:V34"/>
    <mergeCell ref="C31:C34"/>
    <mergeCell ref="AA35:AA38"/>
    <mergeCell ref="AE35:AE38"/>
    <mergeCell ref="AK31:AK34"/>
    <mergeCell ref="AL31:AL34"/>
    <mergeCell ref="AM31:AM34"/>
    <mergeCell ref="A35:A38"/>
    <mergeCell ref="C35:C38"/>
    <mergeCell ref="O35:O38"/>
    <mergeCell ref="P35:P38"/>
    <mergeCell ref="U35:U38"/>
    <mergeCell ref="V35:V38"/>
    <mergeCell ref="W35:W38"/>
    <mergeCell ref="AE31:AE34"/>
    <mergeCell ref="AB31:AB34"/>
    <mergeCell ref="AC31:AC34"/>
    <mergeCell ref="AG31:AG34"/>
    <mergeCell ref="AH31:AH34"/>
    <mergeCell ref="AJ31:AJ34"/>
    <mergeCell ref="AF31:AF34"/>
    <mergeCell ref="AI31:AI34"/>
    <mergeCell ref="W31:W34"/>
    <mergeCell ref="X31:X34"/>
    <mergeCell ref="Y31:Y34"/>
    <mergeCell ref="Z31:Z34"/>
    <mergeCell ref="AE39:AE42"/>
    <mergeCell ref="AB39:AB42"/>
    <mergeCell ref="AL35:AL38"/>
    <mergeCell ref="AM35:AM38"/>
    <mergeCell ref="A39:A42"/>
    <mergeCell ref="C39:C42"/>
    <mergeCell ref="O39:O42"/>
    <mergeCell ref="P39:P42"/>
    <mergeCell ref="U39:U42"/>
    <mergeCell ref="V39:V42"/>
    <mergeCell ref="W39:W42"/>
    <mergeCell ref="X39:X42"/>
    <mergeCell ref="AB35:AB38"/>
    <mergeCell ref="AC35:AC38"/>
    <mergeCell ref="AG35:AG38"/>
    <mergeCell ref="AH35:AH38"/>
    <mergeCell ref="AJ35:AJ38"/>
    <mergeCell ref="AK35:AK38"/>
    <mergeCell ref="AF35:AF38"/>
    <mergeCell ref="AI35:AI38"/>
    <mergeCell ref="X35:X38"/>
    <mergeCell ref="Y35:Y38"/>
    <mergeCell ref="Z35:Z38"/>
    <mergeCell ref="AD35:AD38"/>
    <mergeCell ref="AB43:AB46"/>
    <mergeCell ref="AC43:AC46"/>
    <mergeCell ref="AM39:AM42"/>
    <mergeCell ref="A43:A46"/>
    <mergeCell ref="C43:C46"/>
    <mergeCell ref="O43:O46"/>
    <mergeCell ref="P43:P46"/>
    <mergeCell ref="U43:U46"/>
    <mergeCell ref="V43:V46"/>
    <mergeCell ref="W43:W46"/>
    <mergeCell ref="X43:X46"/>
    <mergeCell ref="Y43:Y46"/>
    <mergeCell ref="AC39:AC42"/>
    <mergeCell ref="AG39:AG42"/>
    <mergeCell ref="AH39:AH42"/>
    <mergeCell ref="AJ39:AJ42"/>
    <mergeCell ref="AK39:AK42"/>
    <mergeCell ref="AL39:AL42"/>
    <mergeCell ref="AF39:AF42"/>
    <mergeCell ref="AI39:AI42"/>
    <mergeCell ref="Y39:Y42"/>
    <mergeCell ref="Z39:Z42"/>
    <mergeCell ref="AD39:AD42"/>
    <mergeCell ref="AA39:AA42"/>
    <mergeCell ref="Z47:Z50"/>
    <mergeCell ref="AD47:AD50"/>
    <mergeCell ref="AA47:AA50"/>
    <mergeCell ref="A47:A50"/>
    <mergeCell ref="C47:C50"/>
    <mergeCell ref="O47:O50"/>
    <mergeCell ref="P47:P50"/>
    <mergeCell ref="U47:U50"/>
    <mergeCell ref="V47:V50"/>
    <mergeCell ref="N47:N50"/>
    <mergeCell ref="L47:L50"/>
    <mergeCell ref="B47:B50"/>
    <mergeCell ref="D47:D50"/>
    <mergeCell ref="Z51:Z54"/>
    <mergeCell ref="AD51:AD54"/>
    <mergeCell ref="AA51:AA54"/>
    <mergeCell ref="AE51:AE54"/>
    <mergeCell ref="AK47:AK50"/>
    <mergeCell ref="AL47:AL50"/>
    <mergeCell ref="AM47:AM50"/>
    <mergeCell ref="A51:A54"/>
    <mergeCell ref="C51:C54"/>
    <mergeCell ref="O51:O54"/>
    <mergeCell ref="P51:P54"/>
    <mergeCell ref="U51:U54"/>
    <mergeCell ref="V51:V54"/>
    <mergeCell ref="W51:W54"/>
    <mergeCell ref="AE47:AE50"/>
    <mergeCell ref="AB47:AB50"/>
    <mergeCell ref="AC47:AC50"/>
    <mergeCell ref="AG47:AG50"/>
    <mergeCell ref="AH47:AH50"/>
    <mergeCell ref="AJ47:AJ50"/>
    <mergeCell ref="AI47:AI50"/>
    <mergeCell ref="W47:W50"/>
    <mergeCell ref="X47:X50"/>
    <mergeCell ref="Y47:Y50"/>
    <mergeCell ref="Z55:Z58"/>
    <mergeCell ref="AD55:AD58"/>
    <mergeCell ref="AA55:AA58"/>
    <mergeCell ref="AE55:AE58"/>
    <mergeCell ref="AB55:AB58"/>
    <mergeCell ref="AL51:AL54"/>
    <mergeCell ref="AM51:AM54"/>
    <mergeCell ref="A55:A58"/>
    <mergeCell ref="C55:C58"/>
    <mergeCell ref="O55:O58"/>
    <mergeCell ref="P55:P58"/>
    <mergeCell ref="U55:U58"/>
    <mergeCell ref="V55:V58"/>
    <mergeCell ref="W55:W58"/>
    <mergeCell ref="X55:X58"/>
    <mergeCell ref="AB51:AB54"/>
    <mergeCell ref="AC51:AC54"/>
    <mergeCell ref="AG51:AG54"/>
    <mergeCell ref="AH51:AH54"/>
    <mergeCell ref="AJ51:AJ54"/>
    <mergeCell ref="AK51:AK54"/>
    <mergeCell ref="AI51:AI54"/>
    <mergeCell ref="X51:X54"/>
    <mergeCell ref="Y51:Y54"/>
    <mergeCell ref="AM55:AM58"/>
    <mergeCell ref="B1:B2"/>
    <mergeCell ref="B3:B6"/>
    <mergeCell ref="B7:B10"/>
    <mergeCell ref="B11:B14"/>
    <mergeCell ref="B15:B18"/>
    <mergeCell ref="B19:B22"/>
    <mergeCell ref="B23:B26"/>
    <mergeCell ref="B27:B30"/>
    <mergeCell ref="B31:B34"/>
    <mergeCell ref="AC55:AC58"/>
    <mergeCell ref="AG55:AG58"/>
    <mergeCell ref="AH55:AH58"/>
    <mergeCell ref="AJ55:AJ58"/>
    <mergeCell ref="AK55:AK58"/>
    <mergeCell ref="AL55:AL58"/>
    <mergeCell ref="AI55:AI58"/>
    <mergeCell ref="Y55:Y58"/>
    <mergeCell ref="N51:N54"/>
    <mergeCell ref="N55:N58"/>
    <mergeCell ref="N7:N10"/>
    <mergeCell ref="N11:N14"/>
    <mergeCell ref="N15:N18"/>
    <mergeCell ref="N19:N22"/>
    <mergeCell ref="E43:E46"/>
    <mergeCell ref="E47:E50"/>
    <mergeCell ref="E51:E54"/>
    <mergeCell ref="G35:G38"/>
    <mergeCell ref="G39:G42"/>
    <mergeCell ref="G43:G46"/>
    <mergeCell ref="G47:G50"/>
    <mergeCell ref="G51:G54"/>
    <mergeCell ref="F51:F54"/>
    <mergeCell ref="E35:E38"/>
    <mergeCell ref="E39:E42"/>
    <mergeCell ref="F35:F38"/>
    <mergeCell ref="F39:F42"/>
    <mergeCell ref="F43:F46"/>
    <mergeCell ref="F47:F50"/>
    <mergeCell ref="E7:E10"/>
    <mergeCell ref="E11:E14"/>
    <mergeCell ref="E15:E18"/>
    <mergeCell ref="E19:E22"/>
    <mergeCell ref="E23:E26"/>
    <mergeCell ref="E27:E30"/>
    <mergeCell ref="E31:E34"/>
    <mergeCell ref="D27:D30"/>
    <mergeCell ref="D31:D34"/>
    <mergeCell ref="D7:D10"/>
    <mergeCell ref="D11:D14"/>
    <mergeCell ref="D15:D18"/>
    <mergeCell ref="D19:D22"/>
    <mergeCell ref="D23:D26"/>
    <mergeCell ref="G7:G10"/>
    <mergeCell ref="G11:G14"/>
    <mergeCell ref="G15:G18"/>
    <mergeCell ref="G19:G22"/>
    <mergeCell ref="G23:G26"/>
    <mergeCell ref="G27:G30"/>
    <mergeCell ref="G31:G34"/>
    <mergeCell ref="F27:F30"/>
    <mergeCell ref="F31:F34"/>
    <mergeCell ref="F7:F10"/>
    <mergeCell ref="F11:F14"/>
    <mergeCell ref="F15:F18"/>
    <mergeCell ref="F19:F22"/>
    <mergeCell ref="F23:F26"/>
    <mergeCell ref="I55:I58"/>
    <mergeCell ref="H51:H54"/>
    <mergeCell ref="H55:H58"/>
    <mergeCell ref="I3:I6"/>
    <mergeCell ref="I7:I10"/>
    <mergeCell ref="I11:I14"/>
    <mergeCell ref="I15:I18"/>
    <mergeCell ref="I19:I22"/>
    <mergeCell ref="I23:I26"/>
    <mergeCell ref="I27:I30"/>
    <mergeCell ref="I31:I34"/>
    <mergeCell ref="H27:H30"/>
    <mergeCell ref="H31:H34"/>
    <mergeCell ref="H35:H38"/>
    <mergeCell ref="H39:H42"/>
    <mergeCell ref="H43:H46"/>
    <mergeCell ref="H47:H50"/>
    <mergeCell ref="H3:H6"/>
    <mergeCell ref="H7:H10"/>
    <mergeCell ref="H11:H14"/>
    <mergeCell ref="H15:H18"/>
    <mergeCell ref="H19:H22"/>
    <mergeCell ref="H23:H26"/>
    <mergeCell ref="J11:J14"/>
    <mergeCell ref="J15:J18"/>
    <mergeCell ref="J19:J22"/>
    <mergeCell ref="J23:J26"/>
    <mergeCell ref="I35:I38"/>
    <mergeCell ref="I39:I42"/>
    <mergeCell ref="I43:I46"/>
    <mergeCell ref="I47:I50"/>
    <mergeCell ref="I51:I54"/>
    <mergeCell ref="K35:K38"/>
    <mergeCell ref="K39:K42"/>
    <mergeCell ref="K43:K46"/>
    <mergeCell ref="K47:K50"/>
    <mergeCell ref="K51:K54"/>
    <mergeCell ref="K55:K58"/>
    <mergeCell ref="J51:J54"/>
    <mergeCell ref="J55:J58"/>
    <mergeCell ref="K3:K6"/>
    <mergeCell ref="K7:K10"/>
    <mergeCell ref="K11:K14"/>
    <mergeCell ref="K15:K18"/>
    <mergeCell ref="K19:K22"/>
    <mergeCell ref="K23:K26"/>
    <mergeCell ref="K27:K30"/>
    <mergeCell ref="K31:K34"/>
    <mergeCell ref="J27:J30"/>
    <mergeCell ref="J31:J34"/>
    <mergeCell ref="J35:J38"/>
    <mergeCell ref="J39:J42"/>
    <mergeCell ref="J43:J46"/>
    <mergeCell ref="J47:J50"/>
    <mergeCell ref="J3:J6"/>
    <mergeCell ref="J7:J10"/>
    <mergeCell ref="L51:L54"/>
    <mergeCell ref="L55:L58"/>
    <mergeCell ref="M51:M54"/>
    <mergeCell ref="M55:M58"/>
    <mergeCell ref="L3:L6"/>
    <mergeCell ref="L7:L10"/>
    <mergeCell ref="L11:L14"/>
    <mergeCell ref="L15:L18"/>
    <mergeCell ref="L19:L22"/>
    <mergeCell ref="L23:L26"/>
    <mergeCell ref="L27:L30"/>
    <mergeCell ref="L31:L34"/>
    <mergeCell ref="M27:M30"/>
    <mergeCell ref="M31:M34"/>
    <mergeCell ref="M35:M38"/>
    <mergeCell ref="M39:M42"/>
    <mergeCell ref="M43:M46"/>
    <mergeCell ref="M47:M50"/>
    <mergeCell ref="M3:M6"/>
    <mergeCell ref="M7:M10"/>
    <mergeCell ref="M11:M14"/>
    <mergeCell ref="M15:M18"/>
    <mergeCell ref="M19:M22"/>
    <mergeCell ref="AN1:AN2"/>
    <mergeCell ref="AN3:AN6"/>
    <mergeCell ref="AN7:AN10"/>
    <mergeCell ref="AN11:AN14"/>
    <mergeCell ref="AN15:AN18"/>
    <mergeCell ref="AN19:AN22"/>
    <mergeCell ref="L35:L38"/>
    <mergeCell ref="L39:L42"/>
    <mergeCell ref="L43:L46"/>
    <mergeCell ref="M23:M26"/>
    <mergeCell ref="N35:N38"/>
    <mergeCell ref="N39:N42"/>
    <mergeCell ref="N43:N46"/>
    <mergeCell ref="AG43:AG46"/>
    <mergeCell ref="AH43:AH46"/>
    <mergeCell ref="AJ43:AJ46"/>
    <mergeCell ref="AK43:AK46"/>
    <mergeCell ref="AL43:AL46"/>
    <mergeCell ref="AM43:AM46"/>
    <mergeCell ref="AI43:AI46"/>
    <mergeCell ref="Z43:Z46"/>
    <mergeCell ref="AD43:AD46"/>
    <mergeCell ref="AA43:AA46"/>
    <mergeCell ref="AE43:AE46"/>
    <mergeCell ref="AN47:AN50"/>
    <mergeCell ref="AN51:AN54"/>
    <mergeCell ref="AN55:AN58"/>
    <mergeCell ref="AF3:AF6"/>
    <mergeCell ref="AF7:AF10"/>
    <mergeCell ref="AF11:AF14"/>
    <mergeCell ref="AF15:AF18"/>
    <mergeCell ref="AF19:AF22"/>
    <mergeCell ref="AF23:AF26"/>
    <mergeCell ref="AF27:AF30"/>
    <mergeCell ref="AN23:AN26"/>
    <mergeCell ref="AN27:AN30"/>
    <mergeCell ref="AN31:AN34"/>
    <mergeCell ref="AN35:AN38"/>
    <mergeCell ref="AN39:AN42"/>
    <mergeCell ref="AN43:AN46"/>
    <mergeCell ref="AG27:AG30"/>
    <mergeCell ref="AH27:AH30"/>
    <mergeCell ref="AJ27:AJ30"/>
    <mergeCell ref="AK27:AK30"/>
    <mergeCell ref="AL27:AL30"/>
    <mergeCell ref="AM27:AM30"/>
    <mergeCell ref="AI27:AI30"/>
    <mergeCell ref="AL11:AL14"/>
    <mergeCell ref="AF43:AF46"/>
    <mergeCell ref="AF47:AF50"/>
    <mergeCell ref="AF51:AF54"/>
    <mergeCell ref="AF55:AF58"/>
    <mergeCell ref="AI3:AI6"/>
    <mergeCell ref="AI7:AI10"/>
    <mergeCell ref="AI11:AI14"/>
    <mergeCell ref="AI15:AI18"/>
    <mergeCell ref="AI19:AI22"/>
    <mergeCell ref="AI23:AI26"/>
  </mergeCells>
  <conditionalFormatting sqref="R1:R1048576">
    <cfRule type="duplicateValues" dxfId="1" priority="2"/>
  </conditionalFormatting>
  <conditionalFormatting sqref="A1:A1048576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00337FD04704489FBCEA1BDA1DE3C" ma:contentTypeVersion="2" ma:contentTypeDescription="Ein neues Dokument erstellen." ma:contentTypeScope="" ma:versionID="423f784ef2a665e5404315c51baf2b18">
  <xsd:schema xmlns:xsd="http://www.w3.org/2001/XMLSchema" xmlns:xs="http://www.w3.org/2001/XMLSchema" xmlns:p="http://schemas.microsoft.com/office/2006/metadata/properties" xmlns:ns2="baa7a5d7-cb22-4b5a-b859-0cdd659af158" targetNamespace="http://schemas.microsoft.com/office/2006/metadata/properties" ma:root="true" ma:fieldsID="7dd6acb6226f43493ef2d48b3494aeca" ns2:_="">
    <xsd:import namespace="baa7a5d7-cb22-4b5a-b859-0cdd659af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7a5d7-cb22-4b5a-b859-0cdd659af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727C47-ED99-43C8-B254-9B07E9DB5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0903A-942A-4091-A884-66974B1FB28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baa7a5d7-cb22-4b5a-b859-0cdd659af158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E9D6E8-818B-4C5B-A61A-5BEEAA18F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a7a5d7-cb22-4b5a-b859-0cdd659af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Eingaben DisteLCA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MSchildt</dc:creator>
  <cp:keywords/>
  <dc:description/>
  <cp:lastModifiedBy>MSchildt</cp:lastModifiedBy>
  <cp:revision/>
  <dcterms:created xsi:type="dcterms:W3CDTF">2022-11-03T08:38:30Z</dcterms:created>
  <dcterms:modified xsi:type="dcterms:W3CDTF">2023-06-07T14:04:46Z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0x0101001D800337FD04704489FBCEA1BDA1DE3C</vt:lpwstr>
  </property>
</Properties>
</file>