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wu-hst\01_repos\BESMod\BESMod\Resources\"/>
    </mc:Choice>
  </mc:AlternateContent>
  <xr:revisionPtr revIDLastSave="0" documentId="13_ncr:1_{75AE7EC1-38BD-4ED8-975F-EBF48F5A2AC7}" xr6:coauthVersionLast="47" xr6:coauthVersionMax="47" xr10:uidLastSave="{00000000-0000-0000-0000-000000000000}"/>
  <bookViews>
    <workbookView xWindow="28680" yWindow="-120" windowWidth="29040" windowHeight="15840" xr2:uid="{E840446D-54F4-4DA9-9906-957AFA75EBC7}"/>
  </bookViews>
  <sheets>
    <sheet name="pressureDrop" sheetId="2" r:id="rId1"/>
    <sheet name="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I26" i="2"/>
  <c r="I27" i="2"/>
  <c r="I28" i="2"/>
  <c r="I29" i="2"/>
  <c r="I30" i="2"/>
  <c r="I25" i="2"/>
  <c r="L10" i="2"/>
  <c r="L11" i="2"/>
  <c r="L12" i="2"/>
  <c r="L13" i="2"/>
  <c r="L14" i="2"/>
  <c r="L15" i="2"/>
  <c r="L16" i="2"/>
  <c r="L17" i="2"/>
  <c r="L18" i="2"/>
  <c r="O18" i="2" s="1"/>
  <c r="L19" i="2"/>
  <c r="L20" i="2"/>
  <c r="O20" i="2" s="1"/>
  <c r="L21" i="2"/>
  <c r="L22" i="2"/>
  <c r="L23" i="2"/>
  <c r="L24" i="2"/>
  <c r="L25" i="2"/>
  <c r="L26" i="2"/>
  <c r="O26" i="2" s="1"/>
  <c r="L27" i="2"/>
  <c r="L28" i="2"/>
  <c r="L29" i="2"/>
  <c r="L30" i="2"/>
  <c r="O30" i="2" s="1"/>
  <c r="L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9" i="2"/>
  <c r="J10" i="2"/>
  <c r="J11" i="2"/>
  <c r="J12" i="2"/>
  <c r="J13" i="2"/>
  <c r="J14" i="2"/>
  <c r="J15" i="2"/>
  <c r="J16" i="2"/>
  <c r="J17" i="2"/>
  <c r="J9" i="2"/>
  <c r="E31" i="2"/>
  <c r="O24" i="2"/>
  <c r="H26" i="2"/>
  <c r="H27" i="2"/>
  <c r="H28" i="2"/>
  <c r="H29" i="2"/>
  <c r="H30" i="2"/>
  <c r="H25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O19" i="2" l="1"/>
  <c r="O29" i="2"/>
  <c r="O27" i="2"/>
  <c r="O15" i="2"/>
  <c r="O17" i="2"/>
  <c r="O9" i="2"/>
  <c r="N28" i="2"/>
  <c r="O16" i="2"/>
  <c r="N24" i="2"/>
  <c r="N9" i="2"/>
  <c r="N18" i="2"/>
  <c r="M27" i="2"/>
  <c r="O28" i="2"/>
  <c r="O13" i="2"/>
  <c r="M16" i="2"/>
  <c r="M26" i="2"/>
  <c r="N15" i="2"/>
  <c r="M15" i="2"/>
  <c r="M20" i="2"/>
  <c r="M14" i="2"/>
  <c r="N16" i="2"/>
  <c r="N26" i="2"/>
  <c r="N20" i="2"/>
  <c r="N30" i="2"/>
  <c r="N29" i="2"/>
  <c r="M9" i="2"/>
  <c r="M19" i="2"/>
  <c r="N19" i="2"/>
  <c r="M18" i="2"/>
  <c r="M28" i="2"/>
  <c r="N17" i="2"/>
  <c r="N27" i="2"/>
  <c r="M29" i="2"/>
  <c r="M30" i="2"/>
  <c r="M17" i="2"/>
  <c r="M24" i="2"/>
  <c r="O21" i="2"/>
  <c r="M12" i="2"/>
  <c r="M10" i="2"/>
  <c r="O23" i="2"/>
  <c r="O11" i="2"/>
  <c r="M25" i="2" l="1"/>
  <c r="O25" i="2"/>
  <c r="N13" i="2"/>
  <c r="M22" i="2"/>
  <c r="O22" i="2"/>
  <c r="M13" i="2"/>
  <c r="O10" i="2"/>
  <c r="O12" i="2"/>
  <c r="N14" i="2"/>
  <c r="O14" i="2"/>
  <c r="N25" i="2"/>
  <c r="M11" i="2"/>
  <c r="N11" i="2"/>
  <c r="M21" i="2"/>
  <c r="N21" i="2"/>
  <c r="M23" i="2"/>
  <c r="N23" i="2"/>
  <c r="N22" i="2"/>
  <c r="N12" i="2"/>
  <c r="N10" i="2"/>
</calcChain>
</file>

<file path=xl/sharedStrings.xml><?xml version="1.0" encoding="utf-8"?>
<sst xmlns="http://schemas.openxmlformats.org/spreadsheetml/2006/main" count="44" uniqueCount="35">
  <si>
    <t>n</t>
  </si>
  <si>
    <t>a</t>
  </si>
  <si>
    <t>rho_default in kg/m3</t>
  </si>
  <si>
    <t>Manufacturer</t>
  </si>
  <si>
    <t>Viessman</t>
  </si>
  <si>
    <t>Boiler name</t>
  </si>
  <si>
    <t>data sheet ID</t>
  </si>
  <si>
    <t>dp=a*x^n</t>
  </si>
  <si>
    <t>from data sheet</t>
  </si>
  <si>
    <t>Vitogas 200-F</t>
  </si>
  <si>
    <t>Source data sheets</t>
  </si>
  <si>
    <t>https://vibooks.viessmann.com/de/de</t>
  </si>
  <si>
    <t>dp in mbar
x=V_flow in l/h</t>
  </si>
  <si>
    <t>dp in mbar
x=V_flow in m3/h</t>
  </si>
  <si>
    <t>dp in Pa
x=V_flow in m3/s</t>
  </si>
  <si>
    <t>Q_flow_nominal
in W</t>
  </si>
  <si>
    <t>Vitocrossal 200</t>
  </si>
  <si>
    <t>V_flow_nominal
in m3/s</t>
  </si>
  <si>
    <t>Volume</t>
  </si>
  <si>
    <t>volume in m3</t>
  </si>
  <si>
    <t>Vitocrossal 200
(2023)</t>
  </si>
  <si>
    <t>Vitocrossal 200
(2014)</t>
  </si>
  <si>
    <t>5117939 DE</t>
  </si>
  <si>
    <t>MEAN</t>
  </si>
  <si>
    <t>Q_nom</t>
  </si>
  <si>
    <t>Q_nom
in W</t>
  </si>
  <si>
    <t>BESMod</t>
  </si>
  <si>
    <t>dp =a*x^2</t>
  </si>
  <si>
    <t>data sheet</t>
  </si>
  <si>
    <t>x unit conversion with n=2</t>
  </si>
  <si>
    <t>BESMod AutoparameterBoiler record pressureDrop x=V_flow in m3/s</t>
  </si>
  <si>
    <t>Comparison nominal pressure drop in Pa</t>
  </si>
  <si>
    <t>dTTra_nominal</t>
  </si>
  <si>
    <t>due to atypical decreasing volume with increasing power
excluded</t>
  </si>
  <si>
    <t xml:space="preserve">Unit conversion of data sheets logaritmic pressure drop curves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</si>
</sst>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2"/>
    <xf numFmtId="164" fontId="2" fillId="2" borderId="1" xfId="2" applyNumberFormat="1"/>
    <xf numFmtId="11" fontId="2" fillId="2" borderId="1" xfId="2" applyNumberFormat="1"/>
    <xf numFmtId="2" fontId="0" fillId="0" borderId="0" xfId="0" applyNumberFormat="1"/>
  </cellXfs>
  <cellStyles count="3">
    <cellStyle name="Eingabe" xfId="2" builtinId="20"/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Comparion</a:t>
            </a:r>
            <a:r>
              <a:rPr lang="de-DE" baseline="0"/>
              <a:t> nominal pressure drop calculations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sheet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pressureDrop!$D$9:$D$30</c:f>
              <c:numCache>
                <c:formatCode>General</c:formatCode>
                <c:ptCount val="22"/>
                <c:pt idx="0">
                  <c:v>11000</c:v>
                </c:pt>
                <c:pt idx="1">
                  <c:v>15000</c:v>
                </c:pt>
                <c:pt idx="2">
                  <c:v>18000</c:v>
                </c:pt>
                <c:pt idx="3">
                  <c:v>22000</c:v>
                </c:pt>
                <c:pt idx="4">
                  <c:v>29000</c:v>
                </c:pt>
                <c:pt idx="5">
                  <c:v>35000</c:v>
                </c:pt>
                <c:pt idx="6">
                  <c:v>42000</c:v>
                </c:pt>
                <c:pt idx="7">
                  <c:v>48000</c:v>
                </c:pt>
                <c:pt idx="8">
                  <c:v>60000</c:v>
                </c:pt>
                <c:pt idx="9">
                  <c:v>72000</c:v>
                </c:pt>
                <c:pt idx="10">
                  <c:v>84000</c:v>
                </c:pt>
                <c:pt idx="11">
                  <c:v>96000</c:v>
                </c:pt>
                <c:pt idx="12">
                  <c:v>108000</c:v>
                </c:pt>
                <c:pt idx="13">
                  <c:v>120000</c:v>
                </c:pt>
                <c:pt idx="14">
                  <c:v>132000</c:v>
                </c:pt>
                <c:pt idx="15">
                  <c:v>144000</c:v>
                </c:pt>
                <c:pt idx="16">
                  <c:v>87000</c:v>
                </c:pt>
                <c:pt idx="17">
                  <c:v>115000</c:v>
                </c:pt>
                <c:pt idx="18">
                  <c:v>142000</c:v>
                </c:pt>
                <c:pt idx="19">
                  <c:v>186000</c:v>
                </c:pt>
                <c:pt idx="20">
                  <c:v>246000</c:v>
                </c:pt>
                <c:pt idx="21">
                  <c:v>311000</c:v>
                </c:pt>
              </c:numCache>
            </c:numRef>
          </c:xVal>
          <c:yVal>
            <c:numRef>
              <c:f>pressureDrop!$M$9:$M$30</c:f>
              <c:numCache>
                <c:formatCode>0.00</c:formatCode>
                <c:ptCount val="22"/>
                <c:pt idx="0">
                  <c:v>734.09970553107814</c:v>
                </c:pt>
                <c:pt idx="1">
                  <c:v>1379.1132929986077</c:v>
                </c:pt>
                <c:pt idx="2">
                  <c:v>1493.5173534651346</c:v>
                </c:pt>
                <c:pt idx="3">
                  <c:v>2241.1979602096162</c:v>
                </c:pt>
                <c:pt idx="4">
                  <c:v>2699.4266623317121</c:v>
                </c:pt>
                <c:pt idx="5">
                  <c:v>3093.430333484157</c:v>
                </c:pt>
                <c:pt idx="6">
                  <c:v>4445.1529090994327</c:v>
                </c:pt>
                <c:pt idx="7">
                  <c:v>4447.7296998017564</c:v>
                </c:pt>
                <c:pt idx="8">
                  <c:v>6947.3294271907171</c:v>
                </c:pt>
                <c:pt idx="9">
                  <c:v>785.15441103994021</c:v>
                </c:pt>
                <c:pt idx="10">
                  <c:v>1070.1479186163826</c:v>
                </c:pt>
                <c:pt idx="11">
                  <c:v>1399.4044593584929</c:v>
                </c:pt>
                <c:pt idx="12">
                  <c:v>1772.9767656149261</c:v>
                </c:pt>
                <c:pt idx="13">
                  <c:v>2190.9113717511632</c:v>
                </c:pt>
                <c:pt idx="14">
                  <c:v>2653.2499262217707</c:v>
                </c:pt>
                <c:pt idx="15">
                  <c:v>3160.0301256083858</c:v>
                </c:pt>
                <c:pt idx="16">
                  <c:v>1587.4944390260189</c:v>
                </c:pt>
                <c:pt idx="17">
                  <c:v>2881.9189366296896</c:v>
                </c:pt>
                <c:pt idx="18">
                  <c:v>4522.9200500811357</c:v>
                </c:pt>
                <c:pt idx="19">
                  <c:v>1402.3125198205178</c:v>
                </c:pt>
                <c:pt idx="20">
                  <c:v>2389.8072693740719</c:v>
                </c:pt>
                <c:pt idx="21">
                  <c:v>3736.9318641865411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2-4E29-9CE2-D8BBFC36344E}"/>
            </c:ext>
          </c:extLst>
        </c:ser>
        <c:ser>
          <c:idx val="2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pressureDrop!$D$9:$D$30</c:f>
              <c:numCache>
                <c:formatCode>General</c:formatCode>
                <c:ptCount val="22"/>
                <c:pt idx="0">
                  <c:v>11000</c:v>
                </c:pt>
                <c:pt idx="1">
                  <c:v>15000</c:v>
                </c:pt>
                <c:pt idx="2">
                  <c:v>18000</c:v>
                </c:pt>
                <c:pt idx="3">
                  <c:v>22000</c:v>
                </c:pt>
                <c:pt idx="4">
                  <c:v>29000</c:v>
                </c:pt>
                <c:pt idx="5">
                  <c:v>35000</c:v>
                </c:pt>
                <c:pt idx="6">
                  <c:v>42000</c:v>
                </c:pt>
                <c:pt idx="7">
                  <c:v>48000</c:v>
                </c:pt>
                <c:pt idx="8">
                  <c:v>60000</c:v>
                </c:pt>
                <c:pt idx="9">
                  <c:v>72000</c:v>
                </c:pt>
                <c:pt idx="10">
                  <c:v>84000</c:v>
                </c:pt>
                <c:pt idx="11">
                  <c:v>96000</c:v>
                </c:pt>
                <c:pt idx="12">
                  <c:v>108000</c:v>
                </c:pt>
                <c:pt idx="13">
                  <c:v>120000</c:v>
                </c:pt>
                <c:pt idx="14">
                  <c:v>132000</c:v>
                </c:pt>
                <c:pt idx="15">
                  <c:v>144000</c:v>
                </c:pt>
                <c:pt idx="16">
                  <c:v>87000</c:v>
                </c:pt>
                <c:pt idx="17">
                  <c:v>115000</c:v>
                </c:pt>
                <c:pt idx="18">
                  <c:v>142000</c:v>
                </c:pt>
                <c:pt idx="19">
                  <c:v>186000</c:v>
                </c:pt>
                <c:pt idx="20">
                  <c:v>246000</c:v>
                </c:pt>
                <c:pt idx="21">
                  <c:v>311000</c:v>
                </c:pt>
              </c:numCache>
            </c:numRef>
          </c:xVal>
          <c:yVal>
            <c:numRef>
              <c:f>pressureDrop!$N$9:$N$30</c:f>
              <c:numCache>
                <c:formatCode>0.00</c:formatCode>
                <c:ptCount val="22"/>
                <c:pt idx="0">
                  <c:v>585.35680735139442</c:v>
                </c:pt>
                <c:pt idx="1">
                  <c:v>1088.4734020997003</c:v>
                </c:pt>
                <c:pt idx="2">
                  <c:v>1264.949624057283</c:v>
                </c:pt>
                <c:pt idx="3">
                  <c:v>1889.6161050732244</c:v>
                </c:pt>
                <c:pt idx="4">
                  <c:v>4799.1930697948692</c:v>
                </c:pt>
                <c:pt idx="5">
                  <c:v>3394.0015774453182</c:v>
                </c:pt>
                <c:pt idx="6">
                  <c:v>4887.3622715212559</c:v>
                </c:pt>
                <c:pt idx="7">
                  <c:v>4501.7803629638656</c:v>
                </c:pt>
                <c:pt idx="8">
                  <c:v>7034.0318171310391</c:v>
                </c:pt>
                <c:pt idx="9">
                  <c:v>726.48513125761281</c:v>
                </c:pt>
                <c:pt idx="10">
                  <c:v>988.82698421175019</c:v>
                </c:pt>
                <c:pt idx="11">
                  <c:v>1291.5291222357557</c:v>
                </c:pt>
                <c:pt idx="12">
                  <c:v>1634.5915453296288</c:v>
                </c:pt>
                <c:pt idx="13">
                  <c:v>2018.014253493368</c:v>
                </c:pt>
                <c:pt idx="14">
                  <c:v>2441.7972467269756</c:v>
                </c:pt>
                <c:pt idx="15">
                  <c:v>2905.9405250304512</c:v>
                </c:pt>
                <c:pt idx="16">
                  <c:v>1203.9283225036381</c:v>
                </c:pt>
                <c:pt idx="17">
                  <c:v>2103.5740606567065</c:v>
                </c:pt>
                <c:pt idx="18">
                  <c:v>3207.294318267056</c:v>
                </c:pt>
                <c:pt idx="19">
                  <c:v>1816.9961869718124</c:v>
                </c:pt>
                <c:pt idx="20">
                  <c:v>3178.325276066199</c:v>
                </c:pt>
                <c:pt idx="21">
                  <c:v>5079.8268065701432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92-4E29-9CE2-D8BBFC36344E}"/>
            </c:ext>
          </c:extLst>
        </c:ser>
        <c:ser>
          <c:idx val="1"/>
          <c:order val="2"/>
          <c:tx>
            <c:v>BESMod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pressureDrop!$D$9:$D$30</c:f>
              <c:numCache>
                <c:formatCode>General</c:formatCode>
                <c:ptCount val="22"/>
                <c:pt idx="0">
                  <c:v>11000</c:v>
                </c:pt>
                <c:pt idx="1">
                  <c:v>15000</c:v>
                </c:pt>
                <c:pt idx="2">
                  <c:v>18000</c:v>
                </c:pt>
                <c:pt idx="3">
                  <c:v>22000</c:v>
                </c:pt>
                <c:pt idx="4">
                  <c:v>29000</c:v>
                </c:pt>
                <c:pt idx="5">
                  <c:v>35000</c:v>
                </c:pt>
                <c:pt idx="6">
                  <c:v>42000</c:v>
                </c:pt>
                <c:pt idx="7">
                  <c:v>48000</c:v>
                </c:pt>
                <c:pt idx="8">
                  <c:v>60000</c:v>
                </c:pt>
                <c:pt idx="9">
                  <c:v>72000</c:v>
                </c:pt>
                <c:pt idx="10">
                  <c:v>84000</c:v>
                </c:pt>
                <c:pt idx="11">
                  <c:v>96000</c:v>
                </c:pt>
                <c:pt idx="12">
                  <c:v>108000</c:v>
                </c:pt>
                <c:pt idx="13">
                  <c:v>120000</c:v>
                </c:pt>
                <c:pt idx="14">
                  <c:v>132000</c:v>
                </c:pt>
                <c:pt idx="15">
                  <c:v>144000</c:v>
                </c:pt>
                <c:pt idx="16">
                  <c:v>87000</c:v>
                </c:pt>
                <c:pt idx="17">
                  <c:v>115000</c:v>
                </c:pt>
                <c:pt idx="18">
                  <c:v>142000</c:v>
                </c:pt>
                <c:pt idx="19">
                  <c:v>186000</c:v>
                </c:pt>
                <c:pt idx="20">
                  <c:v>246000</c:v>
                </c:pt>
                <c:pt idx="21">
                  <c:v>311000</c:v>
                </c:pt>
              </c:numCache>
            </c:numRef>
          </c:xVal>
          <c:yVal>
            <c:numRef>
              <c:f>pressureDrop!$O$9:$O$30</c:f>
              <c:numCache>
                <c:formatCode>0.00</c:formatCode>
                <c:ptCount val="22"/>
                <c:pt idx="0">
                  <c:v>609.7713531801154</c:v>
                </c:pt>
                <c:pt idx="1">
                  <c:v>1073.3142887881054</c:v>
                </c:pt>
                <c:pt idx="2">
                  <c:v>1481.6232622068853</c:v>
                </c:pt>
                <c:pt idx="3">
                  <c:v>2085.9167752077096</c:v>
                </c:pt>
                <c:pt idx="4">
                  <c:v>3237.1814711835818</c:v>
                </c:pt>
                <c:pt idx="5">
                  <c:v>4231.7088805462681</c:v>
                </c:pt>
                <c:pt idx="6">
                  <c:v>5270.7170951832341</c:v>
                </c:pt>
                <c:pt idx="7">
                  <c:v>5974.7005705790671</c:v>
                </c:pt>
                <c:pt idx="8">
                  <c:v>6493.277923841476</c:v>
                </c:pt>
                <c:pt idx="9">
                  <c:v>824.58069212035662</c:v>
                </c:pt>
                <c:pt idx="10">
                  <c:v>1122.3459420527072</c:v>
                </c:pt>
                <c:pt idx="11">
                  <c:v>1465.9212304361893</c:v>
                </c:pt>
                <c:pt idx="12">
                  <c:v>1855.3065572708026</c:v>
                </c:pt>
                <c:pt idx="13">
                  <c:v>2290.5019225565452</c:v>
                </c:pt>
                <c:pt idx="14">
                  <c:v>2771.5073262934202</c:v>
                </c:pt>
                <c:pt idx="15">
                  <c:v>3298.3227684814265</c:v>
                </c:pt>
                <c:pt idx="16">
                  <c:v>1203.9450730437848</c:v>
                </c:pt>
                <c:pt idx="17">
                  <c:v>2103.6033281812724</c:v>
                </c:pt>
                <c:pt idx="18">
                  <c:v>3207.3389421132074</c:v>
                </c:pt>
                <c:pt idx="19">
                  <c:v>1817.0039708276504</c:v>
                </c:pt>
                <c:pt idx="20">
                  <c:v>3178.3388917391057</c:v>
                </c:pt>
                <c:pt idx="21">
                  <c:v>5079.848568112533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A3-4FEE-AA1F-8777ACAA0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157904"/>
        <c:axId val="966164976"/>
      </c:scatterChart>
      <c:valAx>
        <c:axId val="96615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Q_flow_nominal in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6164976"/>
        <c:crosses val="autoZero"/>
        <c:crossBetween val="midCat"/>
      </c:valAx>
      <c:valAx>
        <c:axId val="96616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dp in 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615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Linearization small boiler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9895604289098666E-3"/>
                  <c:y val="-0.36054426605169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pressureDrop!$C$9:$C$17</c:f>
              <c:numCache>
                <c:formatCode>General</c:formatCode>
                <c:ptCount val="9"/>
                <c:pt idx="0">
                  <c:v>12100</c:v>
                </c:pt>
                <c:pt idx="1">
                  <c:v>16600</c:v>
                </c:pt>
                <c:pt idx="2">
                  <c:v>19900</c:v>
                </c:pt>
                <c:pt idx="3">
                  <c:v>24300</c:v>
                </c:pt>
                <c:pt idx="4">
                  <c:v>32000</c:v>
                </c:pt>
                <c:pt idx="5">
                  <c:v>38600</c:v>
                </c:pt>
                <c:pt idx="6">
                  <c:v>46400</c:v>
                </c:pt>
                <c:pt idx="7">
                  <c:v>53000</c:v>
                </c:pt>
                <c:pt idx="8">
                  <c:v>66200</c:v>
                </c:pt>
              </c:numCache>
            </c:numRef>
          </c:xVal>
          <c:yVal>
            <c:numRef>
              <c:f>pressureDrop!$I$9:$I$17</c:f>
              <c:numCache>
                <c:formatCode>0.0000E+00</c:formatCode>
                <c:ptCount val="9"/>
                <c:pt idx="0">
                  <c:v>8394140160</c:v>
                </c:pt>
                <c:pt idx="1">
                  <c:v>8394140160</c:v>
                </c:pt>
                <c:pt idx="2">
                  <c:v>6774373440</c:v>
                </c:pt>
                <c:pt idx="3">
                  <c:v>6774373440</c:v>
                </c:pt>
                <c:pt idx="4">
                  <c:v>9901776959.9999981</c:v>
                </c:pt>
                <c:pt idx="5">
                  <c:v>4807473120</c:v>
                </c:pt>
                <c:pt idx="6">
                  <c:v>4807473120</c:v>
                </c:pt>
                <c:pt idx="7">
                  <c:v>3390336000</c:v>
                </c:pt>
                <c:pt idx="8">
                  <c:v>3390336000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42-4DBE-952B-406691503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166832"/>
        <c:axId val="842168080"/>
      </c:scatterChart>
      <c:valAx>
        <c:axId val="84216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Q_nom in 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168080"/>
        <c:crosses val="autoZero"/>
        <c:crossBetween val="midCat"/>
      </c:valAx>
      <c:valAx>
        <c:axId val="8421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pressureDrop coefficent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16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Linearization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25127362204724407"/>
                  <c:y val="6.8533100029163018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(volume!$C$6:$C$21,volume!$C$28:$C$34)</c:f>
              <c:numCache>
                <c:formatCode>General</c:formatCode>
                <c:ptCount val="23"/>
                <c:pt idx="0">
                  <c:v>12100</c:v>
                </c:pt>
                <c:pt idx="1">
                  <c:v>16600</c:v>
                </c:pt>
                <c:pt idx="2">
                  <c:v>19900</c:v>
                </c:pt>
                <c:pt idx="3">
                  <c:v>24300</c:v>
                </c:pt>
                <c:pt idx="4">
                  <c:v>32000</c:v>
                </c:pt>
                <c:pt idx="5">
                  <c:v>38600</c:v>
                </c:pt>
                <c:pt idx="6">
                  <c:v>46400</c:v>
                </c:pt>
                <c:pt idx="7">
                  <c:v>53000</c:v>
                </c:pt>
                <c:pt idx="8">
                  <c:v>66200</c:v>
                </c:pt>
                <c:pt idx="9">
                  <c:v>78300</c:v>
                </c:pt>
                <c:pt idx="10">
                  <c:v>91300</c:v>
                </c:pt>
                <c:pt idx="11">
                  <c:v>104400</c:v>
                </c:pt>
                <c:pt idx="12">
                  <c:v>117400</c:v>
                </c:pt>
                <c:pt idx="13">
                  <c:v>130400</c:v>
                </c:pt>
                <c:pt idx="14">
                  <c:v>143500</c:v>
                </c:pt>
                <c:pt idx="15">
                  <c:v>156500</c:v>
                </c:pt>
                <c:pt idx="16">
                  <c:v>76000</c:v>
                </c:pt>
                <c:pt idx="17">
                  <c:v>113000</c:v>
                </c:pt>
                <c:pt idx="18">
                  <c:v>151000</c:v>
                </c:pt>
                <c:pt idx="19">
                  <c:v>189000</c:v>
                </c:pt>
                <c:pt idx="20">
                  <c:v>226000</c:v>
                </c:pt>
                <c:pt idx="21">
                  <c:v>264000</c:v>
                </c:pt>
                <c:pt idx="22">
                  <c:v>300000</c:v>
                </c:pt>
              </c:numCache>
            </c:numRef>
          </c:xVal>
          <c:yVal>
            <c:numRef>
              <c:f>(volume!$E$6:$E$21,volume!$E$28:$E$34)</c:f>
              <c:numCache>
                <c:formatCode>General</c:formatCode>
                <c:ptCount val="23"/>
                <c:pt idx="0">
                  <c:v>7.6E-3</c:v>
                </c:pt>
                <c:pt idx="1">
                  <c:v>7.6E-3</c:v>
                </c:pt>
                <c:pt idx="2">
                  <c:v>9.7000000000000003E-3</c:v>
                </c:pt>
                <c:pt idx="3">
                  <c:v>9.7000000000000003E-3</c:v>
                </c:pt>
                <c:pt idx="4">
                  <c:v>1.17E-2</c:v>
                </c:pt>
                <c:pt idx="5">
                  <c:v>1.38E-2</c:v>
                </c:pt>
                <c:pt idx="6">
                  <c:v>1.5900000000000001E-2</c:v>
                </c:pt>
                <c:pt idx="7">
                  <c:v>1.7899999999999999E-2</c:v>
                </c:pt>
                <c:pt idx="8">
                  <c:v>2.1899999999999999E-2</c:v>
                </c:pt>
                <c:pt idx="9">
                  <c:v>3.7600000000000001E-2</c:v>
                </c:pt>
                <c:pt idx="10">
                  <c:v>4.2999999999999997E-2</c:v>
                </c:pt>
                <c:pt idx="11">
                  <c:v>4.8300000000000003E-2</c:v>
                </c:pt>
                <c:pt idx="12">
                  <c:v>5.3600000000000002E-2</c:v>
                </c:pt>
                <c:pt idx="13">
                  <c:v>5.8999999999999997E-2</c:v>
                </c:pt>
                <c:pt idx="14">
                  <c:v>6.4299999999999996E-2</c:v>
                </c:pt>
                <c:pt idx="15">
                  <c:v>6.9599999999999995E-2</c:v>
                </c:pt>
                <c:pt idx="16">
                  <c:v>6.5000000000000002E-2</c:v>
                </c:pt>
                <c:pt idx="17">
                  <c:v>0.10299999999999999</c:v>
                </c:pt>
                <c:pt idx="18">
                  <c:v>0.10299999999999999</c:v>
                </c:pt>
                <c:pt idx="19">
                  <c:v>0.14499999999999999</c:v>
                </c:pt>
                <c:pt idx="20">
                  <c:v>0.14499999999999999</c:v>
                </c:pt>
                <c:pt idx="21">
                  <c:v>0.18</c:v>
                </c:pt>
                <c:pt idx="22">
                  <c:v>0.18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5-4BCE-8E1F-A176C68A4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174128"/>
        <c:axId val="972750432"/>
      </c:scatterChart>
      <c:valAx>
        <c:axId val="96617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Q_nom</a:t>
                </a:r>
                <a:r>
                  <a:rPr lang="en-US" baseline="0"/>
                  <a:t> in 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750432"/>
        <c:crosses val="autoZero"/>
        <c:crossBetween val="midCat"/>
      </c:valAx>
      <c:valAx>
        <c:axId val="9727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volume in m3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617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38099</xdr:rowOff>
    </xdr:from>
    <xdr:to>
      <xdr:col>8</xdr:col>
      <xdr:colOff>0</xdr:colOff>
      <xdr:row>58</xdr:row>
      <xdr:rowOff>14966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6CBAE12-6547-4C90-AE56-90B10AF9A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586468</xdr:colOff>
      <xdr:row>32</xdr:row>
      <xdr:rowOff>35378</xdr:rowOff>
    </xdr:from>
    <xdr:to>
      <xdr:col>12</xdr:col>
      <xdr:colOff>74840</xdr:colOff>
      <xdr:row>46</xdr:row>
      <xdr:rowOff>117021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2B0004C-CF1D-4E0F-8B67-39E510641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174172</xdr:colOff>
      <xdr:row>5</xdr:row>
      <xdr:rowOff>27214</xdr:rowOff>
    </xdr:from>
    <xdr:to>
      <xdr:col>12</xdr:col>
      <xdr:colOff>239485</xdr:colOff>
      <xdr:row>19</xdr:row>
      <xdr:rowOff>97972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1611E69-1B95-4128-A28B-1C5DC29FD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books.viessmann.com/de/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vibooks.viessmann.com/de/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195-CE7F-4058-8A54-C8D9B2DD9C7A}">
  <dimension ref="A1:O31"/>
  <sheetViews>
    <sheetView tabSelected="1" topLeftCell="A25" workbookViewId="0">
      <selection activeCell="J11" sqref="J11"/>
    </sheetView>
  </sheetViews>
  <sheetFormatPr baseColWidth="10" defaultRowHeight="14.6" x14ac:dyDescent="0.4"/>
  <cols>
    <col min="1" max="1" width="20.3828125" customWidth="1"/>
    <col min="2" max="3" width="14.3828125" customWidth="1"/>
    <col min="4" max="4" width="16.15234375" customWidth="1"/>
    <col min="5" max="5" width="14.3828125" customWidth="1"/>
    <col min="6" max="6" width="15.69140625" customWidth="1"/>
    <col min="7" max="7" width="17.3046875" customWidth="1"/>
    <col min="8" max="8" width="17.53515625" customWidth="1"/>
    <col min="9" max="9" width="16.53515625" customWidth="1"/>
    <col min="10" max="10" width="25.53515625" customWidth="1"/>
    <col min="11" max="11" width="15.69140625" customWidth="1"/>
    <col min="12" max="12" width="16.53515625" customWidth="1"/>
    <col min="14" max="14" width="15.53515625" customWidth="1"/>
  </cols>
  <sheetData>
    <row r="1" spans="1:15" x14ac:dyDescent="0.4">
      <c r="A1" t="s">
        <v>34</v>
      </c>
    </row>
    <row r="2" spans="1:15" x14ac:dyDescent="0.4">
      <c r="A2" t="s">
        <v>3</v>
      </c>
      <c r="B2" t="s">
        <v>4</v>
      </c>
    </row>
    <row r="3" spans="1:15" x14ac:dyDescent="0.4">
      <c r="A3" t="s">
        <v>10</v>
      </c>
      <c r="B3" s="3" t="s">
        <v>11</v>
      </c>
      <c r="C3" s="3"/>
    </row>
    <row r="4" spans="1:15" x14ac:dyDescent="0.4">
      <c r="A4" t="s">
        <v>2</v>
      </c>
      <c r="B4">
        <v>995.58600000000001</v>
      </c>
      <c r="D4" t="s">
        <v>32</v>
      </c>
      <c r="E4">
        <v>10</v>
      </c>
    </row>
    <row r="5" spans="1:15" x14ac:dyDescent="0.4">
      <c r="A5" s="10" t="s">
        <v>8</v>
      </c>
    </row>
    <row r="6" spans="1:15" x14ac:dyDescent="0.4">
      <c r="F6" s="7" t="s">
        <v>7</v>
      </c>
      <c r="G6" s="7"/>
      <c r="H6" s="7"/>
      <c r="I6" s="7" t="s">
        <v>27</v>
      </c>
      <c r="J6" s="7"/>
      <c r="M6" s="7" t="s">
        <v>31</v>
      </c>
      <c r="N6" s="7"/>
      <c r="O6" s="7"/>
    </row>
    <row r="7" spans="1:15" ht="27" customHeight="1" x14ac:dyDescent="0.4">
      <c r="A7" t="s">
        <v>5</v>
      </c>
      <c r="B7" t="s">
        <v>6</v>
      </c>
      <c r="C7" t="s">
        <v>24</v>
      </c>
      <c r="D7" s="4" t="s">
        <v>15</v>
      </c>
      <c r="F7" s="4" t="s">
        <v>12</v>
      </c>
      <c r="G7" s="4" t="s">
        <v>13</v>
      </c>
      <c r="H7" s="4" t="s">
        <v>14</v>
      </c>
      <c r="I7" s="4" t="s">
        <v>14</v>
      </c>
      <c r="J7" s="4" t="s">
        <v>30</v>
      </c>
      <c r="K7" s="4"/>
      <c r="L7" s="4" t="s">
        <v>17</v>
      </c>
      <c r="M7" s="4" t="s">
        <v>28</v>
      </c>
      <c r="N7" s="4" t="s">
        <v>29</v>
      </c>
      <c r="O7" t="s">
        <v>26</v>
      </c>
    </row>
    <row r="8" spans="1:15" x14ac:dyDescent="0.4">
      <c r="E8" s="2" t="s">
        <v>0</v>
      </c>
      <c r="F8" s="7" t="s">
        <v>1</v>
      </c>
      <c r="G8" s="7"/>
      <c r="H8" s="7"/>
      <c r="I8" s="7"/>
      <c r="J8" s="7"/>
    </row>
    <row r="9" spans="1:15" x14ac:dyDescent="0.4">
      <c r="A9" s="8" t="s">
        <v>9</v>
      </c>
      <c r="B9" s="8">
        <v>5414039</v>
      </c>
      <c r="C9" s="6">
        <v>12100</v>
      </c>
      <c r="D9">
        <v>11000</v>
      </c>
      <c r="E9" s="10">
        <v>2.03302</v>
      </c>
      <c r="F9" s="11">
        <v>6.4769599999999997E-6</v>
      </c>
      <c r="H9" s="5">
        <f>F9*100*(1000*3600)^E9</f>
        <v>13818640707.809711</v>
      </c>
      <c r="I9" s="5">
        <f>F9*100*(1000*3600)^2</f>
        <v>8394140160</v>
      </c>
      <c r="J9">
        <f>-103781*C9+10000000000</f>
        <v>8744249900</v>
      </c>
      <c r="L9">
        <f>D9/$E$4/4184/$B$4</f>
        <v>2.6407192322052943E-4</v>
      </c>
      <c r="M9" s="13">
        <f>H9*L9^E9</f>
        <v>734.09970553107814</v>
      </c>
      <c r="N9" s="13">
        <f>I9*L9^2</f>
        <v>585.35680735139442</v>
      </c>
      <c r="O9" s="13">
        <f>J9*L9^2</f>
        <v>609.7713531801154</v>
      </c>
    </row>
    <row r="10" spans="1:15" x14ac:dyDescent="0.4">
      <c r="A10" s="8"/>
      <c r="B10" s="8"/>
      <c r="C10" s="6">
        <v>16600</v>
      </c>
      <c r="D10">
        <v>15000</v>
      </c>
      <c r="E10" s="10">
        <v>2.03302</v>
      </c>
      <c r="F10" s="11">
        <v>6.4769599999999997E-6</v>
      </c>
      <c r="H10" s="5">
        <f t="shared" ref="H10:H24" si="0">F10*100*(1000*3600)^E10</f>
        <v>13818640707.809711</v>
      </c>
      <c r="I10" s="5">
        <f>F10*100*(1000*3600)^2</f>
        <v>8394140160</v>
      </c>
      <c r="J10">
        <f>-103781*C10+10000000000</f>
        <v>8277235400</v>
      </c>
      <c r="L10">
        <f t="shared" ref="L10:L30" si="1">D10/$E$4/4184/$B$4</f>
        <v>3.6009807711890376E-4</v>
      </c>
      <c r="M10" s="13">
        <f>H10*L10^E10</f>
        <v>1379.1132929986077</v>
      </c>
      <c r="N10" s="13">
        <f>I10*L10^2</f>
        <v>1088.4734020997003</v>
      </c>
      <c r="O10" s="13">
        <f>J10*L10^2</f>
        <v>1073.3142887881054</v>
      </c>
    </row>
    <row r="11" spans="1:15" x14ac:dyDescent="0.4">
      <c r="A11" s="8"/>
      <c r="B11" s="8"/>
      <c r="C11" s="6">
        <v>19900</v>
      </c>
      <c r="D11">
        <v>18000</v>
      </c>
      <c r="E11" s="10">
        <v>2.0226000000000002</v>
      </c>
      <c r="F11" s="11">
        <v>5.2271399999999997E-6</v>
      </c>
      <c r="H11" s="5">
        <f t="shared" si="0"/>
        <v>9528873688.7935562</v>
      </c>
      <c r="I11" s="5">
        <f>F11*100*(1000*3600)^2</f>
        <v>6774373440</v>
      </c>
      <c r="J11">
        <f>-103781*C11+10000000000</f>
        <v>7934758100</v>
      </c>
      <c r="L11">
        <f t="shared" si="1"/>
        <v>4.3211769254268459E-4</v>
      </c>
      <c r="M11" s="13">
        <f>H11*L11^E11</f>
        <v>1493.5173534651346</v>
      </c>
      <c r="N11" s="13">
        <f>I11*L11^2</f>
        <v>1264.949624057283</v>
      </c>
      <c r="O11" s="13">
        <f>J11*L11^2</f>
        <v>1481.6232622068853</v>
      </c>
    </row>
    <row r="12" spans="1:15" x14ac:dyDescent="0.4">
      <c r="A12" s="8"/>
      <c r="B12" s="8"/>
      <c r="C12" s="6">
        <v>24300</v>
      </c>
      <c r="D12">
        <v>22000</v>
      </c>
      <c r="E12" s="10">
        <v>2.0226000000000002</v>
      </c>
      <c r="F12" s="11">
        <v>5.2271399999999997E-6</v>
      </c>
      <c r="H12" s="5">
        <f t="shared" si="0"/>
        <v>9528873688.7935562</v>
      </c>
      <c r="I12" s="5">
        <f>F12*100*(1000*3600)^2</f>
        <v>6774373440</v>
      </c>
      <c r="J12">
        <f>-103781*C12+10000000000</f>
        <v>7478121700</v>
      </c>
      <c r="L12">
        <f t="shared" si="1"/>
        <v>5.2814384644105886E-4</v>
      </c>
      <c r="M12" s="13">
        <f>H12*L12^E12</f>
        <v>2241.1979602096162</v>
      </c>
      <c r="N12" s="13">
        <f>I12*L12^2</f>
        <v>1889.6161050732244</v>
      </c>
      <c r="O12" s="13">
        <f>J12*L12^2</f>
        <v>2085.9167752077096</v>
      </c>
    </row>
    <row r="13" spans="1:15" x14ac:dyDescent="0.4">
      <c r="A13" s="8"/>
      <c r="B13" s="8"/>
      <c r="C13" s="6">
        <v>32000</v>
      </c>
      <c r="D13">
        <v>29000</v>
      </c>
      <c r="E13" s="10">
        <v>1.92648</v>
      </c>
      <c r="F13" s="11">
        <v>7.6402599999999993E-6</v>
      </c>
      <c r="H13" s="5">
        <f t="shared" si="0"/>
        <v>3263576367.8052855</v>
      </c>
      <c r="I13" s="5">
        <f>F13*100*(1000*3600)^2</f>
        <v>9901776959.9999981</v>
      </c>
      <c r="J13">
        <f>-103781*C13+10000000000</f>
        <v>6679008000</v>
      </c>
      <c r="L13">
        <f t="shared" si="1"/>
        <v>6.9618961576321391E-4</v>
      </c>
      <c r="M13" s="13">
        <f>H13*L13^E13</f>
        <v>2699.4266623317121</v>
      </c>
      <c r="N13" s="13">
        <f>I13*L13^2</f>
        <v>4799.1930697948692</v>
      </c>
      <c r="O13" s="13">
        <f>J13*L13^2</f>
        <v>3237.1814711835818</v>
      </c>
    </row>
    <row r="14" spans="1:15" x14ac:dyDescent="0.4">
      <c r="A14" s="8"/>
      <c r="B14" s="8"/>
      <c r="C14" s="6">
        <v>38600</v>
      </c>
      <c r="D14">
        <v>35000</v>
      </c>
      <c r="E14" s="10">
        <v>1.9884299999999999</v>
      </c>
      <c r="F14" s="11">
        <v>3.7094699999999998E-6</v>
      </c>
      <c r="H14" s="5">
        <f t="shared" si="0"/>
        <v>4037015758.7955947</v>
      </c>
      <c r="I14" s="5">
        <f>F14*100*(1000*3600)^2</f>
        <v>4807473120</v>
      </c>
      <c r="J14">
        <f>-103781*C14+10000000000</f>
        <v>5994053400</v>
      </c>
      <c r="L14">
        <f t="shared" si="1"/>
        <v>8.4022884661077556E-4</v>
      </c>
      <c r="M14" s="13">
        <f>H14*L14^E14</f>
        <v>3093.430333484157</v>
      </c>
      <c r="N14" s="13">
        <f>I14*L14^2</f>
        <v>3394.0015774453182</v>
      </c>
      <c r="O14" s="13">
        <f>J14*L14^2</f>
        <v>4231.7088805462681</v>
      </c>
    </row>
    <row r="15" spans="1:15" x14ac:dyDescent="0.4">
      <c r="A15" s="8"/>
      <c r="B15" s="8"/>
      <c r="C15" s="6">
        <v>46400</v>
      </c>
      <c r="D15">
        <v>42000</v>
      </c>
      <c r="E15" s="10">
        <v>1.9884299999999999</v>
      </c>
      <c r="F15" s="11">
        <v>3.7094699999999998E-6</v>
      </c>
      <c r="H15" s="5">
        <f t="shared" si="0"/>
        <v>4037015758.7955947</v>
      </c>
      <c r="I15" s="5">
        <f>F15*100*(1000*3600)^2</f>
        <v>4807473120</v>
      </c>
      <c r="J15">
        <f>-103781*C15+10000000000</f>
        <v>5184561600</v>
      </c>
      <c r="L15">
        <f t="shared" si="1"/>
        <v>1.0082746159329305E-3</v>
      </c>
      <c r="M15" s="13">
        <f>H15*L15^E15</f>
        <v>4445.1529090994327</v>
      </c>
      <c r="N15" s="13">
        <f>I15*L15^2</f>
        <v>4887.3622715212559</v>
      </c>
      <c r="O15" s="13">
        <f>J15*L15^2</f>
        <v>5270.7170951832341</v>
      </c>
    </row>
    <row r="16" spans="1:15" x14ac:dyDescent="0.4">
      <c r="A16" s="8"/>
      <c r="B16" s="8"/>
      <c r="C16" s="6">
        <v>53000</v>
      </c>
      <c r="D16">
        <v>48000</v>
      </c>
      <c r="E16" s="10">
        <v>1.99855</v>
      </c>
      <c r="F16" s="11">
        <v>2.616E-6</v>
      </c>
      <c r="H16" s="5">
        <f t="shared" si="0"/>
        <v>3316928443.7118092</v>
      </c>
      <c r="I16" s="5">
        <f>F16*100*(1000*3600)^2</f>
        <v>3390336000</v>
      </c>
      <c r="J16">
        <f>-103781*C16+10000000000</f>
        <v>4499607000</v>
      </c>
      <c r="L16">
        <f t="shared" si="1"/>
        <v>1.1523138467804922E-3</v>
      </c>
      <c r="M16" s="13">
        <f>H16*L16^E16</f>
        <v>4447.7296998017564</v>
      </c>
      <c r="N16" s="13">
        <f>I16*L16^2</f>
        <v>4501.7803629638656</v>
      </c>
      <c r="O16" s="13">
        <f>J16*L16^2</f>
        <v>5974.7005705790671</v>
      </c>
    </row>
    <row r="17" spans="1:15" x14ac:dyDescent="0.4">
      <c r="A17" s="8"/>
      <c r="B17" s="8"/>
      <c r="C17" s="6">
        <v>66200</v>
      </c>
      <c r="D17">
        <v>60000</v>
      </c>
      <c r="E17" s="10">
        <v>1.99855</v>
      </c>
      <c r="F17" s="11">
        <v>2.616E-6</v>
      </c>
      <c r="H17" s="5">
        <f t="shared" si="0"/>
        <v>3316928443.7118092</v>
      </c>
      <c r="I17" s="5">
        <f>F17*100*(1000*3600)^2</f>
        <v>3390336000</v>
      </c>
      <c r="J17">
        <f>-103781*C17+10000000000</f>
        <v>3129697800</v>
      </c>
      <c r="L17">
        <f t="shared" si="1"/>
        <v>1.440392308475615E-3</v>
      </c>
      <c r="M17" s="13">
        <f>H17*L17^E17</f>
        <v>6947.3294271907171</v>
      </c>
      <c r="N17" s="13">
        <f>I17*L17^2</f>
        <v>7034.0318171310391</v>
      </c>
      <c r="O17" s="13">
        <f>J17*L17^2</f>
        <v>6493.277923841476</v>
      </c>
    </row>
    <row r="18" spans="1:15" x14ac:dyDescent="0.4">
      <c r="A18" s="8"/>
      <c r="B18" s="8">
        <v>5811391</v>
      </c>
      <c r="C18" s="6">
        <v>78300</v>
      </c>
      <c r="D18">
        <v>72000</v>
      </c>
      <c r="E18" s="10">
        <v>2.0088900000000001</v>
      </c>
      <c r="F18" s="11">
        <v>1.8762799999999999E-7</v>
      </c>
      <c r="H18" s="5">
        <f t="shared" si="0"/>
        <v>278091798.00720847</v>
      </c>
      <c r="I18" s="5">
        <f>F18*100*(1000*3600)^2</f>
        <v>243165888</v>
      </c>
      <c r="J18" s="1">
        <v>276000000</v>
      </c>
      <c r="L18">
        <f t="shared" si="1"/>
        <v>1.7284707701707383E-3</v>
      </c>
      <c r="M18" s="13">
        <f>H18*L18^E18</f>
        <v>785.15441103994021</v>
      </c>
      <c r="N18" s="13">
        <f>I18*L18^2</f>
        <v>726.48513125761281</v>
      </c>
      <c r="O18" s="13">
        <f>J18*L18^2</f>
        <v>824.58069212035662</v>
      </c>
    </row>
    <row r="19" spans="1:15" x14ac:dyDescent="0.4">
      <c r="A19" s="8"/>
      <c r="B19" s="8"/>
      <c r="C19" s="6">
        <v>91300</v>
      </c>
      <c r="D19">
        <v>84000</v>
      </c>
      <c r="E19" s="10">
        <v>2.0088900000000001</v>
      </c>
      <c r="F19" s="11">
        <v>1.8762799999999999E-7</v>
      </c>
      <c r="H19" s="5">
        <f t="shared" si="0"/>
        <v>278091798.00720847</v>
      </c>
      <c r="I19" s="5">
        <f>F19*100*(1000*3600)^2</f>
        <v>243165888</v>
      </c>
      <c r="J19" s="1">
        <v>276000000</v>
      </c>
      <c r="L19">
        <f t="shared" si="1"/>
        <v>2.016549231865861E-3</v>
      </c>
      <c r="M19" s="13">
        <f>H19*L19^E19</f>
        <v>1070.1479186163826</v>
      </c>
      <c r="N19" s="13">
        <f>I19*L19^2</f>
        <v>988.82698421175019</v>
      </c>
      <c r="O19" s="13">
        <f>J19*L19^2</f>
        <v>1122.3459420527072</v>
      </c>
    </row>
    <row r="20" spans="1:15" x14ac:dyDescent="0.4">
      <c r="A20" s="8"/>
      <c r="B20" s="8"/>
      <c r="C20" s="6">
        <v>104400</v>
      </c>
      <c r="D20">
        <v>96000</v>
      </c>
      <c r="E20" s="10">
        <v>2.0088900000000001</v>
      </c>
      <c r="F20" s="11">
        <v>1.8762799999999999E-7</v>
      </c>
      <c r="H20" s="5">
        <f t="shared" si="0"/>
        <v>278091798.00720847</v>
      </c>
      <c r="I20" s="5">
        <f>F20*100*(1000*3600)^2</f>
        <v>243165888</v>
      </c>
      <c r="J20" s="1">
        <v>276000000</v>
      </c>
      <c r="L20">
        <f t="shared" si="1"/>
        <v>2.3046276935609843E-3</v>
      </c>
      <c r="M20" s="13">
        <f>H20*L20^E20</f>
        <v>1399.4044593584929</v>
      </c>
      <c r="N20" s="13">
        <f>I20*L20^2</f>
        <v>1291.5291222357557</v>
      </c>
      <c r="O20" s="13">
        <f>J20*L20^2</f>
        <v>1465.9212304361893</v>
      </c>
    </row>
    <row r="21" spans="1:15" x14ac:dyDescent="0.4">
      <c r="A21" s="8"/>
      <c r="B21" s="8"/>
      <c r="C21" s="6">
        <v>117400</v>
      </c>
      <c r="D21">
        <v>108000</v>
      </c>
      <c r="E21" s="10">
        <v>2.0088900000000001</v>
      </c>
      <c r="F21" s="11">
        <v>1.8762799999999999E-7</v>
      </c>
      <c r="H21" s="5">
        <f t="shared" si="0"/>
        <v>278091798.00720847</v>
      </c>
      <c r="I21" s="5">
        <f>F21*100*(1000*3600)^2</f>
        <v>243165888</v>
      </c>
      <c r="J21" s="1">
        <v>276000000</v>
      </c>
      <c r="L21">
        <f t="shared" si="1"/>
        <v>2.5927061552561076E-3</v>
      </c>
      <c r="M21" s="13">
        <f>H21*L21^E21</f>
        <v>1772.9767656149261</v>
      </c>
      <c r="N21" s="13">
        <f>I21*L21^2</f>
        <v>1634.5915453296288</v>
      </c>
      <c r="O21" s="13">
        <f>J21*L21^2</f>
        <v>1855.3065572708026</v>
      </c>
    </row>
    <row r="22" spans="1:15" x14ac:dyDescent="0.4">
      <c r="A22" s="8"/>
      <c r="B22" s="8"/>
      <c r="C22" s="6">
        <v>130400</v>
      </c>
      <c r="D22">
        <v>120000</v>
      </c>
      <c r="E22" s="10">
        <v>2.0088900000000001</v>
      </c>
      <c r="F22" s="11">
        <v>1.8762799999999999E-7</v>
      </c>
      <c r="H22" s="5">
        <f t="shared" si="0"/>
        <v>278091798.00720847</v>
      </c>
      <c r="I22" s="5">
        <f>F22*100*(1000*3600)^2</f>
        <v>243165888</v>
      </c>
      <c r="J22" s="1">
        <v>276000000</v>
      </c>
      <c r="L22">
        <f t="shared" si="1"/>
        <v>2.8807846169512301E-3</v>
      </c>
      <c r="M22" s="13">
        <f>H22*L22^E22</f>
        <v>2190.9113717511632</v>
      </c>
      <c r="N22" s="13">
        <f>I22*L22^2</f>
        <v>2018.014253493368</v>
      </c>
      <c r="O22" s="13">
        <f>J22*L22^2</f>
        <v>2290.5019225565452</v>
      </c>
    </row>
    <row r="23" spans="1:15" x14ac:dyDescent="0.4">
      <c r="A23" s="8"/>
      <c r="B23" s="8"/>
      <c r="C23" s="6">
        <v>143500</v>
      </c>
      <c r="D23">
        <v>132000</v>
      </c>
      <c r="E23" s="10">
        <v>2.0088900000000001</v>
      </c>
      <c r="F23" s="11">
        <v>1.8762799999999999E-7</v>
      </c>
      <c r="H23" s="5">
        <f t="shared" si="0"/>
        <v>278091798.00720847</v>
      </c>
      <c r="I23" s="5">
        <f>F23*100*(1000*3600)^2</f>
        <v>243165888</v>
      </c>
      <c r="J23" s="1">
        <v>276000000</v>
      </c>
      <c r="L23">
        <f t="shared" si="1"/>
        <v>3.1688630786463534E-3</v>
      </c>
      <c r="M23" s="13">
        <f>H23*L23^E23</f>
        <v>2653.2499262217707</v>
      </c>
      <c r="N23" s="13">
        <f>I23*L23^2</f>
        <v>2441.7972467269756</v>
      </c>
      <c r="O23" s="13">
        <f>J23*L23^2</f>
        <v>2771.5073262934202</v>
      </c>
    </row>
    <row r="24" spans="1:15" x14ac:dyDescent="0.4">
      <c r="A24" s="8"/>
      <c r="B24" s="8"/>
      <c r="C24" s="6">
        <v>156500</v>
      </c>
      <c r="D24">
        <v>144000</v>
      </c>
      <c r="E24" s="10">
        <v>2.0088900000000001</v>
      </c>
      <c r="F24" s="11">
        <v>1.8762799999999999E-7</v>
      </c>
      <c r="H24" s="5">
        <f t="shared" si="0"/>
        <v>278091798.00720847</v>
      </c>
      <c r="I24" s="5">
        <f>F24*100*(1000*3600)^2</f>
        <v>243165888</v>
      </c>
      <c r="J24" s="1">
        <v>276000000</v>
      </c>
      <c r="L24">
        <f t="shared" si="1"/>
        <v>3.4569415403414767E-3</v>
      </c>
      <c r="M24" s="13">
        <f>H24*L24^E24</f>
        <v>3160.0301256083858</v>
      </c>
      <c r="N24" s="13">
        <f>I24*L24^2</f>
        <v>2905.9405250304512</v>
      </c>
      <c r="O24" s="13">
        <f>J24*L24^2</f>
        <v>3298.3227684814265</v>
      </c>
    </row>
    <row r="25" spans="1:15" x14ac:dyDescent="0.4">
      <c r="A25" s="8" t="s">
        <v>16</v>
      </c>
      <c r="B25" s="8">
        <v>5368777</v>
      </c>
      <c r="C25" s="6">
        <v>82000</v>
      </c>
      <c r="D25">
        <v>87000</v>
      </c>
      <c r="E25" s="10">
        <v>2.1370900000000002</v>
      </c>
      <c r="G25" s="12">
        <v>0.21296000000000001</v>
      </c>
      <c r="H25" s="5">
        <f>G25*100*(3600)^E25</f>
        <v>848079468.83247912</v>
      </c>
      <c r="I25" s="5">
        <f>G25*100*(3600)^2</f>
        <v>275996160</v>
      </c>
      <c r="J25" s="1">
        <v>276000000</v>
      </c>
      <c r="L25">
        <f t="shared" si="1"/>
        <v>2.0885688472896424E-3</v>
      </c>
      <c r="M25" s="13">
        <f>H25*L25^E25</f>
        <v>1587.4944390260189</v>
      </c>
      <c r="N25" s="13">
        <f>I25*L25^2</f>
        <v>1203.9283225036381</v>
      </c>
      <c r="O25" s="13">
        <f>J25*L25^2</f>
        <v>1203.9450730437848</v>
      </c>
    </row>
    <row r="26" spans="1:15" x14ac:dyDescent="0.4">
      <c r="A26" s="8"/>
      <c r="B26" s="8"/>
      <c r="C26" s="6">
        <v>108000</v>
      </c>
      <c r="D26">
        <v>115000</v>
      </c>
      <c r="E26" s="10">
        <v>2.1370900000000002</v>
      </c>
      <c r="G26" s="12">
        <v>0.21296000000000001</v>
      </c>
      <c r="H26" s="5">
        <f t="shared" ref="H26:H30" si="2">G26*100*(3600)^E26</f>
        <v>848079468.83247912</v>
      </c>
      <c r="I26" s="5">
        <f t="shared" ref="I26:I30" si="3">G26*100*(3600)^2</f>
        <v>275996160</v>
      </c>
      <c r="J26" s="1">
        <v>276000000</v>
      </c>
      <c r="L26">
        <f t="shared" si="1"/>
        <v>2.7607519245782626E-3</v>
      </c>
      <c r="M26" s="13">
        <f>H26*L26^E26</f>
        <v>2881.9189366296896</v>
      </c>
      <c r="N26" s="13">
        <f>I26*L26^2</f>
        <v>2103.5740606567065</v>
      </c>
      <c r="O26" s="13">
        <f>J26*L26^2</f>
        <v>2103.6033281812724</v>
      </c>
    </row>
    <row r="27" spans="1:15" x14ac:dyDescent="0.4">
      <c r="A27" s="8"/>
      <c r="B27" s="8"/>
      <c r="C27" s="6">
        <v>134000</v>
      </c>
      <c r="D27">
        <v>142000</v>
      </c>
      <c r="E27" s="10">
        <v>2.1370900000000002</v>
      </c>
      <c r="G27" s="12">
        <v>0.21296000000000001</v>
      </c>
      <c r="H27" s="5">
        <f t="shared" si="2"/>
        <v>848079468.83247912</v>
      </c>
      <c r="I27" s="5">
        <f t="shared" si="3"/>
        <v>275996160</v>
      </c>
      <c r="J27" s="1">
        <v>276000000</v>
      </c>
      <c r="L27">
        <f t="shared" si="1"/>
        <v>3.4089284633922893E-3</v>
      </c>
      <c r="M27" s="13">
        <f>H27*L27^E27</f>
        <v>4522.9200500811357</v>
      </c>
      <c r="N27" s="13">
        <f>I27*L27^2</f>
        <v>3207.294318267056</v>
      </c>
      <c r="O27" s="13">
        <f>J27*L27^2</f>
        <v>3207.3389421132074</v>
      </c>
    </row>
    <row r="28" spans="1:15" x14ac:dyDescent="0.4">
      <c r="A28" s="8"/>
      <c r="B28" s="8"/>
      <c r="C28" s="6">
        <v>175000</v>
      </c>
      <c r="D28">
        <v>186000</v>
      </c>
      <c r="E28" s="10">
        <v>1.90672</v>
      </c>
      <c r="G28" s="12">
        <v>7.0317599999999994E-2</v>
      </c>
      <c r="H28" s="5">
        <f t="shared" si="2"/>
        <v>42455811.240109168</v>
      </c>
      <c r="I28" s="5">
        <f t="shared" si="3"/>
        <v>91131609.599999994</v>
      </c>
      <c r="J28" s="1">
        <v>91132000</v>
      </c>
      <c r="L28">
        <f t="shared" si="1"/>
        <v>4.4652161562744068E-3</v>
      </c>
      <c r="M28" s="13">
        <f>H28*L28^E28</f>
        <v>1402.3125198205178</v>
      </c>
      <c r="N28" s="13">
        <f>I28*L28^2</f>
        <v>1816.9961869718124</v>
      </c>
      <c r="O28" s="13">
        <f>J28*L28^2</f>
        <v>1817.0039708276504</v>
      </c>
    </row>
    <row r="29" spans="1:15" x14ac:dyDescent="0.4">
      <c r="A29" s="8"/>
      <c r="B29" s="8"/>
      <c r="C29" s="6">
        <v>232000</v>
      </c>
      <c r="D29">
        <v>246000</v>
      </c>
      <c r="E29" s="10">
        <v>1.90672</v>
      </c>
      <c r="G29" s="12">
        <v>7.0317599999999994E-2</v>
      </c>
      <c r="H29" s="5">
        <f t="shared" si="2"/>
        <v>42455811.240109168</v>
      </c>
      <c r="I29" s="5">
        <f t="shared" si="3"/>
        <v>91131609.599999994</v>
      </c>
      <c r="J29" s="1">
        <v>91132000</v>
      </c>
      <c r="L29">
        <f t="shared" si="1"/>
        <v>5.905608464750022E-3</v>
      </c>
      <c r="M29" s="13">
        <f>H29*L29^E29</f>
        <v>2389.8072693740719</v>
      </c>
      <c r="N29" s="13">
        <f>I29*L29^2</f>
        <v>3178.325276066199</v>
      </c>
      <c r="O29" s="13">
        <f>J29*L29^2</f>
        <v>3178.3388917391057</v>
      </c>
    </row>
    <row r="30" spans="1:15" x14ac:dyDescent="0.4">
      <c r="A30" s="8"/>
      <c r="B30" s="8"/>
      <c r="C30" s="6">
        <v>293000</v>
      </c>
      <c r="D30">
        <v>311000</v>
      </c>
      <c r="E30" s="10">
        <v>1.90672</v>
      </c>
      <c r="G30" s="12">
        <v>7.0317599999999994E-2</v>
      </c>
      <c r="H30" s="5">
        <f t="shared" si="2"/>
        <v>42455811.240109168</v>
      </c>
      <c r="I30" s="5">
        <f t="shared" si="3"/>
        <v>91131609.599999994</v>
      </c>
      <c r="J30" s="1">
        <v>91132000</v>
      </c>
      <c r="L30">
        <f t="shared" si="1"/>
        <v>7.4660334655986052E-3</v>
      </c>
      <c r="M30" s="13">
        <f>H30*L30^E30</f>
        <v>3736.9318641865411</v>
      </c>
      <c r="N30" s="13">
        <f>I30*L30^2</f>
        <v>5079.8268065701432</v>
      </c>
      <c r="O30" s="13">
        <f>J30*L30^2</f>
        <v>5079.848568112533</v>
      </c>
    </row>
    <row r="31" spans="1:15" x14ac:dyDescent="0.4">
      <c r="B31" t="s">
        <v>23</v>
      </c>
      <c r="E31">
        <f>AVERAGE(E9:E30)</f>
        <v>2.0093336363636367</v>
      </c>
    </row>
  </sheetData>
  <mergeCells count="9">
    <mergeCell ref="M6:O6"/>
    <mergeCell ref="I6:J6"/>
    <mergeCell ref="B18:B24"/>
    <mergeCell ref="A9:A24"/>
    <mergeCell ref="B25:B30"/>
    <mergeCell ref="A25:A30"/>
    <mergeCell ref="F6:H6"/>
    <mergeCell ref="B9:B17"/>
    <mergeCell ref="F8:J8"/>
  </mergeCells>
  <hyperlinks>
    <hyperlink ref="B3" r:id="rId1" xr:uid="{D4508E5E-21C6-47EF-A96E-9AD98496ED0A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A6A3-A826-4174-A8DD-98E7020415B3}">
  <dimension ref="A1:F34"/>
  <sheetViews>
    <sheetView workbookViewId="0">
      <selection activeCell="H30" sqref="H30"/>
    </sheetView>
  </sheetViews>
  <sheetFormatPr baseColWidth="10" defaultRowHeight="14.6" x14ac:dyDescent="0.4"/>
  <cols>
    <col min="1" max="1" width="16.53515625" customWidth="1"/>
    <col min="2" max="2" width="13.15234375" customWidth="1"/>
    <col min="4" max="4" width="15.69140625" customWidth="1"/>
    <col min="5" max="5" width="13" customWidth="1"/>
    <col min="6" max="6" width="17.69140625" customWidth="1"/>
  </cols>
  <sheetData>
    <row r="1" spans="1:5" x14ac:dyDescent="0.4">
      <c r="A1" t="s">
        <v>18</v>
      </c>
    </row>
    <row r="2" spans="1:5" x14ac:dyDescent="0.4">
      <c r="A2" t="s">
        <v>3</v>
      </c>
      <c r="B2" t="s">
        <v>4</v>
      </c>
    </row>
    <row r="3" spans="1:5" x14ac:dyDescent="0.4">
      <c r="A3" t="s">
        <v>10</v>
      </c>
      <c r="B3" s="3" t="s">
        <v>11</v>
      </c>
      <c r="C3" s="3"/>
    </row>
    <row r="5" spans="1:5" ht="31.5" customHeight="1" x14ac:dyDescent="0.4">
      <c r="A5" t="s">
        <v>5</v>
      </c>
      <c r="B5" t="s">
        <v>6</v>
      </c>
      <c r="C5" s="4" t="s">
        <v>25</v>
      </c>
      <c r="D5" s="4" t="s">
        <v>15</v>
      </c>
      <c r="E5" t="s">
        <v>19</v>
      </c>
    </row>
    <row r="6" spans="1:5" x14ac:dyDescent="0.4">
      <c r="A6" s="8" t="s">
        <v>9</v>
      </c>
      <c r="B6" s="8">
        <v>5414039</v>
      </c>
      <c r="C6" s="6">
        <v>12100</v>
      </c>
      <c r="D6">
        <v>11000</v>
      </c>
      <c r="E6">
        <v>7.6E-3</v>
      </c>
    </row>
    <row r="7" spans="1:5" x14ac:dyDescent="0.4">
      <c r="A7" s="8"/>
      <c r="B7" s="8"/>
      <c r="C7" s="6">
        <v>16600</v>
      </c>
      <c r="D7">
        <v>15000</v>
      </c>
      <c r="E7">
        <v>7.6E-3</v>
      </c>
    </row>
    <row r="8" spans="1:5" x14ac:dyDescent="0.4">
      <c r="A8" s="8"/>
      <c r="B8" s="8"/>
      <c r="C8" s="6">
        <v>19900</v>
      </c>
      <c r="D8">
        <v>18000</v>
      </c>
      <c r="E8">
        <v>9.7000000000000003E-3</v>
      </c>
    </row>
    <row r="9" spans="1:5" x14ac:dyDescent="0.4">
      <c r="A9" s="8"/>
      <c r="B9" s="8"/>
      <c r="C9" s="6">
        <v>24300</v>
      </c>
      <c r="D9">
        <v>22000</v>
      </c>
      <c r="E9">
        <v>9.7000000000000003E-3</v>
      </c>
    </row>
    <row r="10" spans="1:5" x14ac:dyDescent="0.4">
      <c r="A10" s="8"/>
      <c r="B10" s="8"/>
      <c r="C10" s="6">
        <v>32000</v>
      </c>
      <c r="D10">
        <v>29000</v>
      </c>
      <c r="E10">
        <v>1.17E-2</v>
      </c>
    </row>
    <row r="11" spans="1:5" x14ac:dyDescent="0.4">
      <c r="A11" s="8"/>
      <c r="B11" s="8"/>
      <c r="C11" s="6">
        <v>38600</v>
      </c>
      <c r="D11">
        <v>35000</v>
      </c>
      <c r="E11">
        <v>1.38E-2</v>
      </c>
    </row>
    <row r="12" spans="1:5" x14ac:dyDescent="0.4">
      <c r="A12" s="8"/>
      <c r="B12" s="8"/>
      <c r="C12" s="6">
        <v>46400</v>
      </c>
      <c r="D12">
        <v>42000</v>
      </c>
      <c r="E12">
        <v>1.5900000000000001E-2</v>
      </c>
    </row>
    <row r="13" spans="1:5" x14ac:dyDescent="0.4">
      <c r="A13" s="8"/>
      <c r="B13" s="8"/>
      <c r="C13" s="6">
        <v>53000</v>
      </c>
      <c r="D13">
        <v>48000</v>
      </c>
      <c r="E13">
        <v>1.7899999999999999E-2</v>
      </c>
    </row>
    <row r="14" spans="1:5" x14ac:dyDescent="0.4">
      <c r="A14" s="8"/>
      <c r="B14" s="8"/>
      <c r="C14" s="6">
        <v>66200</v>
      </c>
      <c r="D14">
        <v>60000</v>
      </c>
      <c r="E14">
        <v>2.1899999999999999E-2</v>
      </c>
    </row>
    <row r="15" spans="1:5" x14ac:dyDescent="0.4">
      <c r="A15" s="8"/>
      <c r="B15" s="8">
        <v>5811391</v>
      </c>
      <c r="C15" s="6">
        <v>78300</v>
      </c>
      <c r="D15">
        <v>72000</v>
      </c>
      <c r="E15">
        <v>3.7600000000000001E-2</v>
      </c>
    </row>
    <row r="16" spans="1:5" x14ac:dyDescent="0.4">
      <c r="A16" s="8"/>
      <c r="B16" s="8"/>
      <c r="C16" s="6">
        <v>91300</v>
      </c>
      <c r="D16">
        <v>84000</v>
      </c>
      <c r="E16">
        <v>4.2999999999999997E-2</v>
      </c>
    </row>
    <row r="17" spans="1:6" x14ac:dyDescent="0.4">
      <c r="A17" s="8"/>
      <c r="B17" s="8"/>
      <c r="C17" s="6">
        <v>104400</v>
      </c>
      <c r="D17">
        <v>96000</v>
      </c>
      <c r="E17">
        <v>4.8300000000000003E-2</v>
      </c>
    </row>
    <row r="18" spans="1:6" x14ac:dyDescent="0.4">
      <c r="A18" s="8"/>
      <c r="B18" s="8"/>
      <c r="C18" s="6">
        <v>117400</v>
      </c>
      <c r="D18">
        <v>108000</v>
      </c>
      <c r="E18">
        <v>5.3600000000000002E-2</v>
      </c>
    </row>
    <row r="19" spans="1:6" x14ac:dyDescent="0.4">
      <c r="A19" s="8"/>
      <c r="B19" s="8"/>
      <c r="C19" s="6">
        <v>130400</v>
      </c>
      <c r="D19">
        <v>120000</v>
      </c>
      <c r="E19">
        <v>5.8999999999999997E-2</v>
      </c>
    </row>
    <row r="20" spans="1:6" x14ac:dyDescent="0.4">
      <c r="A20" s="8"/>
      <c r="B20" s="8"/>
      <c r="C20" s="6">
        <v>143500</v>
      </c>
      <c r="D20">
        <v>132000</v>
      </c>
      <c r="E20">
        <v>6.4299999999999996E-2</v>
      </c>
    </row>
    <row r="21" spans="1:6" x14ac:dyDescent="0.4">
      <c r="A21" s="8"/>
      <c r="B21" s="8"/>
      <c r="C21" s="6">
        <v>156500</v>
      </c>
      <c r="D21">
        <v>144000</v>
      </c>
      <c r="E21">
        <v>6.9599999999999995E-2</v>
      </c>
    </row>
    <row r="22" spans="1:6" x14ac:dyDescent="0.4">
      <c r="A22" s="9" t="s">
        <v>21</v>
      </c>
      <c r="B22" s="8">
        <v>5368777</v>
      </c>
      <c r="C22" s="6">
        <v>82000</v>
      </c>
      <c r="D22">
        <v>87000</v>
      </c>
      <c r="E22">
        <v>0.22900000000000001</v>
      </c>
      <c r="F22" s="9" t="s">
        <v>33</v>
      </c>
    </row>
    <row r="23" spans="1:6" x14ac:dyDescent="0.4">
      <c r="A23" s="8"/>
      <c r="B23" s="8"/>
      <c r="C23" s="6">
        <v>108000</v>
      </c>
      <c r="D23">
        <v>115000</v>
      </c>
      <c r="E23">
        <v>0.22500000000000001</v>
      </c>
      <c r="F23" s="8"/>
    </row>
    <row r="24" spans="1:6" x14ac:dyDescent="0.4">
      <c r="A24" s="8"/>
      <c r="B24" s="8"/>
      <c r="C24" s="6">
        <v>134000</v>
      </c>
      <c r="D24">
        <v>142000</v>
      </c>
      <c r="E24">
        <v>0.221</v>
      </c>
      <c r="F24" s="8"/>
    </row>
    <row r="25" spans="1:6" x14ac:dyDescent="0.4">
      <c r="A25" s="8"/>
      <c r="B25" s="8"/>
      <c r="C25" s="6">
        <v>175000</v>
      </c>
      <c r="D25">
        <v>186000</v>
      </c>
      <c r="E25">
        <v>0.30599999999999999</v>
      </c>
      <c r="F25" s="8"/>
    </row>
    <row r="26" spans="1:6" x14ac:dyDescent="0.4">
      <c r="A26" s="8"/>
      <c r="B26" s="8"/>
      <c r="C26" s="6">
        <v>232000</v>
      </c>
      <c r="D26">
        <v>246000</v>
      </c>
      <c r="E26">
        <v>0.29199999999999998</v>
      </c>
      <c r="F26" s="8"/>
    </row>
    <row r="27" spans="1:6" x14ac:dyDescent="0.4">
      <c r="A27" s="8"/>
      <c r="B27" s="8"/>
      <c r="C27" s="6">
        <v>293000</v>
      </c>
      <c r="D27">
        <v>311000</v>
      </c>
      <c r="E27">
        <v>0.27900000000000003</v>
      </c>
      <c r="F27" s="8"/>
    </row>
    <row r="28" spans="1:6" x14ac:dyDescent="0.4">
      <c r="A28" s="9" t="s">
        <v>20</v>
      </c>
      <c r="B28" s="8" t="s">
        <v>22</v>
      </c>
      <c r="C28" s="6">
        <v>76000</v>
      </c>
      <c r="D28">
        <v>80000</v>
      </c>
      <c r="E28">
        <v>6.5000000000000002E-2</v>
      </c>
    </row>
    <row r="29" spans="1:6" x14ac:dyDescent="0.4">
      <c r="A29" s="8"/>
      <c r="B29" s="8"/>
      <c r="C29" s="6">
        <v>113000</v>
      </c>
      <c r="D29">
        <v>120000</v>
      </c>
      <c r="E29">
        <v>0.10299999999999999</v>
      </c>
    </row>
    <row r="30" spans="1:6" x14ac:dyDescent="0.4">
      <c r="A30" s="8"/>
      <c r="B30" s="8"/>
      <c r="C30" s="6">
        <v>151000</v>
      </c>
      <c r="D30">
        <v>160000</v>
      </c>
      <c r="E30">
        <v>0.10299999999999999</v>
      </c>
    </row>
    <row r="31" spans="1:6" x14ac:dyDescent="0.4">
      <c r="A31" s="8"/>
      <c r="B31" s="8"/>
      <c r="C31" s="6">
        <v>189000</v>
      </c>
      <c r="D31">
        <v>200000</v>
      </c>
      <c r="E31">
        <v>0.14499999999999999</v>
      </c>
    </row>
    <row r="32" spans="1:6" x14ac:dyDescent="0.4">
      <c r="A32" s="8"/>
      <c r="B32" s="8"/>
      <c r="C32" s="6">
        <v>226000</v>
      </c>
      <c r="D32">
        <v>240000</v>
      </c>
      <c r="E32">
        <v>0.14499999999999999</v>
      </c>
    </row>
    <row r="33" spans="1:5" x14ac:dyDescent="0.4">
      <c r="A33" s="8"/>
      <c r="B33" s="8"/>
      <c r="C33" s="6">
        <v>264000</v>
      </c>
      <c r="D33">
        <v>280000</v>
      </c>
      <c r="E33">
        <v>0.18</v>
      </c>
    </row>
    <row r="34" spans="1:5" x14ac:dyDescent="0.4">
      <c r="A34" s="8"/>
      <c r="B34" s="8"/>
      <c r="C34" s="6">
        <v>300000</v>
      </c>
      <c r="D34">
        <v>318000</v>
      </c>
      <c r="E34">
        <v>0.18</v>
      </c>
    </row>
  </sheetData>
  <mergeCells count="8">
    <mergeCell ref="A28:A34"/>
    <mergeCell ref="B28:B34"/>
    <mergeCell ref="F22:F27"/>
    <mergeCell ref="A6:A21"/>
    <mergeCell ref="B6:B14"/>
    <mergeCell ref="B15:B21"/>
    <mergeCell ref="A22:A27"/>
    <mergeCell ref="B22:B27"/>
  </mergeCells>
  <hyperlinks>
    <hyperlink ref="B3" r:id="rId1" xr:uid="{F510AA80-CAFC-4543-AF15-6DD3FA50943B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pressureDrop</vt:lpstr>
      <vt:lpstr>volume</vt:lpstr>
    </vt:vector>
  </TitlesOfParts>
  <Company>E.ON Energy Research Center - RWTH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Stok, Hendrik</dc:creator>
  <cp:lastModifiedBy>Stok, Hendrik</cp:lastModifiedBy>
  <dcterms:created xsi:type="dcterms:W3CDTF">2024-10-02T10:24:18Z</dcterms:created>
  <dcterms:modified xsi:type="dcterms:W3CDTF">2024-10-30T13:25:29Z</dcterms:modified>
</cp:coreProperties>
</file>