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asgrossmann/git_repos/OpenDHW/"/>
    </mc:Choice>
  </mc:AlternateContent>
  <xr:revisionPtr revIDLastSave="0" documentId="13_ncr:1_{9BF2A057-2053-7247-836B-709C8D8F3EA7}" xr6:coauthVersionLast="46" xr6:coauthVersionMax="46" xr10:uidLastSave="{00000000-0000-0000-0000-000000000000}"/>
  <bookViews>
    <workbookView xWindow="840" yWindow="460" windowWidth="32760" windowHeight="20540" tabRatio="500" activeTab="1" xr2:uid="{00000000-000D-0000-FFFF-FFFF00000000}"/>
  </bookViews>
  <sheets>
    <sheet name="DHWcalc_4categories" sheetId="1" r:id="rId1"/>
    <sheet name="DIN1283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D17" i="2" s="1"/>
  <c r="D18" i="2" l="1"/>
  <c r="D15" i="2" s="1"/>
  <c r="D14" i="2" l="1"/>
  <c r="D11" i="2" s="1"/>
  <c r="D13" i="2"/>
  <c r="D12" i="2" l="1"/>
  <c r="D10" i="2" s="1"/>
  <c r="F5" i="2" s="1"/>
  <c r="D9" i="2" l="1"/>
</calcChain>
</file>

<file path=xl/sharedStrings.xml><?xml version="1.0" encoding="utf-8"?>
<sst xmlns="http://schemas.openxmlformats.org/spreadsheetml/2006/main" count="64" uniqueCount="50">
  <si>
    <t>Category</t>
  </si>
  <si>
    <t>Mean Flow Rate per Drawoff [L/h]</t>
  </si>
  <si>
    <t>Drawoff Duration [min]</t>
  </si>
  <si>
    <t>Portion [%]</t>
  </si>
  <si>
    <t>Stddev Flow Rate per Drawoff [L/h]</t>
  </si>
  <si>
    <t>Mean Vol per Drawoff [L]</t>
  </si>
  <si>
    <t>Mean No. Drawoffs per Day [-]</t>
  </si>
  <si>
    <t>Mean Vol per Day [L]</t>
  </si>
  <si>
    <t>timestep 1min:</t>
  </si>
  <si>
    <t>Name Variable</t>
  </si>
  <si>
    <t>Volumen erwärmtes Trinkwasser</t>
  </si>
  <si>
    <t>Erklärung Varaible</t>
  </si>
  <si>
    <t>V_W;day</t>
  </si>
  <si>
    <t>Einheit</t>
  </si>
  <si>
    <t>m^3/day</t>
  </si>
  <si>
    <t>Wert</t>
  </si>
  <si>
    <t>x</t>
  </si>
  <si>
    <t>y</t>
  </si>
  <si>
    <t>Vorgabewert aus DIN</t>
  </si>
  <si>
    <t>Vorgabewert aud DIN</t>
  </si>
  <si>
    <t>-</t>
  </si>
  <si>
    <t>Ah</t>
  </si>
  <si>
    <t>Wohnfläche</t>
  </si>
  <si>
    <t>m^2</t>
  </si>
  <si>
    <t>N_max</t>
  </si>
  <si>
    <t>Max Anzahl äquivalenter Erwachsener</t>
  </si>
  <si>
    <t>Personen</t>
  </si>
  <si>
    <t>N_adeq</t>
  </si>
  <si>
    <t>Anzahl äquivalenter Erwachsener</t>
  </si>
  <si>
    <t>V_(W:f:day)</t>
  </si>
  <si>
    <t>L</t>
  </si>
  <si>
    <t>Menge Trinkwasser je Zapfung je Tag bei T_draw</t>
  </si>
  <si>
    <t>Kommentar</t>
  </si>
  <si>
    <t>T_draw?</t>
  </si>
  <si>
    <t>zurzeit nur für A&gt;=70m^2</t>
  </si>
  <si>
    <t>L/day</t>
  </si>
  <si>
    <t>if Ah bigger than 70</t>
  </si>
  <si>
    <t>N_max1</t>
  </si>
  <si>
    <t>if Ah smaller that 30</t>
  </si>
  <si>
    <t>if Ah between 30 and 70</t>
  </si>
  <si>
    <t>N_max2</t>
  </si>
  <si>
    <t>N_max3</t>
  </si>
  <si>
    <t>Wohnfläche [m2]</t>
  </si>
  <si>
    <t>Wasserbedarf Haus [L]</t>
  </si>
  <si>
    <t>N_adeq1</t>
  </si>
  <si>
    <t>N_adeq2</t>
  </si>
  <si>
    <t>if N_max &gt; 1,75</t>
  </si>
  <si>
    <t>if N_max &lt; 1,75</t>
  </si>
  <si>
    <t>Based on DIN12831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</si>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</sst>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/>
    <xf numFmtId="0" fontId="0" fillId="5" borderId="19" xfId="0" applyFill="1" applyBorder="1"/>
    <xf numFmtId="0" fontId="0" fillId="5" borderId="18" xfId="0" applyFill="1" applyBorder="1"/>
    <xf numFmtId="0" fontId="0" fillId="5" borderId="1" xfId="0" applyFill="1" applyBorder="1"/>
    <xf numFmtId="0" fontId="0" fillId="2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2" fontId="0" fillId="5" borderId="24" xfId="0" applyNumberFormat="1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6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4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uments.pub/document/din-en-128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showRuler="0" zoomScale="156" workbookViewId="0">
      <selection activeCell="F15" sqref="F15"/>
    </sheetView>
  </sheetViews>
  <sheetFormatPr baseColWidth="10" defaultRowHeight="16" x14ac:dyDescent="0.2"/>
  <cols>
    <col min="2" max="2" width="30.83203125" bestFit="1" customWidth="1"/>
  </cols>
  <sheetData>
    <row r="2" spans="2:6" ht="17" thickBot="1" x14ac:dyDescent="0.25"/>
    <row r="3" spans="2:6" ht="17" thickBot="1" x14ac:dyDescent="0.25">
      <c r="B3" s="4" t="s">
        <v>0</v>
      </c>
      <c r="C3" s="6">
        <v>1</v>
      </c>
      <c r="D3" s="6">
        <v>2</v>
      </c>
      <c r="E3" s="6">
        <v>3</v>
      </c>
      <c r="F3" s="1">
        <v>4</v>
      </c>
    </row>
    <row r="4" spans="2:6" x14ac:dyDescent="0.2">
      <c r="B4" s="14" t="s">
        <v>1</v>
      </c>
      <c r="C4" s="15">
        <v>60</v>
      </c>
      <c r="D4" s="15">
        <v>360</v>
      </c>
      <c r="E4" s="15">
        <v>720</v>
      </c>
      <c r="F4" s="16">
        <v>480</v>
      </c>
    </row>
    <row r="5" spans="2:6" x14ac:dyDescent="0.2">
      <c r="B5" s="8" t="s">
        <v>2</v>
      </c>
      <c r="C5" s="9">
        <v>1</v>
      </c>
      <c r="D5" s="9">
        <v>1</v>
      </c>
      <c r="E5" s="9">
        <v>5</v>
      </c>
      <c r="F5" s="10">
        <v>10</v>
      </c>
    </row>
    <row r="6" spans="2:6" x14ac:dyDescent="0.2">
      <c r="B6" s="11" t="s">
        <v>3</v>
      </c>
      <c r="C6" s="12">
        <v>0.14000000000000001</v>
      </c>
      <c r="D6" s="12">
        <v>0.36</v>
      </c>
      <c r="E6" s="12">
        <v>0.1</v>
      </c>
      <c r="F6" s="13">
        <v>0.4</v>
      </c>
    </row>
    <row r="7" spans="2:6" x14ac:dyDescent="0.2">
      <c r="B7" s="8" t="s">
        <v>4</v>
      </c>
      <c r="C7" s="9">
        <v>120</v>
      </c>
      <c r="D7" s="9">
        <v>120</v>
      </c>
      <c r="E7" s="9">
        <v>12</v>
      </c>
      <c r="F7" s="10">
        <v>24</v>
      </c>
    </row>
    <row r="8" spans="2:6" x14ac:dyDescent="0.2">
      <c r="B8" s="11" t="s">
        <v>5</v>
      </c>
      <c r="C8" s="12">
        <v>1</v>
      </c>
      <c r="D8" s="12">
        <v>6</v>
      </c>
      <c r="E8" s="12">
        <v>120</v>
      </c>
      <c r="F8" s="13">
        <v>40</v>
      </c>
    </row>
    <row r="9" spans="2:6" x14ac:dyDescent="0.2">
      <c r="B9" s="8" t="s">
        <v>6</v>
      </c>
      <c r="C9" s="9">
        <v>28</v>
      </c>
      <c r="D9" s="9">
        <v>23</v>
      </c>
      <c r="E9" s="9">
        <v>0.16600000000000001</v>
      </c>
      <c r="F9" s="10">
        <v>2</v>
      </c>
    </row>
    <row r="10" spans="2:6" ht="17" thickBot="1" x14ac:dyDescent="0.25">
      <c r="B10" s="5" t="s">
        <v>7</v>
      </c>
      <c r="C10" s="7">
        <v>28</v>
      </c>
      <c r="D10" s="7">
        <v>72</v>
      </c>
      <c r="E10" s="7">
        <v>20</v>
      </c>
      <c r="F10" s="3">
        <v>80</v>
      </c>
    </row>
    <row r="13" spans="2:6" x14ac:dyDescent="0.2">
      <c r="B13" s="2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ADBB-9F1A-554E-9610-E72E95602A21}">
  <dimension ref="B2:F21"/>
  <sheetViews>
    <sheetView tabSelected="1" zoomScale="183" workbookViewId="0">
      <selection activeCell="C5" sqref="C5"/>
    </sheetView>
  </sheetViews>
  <sheetFormatPr baseColWidth="10" defaultRowHeight="16" x14ac:dyDescent="0.2"/>
  <cols>
    <col min="2" max="2" width="17.33203125" bestFit="1" customWidth="1"/>
    <col min="3" max="3" width="42.5" bestFit="1" customWidth="1"/>
    <col min="4" max="4" width="6.1640625" bestFit="1" customWidth="1"/>
    <col min="5" max="5" width="8.6640625" bestFit="1" customWidth="1"/>
    <col min="6" max="6" width="22.33203125" bestFit="1" customWidth="1"/>
  </cols>
  <sheetData>
    <row r="2" spans="2:6" x14ac:dyDescent="0.2">
      <c r="B2" t="s">
        <v>48</v>
      </c>
      <c r="C2" s="35" t="s">
        <v>49</v>
      </c>
    </row>
    <row r="3" spans="2:6" ht="17" thickBot="1" x14ac:dyDescent="0.25"/>
    <row r="4" spans="2:6" x14ac:dyDescent="0.2">
      <c r="B4" s="18" t="s">
        <v>42</v>
      </c>
      <c r="F4" s="18" t="s">
        <v>43</v>
      </c>
    </row>
    <row r="5" spans="2:6" ht="17" thickBot="1" x14ac:dyDescent="0.25">
      <c r="B5" s="19">
        <v>150</v>
      </c>
      <c r="F5" s="19">
        <f>D10</f>
        <v>95.668500000000009</v>
      </c>
    </row>
    <row r="7" spans="2:6" ht="17" thickBot="1" x14ac:dyDescent="0.25"/>
    <row r="8" spans="2:6" s="20" customFormat="1" ht="17" thickBot="1" x14ac:dyDescent="0.25">
      <c r="B8" s="4" t="s">
        <v>9</v>
      </c>
      <c r="C8" s="24" t="s">
        <v>11</v>
      </c>
      <c r="D8" s="6" t="s">
        <v>15</v>
      </c>
      <c r="E8" s="6" t="s">
        <v>13</v>
      </c>
      <c r="F8" s="1" t="s">
        <v>32</v>
      </c>
    </row>
    <row r="9" spans="2:6" x14ac:dyDescent="0.2">
      <c r="B9" s="32" t="s">
        <v>12</v>
      </c>
      <c r="C9" s="25" t="s">
        <v>10</v>
      </c>
      <c r="D9" s="28">
        <f>D11*D12/1000</f>
        <v>9.5668500000000004E-2</v>
      </c>
      <c r="E9" s="29" t="s">
        <v>14</v>
      </c>
      <c r="F9" s="21"/>
    </row>
    <row r="10" spans="2:6" x14ac:dyDescent="0.2">
      <c r="B10" s="32" t="s">
        <v>12</v>
      </c>
      <c r="C10" s="25" t="s">
        <v>10</v>
      </c>
      <c r="D10" s="28">
        <f>D11*D12</f>
        <v>95.668500000000009</v>
      </c>
      <c r="E10" s="29" t="s">
        <v>35</v>
      </c>
      <c r="F10" s="21"/>
    </row>
    <row r="11" spans="2:6" ht="17" thickBot="1" x14ac:dyDescent="0.25">
      <c r="B11" s="32" t="s">
        <v>29</v>
      </c>
      <c r="C11" s="25" t="s">
        <v>31</v>
      </c>
      <c r="D11" s="29">
        <f>MIN(D20,D21*D19/D14)</f>
        <v>40.71</v>
      </c>
      <c r="E11" s="29" t="s">
        <v>30</v>
      </c>
      <c r="F11" s="21" t="s">
        <v>33</v>
      </c>
    </row>
    <row r="12" spans="2:6" s="17" customFormat="1" x14ac:dyDescent="0.2">
      <c r="B12" s="33" t="s">
        <v>27</v>
      </c>
      <c r="C12" s="26" t="s">
        <v>28</v>
      </c>
      <c r="D12" s="30">
        <f>IF(D15&lt;1.75,D13,D14)</f>
        <v>2.35</v>
      </c>
      <c r="E12" s="30" t="s">
        <v>26</v>
      </c>
      <c r="F12" s="22"/>
    </row>
    <row r="13" spans="2:6" s="17" customFormat="1" x14ac:dyDescent="0.2">
      <c r="B13" s="32" t="s">
        <v>44</v>
      </c>
      <c r="C13" s="25" t="s">
        <v>28</v>
      </c>
      <c r="D13" s="29">
        <f>D15</f>
        <v>3.75</v>
      </c>
      <c r="E13" s="29" t="s">
        <v>26</v>
      </c>
      <c r="F13" s="21" t="s">
        <v>47</v>
      </c>
    </row>
    <row r="14" spans="2:6" s="17" customFormat="1" ht="17" thickBot="1" x14ac:dyDescent="0.25">
      <c r="B14" s="34" t="s">
        <v>45</v>
      </c>
      <c r="C14" s="27" t="s">
        <v>28</v>
      </c>
      <c r="D14" s="31">
        <f>1.75 + 0.3*(D15-1.75)</f>
        <v>2.35</v>
      </c>
      <c r="E14" s="31" t="s">
        <v>26</v>
      </c>
      <c r="F14" s="23" t="s">
        <v>46</v>
      </c>
    </row>
    <row r="15" spans="2:6" s="17" customFormat="1" x14ac:dyDescent="0.2">
      <c r="B15" s="33" t="s">
        <v>24</v>
      </c>
      <c r="C15" s="26" t="s">
        <v>25</v>
      </c>
      <c r="D15" s="30">
        <f>IF(D19&lt;30,D16,IF(D19&gt;70,D18,D17))</f>
        <v>3.75</v>
      </c>
      <c r="E15" s="30" t="s">
        <v>26</v>
      </c>
      <c r="F15" s="22"/>
    </row>
    <row r="16" spans="2:6" s="17" customFormat="1" x14ac:dyDescent="0.2">
      <c r="B16" s="32" t="s">
        <v>37</v>
      </c>
      <c r="C16" s="25" t="s">
        <v>25</v>
      </c>
      <c r="D16" s="29">
        <v>1</v>
      </c>
      <c r="E16" s="29" t="s">
        <v>26</v>
      </c>
      <c r="F16" s="21" t="s">
        <v>38</v>
      </c>
    </row>
    <row r="17" spans="2:6" s="17" customFormat="1" x14ac:dyDescent="0.2">
      <c r="B17" s="32" t="s">
        <v>40</v>
      </c>
      <c r="C17" s="25" t="s">
        <v>25</v>
      </c>
      <c r="D17" s="29">
        <f>1.75-0.018*(70-D19)</f>
        <v>3.19</v>
      </c>
      <c r="E17" s="29" t="s">
        <v>26</v>
      </c>
      <c r="F17" s="21" t="s">
        <v>39</v>
      </c>
    </row>
    <row r="18" spans="2:6" s="17" customFormat="1" ht="17" thickBot="1" x14ac:dyDescent="0.25">
      <c r="B18" s="34" t="s">
        <v>41</v>
      </c>
      <c r="C18" s="27" t="s">
        <v>25</v>
      </c>
      <c r="D18" s="31">
        <f>D19*0.025</f>
        <v>3.75</v>
      </c>
      <c r="E18" s="31" t="s">
        <v>26</v>
      </c>
      <c r="F18" s="23" t="s">
        <v>36</v>
      </c>
    </row>
    <row r="19" spans="2:6" s="17" customFormat="1" x14ac:dyDescent="0.2">
      <c r="B19" s="32" t="s">
        <v>21</v>
      </c>
      <c r="C19" s="25" t="s">
        <v>22</v>
      </c>
      <c r="D19" s="29">
        <f>B5</f>
        <v>150</v>
      </c>
      <c r="E19" s="29" t="s">
        <v>23</v>
      </c>
      <c r="F19" s="21" t="s">
        <v>34</v>
      </c>
    </row>
    <row r="20" spans="2:6" s="17" customFormat="1" x14ac:dyDescent="0.2">
      <c r="B20" s="32" t="s">
        <v>16</v>
      </c>
      <c r="C20" s="25" t="s">
        <v>18</v>
      </c>
      <c r="D20" s="29">
        <v>40.71</v>
      </c>
      <c r="E20" s="29" t="s">
        <v>20</v>
      </c>
      <c r="F20" s="21"/>
    </row>
    <row r="21" spans="2:6" ht="17" thickBot="1" x14ac:dyDescent="0.25">
      <c r="B21" s="34" t="s">
        <v>17</v>
      </c>
      <c r="C21" s="27" t="s">
        <v>19</v>
      </c>
      <c r="D21" s="31">
        <v>3.26</v>
      </c>
      <c r="E21" s="31" t="s">
        <v>20</v>
      </c>
      <c r="F21" s="23"/>
    </row>
  </sheetData>
  <hyperlinks>
    <hyperlink ref="C2" r:id="rId1" xr:uid="{F33382E1-78BB-D74E-BE40-4D33A01CF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DHWcalc_4categories</vt:lpstr>
      <vt:lpstr>DIN12831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2021-04-15T17:09:30Z</dcterms:modified>
</cp:coreProperties>
</file>