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0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1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2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4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5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6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7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8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9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0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1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2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3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4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5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6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7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8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0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2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3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4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5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6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8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9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0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1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3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4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5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6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7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8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9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0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1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2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3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4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5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7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8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9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0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2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3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4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5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6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8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9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0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1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2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3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4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7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8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9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0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1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2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3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4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5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6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7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8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9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0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1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4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6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7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1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2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3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4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5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6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8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9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0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2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3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4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6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7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8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0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1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2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4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6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7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8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0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1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2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3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5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6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7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8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9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0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3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4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5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6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7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8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9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1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2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4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6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7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8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9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0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1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2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3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5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6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8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0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1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2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4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5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6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7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8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9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0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1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2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3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4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5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7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9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0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1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2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3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4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5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6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7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8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9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2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3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4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5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6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7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8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9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0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1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2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3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5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8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9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0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1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2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3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4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5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6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7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8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9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0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1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2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5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6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7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8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9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0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2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3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4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7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8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9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0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1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2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3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4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5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6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7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8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9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0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3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4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5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6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7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8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1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3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4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6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7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8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9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0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1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2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3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6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8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9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0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1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3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4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5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6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7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8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9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0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1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2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3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4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5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gráficos!$A$7:$A$752</f>
              <numCache>
                <formatCode>General</formatCode>
                <ptCount val="74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</numCache>
            </numRef>
          </xVal>
          <yVal>
            <numRef>
              <f>gráficos!$B$7:$B$752</f>
              <numCache>
                <formatCode>General</formatCode>
                <ptCount val="74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3.6821</v>
      </c>
      <c r="E2" t="n">
        <v>27.16</v>
      </c>
      <c r="F2" t="n">
        <v>17.76</v>
      </c>
      <c r="G2" t="n">
        <v>6.02</v>
      </c>
      <c r="H2" t="n">
        <v>0.09</v>
      </c>
      <c r="I2" t="n">
        <v>177</v>
      </c>
      <c r="J2" t="n">
        <v>194.77</v>
      </c>
      <c r="K2" t="n">
        <v>54.38</v>
      </c>
      <c r="L2" t="n">
        <v>1</v>
      </c>
      <c r="M2" t="n">
        <v>175</v>
      </c>
      <c r="N2" t="n">
        <v>39.4</v>
      </c>
      <c r="O2" t="n">
        <v>24256.19</v>
      </c>
      <c r="P2" t="n">
        <v>245.39</v>
      </c>
      <c r="Q2" t="n">
        <v>1390.3</v>
      </c>
      <c r="R2" t="n">
        <v>154.41</v>
      </c>
      <c r="S2" t="n">
        <v>39.31</v>
      </c>
      <c r="T2" t="n">
        <v>55887.76</v>
      </c>
      <c r="U2" t="n">
        <v>0.25</v>
      </c>
      <c r="V2" t="n">
        <v>0.72</v>
      </c>
      <c r="W2" t="n">
        <v>3.66</v>
      </c>
      <c r="X2" t="n">
        <v>3.63</v>
      </c>
      <c r="Y2" t="n">
        <v>1</v>
      </c>
      <c r="Z2" t="n">
        <v>10</v>
      </c>
      <c r="AA2" t="n">
        <v>822.1398001999787</v>
      </c>
      <c r="AB2" t="n">
        <v>1124.887944881771</v>
      </c>
      <c r="AC2" t="n">
        <v>1017.5302182124</v>
      </c>
      <c r="AD2" t="n">
        <v>822139.8001999788</v>
      </c>
      <c r="AE2" t="n">
        <v>1124887.944881771</v>
      </c>
      <c r="AF2" t="n">
        <v>8.594576808281765e-07</v>
      </c>
      <c r="AG2" t="n">
        <v>36</v>
      </c>
      <c r="AH2" t="n">
        <v>1017530.2182124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4.0724</v>
      </c>
      <c r="E3" t="n">
        <v>24.56</v>
      </c>
      <c r="F3" t="n">
        <v>16.83</v>
      </c>
      <c r="G3" t="n">
        <v>7.53</v>
      </c>
      <c r="H3" t="n">
        <v>0.11</v>
      </c>
      <c r="I3" t="n">
        <v>134</v>
      </c>
      <c r="J3" t="n">
        <v>195.16</v>
      </c>
      <c r="K3" t="n">
        <v>54.38</v>
      </c>
      <c r="L3" t="n">
        <v>1.25</v>
      </c>
      <c r="M3" t="n">
        <v>132</v>
      </c>
      <c r="N3" t="n">
        <v>39.53</v>
      </c>
      <c r="O3" t="n">
        <v>24303.87</v>
      </c>
      <c r="P3" t="n">
        <v>231.02</v>
      </c>
      <c r="Q3" t="n">
        <v>1390.13</v>
      </c>
      <c r="R3" t="n">
        <v>125.58</v>
      </c>
      <c r="S3" t="n">
        <v>39.31</v>
      </c>
      <c r="T3" t="n">
        <v>41683.67</v>
      </c>
      <c r="U3" t="n">
        <v>0.31</v>
      </c>
      <c r="V3" t="n">
        <v>0.76</v>
      </c>
      <c r="W3" t="n">
        <v>3.57</v>
      </c>
      <c r="X3" t="n">
        <v>2.7</v>
      </c>
      <c r="Y3" t="n">
        <v>1</v>
      </c>
      <c r="Z3" t="n">
        <v>10</v>
      </c>
      <c r="AA3" t="n">
        <v>712.6658339192279</v>
      </c>
      <c r="AB3" t="n">
        <v>975.100834565915</v>
      </c>
      <c r="AC3" t="n">
        <v>882.0385794775601</v>
      </c>
      <c r="AD3" t="n">
        <v>712665.8339192279</v>
      </c>
      <c r="AE3" t="n">
        <v>975100.8345659149</v>
      </c>
      <c r="AF3" t="n">
        <v>9.505595881167449e-07</v>
      </c>
      <c r="AG3" t="n">
        <v>32</v>
      </c>
      <c r="AH3" t="n">
        <v>882038.5794775601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4.3577</v>
      </c>
      <c r="E4" t="n">
        <v>22.95</v>
      </c>
      <c r="F4" t="n">
        <v>16.27</v>
      </c>
      <c r="G4" t="n">
        <v>9.119999999999999</v>
      </c>
      <c r="H4" t="n">
        <v>0.14</v>
      </c>
      <c r="I4" t="n">
        <v>107</v>
      </c>
      <c r="J4" t="n">
        <v>195.55</v>
      </c>
      <c r="K4" t="n">
        <v>54.38</v>
      </c>
      <c r="L4" t="n">
        <v>1.5</v>
      </c>
      <c r="M4" t="n">
        <v>105</v>
      </c>
      <c r="N4" t="n">
        <v>39.67</v>
      </c>
      <c r="O4" t="n">
        <v>24351.61</v>
      </c>
      <c r="P4" t="n">
        <v>221.86</v>
      </c>
      <c r="Q4" t="n">
        <v>1390.22</v>
      </c>
      <c r="R4" t="n">
        <v>108.3</v>
      </c>
      <c r="S4" t="n">
        <v>39.31</v>
      </c>
      <c r="T4" t="n">
        <v>33181.51</v>
      </c>
      <c r="U4" t="n">
        <v>0.36</v>
      </c>
      <c r="V4" t="n">
        <v>0.79</v>
      </c>
      <c r="W4" t="n">
        <v>3.53</v>
      </c>
      <c r="X4" t="n">
        <v>2.14</v>
      </c>
      <c r="Y4" t="n">
        <v>1</v>
      </c>
      <c r="Z4" t="n">
        <v>10</v>
      </c>
      <c r="AA4" t="n">
        <v>651.6524364615769</v>
      </c>
      <c r="AB4" t="n">
        <v>891.6196124432331</v>
      </c>
      <c r="AC4" t="n">
        <v>806.5246880276359</v>
      </c>
      <c r="AD4" t="n">
        <v>651652.436461577</v>
      </c>
      <c r="AE4" t="n">
        <v>891619.6124432331</v>
      </c>
      <c r="AF4" t="n">
        <v>1.017152911584407e-06</v>
      </c>
      <c r="AG4" t="n">
        <v>30</v>
      </c>
      <c r="AH4" t="n">
        <v>806524.6880276359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4.5552</v>
      </c>
      <c r="E5" t="n">
        <v>21.95</v>
      </c>
      <c r="F5" t="n">
        <v>15.94</v>
      </c>
      <c r="G5" t="n">
        <v>10.62</v>
      </c>
      <c r="H5" t="n">
        <v>0.16</v>
      </c>
      <c r="I5" t="n">
        <v>90</v>
      </c>
      <c r="J5" t="n">
        <v>195.93</v>
      </c>
      <c r="K5" t="n">
        <v>54.38</v>
      </c>
      <c r="L5" t="n">
        <v>1.75</v>
      </c>
      <c r="M5" t="n">
        <v>88</v>
      </c>
      <c r="N5" t="n">
        <v>39.81</v>
      </c>
      <c r="O5" t="n">
        <v>24399.39</v>
      </c>
      <c r="P5" t="n">
        <v>216.01</v>
      </c>
      <c r="Q5" t="n">
        <v>1389.68</v>
      </c>
      <c r="R5" t="n">
        <v>97.44</v>
      </c>
      <c r="S5" t="n">
        <v>39.31</v>
      </c>
      <c r="T5" t="n">
        <v>27835.44</v>
      </c>
      <c r="U5" t="n">
        <v>0.4</v>
      </c>
      <c r="V5" t="n">
        <v>0.8100000000000001</v>
      </c>
      <c r="W5" t="n">
        <v>3.52</v>
      </c>
      <c r="X5" t="n">
        <v>1.81</v>
      </c>
      <c r="Y5" t="n">
        <v>1</v>
      </c>
      <c r="Z5" t="n">
        <v>10</v>
      </c>
      <c r="AA5" t="n">
        <v>616.9301797167871</v>
      </c>
      <c r="AB5" t="n">
        <v>844.1110889271558</v>
      </c>
      <c r="AC5" t="n">
        <v>763.5503113173014</v>
      </c>
      <c r="AD5" t="n">
        <v>616930.1797167871</v>
      </c>
      <c r="AE5" t="n">
        <v>844111.0889271558</v>
      </c>
      <c r="AF5" t="n">
        <v>1.063252390676111e-06</v>
      </c>
      <c r="AG5" t="n">
        <v>29</v>
      </c>
      <c r="AH5" t="n">
        <v>763550.3113173014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4.7231</v>
      </c>
      <c r="E6" t="n">
        <v>21.17</v>
      </c>
      <c r="F6" t="n">
        <v>15.66</v>
      </c>
      <c r="G6" t="n">
        <v>12.2</v>
      </c>
      <c r="H6" t="n">
        <v>0.18</v>
      </c>
      <c r="I6" t="n">
        <v>77</v>
      </c>
      <c r="J6" t="n">
        <v>196.32</v>
      </c>
      <c r="K6" t="n">
        <v>54.38</v>
      </c>
      <c r="L6" t="n">
        <v>2</v>
      </c>
      <c r="M6" t="n">
        <v>75</v>
      </c>
      <c r="N6" t="n">
        <v>39.95</v>
      </c>
      <c r="O6" t="n">
        <v>24447.22</v>
      </c>
      <c r="P6" t="n">
        <v>210.81</v>
      </c>
      <c r="Q6" t="n">
        <v>1390.2</v>
      </c>
      <c r="R6" t="n">
        <v>89</v>
      </c>
      <c r="S6" t="n">
        <v>39.31</v>
      </c>
      <c r="T6" t="n">
        <v>23680.84</v>
      </c>
      <c r="U6" t="n">
        <v>0.44</v>
      </c>
      <c r="V6" t="n">
        <v>0.82</v>
      </c>
      <c r="W6" t="n">
        <v>3.49</v>
      </c>
      <c r="X6" t="n">
        <v>1.54</v>
      </c>
      <c r="Y6" t="n">
        <v>1</v>
      </c>
      <c r="Z6" t="n">
        <v>10</v>
      </c>
      <c r="AA6" t="n">
        <v>587.5575997455202</v>
      </c>
      <c r="AB6" t="n">
        <v>803.9222291836951</v>
      </c>
      <c r="AC6" t="n">
        <v>727.1970199423375</v>
      </c>
      <c r="AD6" t="n">
        <v>587557.5997455202</v>
      </c>
      <c r="AE6" t="n">
        <v>803922.229183695</v>
      </c>
      <c r="AF6" t="n">
        <v>1.10244278328116e-06</v>
      </c>
      <c r="AG6" t="n">
        <v>28</v>
      </c>
      <c r="AH6" t="n">
        <v>727197.0199423375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4.8597</v>
      </c>
      <c r="E7" t="n">
        <v>20.58</v>
      </c>
      <c r="F7" t="n">
        <v>15.46</v>
      </c>
      <c r="G7" t="n">
        <v>13.84</v>
      </c>
      <c r="H7" t="n">
        <v>0.2</v>
      </c>
      <c r="I7" t="n">
        <v>67</v>
      </c>
      <c r="J7" t="n">
        <v>196.71</v>
      </c>
      <c r="K7" t="n">
        <v>54.38</v>
      </c>
      <c r="L7" t="n">
        <v>2.25</v>
      </c>
      <c r="M7" t="n">
        <v>65</v>
      </c>
      <c r="N7" t="n">
        <v>40.08</v>
      </c>
      <c r="O7" t="n">
        <v>24495.09</v>
      </c>
      <c r="P7" t="n">
        <v>206.64</v>
      </c>
      <c r="Q7" t="n">
        <v>1389.79</v>
      </c>
      <c r="R7" t="n">
        <v>82.89</v>
      </c>
      <c r="S7" t="n">
        <v>39.31</v>
      </c>
      <c r="T7" t="n">
        <v>20677.86</v>
      </c>
      <c r="U7" t="n">
        <v>0.47</v>
      </c>
      <c r="V7" t="n">
        <v>0.83</v>
      </c>
      <c r="W7" t="n">
        <v>3.47</v>
      </c>
      <c r="X7" t="n">
        <v>1.33</v>
      </c>
      <c r="Y7" t="n">
        <v>1</v>
      </c>
      <c r="Z7" t="n">
        <v>10</v>
      </c>
      <c r="AA7" t="n">
        <v>563.3270848972987</v>
      </c>
      <c r="AB7" t="n">
        <v>770.7689697934877</v>
      </c>
      <c r="AC7" t="n">
        <v>697.2078610974399</v>
      </c>
      <c r="AD7" t="n">
        <v>563327.0848972987</v>
      </c>
      <c r="AE7" t="n">
        <v>770768.9697934877</v>
      </c>
      <c r="AF7" t="n">
        <v>1.134327283756739e-06</v>
      </c>
      <c r="AG7" t="n">
        <v>27</v>
      </c>
      <c r="AH7" t="n">
        <v>697207.8610974399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4.9573</v>
      </c>
      <c r="E8" t="n">
        <v>20.17</v>
      </c>
      <c r="F8" t="n">
        <v>15.32</v>
      </c>
      <c r="G8" t="n">
        <v>15.32</v>
      </c>
      <c r="H8" t="n">
        <v>0.23</v>
      </c>
      <c r="I8" t="n">
        <v>60</v>
      </c>
      <c r="J8" t="n">
        <v>197.1</v>
      </c>
      <c r="K8" t="n">
        <v>54.38</v>
      </c>
      <c r="L8" t="n">
        <v>2.5</v>
      </c>
      <c r="M8" t="n">
        <v>58</v>
      </c>
      <c r="N8" t="n">
        <v>40.22</v>
      </c>
      <c r="O8" t="n">
        <v>24543.01</v>
      </c>
      <c r="P8" t="n">
        <v>203.19</v>
      </c>
      <c r="Q8" t="n">
        <v>1390.02</v>
      </c>
      <c r="R8" t="n">
        <v>78.33</v>
      </c>
      <c r="S8" t="n">
        <v>39.31</v>
      </c>
      <c r="T8" t="n">
        <v>18429.96</v>
      </c>
      <c r="U8" t="n">
        <v>0.5</v>
      </c>
      <c r="V8" t="n">
        <v>0.84</v>
      </c>
      <c r="W8" t="n">
        <v>3.46</v>
      </c>
      <c r="X8" t="n">
        <v>1.2</v>
      </c>
      <c r="Y8" t="n">
        <v>1</v>
      </c>
      <c r="Z8" t="n">
        <v>10</v>
      </c>
      <c r="AA8" t="n">
        <v>552.2683755194538</v>
      </c>
      <c r="AB8" t="n">
        <v>755.6379557468952</v>
      </c>
      <c r="AC8" t="n">
        <v>683.5209297949425</v>
      </c>
      <c r="AD8" t="n">
        <v>552268.3755194538</v>
      </c>
      <c r="AE8" t="n">
        <v>755637.9557468952</v>
      </c>
      <c r="AF8" t="n">
        <v>1.157108595955981e-06</v>
      </c>
      <c r="AG8" t="n">
        <v>27</v>
      </c>
      <c r="AH8" t="n">
        <v>683520.9297949425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5.0665</v>
      </c>
      <c r="E9" t="n">
        <v>19.74</v>
      </c>
      <c r="F9" t="n">
        <v>15.16</v>
      </c>
      <c r="G9" t="n">
        <v>17.16</v>
      </c>
      <c r="H9" t="n">
        <v>0.25</v>
      </c>
      <c r="I9" t="n">
        <v>53</v>
      </c>
      <c r="J9" t="n">
        <v>197.49</v>
      </c>
      <c r="K9" t="n">
        <v>54.38</v>
      </c>
      <c r="L9" t="n">
        <v>2.75</v>
      </c>
      <c r="M9" t="n">
        <v>51</v>
      </c>
      <c r="N9" t="n">
        <v>40.36</v>
      </c>
      <c r="O9" t="n">
        <v>24590.98</v>
      </c>
      <c r="P9" t="n">
        <v>199.63</v>
      </c>
      <c r="Q9" t="n">
        <v>1389.89</v>
      </c>
      <c r="R9" t="n">
        <v>73.78</v>
      </c>
      <c r="S9" t="n">
        <v>39.31</v>
      </c>
      <c r="T9" t="n">
        <v>16189.49</v>
      </c>
      <c r="U9" t="n">
        <v>0.53</v>
      </c>
      <c r="V9" t="n">
        <v>0.85</v>
      </c>
      <c r="W9" t="n">
        <v>3.44</v>
      </c>
      <c r="X9" t="n">
        <v>1.04</v>
      </c>
      <c r="Y9" t="n">
        <v>1</v>
      </c>
      <c r="Z9" t="n">
        <v>10</v>
      </c>
      <c r="AA9" t="n">
        <v>531.9842687847838</v>
      </c>
      <c r="AB9" t="n">
        <v>727.8843460408873</v>
      </c>
      <c r="AC9" t="n">
        <v>658.4160856468402</v>
      </c>
      <c r="AD9" t="n">
        <v>531984.2687847838</v>
      </c>
      <c r="AE9" t="n">
        <v>727884.3460408873</v>
      </c>
      <c r="AF9" t="n">
        <v>1.182597523129724e-06</v>
      </c>
      <c r="AG9" t="n">
        <v>26</v>
      </c>
      <c r="AH9" t="n">
        <v>658416.0856468402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5.1398</v>
      </c>
      <c r="E10" t="n">
        <v>19.46</v>
      </c>
      <c r="F10" t="n">
        <v>15.07</v>
      </c>
      <c r="G10" t="n">
        <v>18.84</v>
      </c>
      <c r="H10" t="n">
        <v>0.27</v>
      </c>
      <c r="I10" t="n">
        <v>48</v>
      </c>
      <c r="J10" t="n">
        <v>197.88</v>
      </c>
      <c r="K10" t="n">
        <v>54.38</v>
      </c>
      <c r="L10" t="n">
        <v>3</v>
      </c>
      <c r="M10" t="n">
        <v>46</v>
      </c>
      <c r="N10" t="n">
        <v>40.5</v>
      </c>
      <c r="O10" t="n">
        <v>24639</v>
      </c>
      <c r="P10" t="n">
        <v>196.93</v>
      </c>
      <c r="Q10" t="n">
        <v>1389.92</v>
      </c>
      <c r="R10" t="n">
        <v>70.67</v>
      </c>
      <c r="S10" t="n">
        <v>39.31</v>
      </c>
      <c r="T10" t="n">
        <v>14659.91</v>
      </c>
      <c r="U10" t="n">
        <v>0.5600000000000001</v>
      </c>
      <c r="V10" t="n">
        <v>0.85</v>
      </c>
      <c r="W10" t="n">
        <v>3.44</v>
      </c>
      <c r="X10" t="n">
        <v>0.95</v>
      </c>
      <c r="Y10" t="n">
        <v>1</v>
      </c>
      <c r="Z10" t="n">
        <v>10</v>
      </c>
      <c r="AA10" t="n">
        <v>524.2691311699589</v>
      </c>
      <c r="AB10" t="n">
        <v>717.3281543884342</v>
      </c>
      <c r="AC10" t="n">
        <v>648.8673621099892</v>
      </c>
      <c r="AD10" t="n">
        <v>524269.1311699589</v>
      </c>
      <c r="AE10" t="n">
        <v>717328.1543884343</v>
      </c>
      <c r="AF10" t="n">
        <v>1.199706848787556e-06</v>
      </c>
      <c r="AG10" t="n">
        <v>26</v>
      </c>
      <c r="AH10" t="n">
        <v>648867.3621099893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5.1999</v>
      </c>
      <c r="E11" t="n">
        <v>19.23</v>
      </c>
      <c r="F11" t="n">
        <v>15</v>
      </c>
      <c r="G11" t="n">
        <v>20.46</v>
      </c>
      <c r="H11" t="n">
        <v>0.29</v>
      </c>
      <c r="I11" t="n">
        <v>44</v>
      </c>
      <c r="J11" t="n">
        <v>198.27</v>
      </c>
      <c r="K11" t="n">
        <v>54.38</v>
      </c>
      <c r="L11" t="n">
        <v>3.25</v>
      </c>
      <c r="M11" t="n">
        <v>42</v>
      </c>
      <c r="N11" t="n">
        <v>40.64</v>
      </c>
      <c r="O11" t="n">
        <v>24687.06</v>
      </c>
      <c r="P11" t="n">
        <v>194.6</v>
      </c>
      <c r="Q11" t="n">
        <v>1389.91</v>
      </c>
      <c r="R11" t="n">
        <v>68.48</v>
      </c>
      <c r="S11" t="n">
        <v>39.31</v>
      </c>
      <c r="T11" t="n">
        <v>13584.57</v>
      </c>
      <c r="U11" t="n">
        <v>0.57</v>
      </c>
      <c r="V11" t="n">
        <v>0.86</v>
      </c>
      <c r="W11" t="n">
        <v>3.44</v>
      </c>
      <c r="X11" t="n">
        <v>0.88</v>
      </c>
      <c r="Y11" t="n">
        <v>1</v>
      </c>
      <c r="Z11" t="n">
        <v>10</v>
      </c>
      <c r="AA11" t="n">
        <v>518.0057981944179</v>
      </c>
      <c r="AB11" t="n">
        <v>708.75838589255</v>
      </c>
      <c r="AC11" t="n">
        <v>641.1154802916064</v>
      </c>
      <c r="AD11" t="n">
        <v>518005.798194418</v>
      </c>
      <c r="AE11" t="n">
        <v>708758.38589255</v>
      </c>
      <c r="AF11" t="n">
        <v>1.213735095336475e-06</v>
      </c>
      <c r="AG11" t="n">
        <v>26</v>
      </c>
      <c r="AH11" t="n">
        <v>641115.4802916064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5.2483</v>
      </c>
      <c r="E12" t="n">
        <v>19.05</v>
      </c>
      <c r="F12" t="n">
        <v>14.94</v>
      </c>
      <c r="G12" t="n">
        <v>21.87</v>
      </c>
      <c r="H12" t="n">
        <v>0.31</v>
      </c>
      <c r="I12" t="n">
        <v>41</v>
      </c>
      <c r="J12" t="n">
        <v>198.66</v>
      </c>
      <c r="K12" t="n">
        <v>54.38</v>
      </c>
      <c r="L12" t="n">
        <v>3.5</v>
      </c>
      <c r="M12" t="n">
        <v>39</v>
      </c>
      <c r="N12" t="n">
        <v>40.78</v>
      </c>
      <c r="O12" t="n">
        <v>24735.17</v>
      </c>
      <c r="P12" t="n">
        <v>192.36</v>
      </c>
      <c r="Q12" t="n">
        <v>1389.84</v>
      </c>
      <c r="R12" t="n">
        <v>66.65000000000001</v>
      </c>
      <c r="S12" t="n">
        <v>39.31</v>
      </c>
      <c r="T12" t="n">
        <v>12683.99</v>
      </c>
      <c r="U12" t="n">
        <v>0.59</v>
      </c>
      <c r="V12" t="n">
        <v>0.86</v>
      </c>
      <c r="W12" t="n">
        <v>3.43</v>
      </c>
      <c r="X12" t="n">
        <v>0.82</v>
      </c>
      <c r="Y12" t="n">
        <v>1</v>
      </c>
      <c r="Z12" t="n">
        <v>10</v>
      </c>
      <c r="AA12" t="n">
        <v>503.9498663796304</v>
      </c>
      <c r="AB12" t="n">
        <v>689.5264398796106</v>
      </c>
      <c r="AC12" t="n">
        <v>623.7190042139364</v>
      </c>
      <c r="AD12" t="n">
        <v>503949.8663796304</v>
      </c>
      <c r="AE12" t="n">
        <v>689526.4398796107</v>
      </c>
      <c r="AF12" t="n">
        <v>1.225032385402493e-06</v>
      </c>
      <c r="AG12" t="n">
        <v>25</v>
      </c>
      <c r="AH12" t="n">
        <v>623719.0042139364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5.2986</v>
      </c>
      <c r="E13" t="n">
        <v>18.87</v>
      </c>
      <c r="F13" t="n">
        <v>14.88</v>
      </c>
      <c r="G13" t="n">
        <v>23.49</v>
      </c>
      <c r="H13" t="n">
        <v>0.33</v>
      </c>
      <c r="I13" t="n">
        <v>38</v>
      </c>
      <c r="J13" t="n">
        <v>199.05</v>
      </c>
      <c r="K13" t="n">
        <v>54.38</v>
      </c>
      <c r="L13" t="n">
        <v>3.75</v>
      </c>
      <c r="M13" t="n">
        <v>36</v>
      </c>
      <c r="N13" t="n">
        <v>40.92</v>
      </c>
      <c r="O13" t="n">
        <v>24783.33</v>
      </c>
      <c r="P13" t="n">
        <v>190.24</v>
      </c>
      <c r="Q13" t="n">
        <v>1389.64</v>
      </c>
      <c r="R13" t="n">
        <v>64.95</v>
      </c>
      <c r="S13" t="n">
        <v>39.31</v>
      </c>
      <c r="T13" t="n">
        <v>11849.2</v>
      </c>
      <c r="U13" t="n">
        <v>0.61</v>
      </c>
      <c r="V13" t="n">
        <v>0.86</v>
      </c>
      <c r="W13" t="n">
        <v>3.42</v>
      </c>
      <c r="X13" t="n">
        <v>0.76</v>
      </c>
      <c r="Y13" t="n">
        <v>1</v>
      </c>
      <c r="Z13" t="n">
        <v>10</v>
      </c>
      <c r="AA13" t="n">
        <v>498.7331074338703</v>
      </c>
      <c r="AB13" t="n">
        <v>682.38864014286</v>
      </c>
      <c r="AC13" t="n">
        <v>617.2624260660964</v>
      </c>
      <c r="AD13" t="n">
        <v>498733.1074338703</v>
      </c>
      <c r="AE13" t="n">
        <v>682388.64014286</v>
      </c>
      <c r="AF13" t="n">
        <v>1.236773164128127e-06</v>
      </c>
      <c r="AG13" t="n">
        <v>25</v>
      </c>
      <c r="AH13" t="n">
        <v>617262.4260660964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5.3485</v>
      </c>
      <c r="E14" t="n">
        <v>18.7</v>
      </c>
      <c r="F14" t="n">
        <v>14.82</v>
      </c>
      <c r="G14" t="n">
        <v>25.4</v>
      </c>
      <c r="H14" t="n">
        <v>0.36</v>
      </c>
      <c r="I14" t="n">
        <v>35</v>
      </c>
      <c r="J14" t="n">
        <v>199.44</v>
      </c>
      <c r="K14" t="n">
        <v>54.38</v>
      </c>
      <c r="L14" t="n">
        <v>4</v>
      </c>
      <c r="M14" t="n">
        <v>33</v>
      </c>
      <c r="N14" t="n">
        <v>41.06</v>
      </c>
      <c r="O14" t="n">
        <v>24831.54</v>
      </c>
      <c r="P14" t="n">
        <v>187.61</v>
      </c>
      <c r="Q14" t="n">
        <v>1389.71</v>
      </c>
      <c r="R14" t="n">
        <v>63</v>
      </c>
      <c r="S14" t="n">
        <v>39.31</v>
      </c>
      <c r="T14" t="n">
        <v>10889.18</v>
      </c>
      <c r="U14" t="n">
        <v>0.62</v>
      </c>
      <c r="V14" t="n">
        <v>0.87</v>
      </c>
      <c r="W14" t="n">
        <v>3.42</v>
      </c>
      <c r="X14" t="n">
        <v>0.7</v>
      </c>
      <c r="Y14" t="n">
        <v>1</v>
      </c>
      <c r="Z14" t="n">
        <v>10</v>
      </c>
      <c r="AA14" t="n">
        <v>493.1160574600307</v>
      </c>
      <c r="AB14" t="n">
        <v>674.703144561897</v>
      </c>
      <c r="AC14" t="n">
        <v>610.3104233967198</v>
      </c>
      <c r="AD14" t="n">
        <v>493116.0574600307</v>
      </c>
      <c r="AE14" t="n">
        <v>674703.144561897</v>
      </c>
      <c r="AF14" t="n">
        <v>1.248420576820158e-06</v>
      </c>
      <c r="AG14" t="n">
        <v>25</v>
      </c>
      <c r="AH14" t="n">
        <v>610310.4233967197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5.3877</v>
      </c>
      <c r="E15" t="n">
        <v>18.56</v>
      </c>
      <c r="F15" t="n">
        <v>14.76</v>
      </c>
      <c r="G15" t="n">
        <v>26.84</v>
      </c>
      <c r="H15" t="n">
        <v>0.38</v>
      </c>
      <c r="I15" t="n">
        <v>33</v>
      </c>
      <c r="J15" t="n">
        <v>199.83</v>
      </c>
      <c r="K15" t="n">
        <v>54.38</v>
      </c>
      <c r="L15" t="n">
        <v>4.25</v>
      </c>
      <c r="M15" t="n">
        <v>31</v>
      </c>
      <c r="N15" t="n">
        <v>41.2</v>
      </c>
      <c r="O15" t="n">
        <v>24879.79</v>
      </c>
      <c r="P15" t="n">
        <v>185.53</v>
      </c>
      <c r="Q15" t="n">
        <v>1389.76</v>
      </c>
      <c r="R15" t="n">
        <v>61.03</v>
      </c>
      <c r="S15" t="n">
        <v>39.31</v>
      </c>
      <c r="T15" t="n">
        <v>9914.059999999999</v>
      </c>
      <c r="U15" t="n">
        <v>0.64</v>
      </c>
      <c r="V15" t="n">
        <v>0.87</v>
      </c>
      <c r="W15" t="n">
        <v>3.42</v>
      </c>
      <c r="X15" t="n">
        <v>0.64</v>
      </c>
      <c r="Y15" t="n">
        <v>1</v>
      </c>
      <c r="Z15" t="n">
        <v>10</v>
      </c>
      <c r="AA15" t="n">
        <v>488.6909902915954</v>
      </c>
      <c r="AB15" t="n">
        <v>668.6485724418583</v>
      </c>
      <c r="AC15" t="n">
        <v>604.8336911421721</v>
      </c>
      <c r="AD15" t="n">
        <v>488690.9902915953</v>
      </c>
      <c r="AE15" t="n">
        <v>668648.5724418582</v>
      </c>
      <c r="AF15" t="n">
        <v>1.257570448113296e-06</v>
      </c>
      <c r="AG15" t="n">
        <v>25</v>
      </c>
      <c r="AH15" t="n">
        <v>604833.6911421721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5.4222</v>
      </c>
      <c r="E16" t="n">
        <v>18.44</v>
      </c>
      <c r="F16" t="n">
        <v>14.72</v>
      </c>
      <c r="G16" t="n">
        <v>28.49</v>
      </c>
      <c r="H16" t="n">
        <v>0.4</v>
      </c>
      <c r="I16" t="n">
        <v>31</v>
      </c>
      <c r="J16" t="n">
        <v>200.22</v>
      </c>
      <c r="K16" t="n">
        <v>54.38</v>
      </c>
      <c r="L16" t="n">
        <v>4.5</v>
      </c>
      <c r="M16" t="n">
        <v>29</v>
      </c>
      <c r="N16" t="n">
        <v>41.35</v>
      </c>
      <c r="O16" t="n">
        <v>24928.09</v>
      </c>
      <c r="P16" t="n">
        <v>183.75</v>
      </c>
      <c r="Q16" t="n">
        <v>1389.63</v>
      </c>
      <c r="R16" t="n">
        <v>59.81</v>
      </c>
      <c r="S16" t="n">
        <v>39.31</v>
      </c>
      <c r="T16" t="n">
        <v>9318.01</v>
      </c>
      <c r="U16" t="n">
        <v>0.66</v>
      </c>
      <c r="V16" t="n">
        <v>0.87</v>
      </c>
      <c r="W16" t="n">
        <v>3.41</v>
      </c>
      <c r="X16" t="n">
        <v>0.6</v>
      </c>
      <c r="Y16" t="n">
        <v>1</v>
      </c>
      <c r="Z16" t="n">
        <v>10</v>
      </c>
      <c r="AA16" t="n">
        <v>484.9707894242989</v>
      </c>
      <c r="AB16" t="n">
        <v>663.5584294915445</v>
      </c>
      <c r="AC16" t="n">
        <v>600.2293442909757</v>
      </c>
      <c r="AD16" t="n">
        <v>484970.7894242989</v>
      </c>
      <c r="AE16" t="n">
        <v>663558.4294915445</v>
      </c>
      <c r="AF16" t="n">
        <v>1.265623268511593e-06</v>
      </c>
      <c r="AG16" t="n">
        <v>25</v>
      </c>
      <c r="AH16" t="n">
        <v>600229.3442909757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5.457</v>
      </c>
      <c r="E17" t="n">
        <v>18.32</v>
      </c>
      <c r="F17" t="n">
        <v>14.68</v>
      </c>
      <c r="G17" t="n">
        <v>30.37</v>
      </c>
      <c r="H17" t="n">
        <v>0.42</v>
      </c>
      <c r="I17" t="n">
        <v>29</v>
      </c>
      <c r="J17" t="n">
        <v>200.61</v>
      </c>
      <c r="K17" t="n">
        <v>54.38</v>
      </c>
      <c r="L17" t="n">
        <v>4.75</v>
      </c>
      <c r="M17" t="n">
        <v>27</v>
      </c>
      <c r="N17" t="n">
        <v>41.49</v>
      </c>
      <c r="O17" t="n">
        <v>24976.45</v>
      </c>
      <c r="P17" t="n">
        <v>180.89</v>
      </c>
      <c r="Q17" t="n">
        <v>1389.69</v>
      </c>
      <c r="R17" t="n">
        <v>58.5</v>
      </c>
      <c r="S17" t="n">
        <v>39.31</v>
      </c>
      <c r="T17" t="n">
        <v>8668.1</v>
      </c>
      <c r="U17" t="n">
        <v>0.67</v>
      </c>
      <c r="V17" t="n">
        <v>0.87</v>
      </c>
      <c r="W17" t="n">
        <v>3.41</v>
      </c>
      <c r="X17" t="n">
        <v>0.5600000000000001</v>
      </c>
      <c r="Y17" t="n">
        <v>1</v>
      </c>
      <c r="Z17" t="n">
        <v>10</v>
      </c>
      <c r="AA17" t="n">
        <v>471.4876812566256</v>
      </c>
      <c r="AB17" t="n">
        <v>645.1102460637826</v>
      </c>
      <c r="AC17" t="n">
        <v>583.5418295973714</v>
      </c>
      <c r="AD17" t="n">
        <v>471487.6812566256</v>
      </c>
      <c r="AE17" t="n">
        <v>645110.2460637826</v>
      </c>
      <c r="AF17" t="n">
        <v>1.273746113435094e-06</v>
      </c>
      <c r="AG17" t="n">
        <v>24</v>
      </c>
      <c r="AH17" t="n">
        <v>583541.8295973714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5.4891</v>
      </c>
      <c r="E18" t="n">
        <v>18.22</v>
      </c>
      <c r="F18" t="n">
        <v>14.65</v>
      </c>
      <c r="G18" t="n">
        <v>32.56</v>
      </c>
      <c r="H18" t="n">
        <v>0.44</v>
      </c>
      <c r="I18" t="n">
        <v>27</v>
      </c>
      <c r="J18" t="n">
        <v>201.01</v>
      </c>
      <c r="K18" t="n">
        <v>54.38</v>
      </c>
      <c r="L18" t="n">
        <v>5</v>
      </c>
      <c r="M18" t="n">
        <v>25</v>
      </c>
      <c r="N18" t="n">
        <v>41.63</v>
      </c>
      <c r="O18" t="n">
        <v>25024.84</v>
      </c>
      <c r="P18" t="n">
        <v>178.89</v>
      </c>
      <c r="Q18" t="n">
        <v>1389.62</v>
      </c>
      <c r="R18" t="n">
        <v>57.76</v>
      </c>
      <c r="S18" t="n">
        <v>39.31</v>
      </c>
      <c r="T18" t="n">
        <v>8311.879999999999</v>
      </c>
      <c r="U18" t="n">
        <v>0.68</v>
      </c>
      <c r="V18" t="n">
        <v>0.88</v>
      </c>
      <c r="W18" t="n">
        <v>3.4</v>
      </c>
      <c r="X18" t="n">
        <v>0.53</v>
      </c>
      <c r="Y18" t="n">
        <v>1</v>
      </c>
      <c r="Z18" t="n">
        <v>10</v>
      </c>
      <c r="AA18" t="n">
        <v>467.8165013157914</v>
      </c>
      <c r="AB18" t="n">
        <v>640.087175707705</v>
      </c>
      <c r="AC18" t="n">
        <v>578.9981540261542</v>
      </c>
      <c r="AD18" t="n">
        <v>467816.5013157914</v>
      </c>
      <c r="AE18" t="n">
        <v>640087.175707705</v>
      </c>
      <c r="AF18" t="n">
        <v>1.281238737631771e-06</v>
      </c>
      <c r="AG18" t="n">
        <v>24</v>
      </c>
      <c r="AH18" t="n">
        <v>578998.1540261542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5.5066</v>
      </c>
      <c r="E19" t="n">
        <v>18.16</v>
      </c>
      <c r="F19" t="n">
        <v>14.63</v>
      </c>
      <c r="G19" t="n">
        <v>33.77</v>
      </c>
      <c r="H19" t="n">
        <v>0.46</v>
      </c>
      <c r="I19" t="n">
        <v>26</v>
      </c>
      <c r="J19" t="n">
        <v>201.4</v>
      </c>
      <c r="K19" t="n">
        <v>54.38</v>
      </c>
      <c r="L19" t="n">
        <v>5.25</v>
      </c>
      <c r="M19" t="n">
        <v>24</v>
      </c>
      <c r="N19" t="n">
        <v>41.77</v>
      </c>
      <c r="O19" t="n">
        <v>25073.29</v>
      </c>
      <c r="P19" t="n">
        <v>177.34</v>
      </c>
      <c r="Q19" t="n">
        <v>1389.59</v>
      </c>
      <c r="R19" t="n">
        <v>57.3</v>
      </c>
      <c r="S19" t="n">
        <v>39.31</v>
      </c>
      <c r="T19" t="n">
        <v>8086.76</v>
      </c>
      <c r="U19" t="n">
        <v>0.6899999999999999</v>
      </c>
      <c r="V19" t="n">
        <v>0.88</v>
      </c>
      <c r="W19" t="n">
        <v>3.4</v>
      </c>
      <c r="X19" t="n">
        <v>0.51</v>
      </c>
      <c r="Y19" t="n">
        <v>1</v>
      </c>
      <c r="Z19" t="n">
        <v>10</v>
      </c>
      <c r="AA19" t="n">
        <v>465.3590654534315</v>
      </c>
      <c r="AB19" t="n">
        <v>636.7248035464054</v>
      </c>
      <c r="AC19" t="n">
        <v>575.95668194481</v>
      </c>
      <c r="AD19" t="n">
        <v>465359.0654534315</v>
      </c>
      <c r="AE19" t="n">
        <v>636724.8035464054</v>
      </c>
      <c r="AF19" t="n">
        <v>1.285323501601922e-06</v>
      </c>
      <c r="AG19" t="n">
        <v>24</v>
      </c>
      <c r="AH19" t="n">
        <v>575956.6819448101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5.5458</v>
      </c>
      <c r="E20" t="n">
        <v>18.03</v>
      </c>
      <c r="F20" t="n">
        <v>14.58</v>
      </c>
      <c r="G20" t="n">
        <v>36.45</v>
      </c>
      <c r="H20" t="n">
        <v>0.48</v>
      </c>
      <c r="I20" t="n">
        <v>24</v>
      </c>
      <c r="J20" t="n">
        <v>201.79</v>
      </c>
      <c r="K20" t="n">
        <v>54.38</v>
      </c>
      <c r="L20" t="n">
        <v>5.5</v>
      </c>
      <c r="M20" t="n">
        <v>22</v>
      </c>
      <c r="N20" t="n">
        <v>41.92</v>
      </c>
      <c r="O20" t="n">
        <v>25121.79</v>
      </c>
      <c r="P20" t="n">
        <v>174.73</v>
      </c>
      <c r="Q20" t="n">
        <v>1389.62</v>
      </c>
      <c r="R20" t="n">
        <v>55.45</v>
      </c>
      <c r="S20" t="n">
        <v>39.31</v>
      </c>
      <c r="T20" t="n">
        <v>7170.76</v>
      </c>
      <c r="U20" t="n">
        <v>0.71</v>
      </c>
      <c r="V20" t="n">
        <v>0.88</v>
      </c>
      <c r="W20" t="n">
        <v>3.4</v>
      </c>
      <c r="X20" t="n">
        <v>0.46</v>
      </c>
      <c r="Y20" t="n">
        <v>1</v>
      </c>
      <c r="Z20" t="n">
        <v>10</v>
      </c>
      <c r="AA20" t="n">
        <v>460.72852825827</v>
      </c>
      <c r="AB20" t="n">
        <v>630.3890982711022</v>
      </c>
      <c r="AC20" t="n">
        <v>570.2256474887637</v>
      </c>
      <c r="AD20" t="n">
        <v>460728.5282582701</v>
      </c>
      <c r="AE20" t="n">
        <v>630389.0982711022</v>
      </c>
      <c r="AF20" t="n">
        <v>1.29447337289506e-06</v>
      </c>
      <c r="AG20" t="n">
        <v>24</v>
      </c>
      <c r="AH20" t="n">
        <v>570225.6474887637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5.5651</v>
      </c>
      <c r="E21" t="n">
        <v>17.97</v>
      </c>
      <c r="F21" t="n">
        <v>14.56</v>
      </c>
      <c r="G21" t="n">
        <v>37.98</v>
      </c>
      <c r="H21" t="n">
        <v>0.51</v>
      </c>
      <c r="I21" t="n">
        <v>23</v>
      </c>
      <c r="J21" t="n">
        <v>202.19</v>
      </c>
      <c r="K21" t="n">
        <v>54.38</v>
      </c>
      <c r="L21" t="n">
        <v>5.75</v>
      </c>
      <c r="M21" t="n">
        <v>21</v>
      </c>
      <c r="N21" t="n">
        <v>42.06</v>
      </c>
      <c r="O21" t="n">
        <v>25170.34</v>
      </c>
      <c r="P21" t="n">
        <v>172.56</v>
      </c>
      <c r="Q21" t="n">
        <v>1389.61</v>
      </c>
      <c r="R21" t="n">
        <v>54.78</v>
      </c>
      <c r="S21" t="n">
        <v>39.31</v>
      </c>
      <c r="T21" t="n">
        <v>6840.48</v>
      </c>
      <c r="U21" t="n">
        <v>0.72</v>
      </c>
      <c r="V21" t="n">
        <v>0.88</v>
      </c>
      <c r="W21" t="n">
        <v>3.4</v>
      </c>
      <c r="X21" t="n">
        <v>0.44</v>
      </c>
      <c r="Y21" t="n">
        <v>1</v>
      </c>
      <c r="Z21" t="n">
        <v>10</v>
      </c>
      <c r="AA21" t="n">
        <v>457.6320645865574</v>
      </c>
      <c r="AB21" t="n">
        <v>626.152380069129</v>
      </c>
      <c r="AC21" t="n">
        <v>566.3932757257153</v>
      </c>
      <c r="AD21" t="n">
        <v>457632.0645865574</v>
      </c>
      <c r="AE21" t="n">
        <v>626152.3800691289</v>
      </c>
      <c r="AF21" t="n">
        <v>1.298978284016427e-06</v>
      </c>
      <c r="AG21" t="n">
        <v>24</v>
      </c>
      <c r="AH21" t="n">
        <v>566393.2757257153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5.5838</v>
      </c>
      <c r="E22" t="n">
        <v>17.91</v>
      </c>
      <c r="F22" t="n">
        <v>14.54</v>
      </c>
      <c r="G22" t="n">
        <v>39.65</v>
      </c>
      <c r="H22" t="n">
        <v>0.53</v>
      </c>
      <c r="I22" t="n">
        <v>22</v>
      </c>
      <c r="J22" t="n">
        <v>202.58</v>
      </c>
      <c r="K22" t="n">
        <v>54.38</v>
      </c>
      <c r="L22" t="n">
        <v>6</v>
      </c>
      <c r="M22" t="n">
        <v>20</v>
      </c>
      <c r="N22" t="n">
        <v>42.2</v>
      </c>
      <c r="O22" t="n">
        <v>25218.93</v>
      </c>
      <c r="P22" t="n">
        <v>171.27</v>
      </c>
      <c r="Q22" t="n">
        <v>1389.68</v>
      </c>
      <c r="R22" t="n">
        <v>54.37</v>
      </c>
      <c r="S22" t="n">
        <v>39.31</v>
      </c>
      <c r="T22" t="n">
        <v>6640.72</v>
      </c>
      <c r="U22" t="n">
        <v>0.72</v>
      </c>
      <c r="V22" t="n">
        <v>0.88</v>
      </c>
      <c r="W22" t="n">
        <v>3.39</v>
      </c>
      <c r="X22" t="n">
        <v>0.41</v>
      </c>
      <c r="Y22" t="n">
        <v>1</v>
      </c>
      <c r="Z22" t="n">
        <v>10</v>
      </c>
      <c r="AA22" t="n">
        <v>455.4408525784374</v>
      </c>
      <c r="AB22" t="n">
        <v>623.1542671301679</v>
      </c>
      <c r="AC22" t="n">
        <v>563.6812984777708</v>
      </c>
      <c r="AD22" t="n">
        <v>455440.8525784374</v>
      </c>
      <c r="AE22" t="n">
        <v>623154.2671301679</v>
      </c>
      <c r="AF22" t="n">
        <v>1.303343146087388e-06</v>
      </c>
      <c r="AG22" t="n">
        <v>24</v>
      </c>
      <c r="AH22" t="n">
        <v>563681.2984777709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5.6038</v>
      </c>
      <c r="E23" t="n">
        <v>17.84</v>
      </c>
      <c r="F23" t="n">
        <v>14.51</v>
      </c>
      <c r="G23" t="n">
        <v>41.46</v>
      </c>
      <c r="H23" t="n">
        <v>0.55</v>
      </c>
      <c r="I23" t="n">
        <v>21</v>
      </c>
      <c r="J23" t="n">
        <v>202.98</v>
      </c>
      <c r="K23" t="n">
        <v>54.38</v>
      </c>
      <c r="L23" t="n">
        <v>6.25</v>
      </c>
      <c r="M23" t="n">
        <v>19</v>
      </c>
      <c r="N23" t="n">
        <v>42.35</v>
      </c>
      <c r="O23" t="n">
        <v>25267.7</v>
      </c>
      <c r="P23" t="n">
        <v>168.05</v>
      </c>
      <c r="Q23" t="n">
        <v>1389.66</v>
      </c>
      <c r="R23" t="n">
        <v>53.37</v>
      </c>
      <c r="S23" t="n">
        <v>39.31</v>
      </c>
      <c r="T23" t="n">
        <v>6146.29</v>
      </c>
      <c r="U23" t="n">
        <v>0.74</v>
      </c>
      <c r="V23" t="n">
        <v>0.88</v>
      </c>
      <c r="W23" t="n">
        <v>3.4</v>
      </c>
      <c r="X23" t="n">
        <v>0.39</v>
      </c>
      <c r="Y23" t="n">
        <v>1</v>
      </c>
      <c r="Z23" t="n">
        <v>10</v>
      </c>
      <c r="AA23" t="n">
        <v>451.2804115202633</v>
      </c>
      <c r="AB23" t="n">
        <v>617.4617681286686</v>
      </c>
      <c r="AC23" t="n">
        <v>558.5320835915023</v>
      </c>
      <c r="AD23" t="n">
        <v>451280.4115202633</v>
      </c>
      <c r="AE23" t="n">
        <v>617461.7681286687</v>
      </c>
      <c r="AF23" t="n">
        <v>1.308011447767561e-06</v>
      </c>
      <c r="AG23" t="n">
        <v>24</v>
      </c>
      <c r="AH23" t="n">
        <v>558532.0835915023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5.6217</v>
      </c>
      <c r="E24" t="n">
        <v>17.79</v>
      </c>
      <c r="F24" t="n">
        <v>14.49</v>
      </c>
      <c r="G24" t="n">
        <v>43.48</v>
      </c>
      <c r="H24" t="n">
        <v>0.57</v>
      </c>
      <c r="I24" t="n">
        <v>20</v>
      </c>
      <c r="J24" t="n">
        <v>203.37</v>
      </c>
      <c r="K24" t="n">
        <v>54.38</v>
      </c>
      <c r="L24" t="n">
        <v>6.5</v>
      </c>
      <c r="M24" t="n">
        <v>18</v>
      </c>
      <c r="N24" t="n">
        <v>42.49</v>
      </c>
      <c r="O24" t="n">
        <v>25316.39</v>
      </c>
      <c r="P24" t="n">
        <v>167.39</v>
      </c>
      <c r="Q24" t="n">
        <v>1389.64</v>
      </c>
      <c r="R24" t="n">
        <v>52.82</v>
      </c>
      <c r="S24" t="n">
        <v>39.31</v>
      </c>
      <c r="T24" t="n">
        <v>5876.17</v>
      </c>
      <c r="U24" t="n">
        <v>0.74</v>
      </c>
      <c r="V24" t="n">
        <v>0.89</v>
      </c>
      <c r="W24" t="n">
        <v>3.4</v>
      </c>
      <c r="X24" t="n">
        <v>0.37</v>
      </c>
      <c r="Y24" t="n">
        <v>1</v>
      </c>
      <c r="Z24" t="n">
        <v>10</v>
      </c>
      <c r="AA24" t="n">
        <v>449.7691923132186</v>
      </c>
      <c r="AB24" t="n">
        <v>615.394051339304</v>
      </c>
      <c r="AC24" t="n">
        <v>556.6617067904557</v>
      </c>
      <c r="AD24" t="n">
        <v>449769.1923132186</v>
      </c>
      <c r="AE24" t="n">
        <v>615394.0513393041</v>
      </c>
      <c r="AF24" t="n">
        <v>1.312189577771315e-06</v>
      </c>
      <c r="AG24" t="n">
        <v>24</v>
      </c>
      <c r="AH24" t="n">
        <v>556661.7067904557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5.6393</v>
      </c>
      <c r="E25" t="n">
        <v>17.73</v>
      </c>
      <c r="F25" t="n">
        <v>14.48</v>
      </c>
      <c r="G25" t="n">
        <v>45.72</v>
      </c>
      <c r="H25" t="n">
        <v>0.59</v>
      </c>
      <c r="I25" t="n">
        <v>19</v>
      </c>
      <c r="J25" t="n">
        <v>203.77</v>
      </c>
      <c r="K25" t="n">
        <v>54.38</v>
      </c>
      <c r="L25" t="n">
        <v>6.75</v>
      </c>
      <c r="M25" t="n">
        <v>17</v>
      </c>
      <c r="N25" t="n">
        <v>42.64</v>
      </c>
      <c r="O25" t="n">
        <v>25365.14</v>
      </c>
      <c r="P25" t="n">
        <v>164.57</v>
      </c>
      <c r="Q25" t="n">
        <v>1389.59</v>
      </c>
      <c r="R25" t="n">
        <v>52.61</v>
      </c>
      <c r="S25" t="n">
        <v>39.31</v>
      </c>
      <c r="T25" t="n">
        <v>5777.33</v>
      </c>
      <c r="U25" t="n">
        <v>0.75</v>
      </c>
      <c r="V25" t="n">
        <v>0.89</v>
      </c>
      <c r="W25" t="n">
        <v>3.39</v>
      </c>
      <c r="X25" t="n">
        <v>0.36</v>
      </c>
      <c r="Y25" t="n">
        <v>1</v>
      </c>
      <c r="Z25" t="n">
        <v>10</v>
      </c>
      <c r="AA25" t="n">
        <v>446.2487818905605</v>
      </c>
      <c r="AB25" t="n">
        <v>610.5772704894766</v>
      </c>
      <c r="AC25" t="n">
        <v>552.3046327445414</v>
      </c>
      <c r="AD25" t="n">
        <v>446248.7818905605</v>
      </c>
      <c r="AE25" t="n">
        <v>610577.2704894766</v>
      </c>
      <c r="AF25" t="n">
        <v>1.316297683249867e-06</v>
      </c>
      <c r="AG25" t="n">
        <v>24</v>
      </c>
      <c r="AH25" t="n">
        <v>552304.6327445414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5.6551</v>
      </c>
      <c r="E26" t="n">
        <v>17.68</v>
      </c>
      <c r="F26" t="n">
        <v>14.47</v>
      </c>
      <c r="G26" t="n">
        <v>48.22</v>
      </c>
      <c r="H26" t="n">
        <v>0.61</v>
      </c>
      <c r="I26" t="n">
        <v>18</v>
      </c>
      <c r="J26" t="n">
        <v>204.16</v>
      </c>
      <c r="K26" t="n">
        <v>54.38</v>
      </c>
      <c r="L26" t="n">
        <v>7</v>
      </c>
      <c r="M26" t="n">
        <v>15</v>
      </c>
      <c r="N26" t="n">
        <v>42.78</v>
      </c>
      <c r="O26" t="n">
        <v>25413.94</v>
      </c>
      <c r="P26" t="n">
        <v>162.23</v>
      </c>
      <c r="Q26" t="n">
        <v>1389.69</v>
      </c>
      <c r="R26" t="n">
        <v>51.95</v>
      </c>
      <c r="S26" t="n">
        <v>39.31</v>
      </c>
      <c r="T26" t="n">
        <v>5448.37</v>
      </c>
      <c r="U26" t="n">
        <v>0.76</v>
      </c>
      <c r="V26" t="n">
        <v>0.89</v>
      </c>
      <c r="W26" t="n">
        <v>3.39</v>
      </c>
      <c r="X26" t="n">
        <v>0.34</v>
      </c>
      <c r="Y26" t="n">
        <v>1</v>
      </c>
      <c r="Z26" t="n">
        <v>10</v>
      </c>
      <c r="AA26" t="n">
        <v>443.28604456892</v>
      </c>
      <c r="AB26" t="n">
        <v>606.5235225792622</v>
      </c>
      <c r="AC26" t="n">
        <v>548.6377688454072</v>
      </c>
      <c r="AD26" t="n">
        <v>443286.04456892</v>
      </c>
      <c r="AE26" t="n">
        <v>606523.5225792623</v>
      </c>
      <c r="AF26" t="n">
        <v>1.319985641577204e-06</v>
      </c>
      <c r="AG26" t="n">
        <v>24</v>
      </c>
      <c r="AH26" t="n">
        <v>548637.7688454072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5.6807</v>
      </c>
      <c r="E27" t="n">
        <v>17.6</v>
      </c>
      <c r="F27" t="n">
        <v>14.43</v>
      </c>
      <c r="G27" t="n">
        <v>50.91</v>
      </c>
      <c r="H27" t="n">
        <v>0.63</v>
      </c>
      <c r="I27" t="n">
        <v>17</v>
      </c>
      <c r="J27" t="n">
        <v>204.56</v>
      </c>
      <c r="K27" t="n">
        <v>54.38</v>
      </c>
      <c r="L27" t="n">
        <v>7.25</v>
      </c>
      <c r="M27" t="n">
        <v>15</v>
      </c>
      <c r="N27" t="n">
        <v>42.93</v>
      </c>
      <c r="O27" t="n">
        <v>25462.78</v>
      </c>
      <c r="P27" t="n">
        <v>159.81</v>
      </c>
      <c r="Q27" t="n">
        <v>1389.62</v>
      </c>
      <c r="R27" t="n">
        <v>50.96</v>
      </c>
      <c r="S27" t="n">
        <v>39.31</v>
      </c>
      <c r="T27" t="n">
        <v>4960.4</v>
      </c>
      <c r="U27" t="n">
        <v>0.77</v>
      </c>
      <c r="V27" t="n">
        <v>0.89</v>
      </c>
      <c r="W27" t="n">
        <v>3.38</v>
      </c>
      <c r="X27" t="n">
        <v>0.3</v>
      </c>
      <c r="Y27" t="n">
        <v>1</v>
      </c>
      <c r="Z27" t="n">
        <v>10</v>
      </c>
      <c r="AA27" t="n">
        <v>430.9906861734517</v>
      </c>
      <c r="AB27" t="n">
        <v>589.7004707896531</v>
      </c>
      <c r="AC27" t="n">
        <v>533.4202855072966</v>
      </c>
      <c r="AD27" t="n">
        <v>430990.6861734517</v>
      </c>
      <c r="AE27" t="n">
        <v>589700.4707896531</v>
      </c>
      <c r="AF27" t="n">
        <v>1.325961067727824e-06</v>
      </c>
      <c r="AG27" t="n">
        <v>23</v>
      </c>
      <c r="AH27" t="n">
        <v>533420.2855072967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5.6725</v>
      </c>
      <c r="E28" t="n">
        <v>17.63</v>
      </c>
      <c r="F28" t="n">
        <v>14.45</v>
      </c>
      <c r="G28" t="n">
        <v>51</v>
      </c>
      <c r="H28" t="n">
        <v>0.65</v>
      </c>
      <c r="I28" t="n">
        <v>17</v>
      </c>
      <c r="J28" t="n">
        <v>204.95</v>
      </c>
      <c r="K28" t="n">
        <v>54.38</v>
      </c>
      <c r="L28" t="n">
        <v>7.5</v>
      </c>
      <c r="M28" t="n">
        <v>13</v>
      </c>
      <c r="N28" t="n">
        <v>43.08</v>
      </c>
      <c r="O28" t="n">
        <v>25511.67</v>
      </c>
      <c r="P28" t="n">
        <v>159.06</v>
      </c>
      <c r="Q28" t="n">
        <v>1389.72</v>
      </c>
      <c r="R28" t="n">
        <v>51.33</v>
      </c>
      <c r="S28" t="n">
        <v>39.31</v>
      </c>
      <c r="T28" t="n">
        <v>5145.43</v>
      </c>
      <c r="U28" t="n">
        <v>0.77</v>
      </c>
      <c r="V28" t="n">
        <v>0.89</v>
      </c>
      <c r="W28" t="n">
        <v>3.4</v>
      </c>
      <c r="X28" t="n">
        <v>0.33</v>
      </c>
      <c r="Y28" t="n">
        <v>1</v>
      </c>
      <c r="Z28" t="n">
        <v>10</v>
      </c>
      <c r="AA28" t="n">
        <v>430.7075681235171</v>
      </c>
      <c r="AB28" t="n">
        <v>589.3130961834457</v>
      </c>
      <c r="AC28" t="n">
        <v>533.0698813898221</v>
      </c>
      <c r="AD28" t="n">
        <v>430707.5681235171</v>
      </c>
      <c r="AE28" t="n">
        <v>589313.0961834458</v>
      </c>
      <c r="AF28" t="n">
        <v>1.324047064038954e-06</v>
      </c>
      <c r="AG28" t="n">
        <v>23</v>
      </c>
      <c r="AH28" t="n">
        <v>533069.8813898221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5.6915</v>
      </c>
      <c r="E29" t="n">
        <v>17.57</v>
      </c>
      <c r="F29" t="n">
        <v>14.43</v>
      </c>
      <c r="G29" t="n">
        <v>54.12</v>
      </c>
      <c r="H29" t="n">
        <v>0.67</v>
      </c>
      <c r="I29" t="n">
        <v>16</v>
      </c>
      <c r="J29" t="n">
        <v>205.35</v>
      </c>
      <c r="K29" t="n">
        <v>54.38</v>
      </c>
      <c r="L29" t="n">
        <v>7.75</v>
      </c>
      <c r="M29" t="n">
        <v>9</v>
      </c>
      <c r="N29" t="n">
        <v>43.22</v>
      </c>
      <c r="O29" t="n">
        <v>25560.62</v>
      </c>
      <c r="P29" t="n">
        <v>156.79</v>
      </c>
      <c r="Q29" t="n">
        <v>1389.79</v>
      </c>
      <c r="R29" t="n">
        <v>50.73</v>
      </c>
      <c r="S29" t="n">
        <v>39.31</v>
      </c>
      <c r="T29" t="n">
        <v>4851.93</v>
      </c>
      <c r="U29" t="n">
        <v>0.77</v>
      </c>
      <c r="V29" t="n">
        <v>0.89</v>
      </c>
      <c r="W29" t="n">
        <v>3.39</v>
      </c>
      <c r="X29" t="n">
        <v>0.31</v>
      </c>
      <c r="Y29" t="n">
        <v>1</v>
      </c>
      <c r="Z29" t="n">
        <v>10</v>
      </c>
      <c r="AA29" t="n">
        <v>427.6685497316788</v>
      </c>
      <c r="AB29" t="n">
        <v>585.1549771477033</v>
      </c>
      <c r="AC29" t="n">
        <v>529.3086073988943</v>
      </c>
      <c r="AD29" t="n">
        <v>427668.5497316787</v>
      </c>
      <c r="AE29" t="n">
        <v>585154.9771477033</v>
      </c>
      <c r="AF29" t="n">
        <v>1.328481950635117e-06</v>
      </c>
      <c r="AG29" t="n">
        <v>23</v>
      </c>
      <c r="AH29" t="n">
        <v>529308.6073988943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5.6838</v>
      </c>
      <c r="E30" t="n">
        <v>17.59</v>
      </c>
      <c r="F30" t="n">
        <v>14.46</v>
      </c>
      <c r="G30" t="n">
        <v>54.21</v>
      </c>
      <c r="H30" t="n">
        <v>0.6899999999999999</v>
      </c>
      <c r="I30" t="n">
        <v>16</v>
      </c>
      <c r="J30" t="n">
        <v>205.75</v>
      </c>
      <c r="K30" t="n">
        <v>54.38</v>
      </c>
      <c r="L30" t="n">
        <v>8</v>
      </c>
      <c r="M30" t="n">
        <v>4</v>
      </c>
      <c r="N30" t="n">
        <v>43.37</v>
      </c>
      <c r="O30" t="n">
        <v>25609.61</v>
      </c>
      <c r="P30" t="n">
        <v>155.98</v>
      </c>
      <c r="Q30" t="n">
        <v>1389.86</v>
      </c>
      <c r="R30" t="n">
        <v>51.21</v>
      </c>
      <c r="S30" t="n">
        <v>39.31</v>
      </c>
      <c r="T30" t="n">
        <v>5088.42</v>
      </c>
      <c r="U30" t="n">
        <v>0.77</v>
      </c>
      <c r="V30" t="n">
        <v>0.89</v>
      </c>
      <c r="W30" t="n">
        <v>3.4</v>
      </c>
      <c r="X30" t="n">
        <v>0.33</v>
      </c>
      <c r="Y30" t="n">
        <v>1</v>
      </c>
      <c r="Z30" t="n">
        <v>10</v>
      </c>
      <c r="AA30" t="n">
        <v>427.356477750987</v>
      </c>
      <c r="AB30" t="n">
        <v>584.7279864960769</v>
      </c>
      <c r="AC30" t="n">
        <v>528.9223681357738</v>
      </c>
      <c r="AD30" t="n">
        <v>427356.477750987</v>
      </c>
      <c r="AE30" t="n">
        <v>584727.9864960769</v>
      </c>
      <c r="AF30" t="n">
        <v>1.326684654488251e-06</v>
      </c>
      <c r="AG30" t="n">
        <v>23</v>
      </c>
      <c r="AH30" t="n">
        <v>528922.3681357738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5.6861</v>
      </c>
      <c r="E31" t="n">
        <v>17.59</v>
      </c>
      <c r="F31" t="n">
        <v>14.45</v>
      </c>
      <c r="G31" t="n">
        <v>54.18</v>
      </c>
      <c r="H31" t="n">
        <v>0.71</v>
      </c>
      <c r="I31" t="n">
        <v>16</v>
      </c>
      <c r="J31" t="n">
        <v>206.15</v>
      </c>
      <c r="K31" t="n">
        <v>54.38</v>
      </c>
      <c r="L31" t="n">
        <v>8.25</v>
      </c>
      <c r="M31" t="n">
        <v>2</v>
      </c>
      <c r="N31" t="n">
        <v>43.52</v>
      </c>
      <c r="O31" t="n">
        <v>25658.66</v>
      </c>
      <c r="P31" t="n">
        <v>155.5</v>
      </c>
      <c r="Q31" t="n">
        <v>1389.78</v>
      </c>
      <c r="R31" t="n">
        <v>51</v>
      </c>
      <c r="S31" t="n">
        <v>39.31</v>
      </c>
      <c r="T31" t="n">
        <v>4983.12</v>
      </c>
      <c r="U31" t="n">
        <v>0.77</v>
      </c>
      <c r="V31" t="n">
        <v>0.89</v>
      </c>
      <c r="W31" t="n">
        <v>3.4</v>
      </c>
      <c r="X31" t="n">
        <v>0.33</v>
      </c>
      <c r="Y31" t="n">
        <v>1</v>
      </c>
      <c r="Z31" t="n">
        <v>10</v>
      </c>
      <c r="AA31" t="n">
        <v>426.7533722460021</v>
      </c>
      <c r="AB31" t="n">
        <v>583.9027909370195</v>
      </c>
      <c r="AC31" t="n">
        <v>528.1759280827036</v>
      </c>
      <c r="AD31" t="n">
        <v>426753.3722460021</v>
      </c>
      <c r="AE31" t="n">
        <v>583902.7909370195</v>
      </c>
      <c r="AF31" t="n">
        <v>1.327221509181471e-06</v>
      </c>
      <c r="AG31" t="n">
        <v>23</v>
      </c>
      <c r="AH31" t="n">
        <v>528175.9280827036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5.7059</v>
      </c>
      <c r="E32" t="n">
        <v>17.53</v>
      </c>
      <c r="F32" t="n">
        <v>14.43</v>
      </c>
      <c r="G32" t="n">
        <v>57.7</v>
      </c>
      <c r="H32" t="n">
        <v>0.73</v>
      </c>
      <c r="I32" t="n">
        <v>15</v>
      </c>
      <c r="J32" t="n">
        <v>206.54</v>
      </c>
      <c r="K32" t="n">
        <v>54.38</v>
      </c>
      <c r="L32" t="n">
        <v>8.5</v>
      </c>
      <c r="M32" t="n">
        <v>1</v>
      </c>
      <c r="N32" t="n">
        <v>43.67</v>
      </c>
      <c r="O32" t="n">
        <v>25707.76</v>
      </c>
      <c r="P32" t="n">
        <v>155.37</v>
      </c>
      <c r="Q32" t="n">
        <v>1389.74</v>
      </c>
      <c r="R32" t="n">
        <v>50.3</v>
      </c>
      <c r="S32" t="n">
        <v>39.31</v>
      </c>
      <c r="T32" t="n">
        <v>4638.83</v>
      </c>
      <c r="U32" t="n">
        <v>0.78</v>
      </c>
      <c r="V32" t="n">
        <v>0.89</v>
      </c>
      <c r="W32" t="n">
        <v>3.4</v>
      </c>
      <c r="X32" t="n">
        <v>0.3</v>
      </c>
      <c r="Y32" t="n">
        <v>1</v>
      </c>
      <c r="Z32" t="n">
        <v>10</v>
      </c>
      <c r="AA32" t="n">
        <v>425.7446857811771</v>
      </c>
      <c r="AB32" t="n">
        <v>582.5226616157397</v>
      </c>
      <c r="AC32" t="n">
        <v>526.9275163668231</v>
      </c>
      <c r="AD32" t="n">
        <v>425744.6857811771</v>
      </c>
      <c r="AE32" t="n">
        <v>582522.6616157397</v>
      </c>
      <c r="AF32" t="n">
        <v>1.331843127844842e-06</v>
      </c>
      <c r="AG32" t="n">
        <v>23</v>
      </c>
      <c r="AH32" t="n">
        <v>526927.5163668231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5.7062</v>
      </c>
      <c r="E33" t="n">
        <v>17.52</v>
      </c>
      <c r="F33" t="n">
        <v>14.42</v>
      </c>
      <c r="G33" t="n">
        <v>57.7</v>
      </c>
      <c r="H33" t="n">
        <v>0.75</v>
      </c>
      <c r="I33" t="n">
        <v>15</v>
      </c>
      <c r="J33" t="n">
        <v>206.94</v>
      </c>
      <c r="K33" t="n">
        <v>54.38</v>
      </c>
      <c r="L33" t="n">
        <v>8.75</v>
      </c>
      <c r="M33" t="n">
        <v>0</v>
      </c>
      <c r="N33" t="n">
        <v>43.81</v>
      </c>
      <c r="O33" t="n">
        <v>25756.9</v>
      </c>
      <c r="P33" t="n">
        <v>155.58</v>
      </c>
      <c r="Q33" t="n">
        <v>1389.72</v>
      </c>
      <c r="R33" t="n">
        <v>50.29</v>
      </c>
      <c r="S33" t="n">
        <v>39.31</v>
      </c>
      <c r="T33" t="n">
        <v>4636.93</v>
      </c>
      <c r="U33" t="n">
        <v>0.78</v>
      </c>
      <c r="V33" t="n">
        <v>0.89</v>
      </c>
      <c r="W33" t="n">
        <v>3.4</v>
      </c>
      <c r="X33" t="n">
        <v>0.3</v>
      </c>
      <c r="Y33" t="n">
        <v>1</v>
      </c>
      <c r="Z33" t="n">
        <v>10</v>
      </c>
      <c r="AA33" t="n">
        <v>425.8808276779839</v>
      </c>
      <c r="AB33" t="n">
        <v>582.7089369651073</v>
      </c>
      <c r="AC33" t="n">
        <v>527.0960138582861</v>
      </c>
      <c r="AD33" t="n">
        <v>425880.8276779838</v>
      </c>
      <c r="AE33" t="n">
        <v>582708.9369651073</v>
      </c>
      <c r="AF33" t="n">
        <v>1.331913152370045e-06</v>
      </c>
      <c r="AG33" t="n">
        <v>23</v>
      </c>
      <c r="AH33" t="n">
        <v>527096.0138582862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6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2.7453</v>
      </c>
      <c r="E2" t="n">
        <v>36.43</v>
      </c>
      <c r="F2" t="n">
        <v>19.37</v>
      </c>
      <c r="G2" t="n">
        <v>4.59</v>
      </c>
      <c r="H2" t="n">
        <v>0.06</v>
      </c>
      <c r="I2" t="n">
        <v>253</v>
      </c>
      <c r="J2" t="n">
        <v>296.65</v>
      </c>
      <c r="K2" t="n">
        <v>61.82</v>
      </c>
      <c r="L2" t="n">
        <v>1</v>
      </c>
      <c r="M2" t="n">
        <v>251</v>
      </c>
      <c r="N2" t="n">
        <v>83.83</v>
      </c>
      <c r="O2" t="n">
        <v>36821.52</v>
      </c>
      <c r="P2" t="n">
        <v>351.84</v>
      </c>
      <c r="Q2" t="n">
        <v>1390.59</v>
      </c>
      <c r="R2" t="n">
        <v>205.08</v>
      </c>
      <c r="S2" t="n">
        <v>39.31</v>
      </c>
      <c r="T2" t="n">
        <v>80842.08</v>
      </c>
      <c r="U2" t="n">
        <v>0.19</v>
      </c>
      <c r="V2" t="n">
        <v>0.66</v>
      </c>
      <c r="W2" t="n">
        <v>3.78</v>
      </c>
      <c r="X2" t="n">
        <v>5.24</v>
      </c>
      <c r="Y2" t="n">
        <v>1</v>
      </c>
      <c r="Z2" t="n">
        <v>10</v>
      </c>
      <c r="AA2" t="n">
        <v>1387.105446810417</v>
      </c>
      <c r="AB2" t="n">
        <v>1897.898867099416</v>
      </c>
      <c r="AC2" t="n">
        <v>1716.766062941236</v>
      </c>
      <c r="AD2" t="n">
        <v>1387105.446810417</v>
      </c>
      <c r="AE2" t="n">
        <v>1897898.867099416</v>
      </c>
      <c r="AF2" t="n">
        <v>5.995371233089672e-07</v>
      </c>
      <c r="AG2" t="n">
        <v>48</v>
      </c>
      <c r="AH2" t="n">
        <v>1716766.062941236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3.1829</v>
      </c>
      <c r="E3" t="n">
        <v>31.42</v>
      </c>
      <c r="F3" t="n">
        <v>17.98</v>
      </c>
      <c r="G3" t="n">
        <v>5.74</v>
      </c>
      <c r="H3" t="n">
        <v>0.07000000000000001</v>
      </c>
      <c r="I3" t="n">
        <v>188</v>
      </c>
      <c r="J3" t="n">
        <v>297.17</v>
      </c>
      <c r="K3" t="n">
        <v>61.82</v>
      </c>
      <c r="L3" t="n">
        <v>1.25</v>
      </c>
      <c r="M3" t="n">
        <v>186</v>
      </c>
      <c r="N3" t="n">
        <v>84.09999999999999</v>
      </c>
      <c r="O3" t="n">
        <v>36885.7</v>
      </c>
      <c r="P3" t="n">
        <v>325.62</v>
      </c>
      <c r="Q3" t="n">
        <v>1390.33</v>
      </c>
      <c r="R3" t="n">
        <v>161.42</v>
      </c>
      <c r="S3" t="n">
        <v>39.31</v>
      </c>
      <c r="T3" t="n">
        <v>59335.84</v>
      </c>
      <c r="U3" t="n">
        <v>0.24</v>
      </c>
      <c r="V3" t="n">
        <v>0.71</v>
      </c>
      <c r="W3" t="n">
        <v>3.67</v>
      </c>
      <c r="X3" t="n">
        <v>3.85</v>
      </c>
      <c r="Y3" t="n">
        <v>1</v>
      </c>
      <c r="Z3" t="n">
        <v>10</v>
      </c>
      <c r="AA3" t="n">
        <v>1132.729586195223</v>
      </c>
      <c r="AB3" t="n">
        <v>1549.850592334765</v>
      </c>
      <c r="AC3" t="n">
        <v>1401.935027031303</v>
      </c>
      <c r="AD3" t="n">
        <v>1132729.586195223</v>
      </c>
      <c r="AE3" t="n">
        <v>1549850.592334765</v>
      </c>
      <c r="AF3" t="n">
        <v>6.951031616872881e-07</v>
      </c>
      <c r="AG3" t="n">
        <v>41</v>
      </c>
      <c r="AH3" t="n">
        <v>1401935.027031303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3.5143</v>
      </c>
      <c r="E4" t="n">
        <v>28.46</v>
      </c>
      <c r="F4" t="n">
        <v>17.18</v>
      </c>
      <c r="G4" t="n">
        <v>6.92</v>
      </c>
      <c r="H4" t="n">
        <v>0.09</v>
      </c>
      <c r="I4" t="n">
        <v>149</v>
      </c>
      <c r="J4" t="n">
        <v>297.7</v>
      </c>
      <c r="K4" t="n">
        <v>61.82</v>
      </c>
      <c r="L4" t="n">
        <v>1.5</v>
      </c>
      <c r="M4" t="n">
        <v>147</v>
      </c>
      <c r="N4" t="n">
        <v>84.37</v>
      </c>
      <c r="O4" t="n">
        <v>36949.99</v>
      </c>
      <c r="P4" t="n">
        <v>310.33</v>
      </c>
      <c r="Q4" t="n">
        <v>1390.16</v>
      </c>
      <c r="R4" t="n">
        <v>135.94</v>
      </c>
      <c r="S4" t="n">
        <v>39.31</v>
      </c>
      <c r="T4" t="n">
        <v>46788.38</v>
      </c>
      <c r="U4" t="n">
        <v>0.29</v>
      </c>
      <c r="V4" t="n">
        <v>0.75</v>
      </c>
      <c r="W4" t="n">
        <v>3.62</v>
      </c>
      <c r="X4" t="n">
        <v>3.05</v>
      </c>
      <c r="Y4" t="n">
        <v>1</v>
      </c>
      <c r="Z4" t="n">
        <v>10</v>
      </c>
      <c r="AA4" t="n">
        <v>1002.301554793715</v>
      </c>
      <c r="AB4" t="n">
        <v>1371.39320569258</v>
      </c>
      <c r="AC4" t="n">
        <v>1240.509362903732</v>
      </c>
      <c r="AD4" t="n">
        <v>1002301.554793715</v>
      </c>
      <c r="AE4" t="n">
        <v>1371393.20569258</v>
      </c>
      <c r="AF4" t="n">
        <v>7.674765280460072e-07</v>
      </c>
      <c r="AG4" t="n">
        <v>38</v>
      </c>
      <c r="AH4" t="n">
        <v>1240509.362903732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3.7705</v>
      </c>
      <c r="E5" t="n">
        <v>26.52</v>
      </c>
      <c r="F5" t="n">
        <v>16.64</v>
      </c>
      <c r="G5" t="n">
        <v>8.050000000000001</v>
      </c>
      <c r="H5" t="n">
        <v>0.1</v>
      </c>
      <c r="I5" t="n">
        <v>124</v>
      </c>
      <c r="J5" t="n">
        <v>298.22</v>
      </c>
      <c r="K5" t="n">
        <v>61.82</v>
      </c>
      <c r="L5" t="n">
        <v>1.75</v>
      </c>
      <c r="M5" t="n">
        <v>122</v>
      </c>
      <c r="N5" t="n">
        <v>84.65000000000001</v>
      </c>
      <c r="O5" t="n">
        <v>37014.39</v>
      </c>
      <c r="P5" t="n">
        <v>299.63</v>
      </c>
      <c r="Q5" t="n">
        <v>1390.09</v>
      </c>
      <c r="R5" t="n">
        <v>119.59</v>
      </c>
      <c r="S5" t="n">
        <v>39.31</v>
      </c>
      <c r="T5" t="n">
        <v>38738.75</v>
      </c>
      <c r="U5" t="n">
        <v>0.33</v>
      </c>
      <c r="V5" t="n">
        <v>0.77</v>
      </c>
      <c r="W5" t="n">
        <v>3.56</v>
      </c>
      <c r="X5" t="n">
        <v>2.51</v>
      </c>
      <c r="Y5" t="n">
        <v>1</v>
      </c>
      <c r="Z5" t="n">
        <v>10</v>
      </c>
      <c r="AA5" t="n">
        <v>909.9821762811912</v>
      </c>
      <c r="AB5" t="n">
        <v>1245.077759168211</v>
      </c>
      <c r="AC5" t="n">
        <v>1126.249285310806</v>
      </c>
      <c r="AD5" t="n">
        <v>909982.1762811912</v>
      </c>
      <c r="AE5" t="n">
        <v>1245077.759168211</v>
      </c>
      <c r="AF5" t="n">
        <v>8.234272113927297e-07</v>
      </c>
      <c r="AG5" t="n">
        <v>35</v>
      </c>
      <c r="AH5" t="n">
        <v>1126249.285310806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3.9756</v>
      </c>
      <c r="E6" t="n">
        <v>25.15</v>
      </c>
      <c r="F6" t="n">
        <v>16.27</v>
      </c>
      <c r="G6" t="n">
        <v>9.210000000000001</v>
      </c>
      <c r="H6" t="n">
        <v>0.12</v>
      </c>
      <c r="I6" t="n">
        <v>106</v>
      </c>
      <c r="J6" t="n">
        <v>298.74</v>
      </c>
      <c r="K6" t="n">
        <v>61.82</v>
      </c>
      <c r="L6" t="n">
        <v>2</v>
      </c>
      <c r="M6" t="n">
        <v>104</v>
      </c>
      <c r="N6" t="n">
        <v>84.92</v>
      </c>
      <c r="O6" t="n">
        <v>37078.91</v>
      </c>
      <c r="P6" t="n">
        <v>292.18</v>
      </c>
      <c r="Q6" t="n">
        <v>1390.34</v>
      </c>
      <c r="R6" t="n">
        <v>107.74</v>
      </c>
      <c r="S6" t="n">
        <v>39.31</v>
      </c>
      <c r="T6" t="n">
        <v>32904.69</v>
      </c>
      <c r="U6" t="n">
        <v>0.36</v>
      </c>
      <c r="V6" t="n">
        <v>0.79</v>
      </c>
      <c r="W6" t="n">
        <v>3.54</v>
      </c>
      <c r="X6" t="n">
        <v>2.14</v>
      </c>
      <c r="Y6" t="n">
        <v>1</v>
      </c>
      <c r="Z6" t="n">
        <v>10</v>
      </c>
      <c r="AA6" t="n">
        <v>847.8575441022175</v>
      </c>
      <c r="AB6" t="n">
        <v>1160.0760966756</v>
      </c>
      <c r="AC6" t="n">
        <v>1049.360062185907</v>
      </c>
      <c r="AD6" t="n">
        <v>847857.5441022175</v>
      </c>
      <c r="AE6" t="n">
        <v>1160076.0966756</v>
      </c>
      <c r="AF6" t="n">
        <v>8.682183322140131e-07</v>
      </c>
      <c r="AG6" t="n">
        <v>33</v>
      </c>
      <c r="AH6" t="n">
        <v>1049360.062185907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4.1382</v>
      </c>
      <c r="E7" t="n">
        <v>24.16</v>
      </c>
      <c r="F7" t="n">
        <v>16</v>
      </c>
      <c r="G7" t="n">
        <v>10.32</v>
      </c>
      <c r="H7" t="n">
        <v>0.13</v>
      </c>
      <c r="I7" t="n">
        <v>93</v>
      </c>
      <c r="J7" t="n">
        <v>299.26</v>
      </c>
      <c r="K7" t="n">
        <v>61.82</v>
      </c>
      <c r="L7" t="n">
        <v>2.25</v>
      </c>
      <c r="M7" t="n">
        <v>91</v>
      </c>
      <c r="N7" t="n">
        <v>85.19</v>
      </c>
      <c r="O7" t="n">
        <v>37143.54</v>
      </c>
      <c r="P7" t="n">
        <v>286.63</v>
      </c>
      <c r="Q7" t="n">
        <v>1390.01</v>
      </c>
      <c r="R7" t="n">
        <v>99.72</v>
      </c>
      <c r="S7" t="n">
        <v>39.31</v>
      </c>
      <c r="T7" t="n">
        <v>28961.35</v>
      </c>
      <c r="U7" t="n">
        <v>0.39</v>
      </c>
      <c r="V7" t="n">
        <v>0.8</v>
      </c>
      <c r="W7" t="n">
        <v>3.52</v>
      </c>
      <c r="X7" t="n">
        <v>1.88</v>
      </c>
      <c r="Y7" t="n">
        <v>1</v>
      </c>
      <c r="Z7" t="n">
        <v>10</v>
      </c>
      <c r="AA7" t="n">
        <v>807.7244518064813</v>
      </c>
      <c r="AB7" t="n">
        <v>1105.1642292495</v>
      </c>
      <c r="AC7" t="n">
        <v>999.6889063176648</v>
      </c>
      <c r="AD7" t="n">
        <v>807724.4518064812</v>
      </c>
      <c r="AE7" t="n">
        <v>1105164.2292495</v>
      </c>
      <c r="AF7" t="n">
        <v>9.037280164926122e-07</v>
      </c>
      <c r="AG7" t="n">
        <v>32</v>
      </c>
      <c r="AH7" t="n">
        <v>999688.9063176648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4.2858</v>
      </c>
      <c r="E8" t="n">
        <v>23.33</v>
      </c>
      <c r="F8" t="n">
        <v>15.78</v>
      </c>
      <c r="G8" t="n">
        <v>11.55</v>
      </c>
      <c r="H8" t="n">
        <v>0.15</v>
      </c>
      <c r="I8" t="n">
        <v>82</v>
      </c>
      <c r="J8" t="n">
        <v>299.79</v>
      </c>
      <c r="K8" t="n">
        <v>61.82</v>
      </c>
      <c r="L8" t="n">
        <v>2.5</v>
      </c>
      <c r="M8" t="n">
        <v>80</v>
      </c>
      <c r="N8" t="n">
        <v>85.47</v>
      </c>
      <c r="O8" t="n">
        <v>37208.42</v>
      </c>
      <c r="P8" t="n">
        <v>281.91</v>
      </c>
      <c r="Q8" t="n">
        <v>1390.09</v>
      </c>
      <c r="R8" t="n">
        <v>92.55</v>
      </c>
      <c r="S8" t="n">
        <v>39.31</v>
      </c>
      <c r="T8" t="n">
        <v>25429.54</v>
      </c>
      <c r="U8" t="n">
        <v>0.42</v>
      </c>
      <c r="V8" t="n">
        <v>0.8100000000000001</v>
      </c>
      <c r="W8" t="n">
        <v>3.5</v>
      </c>
      <c r="X8" t="n">
        <v>1.65</v>
      </c>
      <c r="Y8" t="n">
        <v>1</v>
      </c>
      <c r="Z8" t="n">
        <v>10</v>
      </c>
      <c r="AA8" t="n">
        <v>773.0927981591335</v>
      </c>
      <c r="AB8" t="n">
        <v>1057.77967288847</v>
      </c>
      <c r="AC8" t="n">
        <v>956.8266655110884</v>
      </c>
      <c r="AD8" t="n">
        <v>773092.7981591335</v>
      </c>
      <c r="AE8" t="n">
        <v>1057779.67288847</v>
      </c>
      <c r="AF8" t="n">
        <v>9.359618996384991e-07</v>
      </c>
      <c r="AG8" t="n">
        <v>31</v>
      </c>
      <c r="AH8" t="n">
        <v>956826.6655110884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4.3992</v>
      </c>
      <c r="E9" t="n">
        <v>22.73</v>
      </c>
      <c r="F9" t="n">
        <v>15.62</v>
      </c>
      <c r="G9" t="n">
        <v>12.67</v>
      </c>
      <c r="H9" t="n">
        <v>0.16</v>
      </c>
      <c r="I9" t="n">
        <v>74</v>
      </c>
      <c r="J9" t="n">
        <v>300.32</v>
      </c>
      <c r="K9" t="n">
        <v>61.82</v>
      </c>
      <c r="L9" t="n">
        <v>2.75</v>
      </c>
      <c r="M9" t="n">
        <v>72</v>
      </c>
      <c r="N9" t="n">
        <v>85.73999999999999</v>
      </c>
      <c r="O9" t="n">
        <v>37273.29</v>
      </c>
      <c r="P9" t="n">
        <v>278.14</v>
      </c>
      <c r="Q9" t="n">
        <v>1389.85</v>
      </c>
      <c r="R9" t="n">
        <v>87.84999999999999</v>
      </c>
      <c r="S9" t="n">
        <v>39.31</v>
      </c>
      <c r="T9" t="n">
        <v>23121.37</v>
      </c>
      <c r="U9" t="n">
        <v>0.45</v>
      </c>
      <c r="V9" t="n">
        <v>0.82</v>
      </c>
      <c r="W9" t="n">
        <v>3.49</v>
      </c>
      <c r="X9" t="n">
        <v>1.5</v>
      </c>
      <c r="Y9" t="n">
        <v>1</v>
      </c>
      <c r="Z9" t="n">
        <v>10</v>
      </c>
      <c r="AA9" t="n">
        <v>745.4174542084713</v>
      </c>
      <c r="AB9" t="n">
        <v>1019.913046345169</v>
      </c>
      <c r="AC9" t="n">
        <v>922.5739766589363</v>
      </c>
      <c r="AD9" t="n">
        <v>745417.4542084713</v>
      </c>
      <c r="AE9" t="n">
        <v>1019913.046345169</v>
      </c>
      <c r="AF9" t="n">
        <v>9.607269562018026e-07</v>
      </c>
      <c r="AG9" t="n">
        <v>30</v>
      </c>
      <c r="AH9" t="n">
        <v>922573.9766589364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4.508</v>
      </c>
      <c r="E10" t="n">
        <v>22.18</v>
      </c>
      <c r="F10" t="n">
        <v>15.46</v>
      </c>
      <c r="G10" t="n">
        <v>13.85</v>
      </c>
      <c r="H10" t="n">
        <v>0.18</v>
      </c>
      <c r="I10" t="n">
        <v>67</v>
      </c>
      <c r="J10" t="n">
        <v>300.84</v>
      </c>
      <c r="K10" t="n">
        <v>61.82</v>
      </c>
      <c r="L10" t="n">
        <v>3</v>
      </c>
      <c r="M10" t="n">
        <v>65</v>
      </c>
      <c r="N10" t="n">
        <v>86.02</v>
      </c>
      <c r="O10" t="n">
        <v>37338.27</v>
      </c>
      <c r="P10" t="n">
        <v>274.65</v>
      </c>
      <c r="Q10" t="n">
        <v>1390.13</v>
      </c>
      <c r="R10" t="n">
        <v>82.83</v>
      </c>
      <c r="S10" t="n">
        <v>39.31</v>
      </c>
      <c r="T10" t="n">
        <v>20645.58</v>
      </c>
      <c r="U10" t="n">
        <v>0.47</v>
      </c>
      <c r="V10" t="n">
        <v>0.83</v>
      </c>
      <c r="W10" t="n">
        <v>3.47</v>
      </c>
      <c r="X10" t="n">
        <v>1.34</v>
      </c>
      <c r="Y10" t="n">
        <v>1</v>
      </c>
      <c r="Z10" t="n">
        <v>10</v>
      </c>
      <c r="AA10" t="n">
        <v>719.4711307082417</v>
      </c>
      <c r="AB10" t="n">
        <v>984.4121418611486</v>
      </c>
      <c r="AC10" t="n">
        <v>890.4612286730385</v>
      </c>
      <c r="AD10" t="n">
        <v>719471.1307082417</v>
      </c>
      <c r="AE10" t="n">
        <v>984412.1418611486</v>
      </c>
      <c r="AF10" t="n">
        <v>9.844874337510744e-07</v>
      </c>
      <c r="AG10" t="n">
        <v>29</v>
      </c>
      <c r="AH10" t="n">
        <v>890461.2286730384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4.6034</v>
      </c>
      <c r="E11" t="n">
        <v>21.72</v>
      </c>
      <c r="F11" t="n">
        <v>15.34</v>
      </c>
      <c r="G11" t="n">
        <v>15.09</v>
      </c>
      <c r="H11" t="n">
        <v>0.19</v>
      </c>
      <c r="I11" t="n">
        <v>61</v>
      </c>
      <c r="J11" t="n">
        <v>301.37</v>
      </c>
      <c r="K11" t="n">
        <v>61.82</v>
      </c>
      <c r="L11" t="n">
        <v>3.25</v>
      </c>
      <c r="M11" t="n">
        <v>59</v>
      </c>
      <c r="N11" t="n">
        <v>86.3</v>
      </c>
      <c r="O11" t="n">
        <v>37403.38</v>
      </c>
      <c r="P11" t="n">
        <v>271.45</v>
      </c>
      <c r="Q11" t="n">
        <v>1389.95</v>
      </c>
      <c r="R11" t="n">
        <v>79.06</v>
      </c>
      <c r="S11" t="n">
        <v>39.31</v>
      </c>
      <c r="T11" t="n">
        <v>18789.51</v>
      </c>
      <c r="U11" t="n">
        <v>0.5</v>
      </c>
      <c r="V11" t="n">
        <v>0.84</v>
      </c>
      <c r="W11" t="n">
        <v>3.46</v>
      </c>
      <c r="X11" t="n">
        <v>1.21</v>
      </c>
      <c r="Y11" t="n">
        <v>1</v>
      </c>
      <c r="Z11" t="n">
        <v>10</v>
      </c>
      <c r="AA11" t="n">
        <v>705.3985906142034</v>
      </c>
      <c r="AB11" t="n">
        <v>965.1574716678331</v>
      </c>
      <c r="AC11" t="n">
        <v>873.0441971788734</v>
      </c>
      <c r="AD11" t="n">
        <v>705398.5906142034</v>
      </c>
      <c r="AE11" t="n">
        <v>965157.471667833</v>
      </c>
      <c r="AF11" t="n">
        <v>1.005321528955123e-06</v>
      </c>
      <c r="AG11" t="n">
        <v>29</v>
      </c>
      <c r="AH11" t="n">
        <v>873044.1971788735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4.6846</v>
      </c>
      <c r="E12" t="n">
        <v>21.35</v>
      </c>
      <c r="F12" t="n">
        <v>15.24</v>
      </c>
      <c r="G12" t="n">
        <v>16.33</v>
      </c>
      <c r="H12" t="n">
        <v>0.21</v>
      </c>
      <c r="I12" t="n">
        <v>56</v>
      </c>
      <c r="J12" t="n">
        <v>301.9</v>
      </c>
      <c r="K12" t="n">
        <v>61.82</v>
      </c>
      <c r="L12" t="n">
        <v>3.5</v>
      </c>
      <c r="M12" t="n">
        <v>54</v>
      </c>
      <c r="N12" t="n">
        <v>86.58</v>
      </c>
      <c r="O12" t="n">
        <v>37468.6</v>
      </c>
      <c r="P12" t="n">
        <v>268.83</v>
      </c>
      <c r="Q12" t="n">
        <v>1389.83</v>
      </c>
      <c r="R12" t="n">
        <v>75.87</v>
      </c>
      <c r="S12" t="n">
        <v>39.31</v>
      </c>
      <c r="T12" t="n">
        <v>17222.41</v>
      </c>
      <c r="U12" t="n">
        <v>0.52</v>
      </c>
      <c r="V12" t="n">
        <v>0.84</v>
      </c>
      <c r="W12" t="n">
        <v>3.45</v>
      </c>
      <c r="X12" t="n">
        <v>1.11</v>
      </c>
      <c r="Y12" t="n">
        <v>1</v>
      </c>
      <c r="Z12" t="n">
        <v>10</v>
      </c>
      <c r="AA12" t="n">
        <v>684.844468356496</v>
      </c>
      <c r="AB12" t="n">
        <v>937.0344148109614</v>
      </c>
      <c r="AC12" t="n">
        <v>847.6051653974636</v>
      </c>
      <c r="AD12" t="n">
        <v>684844.468356496</v>
      </c>
      <c r="AE12" t="n">
        <v>937034.4148109613</v>
      </c>
      <c r="AF12" t="n">
        <v>1.023054532420205e-06</v>
      </c>
      <c r="AG12" t="n">
        <v>28</v>
      </c>
      <c r="AH12" t="n">
        <v>847605.1653974636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4.7503</v>
      </c>
      <c r="E13" t="n">
        <v>21.05</v>
      </c>
      <c r="F13" t="n">
        <v>15.16</v>
      </c>
      <c r="G13" t="n">
        <v>17.5</v>
      </c>
      <c r="H13" t="n">
        <v>0.22</v>
      </c>
      <c r="I13" t="n">
        <v>52</v>
      </c>
      <c r="J13" t="n">
        <v>302.43</v>
      </c>
      <c r="K13" t="n">
        <v>61.82</v>
      </c>
      <c r="L13" t="n">
        <v>3.75</v>
      </c>
      <c r="M13" t="n">
        <v>50</v>
      </c>
      <c r="N13" t="n">
        <v>86.86</v>
      </c>
      <c r="O13" t="n">
        <v>37533.94</v>
      </c>
      <c r="P13" t="n">
        <v>266.84</v>
      </c>
      <c r="Q13" t="n">
        <v>1389.85</v>
      </c>
      <c r="R13" t="n">
        <v>73.3</v>
      </c>
      <c r="S13" t="n">
        <v>39.31</v>
      </c>
      <c r="T13" t="n">
        <v>15954.15</v>
      </c>
      <c r="U13" t="n">
        <v>0.54</v>
      </c>
      <c r="V13" t="n">
        <v>0.85</v>
      </c>
      <c r="W13" t="n">
        <v>3.46</v>
      </c>
      <c r="X13" t="n">
        <v>1.04</v>
      </c>
      <c r="Y13" t="n">
        <v>1</v>
      </c>
      <c r="Z13" t="n">
        <v>10</v>
      </c>
      <c r="AA13" t="n">
        <v>676.0693364824816</v>
      </c>
      <c r="AB13" t="n">
        <v>925.0278922494389</v>
      </c>
      <c r="AC13" t="n">
        <v>836.7445284979527</v>
      </c>
      <c r="AD13" t="n">
        <v>676069.3364824816</v>
      </c>
      <c r="AE13" t="n">
        <v>925027.8922494389</v>
      </c>
      <c r="AF13" t="n">
        <v>1.037402541381484e-06</v>
      </c>
      <c r="AG13" t="n">
        <v>28</v>
      </c>
      <c r="AH13" t="n">
        <v>836744.5284979527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4.8056</v>
      </c>
      <c r="E14" t="n">
        <v>20.81</v>
      </c>
      <c r="F14" t="n">
        <v>15.09</v>
      </c>
      <c r="G14" t="n">
        <v>18.48</v>
      </c>
      <c r="H14" t="n">
        <v>0.24</v>
      </c>
      <c r="I14" t="n">
        <v>49</v>
      </c>
      <c r="J14" t="n">
        <v>302.96</v>
      </c>
      <c r="K14" t="n">
        <v>61.82</v>
      </c>
      <c r="L14" t="n">
        <v>4</v>
      </c>
      <c r="M14" t="n">
        <v>47</v>
      </c>
      <c r="N14" t="n">
        <v>87.14</v>
      </c>
      <c r="O14" t="n">
        <v>37599.4</v>
      </c>
      <c r="P14" t="n">
        <v>264.55</v>
      </c>
      <c r="Q14" t="n">
        <v>1389.68</v>
      </c>
      <c r="R14" t="n">
        <v>71.59</v>
      </c>
      <c r="S14" t="n">
        <v>39.31</v>
      </c>
      <c r="T14" t="n">
        <v>15115.37</v>
      </c>
      <c r="U14" t="n">
        <v>0.55</v>
      </c>
      <c r="V14" t="n">
        <v>0.85</v>
      </c>
      <c r="W14" t="n">
        <v>3.43</v>
      </c>
      <c r="X14" t="n">
        <v>0.97</v>
      </c>
      <c r="Y14" t="n">
        <v>1</v>
      </c>
      <c r="Z14" t="n">
        <v>10</v>
      </c>
      <c r="AA14" t="n">
        <v>668.1532864982378</v>
      </c>
      <c r="AB14" t="n">
        <v>914.1968034295188</v>
      </c>
      <c r="AC14" t="n">
        <v>826.9471435934769</v>
      </c>
      <c r="AD14" t="n">
        <v>668153.2864982378</v>
      </c>
      <c r="AE14" t="n">
        <v>914196.8034295188</v>
      </c>
      <c r="AF14" t="n">
        <v>1.049479328224082e-06</v>
      </c>
      <c r="AG14" t="n">
        <v>28</v>
      </c>
      <c r="AH14" t="n">
        <v>826947.1435934769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4.8601</v>
      </c>
      <c r="E15" t="n">
        <v>20.58</v>
      </c>
      <c r="F15" t="n">
        <v>15.02</v>
      </c>
      <c r="G15" t="n">
        <v>19.59</v>
      </c>
      <c r="H15" t="n">
        <v>0.25</v>
      </c>
      <c r="I15" t="n">
        <v>46</v>
      </c>
      <c r="J15" t="n">
        <v>303.49</v>
      </c>
      <c r="K15" t="n">
        <v>61.82</v>
      </c>
      <c r="L15" t="n">
        <v>4.25</v>
      </c>
      <c r="M15" t="n">
        <v>44</v>
      </c>
      <c r="N15" t="n">
        <v>87.42</v>
      </c>
      <c r="O15" t="n">
        <v>37664.98</v>
      </c>
      <c r="P15" t="n">
        <v>262.42</v>
      </c>
      <c r="Q15" t="n">
        <v>1389.68</v>
      </c>
      <c r="R15" t="n">
        <v>69.48</v>
      </c>
      <c r="S15" t="n">
        <v>39.31</v>
      </c>
      <c r="T15" t="n">
        <v>14074.37</v>
      </c>
      <c r="U15" t="n">
        <v>0.57</v>
      </c>
      <c r="V15" t="n">
        <v>0.85</v>
      </c>
      <c r="W15" t="n">
        <v>3.43</v>
      </c>
      <c r="X15" t="n">
        <v>0.9</v>
      </c>
      <c r="Y15" t="n">
        <v>1</v>
      </c>
      <c r="Z15" t="n">
        <v>10</v>
      </c>
      <c r="AA15" t="n">
        <v>651.4984388064239</v>
      </c>
      <c r="AB15" t="n">
        <v>891.4089060575557</v>
      </c>
      <c r="AC15" t="n">
        <v>806.3340911636792</v>
      </c>
      <c r="AD15" t="n">
        <v>651498.4388064239</v>
      </c>
      <c r="AE15" t="n">
        <v>891408.9060575557</v>
      </c>
      <c r="AF15" t="n">
        <v>1.061381405672936e-06</v>
      </c>
      <c r="AG15" t="n">
        <v>27</v>
      </c>
      <c r="AH15" t="n">
        <v>806334.0911636793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4.9147</v>
      </c>
      <c r="E16" t="n">
        <v>20.35</v>
      </c>
      <c r="F16" t="n">
        <v>14.96</v>
      </c>
      <c r="G16" t="n">
        <v>20.88</v>
      </c>
      <c r="H16" t="n">
        <v>0.26</v>
      </c>
      <c r="I16" t="n">
        <v>43</v>
      </c>
      <c r="J16" t="n">
        <v>304.03</v>
      </c>
      <c r="K16" t="n">
        <v>61.82</v>
      </c>
      <c r="L16" t="n">
        <v>4.5</v>
      </c>
      <c r="M16" t="n">
        <v>41</v>
      </c>
      <c r="N16" t="n">
        <v>87.7</v>
      </c>
      <c r="O16" t="n">
        <v>37730.68</v>
      </c>
      <c r="P16" t="n">
        <v>260.74</v>
      </c>
      <c r="Q16" t="n">
        <v>1389.98</v>
      </c>
      <c r="R16" t="n">
        <v>67.54000000000001</v>
      </c>
      <c r="S16" t="n">
        <v>39.31</v>
      </c>
      <c r="T16" t="n">
        <v>13119.96</v>
      </c>
      <c r="U16" t="n">
        <v>0.58</v>
      </c>
      <c r="V16" t="n">
        <v>0.86</v>
      </c>
      <c r="W16" t="n">
        <v>3.43</v>
      </c>
      <c r="X16" t="n">
        <v>0.84</v>
      </c>
      <c r="Y16" t="n">
        <v>1</v>
      </c>
      <c r="Z16" t="n">
        <v>10</v>
      </c>
      <c r="AA16" t="n">
        <v>644.7358612020446</v>
      </c>
      <c r="AB16" t="n">
        <v>882.1560490353762</v>
      </c>
      <c r="AC16" t="n">
        <v>797.96431382923</v>
      </c>
      <c r="AD16" t="n">
        <v>644735.8612020446</v>
      </c>
      <c r="AE16" t="n">
        <v>882156.0490353762</v>
      </c>
      <c r="AF16" t="n">
        <v>1.073305321796008e-06</v>
      </c>
      <c r="AG16" t="n">
        <v>27</v>
      </c>
      <c r="AH16" t="n">
        <v>797964.31382923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4.967</v>
      </c>
      <c r="E17" t="n">
        <v>20.13</v>
      </c>
      <c r="F17" t="n">
        <v>14.91</v>
      </c>
      <c r="G17" t="n">
        <v>22.37</v>
      </c>
      <c r="H17" t="n">
        <v>0.28</v>
      </c>
      <c r="I17" t="n">
        <v>40</v>
      </c>
      <c r="J17" t="n">
        <v>304.56</v>
      </c>
      <c r="K17" t="n">
        <v>61.82</v>
      </c>
      <c r="L17" t="n">
        <v>4.75</v>
      </c>
      <c r="M17" t="n">
        <v>38</v>
      </c>
      <c r="N17" t="n">
        <v>87.98999999999999</v>
      </c>
      <c r="O17" t="n">
        <v>37796.51</v>
      </c>
      <c r="P17" t="n">
        <v>259.02</v>
      </c>
      <c r="Q17" t="n">
        <v>1389.79</v>
      </c>
      <c r="R17" t="n">
        <v>65.77</v>
      </c>
      <c r="S17" t="n">
        <v>39.31</v>
      </c>
      <c r="T17" t="n">
        <v>12251.4</v>
      </c>
      <c r="U17" t="n">
        <v>0.6</v>
      </c>
      <c r="V17" t="n">
        <v>0.86</v>
      </c>
      <c r="W17" t="n">
        <v>3.43</v>
      </c>
      <c r="X17" t="n">
        <v>0.79</v>
      </c>
      <c r="Y17" t="n">
        <v>1</v>
      </c>
      <c r="Z17" t="n">
        <v>10</v>
      </c>
      <c r="AA17" t="n">
        <v>638.329151828579</v>
      </c>
      <c r="AB17" t="n">
        <v>873.3901066265308</v>
      </c>
      <c r="AC17" t="n">
        <v>790.0349806608076</v>
      </c>
      <c r="AD17" t="n">
        <v>638329.151828579</v>
      </c>
      <c r="AE17" t="n">
        <v>873390.1066265309</v>
      </c>
      <c r="AF17" t="n">
        <v>1.084726948412064e-06</v>
      </c>
      <c r="AG17" t="n">
        <v>27</v>
      </c>
      <c r="AH17" t="n">
        <v>790034.9806608076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5.0069</v>
      </c>
      <c r="E18" t="n">
        <v>19.97</v>
      </c>
      <c r="F18" t="n">
        <v>14.86</v>
      </c>
      <c r="G18" t="n">
        <v>23.47</v>
      </c>
      <c r="H18" t="n">
        <v>0.29</v>
      </c>
      <c r="I18" t="n">
        <v>38</v>
      </c>
      <c r="J18" t="n">
        <v>305.09</v>
      </c>
      <c r="K18" t="n">
        <v>61.82</v>
      </c>
      <c r="L18" t="n">
        <v>5</v>
      </c>
      <c r="M18" t="n">
        <v>36</v>
      </c>
      <c r="N18" t="n">
        <v>88.27</v>
      </c>
      <c r="O18" t="n">
        <v>37862.45</v>
      </c>
      <c r="P18" t="n">
        <v>257.51</v>
      </c>
      <c r="Q18" t="n">
        <v>1389.74</v>
      </c>
      <c r="R18" t="n">
        <v>64.37</v>
      </c>
      <c r="S18" t="n">
        <v>39.31</v>
      </c>
      <c r="T18" t="n">
        <v>11562.65</v>
      </c>
      <c r="U18" t="n">
        <v>0.61</v>
      </c>
      <c r="V18" t="n">
        <v>0.86</v>
      </c>
      <c r="W18" t="n">
        <v>3.42</v>
      </c>
      <c r="X18" t="n">
        <v>0.74</v>
      </c>
      <c r="Y18" t="n">
        <v>1</v>
      </c>
      <c r="Z18" t="n">
        <v>10</v>
      </c>
      <c r="AA18" t="n">
        <v>633.233124373031</v>
      </c>
      <c r="AB18" t="n">
        <v>866.4174970409861</v>
      </c>
      <c r="AC18" t="n">
        <v>783.727827147988</v>
      </c>
      <c r="AD18" t="n">
        <v>633233.1243730311</v>
      </c>
      <c r="AE18" t="n">
        <v>866417.4970409861</v>
      </c>
      <c r="AF18" t="n">
        <v>1.093440579425079e-06</v>
      </c>
      <c r="AG18" t="n">
        <v>27</v>
      </c>
      <c r="AH18" t="n">
        <v>783727.827147988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5.0455</v>
      </c>
      <c r="E19" t="n">
        <v>19.82</v>
      </c>
      <c r="F19" t="n">
        <v>14.82</v>
      </c>
      <c r="G19" t="n">
        <v>24.7</v>
      </c>
      <c r="H19" t="n">
        <v>0.31</v>
      </c>
      <c r="I19" t="n">
        <v>36</v>
      </c>
      <c r="J19" t="n">
        <v>305.63</v>
      </c>
      <c r="K19" t="n">
        <v>61.82</v>
      </c>
      <c r="L19" t="n">
        <v>5.25</v>
      </c>
      <c r="M19" t="n">
        <v>34</v>
      </c>
      <c r="N19" t="n">
        <v>88.56</v>
      </c>
      <c r="O19" t="n">
        <v>37928.52</v>
      </c>
      <c r="P19" t="n">
        <v>255.95</v>
      </c>
      <c r="Q19" t="n">
        <v>1389.74</v>
      </c>
      <c r="R19" t="n">
        <v>63.1</v>
      </c>
      <c r="S19" t="n">
        <v>39.31</v>
      </c>
      <c r="T19" t="n">
        <v>10935.39</v>
      </c>
      <c r="U19" t="n">
        <v>0.62</v>
      </c>
      <c r="V19" t="n">
        <v>0.87</v>
      </c>
      <c r="W19" t="n">
        <v>3.42</v>
      </c>
      <c r="X19" t="n">
        <v>0.7</v>
      </c>
      <c r="Y19" t="n">
        <v>1</v>
      </c>
      <c r="Z19" t="n">
        <v>10</v>
      </c>
      <c r="AA19" t="n">
        <v>619.1669345364431</v>
      </c>
      <c r="AB19" t="n">
        <v>847.1715155500673</v>
      </c>
      <c r="AC19" t="n">
        <v>766.3186551186579</v>
      </c>
      <c r="AD19" t="n">
        <v>619166.9345364431</v>
      </c>
      <c r="AE19" t="n">
        <v>847171.5155500673</v>
      </c>
      <c r="AF19" t="n">
        <v>1.101870307673258e-06</v>
      </c>
      <c r="AG19" t="n">
        <v>26</v>
      </c>
      <c r="AH19" t="n">
        <v>766318.655118658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5.0631</v>
      </c>
      <c r="E20" t="n">
        <v>19.75</v>
      </c>
      <c r="F20" t="n">
        <v>14.81</v>
      </c>
      <c r="G20" t="n">
        <v>25.39</v>
      </c>
      <c r="H20" t="n">
        <v>0.32</v>
      </c>
      <c r="I20" t="n">
        <v>35</v>
      </c>
      <c r="J20" t="n">
        <v>306.17</v>
      </c>
      <c r="K20" t="n">
        <v>61.82</v>
      </c>
      <c r="L20" t="n">
        <v>5.5</v>
      </c>
      <c r="M20" t="n">
        <v>33</v>
      </c>
      <c r="N20" t="n">
        <v>88.84</v>
      </c>
      <c r="O20" t="n">
        <v>37994.72</v>
      </c>
      <c r="P20" t="n">
        <v>254.6</v>
      </c>
      <c r="Q20" t="n">
        <v>1389.9</v>
      </c>
      <c r="R20" t="n">
        <v>62.72</v>
      </c>
      <c r="S20" t="n">
        <v>39.31</v>
      </c>
      <c r="T20" t="n">
        <v>10751.94</v>
      </c>
      <c r="U20" t="n">
        <v>0.63</v>
      </c>
      <c r="V20" t="n">
        <v>0.87</v>
      </c>
      <c r="W20" t="n">
        <v>3.42</v>
      </c>
      <c r="X20" t="n">
        <v>0.6899999999999999</v>
      </c>
      <c r="Y20" t="n">
        <v>1</v>
      </c>
      <c r="Z20" t="n">
        <v>10</v>
      </c>
      <c r="AA20" t="n">
        <v>616.3274499145672</v>
      </c>
      <c r="AB20" t="n">
        <v>843.2864074211963</v>
      </c>
      <c r="AC20" t="n">
        <v>762.8043362568228</v>
      </c>
      <c r="AD20" t="n">
        <v>616327.4499145672</v>
      </c>
      <c r="AE20" t="n">
        <v>843286.4074211962</v>
      </c>
      <c r="AF20" t="n">
        <v>1.10571391433564e-06</v>
      </c>
      <c r="AG20" t="n">
        <v>26</v>
      </c>
      <c r="AH20" t="n">
        <v>762804.3362568228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5.1031</v>
      </c>
      <c r="E21" t="n">
        <v>19.6</v>
      </c>
      <c r="F21" t="n">
        <v>14.77</v>
      </c>
      <c r="G21" t="n">
        <v>26.85</v>
      </c>
      <c r="H21" t="n">
        <v>0.33</v>
      </c>
      <c r="I21" t="n">
        <v>33</v>
      </c>
      <c r="J21" t="n">
        <v>306.7</v>
      </c>
      <c r="K21" t="n">
        <v>61.82</v>
      </c>
      <c r="L21" t="n">
        <v>5.75</v>
      </c>
      <c r="M21" t="n">
        <v>31</v>
      </c>
      <c r="N21" t="n">
        <v>89.13</v>
      </c>
      <c r="O21" t="n">
        <v>38061.04</v>
      </c>
      <c r="P21" t="n">
        <v>253.31</v>
      </c>
      <c r="Q21" t="n">
        <v>1389.63</v>
      </c>
      <c r="R21" t="n">
        <v>61.22</v>
      </c>
      <c r="S21" t="n">
        <v>39.31</v>
      </c>
      <c r="T21" t="n">
        <v>10011.98</v>
      </c>
      <c r="U21" t="n">
        <v>0.64</v>
      </c>
      <c r="V21" t="n">
        <v>0.87</v>
      </c>
      <c r="W21" t="n">
        <v>3.42</v>
      </c>
      <c r="X21" t="n">
        <v>0.64</v>
      </c>
      <c r="Y21" t="n">
        <v>1</v>
      </c>
      <c r="Z21" t="n">
        <v>10</v>
      </c>
      <c r="AA21" t="n">
        <v>611.7240547007615</v>
      </c>
      <c r="AB21" t="n">
        <v>836.9878390022037</v>
      </c>
      <c r="AC21" t="n">
        <v>757.1068943676424</v>
      </c>
      <c r="AD21" t="n">
        <v>611724.0547007615</v>
      </c>
      <c r="AE21" t="n">
        <v>836987.8390022037</v>
      </c>
      <c r="AF21" t="n">
        <v>1.114449384022872e-06</v>
      </c>
      <c r="AG21" t="n">
        <v>26</v>
      </c>
      <c r="AH21" t="n">
        <v>757106.8943676425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5.1181</v>
      </c>
      <c r="E22" t="n">
        <v>19.54</v>
      </c>
      <c r="F22" t="n">
        <v>14.76</v>
      </c>
      <c r="G22" t="n">
        <v>27.68</v>
      </c>
      <c r="H22" t="n">
        <v>0.35</v>
      </c>
      <c r="I22" t="n">
        <v>32</v>
      </c>
      <c r="J22" t="n">
        <v>307.24</v>
      </c>
      <c r="K22" t="n">
        <v>61.82</v>
      </c>
      <c r="L22" t="n">
        <v>6</v>
      </c>
      <c r="M22" t="n">
        <v>30</v>
      </c>
      <c r="N22" t="n">
        <v>89.42</v>
      </c>
      <c r="O22" t="n">
        <v>38127.48</v>
      </c>
      <c r="P22" t="n">
        <v>252.47</v>
      </c>
      <c r="Q22" t="n">
        <v>1389.68</v>
      </c>
      <c r="R22" t="n">
        <v>61.22</v>
      </c>
      <c r="S22" t="n">
        <v>39.31</v>
      </c>
      <c r="T22" t="n">
        <v>10013.5</v>
      </c>
      <c r="U22" t="n">
        <v>0.64</v>
      </c>
      <c r="V22" t="n">
        <v>0.87</v>
      </c>
      <c r="W22" t="n">
        <v>3.42</v>
      </c>
      <c r="X22" t="n">
        <v>0.64</v>
      </c>
      <c r="Y22" t="n">
        <v>1</v>
      </c>
      <c r="Z22" t="n">
        <v>10</v>
      </c>
      <c r="AA22" t="n">
        <v>609.6719207590637</v>
      </c>
      <c r="AB22" t="n">
        <v>834.1800188094128</v>
      </c>
      <c r="AC22" t="n">
        <v>754.5670485932512</v>
      </c>
      <c r="AD22" t="n">
        <v>609671.9207590637</v>
      </c>
      <c r="AE22" t="n">
        <v>834180.0188094128</v>
      </c>
      <c r="AF22" t="n">
        <v>1.117725185155584e-06</v>
      </c>
      <c r="AG22" t="n">
        <v>26</v>
      </c>
      <c r="AH22" t="n">
        <v>754567.0485932513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5.1697</v>
      </c>
      <c r="E23" t="n">
        <v>19.34</v>
      </c>
      <c r="F23" t="n">
        <v>14.68</v>
      </c>
      <c r="G23" t="n">
        <v>29.36</v>
      </c>
      <c r="H23" t="n">
        <v>0.36</v>
      </c>
      <c r="I23" t="n">
        <v>30</v>
      </c>
      <c r="J23" t="n">
        <v>307.78</v>
      </c>
      <c r="K23" t="n">
        <v>61.82</v>
      </c>
      <c r="L23" t="n">
        <v>6.25</v>
      </c>
      <c r="M23" t="n">
        <v>28</v>
      </c>
      <c r="N23" t="n">
        <v>89.70999999999999</v>
      </c>
      <c r="O23" t="n">
        <v>38194.05</v>
      </c>
      <c r="P23" t="n">
        <v>250.21</v>
      </c>
      <c r="Q23" t="n">
        <v>1389.6</v>
      </c>
      <c r="R23" t="n">
        <v>58.71</v>
      </c>
      <c r="S23" t="n">
        <v>39.31</v>
      </c>
      <c r="T23" t="n">
        <v>8771.129999999999</v>
      </c>
      <c r="U23" t="n">
        <v>0.67</v>
      </c>
      <c r="V23" t="n">
        <v>0.87</v>
      </c>
      <c r="W23" t="n">
        <v>3.4</v>
      </c>
      <c r="X23" t="n">
        <v>0.5600000000000001</v>
      </c>
      <c r="Y23" t="n">
        <v>1</v>
      </c>
      <c r="Z23" t="n">
        <v>10</v>
      </c>
      <c r="AA23" t="n">
        <v>603.0558570804114</v>
      </c>
      <c r="AB23" t="n">
        <v>825.1276286041511</v>
      </c>
      <c r="AC23" t="n">
        <v>746.3786058040704</v>
      </c>
      <c r="AD23" t="n">
        <v>603055.8570804114</v>
      </c>
      <c r="AE23" t="n">
        <v>825127.6286041512</v>
      </c>
      <c r="AF23" t="n">
        <v>1.128993941052114e-06</v>
      </c>
      <c r="AG23" t="n">
        <v>26</v>
      </c>
      <c r="AH23" t="n">
        <v>746378.6058040704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5.1827</v>
      </c>
      <c r="E24" t="n">
        <v>19.3</v>
      </c>
      <c r="F24" t="n">
        <v>14.69</v>
      </c>
      <c r="G24" t="n">
        <v>30.39</v>
      </c>
      <c r="H24" t="n">
        <v>0.38</v>
      </c>
      <c r="I24" t="n">
        <v>29</v>
      </c>
      <c r="J24" t="n">
        <v>308.32</v>
      </c>
      <c r="K24" t="n">
        <v>61.82</v>
      </c>
      <c r="L24" t="n">
        <v>6.5</v>
      </c>
      <c r="M24" t="n">
        <v>27</v>
      </c>
      <c r="N24" t="n">
        <v>90</v>
      </c>
      <c r="O24" t="n">
        <v>38260.74</v>
      </c>
      <c r="P24" t="n">
        <v>249.54</v>
      </c>
      <c r="Q24" t="n">
        <v>1389.68</v>
      </c>
      <c r="R24" t="n">
        <v>58.96</v>
      </c>
      <c r="S24" t="n">
        <v>39.31</v>
      </c>
      <c r="T24" t="n">
        <v>8900.190000000001</v>
      </c>
      <c r="U24" t="n">
        <v>0.67</v>
      </c>
      <c r="V24" t="n">
        <v>0.87</v>
      </c>
      <c r="W24" t="n">
        <v>3.41</v>
      </c>
      <c r="X24" t="n">
        <v>0.5600000000000001</v>
      </c>
      <c r="Y24" t="n">
        <v>1</v>
      </c>
      <c r="Z24" t="n">
        <v>10</v>
      </c>
      <c r="AA24" t="n">
        <v>601.508909069841</v>
      </c>
      <c r="AB24" t="n">
        <v>823.0110260895592</v>
      </c>
      <c r="AC24" t="n">
        <v>744.4640088628007</v>
      </c>
      <c r="AD24" t="n">
        <v>601508.909069841</v>
      </c>
      <c r="AE24" t="n">
        <v>823011.0260895592</v>
      </c>
      <c r="AF24" t="n">
        <v>1.131832968700464e-06</v>
      </c>
      <c r="AG24" t="n">
        <v>26</v>
      </c>
      <c r="AH24" t="n">
        <v>744464.0088628007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5.2034</v>
      </c>
      <c r="E25" t="n">
        <v>19.22</v>
      </c>
      <c r="F25" t="n">
        <v>14.67</v>
      </c>
      <c r="G25" t="n">
        <v>31.43</v>
      </c>
      <c r="H25" t="n">
        <v>0.39</v>
      </c>
      <c r="I25" t="n">
        <v>28</v>
      </c>
      <c r="J25" t="n">
        <v>308.86</v>
      </c>
      <c r="K25" t="n">
        <v>61.82</v>
      </c>
      <c r="L25" t="n">
        <v>6.75</v>
      </c>
      <c r="M25" t="n">
        <v>26</v>
      </c>
      <c r="N25" t="n">
        <v>90.29000000000001</v>
      </c>
      <c r="O25" t="n">
        <v>38327.57</v>
      </c>
      <c r="P25" t="n">
        <v>248.4</v>
      </c>
      <c r="Q25" t="n">
        <v>1389.63</v>
      </c>
      <c r="R25" t="n">
        <v>58.27</v>
      </c>
      <c r="S25" t="n">
        <v>39.31</v>
      </c>
      <c r="T25" t="n">
        <v>8558.84</v>
      </c>
      <c r="U25" t="n">
        <v>0.67</v>
      </c>
      <c r="V25" t="n">
        <v>0.88</v>
      </c>
      <c r="W25" t="n">
        <v>3.4</v>
      </c>
      <c r="X25" t="n">
        <v>0.54</v>
      </c>
      <c r="Y25" t="n">
        <v>1</v>
      </c>
      <c r="Z25" t="n">
        <v>10</v>
      </c>
      <c r="AA25" t="n">
        <v>598.7421730486908</v>
      </c>
      <c r="AB25" t="n">
        <v>819.2254558056427</v>
      </c>
      <c r="AC25" t="n">
        <v>741.0397280936999</v>
      </c>
      <c r="AD25" t="n">
        <v>598742.1730486908</v>
      </c>
      <c r="AE25" t="n">
        <v>819225.4558056426</v>
      </c>
      <c r="AF25" t="n">
        <v>1.136353574263607e-06</v>
      </c>
      <c r="AG25" t="n">
        <v>26</v>
      </c>
      <c r="AH25" t="n">
        <v>741039.7280936999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5.2193</v>
      </c>
      <c r="E26" t="n">
        <v>19.16</v>
      </c>
      <c r="F26" t="n">
        <v>14.66</v>
      </c>
      <c r="G26" t="n">
        <v>32.58</v>
      </c>
      <c r="H26" t="n">
        <v>0.4</v>
      </c>
      <c r="I26" t="n">
        <v>27</v>
      </c>
      <c r="J26" t="n">
        <v>309.41</v>
      </c>
      <c r="K26" t="n">
        <v>61.82</v>
      </c>
      <c r="L26" t="n">
        <v>7</v>
      </c>
      <c r="M26" t="n">
        <v>25</v>
      </c>
      <c r="N26" t="n">
        <v>90.59</v>
      </c>
      <c r="O26" t="n">
        <v>38394.52</v>
      </c>
      <c r="P26" t="n">
        <v>247.25</v>
      </c>
      <c r="Q26" t="n">
        <v>1389.61</v>
      </c>
      <c r="R26" t="n">
        <v>58.13</v>
      </c>
      <c r="S26" t="n">
        <v>39.31</v>
      </c>
      <c r="T26" t="n">
        <v>8497.91</v>
      </c>
      <c r="U26" t="n">
        <v>0.68</v>
      </c>
      <c r="V26" t="n">
        <v>0.88</v>
      </c>
      <c r="W26" t="n">
        <v>3.41</v>
      </c>
      <c r="X26" t="n">
        <v>0.54</v>
      </c>
      <c r="Y26" t="n">
        <v>1</v>
      </c>
      <c r="Z26" t="n">
        <v>10</v>
      </c>
      <c r="AA26" t="n">
        <v>587.2177104783107</v>
      </c>
      <c r="AB26" t="n">
        <v>803.4571776934426</v>
      </c>
      <c r="AC26" t="n">
        <v>726.7763523136109</v>
      </c>
      <c r="AD26" t="n">
        <v>587217.7104783107</v>
      </c>
      <c r="AE26" t="n">
        <v>803457.1776934427</v>
      </c>
      <c r="AF26" t="n">
        <v>1.139825923464282e-06</v>
      </c>
      <c r="AG26" t="n">
        <v>25</v>
      </c>
      <c r="AH26" t="n">
        <v>726776.352313611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5.241</v>
      </c>
      <c r="E27" t="n">
        <v>19.08</v>
      </c>
      <c r="F27" t="n">
        <v>14.64</v>
      </c>
      <c r="G27" t="n">
        <v>33.78</v>
      </c>
      <c r="H27" t="n">
        <v>0.42</v>
      </c>
      <c r="I27" t="n">
        <v>26</v>
      </c>
      <c r="J27" t="n">
        <v>309.95</v>
      </c>
      <c r="K27" t="n">
        <v>61.82</v>
      </c>
      <c r="L27" t="n">
        <v>7.25</v>
      </c>
      <c r="M27" t="n">
        <v>24</v>
      </c>
      <c r="N27" t="n">
        <v>90.88</v>
      </c>
      <c r="O27" t="n">
        <v>38461.6</v>
      </c>
      <c r="P27" t="n">
        <v>246.36</v>
      </c>
      <c r="Q27" t="n">
        <v>1389.67</v>
      </c>
      <c r="R27" t="n">
        <v>57.34</v>
      </c>
      <c r="S27" t="n">
        <v>39.31</v>
      </c>
      <c r="T27" t="n">
        <v>8104.52</v>
      </c>
      <c r="U27" t="n">
        <v>0.6899999999999999</v>
      </c>
      <c r="V27" t="n">
        <v>0.88</v>
      </c>
      <c r="W27" t="n">
        <v>3.41</v>
      </c>
      <c r="X27" t="n">
        <v>0.52</v>
      </c>
      <c r="Y27" t="n">
        <v>1</v>
      </c>
      <c r="Z27" t="n">
        <v>10</v>
      </c>
      <c r="AA27" t="n">
        <v>584.6826092046733</v>
      </c>
      <c r="AB27" t="n">
        <v>799.9885402900773</v>
      </c>
      <c r="AC27" t="n">
        <v>723.6387567957595</v>
      </c>
      <c r="AD27" t="n">
        <v>584682.6092046733</v>
      </c>
      <c r="AE27" t="n">
        <v>799988.5402900772</v>
      </c>
      <c r="AF27" t="n">
        <v>1.144564915769605e-06</v>
      </c>
      <c r="AG27" t="n">
        <v>25</v>
      </c>
      <c r="AH27" t="n">
        <v>723638.7567957595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5.2655</v>
      </c>
      <c r="E28" t="n">
        <v>18.99</v>
      </c>
      <c r="F28" t="n">
        <v>14.61</v>
      </c>
      <c r="G28" t="n">
        <v>35.05</v>
      </c>
      <c r="H28" t="n">
        <v>0.43</v>
      </c>
      <c r="I28" t="n">
        <v>25</v>
      </c>
      <c r="J28" t="n">
        <v>310.5</v>
      </c>
      <c r="K28" t="n">
        <v>61.82</v>
      </c>
      <c r="L28" t="n">
        <v>7.5</v>
      </c>
      <c r="M28" t="n">
        <v>23</v>
      </c>
      <c r="N28" t="n">
        <v>91.18000000000001</v>
      </c>
      <c r="O28" t="n">
        <v>38528.81</v>
      </c>
      <c r="P28" t="n">
        <v>245.1</v>
      </c>
      <c r="Q28" t="n">
        <v>1389.59</v>
      </c>
      <c r="R28" t="n">
        <v>56.44</v>
      </c>
      <c r="S28" t="n">
        <v>39.31</v>
      </c>
      <c r="T28" t="n">
        <v>7661.82</v>
      </c>
      <c r="U28" t="n">
        <v>0.7</v>
      </c>
      <c r="V28" t="n">
        <v>0.88</v>
      </c>
      <c r="W28" t="n">
        <v>3.4</v>
      </c>
      <c r="X28" t="n">
        <v>0.48</v>
      </c>
      <c r="Y28" t="n">
        <v>1</v>
      </c>
      <c r="Z28" t="n">
        <v>10</v>
      </c>
      <c r="AA28" t="n">
        <v>581.5322104167814</v>
      </c>
      <c r="AB28" t="n">
        <v>795.678025682698</v>
      </c>
      <c r="AC28" t="n">
        <v>719.7396316526633</v>
      </c>
      <c r="AD28" t="n">
        <v>581532.2104167814</v>
      </c>
      <c r="AE28" t="n">
        <v>795678.025682698</v>
      </c>
      <c r="AF28" t="n">
        <v>1.149915390953035e-06</v>
      </c>
      <c r="AG28" t="n">
        <v>25</v>
      </c>
      <c r="AH28" t="n">
        <v>719739.6316526633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5.2877</v>
      </c>
      <c r="E29" t="n">
        <v>18.91</v>
      </c>
      <c r="F29" t="n">
        <v>14.58</v>
      </c>
      <c r="G29" t="n">
        <v>36.45</v>
      </c>
      <c r="H29" t="n">
        <v>0.44</v>
      </c>
      <c r="I29" t="n">
        <v>24</v>
      </c>
      <c r="J29" t="n">
        <v>311.04</v>
      </c>
      <c r="K29" t="n">
        <v>61.82</v>
      </c>
      <c r="L29" t="n">
        <v>7.75</v>
      </c>
      <c r="M29" t="n">
        <v>22</v>
      </c>
      <c r="N29" t="n">
        <v>91.47</v>
      </c>
      <c r="O29" t="n">
        <v>38596.15</v>
      </c>
      <c r="P29" t="n">
        <v>243.44</v>
      </c>
      <c r="Q29" t="n">
        <v>1389.64</v>
      </c>
      <c r="R29" t="n">
        <v>55.61</v>
      </c>
      <c r="S29" t="n">
        <v>39.31</v>
      </c>
      <c r="T29" t="n">
        <v>7248.31</v>
      </c>
      <c r="U29" t="n">
        <v>0.71</v>
      </c>
      <c r="V29" t="n">
        <v>0.88</v>
      </c>
      <c r="W29" t="n">
        <v>3.4</v>
      </c>
      <c r="X29" t="n">
        <v>0.46</v>
      </c>
      <c r="Y29" t="n">
        <v>1</v>
      </c>
      <c r="Z29" t="n">
        <v>10</v>
      </c>
      <c r="AA29" t="n">
        <v>578.1506249332954</v>
      </c>
      <c r="AB29" t="n">
        <v>791.0511912391701</v>
      </c>
      <c r="AC29" t="n">
        <v>715.5543757946228</v>
      </c>
      <c r="AD29" t="n">
        <v>578150.6249332954</v>
      </c>
      <c r="AE29" t="n">
        <v>791051.19123917</v>
      </c>
      <c r="AF29" t="n">
        <v>1.154763576629449e-06</v>
      </c>
      <c r="AG29" t="n">
        <v>25</v>
      </c>
      <c r="AH29" t="n">
        <v>715554.3757946228</v>
      </c>
    </row>
    <row r="30">
      <c r="A30" t="n">
        <v>28</v>
      </c>
      <c r="B30" t="n">
        <v>150</v>
      </c>
      <c r="C30" t="inlineStr">
        <is>
          <t xml:space="preserve">CONCLUIDO	</t>
        </is>
      </c>
      <c r="D30" t="n">
        <v>5.3091</v>
      </c>
      <c r="E30" t="n">
        <v>18.84</v>
      </c>
      <c r="F30" t="n">
        <v>14.56</v>
      </c>
      <c r="G30" t="n">
        <v>37.98</v>
      </c>
      <c r="H30" t="n">
        <v>0.46</v>
      </c>
      <c r="I30" t="n">
        <v>23</v>
      </c>
      <c r="J30" t="n">
        <v>311.59</v>
      </c>
      <c r="K30" t="n">
        <v>61.82</v>
      </c>
      <c r="L30" t="n">
        <v>8</v>
      </c>
      <c r="M30" t="n">
        <v>21</v>
      </c>
      <c r="N30" t="n">
        <v>91.77</v>
      </c>
      <c r="O30" t="n">
        <v>38663.62</v>
      </c>
      <c r="P30" t="n">
        <v>242.4</v>
      </c>
      <c r="Q30" t="n">
        <v>1389.71</v>
      </c>
      <c r="R30" t="n">
        <v>54.96</v>
      </c>
      <c r="S30" t="n">
        <v>39.31</v>
      </c>
      <c r="T30" t="n">
        <v>6928.6</v>
      </c>
      <c r="U30" t="n">
        <v>0.72</v>
      </c>
      <c r="V30" t="n">
        <v>0.88</v>
      </c>
      <c r="W30" t="n">
        <v>3.4</v>
      </c>
      <c r="X30" t="n">
        <v>0.44</v>
      </c>
      <c r="Y30" t="n">
        <v>1</v>
      </c>
      <c r="Z30" t="n">
        <v>10</v>
      </c>
      <c r="AA30" t="n">
        <v>575.5509885526993</v>
      </c>
      <c r="AB30" t="n">
        <v>787.4942540553757</v>
      </c>
      <c r="AC30" t="n">
        <v>712.3369077034571</v>
      </c>
      <c r="AD30" t="n">
        <v>575550.9885526993</v>
      </c>
      <c r="AE30" t="n">
        <v>787494.2540553757</v>
      </c>
      <c r="AF30" t="n">
        <v>1.159437052912118e-06</v>
      </c>
      <c r="AG30" t="n">
        <v>25</v>
      </c>
      <c r="AH30" t="n">
        <v>712336.9077034571</v>
      </c>
    </row>
    <row r="31">
      <c r="A31" t="n">
        <v>29</v>
      </c>
      <c r="B31" t="n">
        <v>150</v>
      </c>
      <c r="C31" t="inlineStr">
        <is>
          <t xml:space="preserve">CONCLUIDO	</t>
        </is>
      </c>
      <c r="D31" t="n">
        <v>5.3319</v>
      </c>
      <c r="E31" t="n">
        <v>18.76</v>
      </c>
      <c r="F31" t="n">
        <v>14.54</v>
      </c>
      <c r="G31" t="n">
        <v>39.64</v>
      </c>
      <c r="H31" t="n">
        <v>0.47</v>
      </c>
      <c r="I31" t="n">
        <v>22</v>
      </c>
      <c r="J31" t="n">
        <v>312.14</v>
      </c>
      <c r="K31" t="n">
        <v>61.82</v>
      </c>
      <c r="L31" t="n">
        <v>8.25</v>
      </c>
      <c r="M31" t="n">
        <v>20</v>
      </c>
      <c r="N31" t="n">
        <v>92.06999999999999</v>
      </c>
      <c r="O31" t="n">
        <v>38731.35</v>
      </c>
      <c r="P31" t="n">
        <v>240.64</v>
      </c>
      <c r="Q31" t="n">
        <v>1389.71</v>
      </c>
      <c r="R31" t="n">
        <v>54.05</v>
      </c>
      <c r="S31" t="n">
        <v>39.31</v>
      </c>
      <c r="T31" t="n">
        <v>6479.3</v>
      </c>
      <c r="U31" t="n">
        <v>0.73</v>
      </c>
      <c r="V31" t="n">
        <v>0.88</v>
      </c>
      <c r="W31" t="n">
        <v>3.4</v>
      </c>
      <c r="X31" t="n">
        <v>0.41</v>
      </c>
      <c r="Y31" t="n">
        <v>1</v>
      </c>
      <c r="Z31" t="n">
        <v>10</v>
      </c>
      <c r="AA31" t="n">
        <v>572.1474586015461</v>
      </c>
      <c r="AB31" t="n">
        <v>782.8373942230636</v>
      </c>
      <c r="AC31" t="n">
        <v>708.1244920375971</v>
      </c>
      <c r="AD31" t="n">
        <v>572147.4586015461</v>
      </c>
      <c r="AE31" t="n">
        <v>782837.3942230636</v>
      </c>
      <c r="AF31" t="n">
        <v>1.164416270633841e-06</v>
      </c>
      <c r="AG31" t="n">
        <v>25</v>
      </c>
      <c r="AH31" t="n">
        <v>708124.4920375971</v>
      </c>
    </row>
    <row r="32">
      <c r="A32" t="n">
        <v>30</v>
      </c>
      <c r="B32" t="n">
        <v>150</v>
      </c>
      <c r="C32" t="inlineStr">
        <is>
          <t xml:space="preserve">CONCLUIDO	</t>
        </is>
      </c>
      <c r="D32" t="n">
        <v>5.329</v>
      </c>
      <c r="E32" t="n">
        <v>18.77</v>
      </c>
      <c r="F32" t="n">
        <v>14.55</v>
      </c>
      <c r="G32" t="n">
        <v>39.67</v>
      </c>
      <c r="H32" t="n">
        <v>0.48</v>
      </c>
      <c r="I32" t="n">
        <v>22</v>
      </c>
      <c r="J32" t="n">
        <v>312.69</v>
      </c>
      <c r="K32" t="n">
        <v>61.82</v>
      </c>
      <c r="L32" t="n">
        <v>8.5</v>
      </c>
      <c r="M32" t="n">
        <v>20</v>
      </c>
      <c r="N32" t="n">
        <v>92.37</v>
      </c>
      <c r="O32" t="n">
        <v>38799.09</v>
      </c>
      <c r="P32" t="n">
        <v>240.32</v>
      </c>
      <c r="Q32" t="n">
        <v>1389.62</v>
      </c>
      <c r="R32" t="n">
        <v>54.69</v>
      </c>
      <c r="S32" t="n">
        <v>39.31</v>
      </c>
      <c r="T32" t="n">
        <v>6801.84</v>
      </c>
      <c r="U32" t="n">
        <v>0.72</v>
      </c>
      <c r="V32" t="n">
        <v>0.88</v>
      </c>
      <c r="W32" t="n">
        <v>3.39</v>
      </c>
      <c r="X32" t="n">
        <v>0.42</v>
      </c>
      <c r="Y32" t="n">
        <v>1</v>
      </c>
      <c r="Z32" t="n">
        <v>10</v>
      </c>
      <c r="AA32" t="n">
        <v>572.0726000331783</v>
      </c>
      <c r="AB32" t="n">
        <v>782.7349694272959</v>
      </c>
      <c r="AC32" t="n">
        <v>708.0318425205833</v>
      </c>
      <c r="AD32" t="n">
        <v>572072.6000331783</v>
      </c>
      <c r="AE32" t="n">
        <v>782734.969427296</v>
      </c>
      <c r="AF32" t="n">
        <v>1.163782949081516e-06</v>
      </c>
      <c r="AG32" t="n">
        <v>25</v>
      </c>
      <c r="AH32" t="n">
        <v>708031.8425205833</v>
      </c>
    </row>
    <row r="33">
      <c r="A33" t="n">
        <v>31</v>
      </c>
      <c r="B33" t="n">
        <v>150</v>
      </c>
      <c r="C33" t="inlineStr">
        <is>
          <t xml:space="preserve">CONCLUIDO	</t>
        </is>
      </c>
      <c r="D33" t="n">
        <v>5.352</v>
      </c>
      <c r="E33" t="n">
        <v>18.68</v>
      </c>
      <c r="F33" t="n">
        <v>14.52</v>
      </c>
      <c r="G33" t="n">
        <v>41.49</v>
      </c>
      <c r="H33" t="n">
        <v>0.5</v>
      </c>
      <c r="I33" t="n">
        <v>21</v>
      </c>
      <c r="J33" t="n">
        <v>313.24</v>
      </c>
      <c r="K33" t="n">
        <v>61.82</v>
      </c>
      <c r="L33" t="n">
        <v>8.75</v>
      </c>
      <c r="M33" t="n">
        <v>19</v>
      </c>
      <c r="N33" t="n">
        <v>92.67</v>
      </c>
      <c r="O33" t="n">
        <v>38866.96</v>
      </c>
      <c r="P33" t="n">
        <v>239.04</v>
      </c>
      <c r="Q33" t="n">
        <v>1389.61</v>
      </c>
      <c r="R33" t="n">
        <v>53.86</v>
      </c>
      <c r="S33" t="n">
        <v>39.31</v>
      </c>
      <c r="T33" t="n">
        <v>6388.27</v>
      </c>
      <c r="U33" t="n">
        <v>0.73</v>
      </c>
      <c r="V33" t="n">
        <v>0.88</v>
      </c>
      <c r="W33" t="n">
        <v>3.39</v>
      </c>
      <c r="X33" t="n">
        <v>0.4</v>
      </c>
      <c r="Y33" t="n">
        <v>1</v>
      </c>
      <c r="Z33" t="n">
        <v>10</v>
      </c>
      <c r="AA33" t="n">
        <v>569.1062203015845</v>
      </c>
      <c r="AB33" t="n">
        <v>778.6762378110915</v>
      </c>
      <c r="AC33" t="n">
        <v>704.3604705533639</v>
      </c>
      <c r="AD33" t="n">
        <v>569106.2203015845</v>
      </c>
      <c r="AE33" t="n">
        <v>778676.2378110915</v>
      </c>
      <c r="AF33" t="n">
        <v>1.168805844151675e-06</v>
      </c>
      <c r="AG33" t="n">
        <v>25</v>
      </c>
      <c r="AH33" t="n">
        <v>704360.4705533639</v>
      </c>
    </row>
    <row r="34">
      <c r="A34" t="n">
        <v>32</v>
      </c>
      <c r="B34" t="n">
        <v>150</v>
      </c>
      <c r="C34" t="inlineStr">
        <is>
          <t xml:space="preserve">CONCLUIDO	</t>
        </is>
      </c>
      <c r="D34" t="n">
        <v>5.3762</v>
      </c>
      <c r="E34" t="n">
        <v>18.6</v>
      </c>
      <c r="F34" t="n">
        <v>14.49</v>
      </c>
      <c r="G34" t="n">
        <v>43.48</v>
      </c>
      <c r="H34" t="n">
        <v>0.51</v>
      </c>
      <c r="I34" t="n">
        <v>20</v>
      </c>
      <c r="J34" t="n">
        <v>313.79</v>
      </c>
      <c r="K34" t="n">
        <v>61.82</v>
      </c>
      <c r="L34" t="n">
        <v>9</v>
      </c>
      <c r="M34" t="n">
        <v>18</v>
      </c>
      <c r="N34" t="n">
        <v>92.97</v>
      </c>
      <c r="O34" t="n">
        <v>38934.97</v>
      </c>
      <c r="P34" t="n">
        <v>237.17</v>
      </c>
      <c r="Q34" t="n">
        <v>1389.68</v>
      </c>
      <c r="R34" t="n">
        <v>52.75</v>
      </c>
      <c r="S34" t="n">
        <v>39.31</v>
      </c>
      <c r="T34" t="n">
        <v>5840.62</v>
      </c>
      <c r="U34" t="n">
        <v>0.75</v>
      </c>
      <c r="V34" t="n">
        <v>0.89</v>
      </c>
      <c r="W34" t="n">
        <v>3.39</v>
      </c>
      <c r="X34" t="n">
        <v>0.37</v>
      </c>
      <c r="Y34" t="n">
        <v>1</v>
      </c>
      <c r="Z34" t="n">
        <v>10</v>
      </c>
      <c r="AA34" t="n">
        <v>565.4931037804125</v>
      </c>
      <c r="AB34" t="n">
        <v>773.7326123873731</v>
      </c>
      <c r="AC34" t="n">
        <v>699.8886578016633</v>
      </c>
      <c r="AD34" t="n">
        <v>565493.1037804126</v>
      </c>
      <c r="AE34" t="n">
        <v>773732.6123873731</v>
      </c>
      <c r="AF34" t="n">
        <v>1.17409080331245e-06</v>
      </c>
      <c r="AG34" t="n">
        <v>25</v>
      </c>
      <c r="AH34" t="n">
        <v>699888.6578016633</v>
      </c>
    </row>
    <row r="35">
      <c r="A35" t="n">
        <v>33</v>
      </c>
      <c r="B35" t="n">
        <v>150</v>
      </c>
      <c r="C35" t="inlineStr">
        <is>
          <t xml:space="preserve">CONCLUIDO	</t>
        </is>
      </c>
      <c r="D35" t="n">
        <v>5.377</v>
      </c>
      <c r="E35" t="n">
        <v>18.6</v>
      </c>
      <c r="F35" t="n">
        <v>14.49</v>
      </c>
      <c r="G35" t="n">
        <v>43.47</v>
      </c>
      <c r="H35" t="n">
        <v>0.52</v>
      </c>
      <c r="I35" t="n">
        <v>20</v>
      </c>
      <c r="J35" t="n">
        <v>314.34</v>
      </c>
      <c r="K35" t="n">
        <v>61.82</v>
      </c>
      <c r="L35" t="n">
        <v>9.25</v>
      </c>
      <c r="M35" t="n">
        <v>18</v>
      </c>
      <c r="N35" t="n">
        <v>93.27</v>
      </c>
      <c r="O35" t="n">
        <v>39003.11</v>
      </c>
      <c r="P35" t="n">
        <v>237.37</v>
      </c>
      <c r="Q35" t="n">
        <v>1389.68</v>
      </c>
      <c r="R35" t="n">
        <v>52.73</v>
      </c>
      <c r="S35" t="n">
        <v>39.31</v>
      </c>
      <c r="T35" t="n">
        <v>5831.07</v>
      </c>
      <c r="U35" t="n">
        <v>0.75</v>
      </c>
      <c r="V35" t="n">
        <v>0.89</v>
      </c>
      <c r="W35" t="n">
        <v>3.39</v>
      </c>
      <c r="X35" t="n">
        <v>0.37</v>
      </c>
      <c r="Y35" t="n">
        <v>1</v>
      </c>
      <c r="Z35" t="n">
        <v>10</v>
      </c>
      <c r="AA35" t="n">
        <v>565.6456894121721</v>
      </c>
      <c r="AB35" t="n">
        <v>773.9413867803495</v>
      </c>
      <c r="AC35" t="n">
        <v>700.0775070595906</v>
      </c>
      <c r="AD35" t="n">
        <v>565645.6894121722</v>
      </c>
      <c r="AE35" t="n">
        <v>773941.3867803495</v>
      </c>
      <c r="AF35" t="n">
        <v>1.174265512706195e-06</v>
      </c>
      <c r="AG35" t="n">
        <v>25</v>
      </c>
      <c r="AH35" t="n">
        <v>700077.5070595907</v>
      </c>
    </row>
    <row r="36">
      <c r="A36" t="n">
        <v>34</v>
      </c>
      <c r="B36" t="n">
        <v>150</v>
      </c>
      <c r="C36" t="inlineStr">
        <is>
          <t xml:space="preserve">CONCLUIDO	</t>
        </is>
      </c>
      <c r="D36" t="n">
        <v>5.3967</v>
      </c>
      <c r="E36" t="n">
        <v>18.53</v>
      </c>
      <c r="F36" t="n">
        <v>14.48</v>
      </c>
      <c r="G36" t="n">
        <v>45.72</v>
      </c>
      <c r="H36" t="n">
        <v>0.54</v>
      </c>
      <c r="I36" t="n">
        <v>19</v>
      </c>
      <c r="J36" t="n">
        <v>314.9</v>
      </c>
      <c r="K36" t="n">
        <v>61.82</v>
      </c>
      <c r="L36" t="n">
        <v>9.5</v>
      </c>
      <c r="M36" t="n">
        <v>17</v>
      </c>
      <c r="N36" t="n">
        <v>93.56999999999999</v>
      </c>
      <c r="O36" t="n">
        <v>39071.38</v>
      </c>
      <c r="P36" t="n">
        <v>235.72</v>
      </c>
      <c r="Q36" t="n">
        <v>1389.62</v>
      </c>
      <c r="R36" t="n">
        <v>52.3</v>
      </c>
      <c r="S36" t="n">
        <v>39.31</v>
      </c>
      <c r="T36" t="n">
        <v>5621.95</v>
      </c>
      <c r="U36" t="n">
        <v>0.75</v>
      </c>
      <c r="V36" t="n">
        <v>0.89</v>
      </c>
      <c r="W36" t="n">
        <v>3.39</v>
      </c>
      <c r="X36" t="n">
        <v>0.35</v>
      </c>
      <c r="Y36" t="n">
        <v>1</v>
      </c>
      <c r="Z36" t="n">
        <v>10</v>
      </c>
      <c r="AA36" t="n">
        <v>562.6934853663929</v>
      </c>
      <c r="AB36" t="n">
        <v>769.9020509628638</v>
      </c>
      <c r="AC36" t="n">
        <v>696.4236797832823</v>
      </c>
      <c r="AD36" t="n">
        <v>562693.4853663929</v>
      </c>
      <c r="AE36" t="n">
        <v>769902.0509628637</v>
      </c>
      <c r="AF36" t="n">
        <v>1.178567731527157e-06</v>
      </c>
      <c r="AG36" t="n">
        <v>25</v>
      </c>
      <c r="AH36" t="n">
        <v>696423.6797832823</v>
      </c>
    </row>
    <row r="37">
      <c r="A37" t="n">
        <v>35</v>
      </c>
      <c r="B37" t="n">
        <v>150</v>
      </c>
      <c r="C37" t="inlineStr">
        <is>
          <t xml:space="preserve">CONCLUIDO	</t>
        </is>
      </c>
      <c r="D37" t="n">
        <v>5.3957</v>
      </c>
      <c r="E37" t="n">
        <v>18.53</v>
      </c>
      <c r="F37" t="n">
        <v>14.48</v>
      </c>
      <c r="G37" t="n">
        <v>45.73</v>
      </c>
      <c r="H37" t="n">
        <v>0.55</v>
      </c>
      <c r="I37" t="n">
        <v>19</v>
      </c>
      <c r="J37" t="n">
        <v>315.45</v>
      </c>
      <c r="K37" t="n">
        <v>61.82</v>
      </c>
      <c r="L37" t="n">
        <v>9.75</v>
      </c>
      <c r="M37" t="n">
        <v>17</v>
      </c>
      <c r="N37" t="n">
        <v>93.88</v>
      </c>
      <c r="O37" t="n">
        <v>39139.8</v>
      </c>
      <c r="P37" t="n">
        <v>235.02</v>
      </c>
      <c r="Q37" t="n">
        <v>1389.65</v>
      </c>
      <c r="R37" t="n">
        <v>52.4</v>
      </c>
      <c r="S37" t="n">
        <v>39.31</v>
      </c>
      <c r="T37" t="n">
        <v>5668.94</v>
      </c>
      <c r="U37" t="n">
        <v>0.75</v>
      </c>
      <c r="V37" t="n">
        <v>0.89</v>
      </c>
      <c r="W37" t="n">
        <v>3.39</v>
      </c>
      <c r="X37" t="n">
        <v>0.36</v>
      </c>
      <c r="Y37" t="n">
        <v>1</v>
      </c>
      <c r="Z37" t="n">
        <v>10</v>
      </c>
      <c r="AA37" t="n">
        <v>562.0490375373789</v>
      </c>
      <c r="AB37" t="n">
        <v>769.0202890121755</v>
      </c>
      <c r="AC37" t="n">
        <v>695.626071955607</v>
      </c>
      <c r="AD37" t="n">
        <v>562049.037537379</v>
      </c>
      <c r="AE37" t="n">
        <v>769020.2890121754</v>
      </c>
      <c r="AF37" t="n">
        <v>1.178349344784976e-06</v>
      </c>
      <c r="AG37" t="n">
        <v>25</v>
      </c>
      <c r="AH37" t="n">
        <v>695626.071955607</v>
      </c>
    </row>
    <row r="38">
      <c r="A38" t="n">
        <v>36</v>
      </c>
      <c r="B38" t="n">
        <v>150</v>
      </c>
      <c r="C38" t="inlineStr">
        <is>
          <t xml:space="preserve">CONCLUIDO	</t>
        </is>
      </c>
      <c r="D38" t="n">
        <v>5.4187</v>
      </c>
      <c r="E38" t="n">
        <v>18.45</v>
      </c>
      <c r="F38" t="n">
        <v>14.46</v>
      </c>
      <c r="G38" t="n">
        <v>48.19</v>
      </c>
      <c r="H38" t="n">
        <v>0.5600000000000001</v>
      </c>
      <c r="I38" t="n">
        <v>18</v>
      </c>
      <c r="J38" t="n">
        <v>316.01</v>
      </c>
      <c r="K38" t="n">
        <v>61.82</v>
      </c>
      <c r="L38" t="n">
        <v>10</v>
      </c>
      <c r="M38" t="n">
        <v>16</v>
      </c>
      <c r="N38" t="n">
        <v>94.18000000000001</v>
      </c>
      <c r="O38" t="n">
        <v>39208.35</v>
      </c>
      <c r="P38" t="n">
        <v>233.82</v>
      </c>
      <c r="Q38" t="n">
        <v>1389.72</v>
      </c>
      <c r="R38" t="n">
        <v>51.78</v>
      </c>
      <c r="S38" t="n">
        <v>39.31</v>
      </c>
      <c r="T38" t="n">
        <v>5364.35</v>
      </c>
      <c r="U38" t="n">
        <v>0.76</v>
      </c>
      <c r="V38" t="n">
        <v>0.89</v>
      </c>
      <c r="W38" t="n">
        <v>3.39</v>
      </c>
      <c r="X38" t="n">
        <v>0.33</v>
      </c>
      <c r="Y38" t="n">
        <v>1</v>
      </c>
      <c r="Z38" t="n">
        <v>10</v>
      </c>
      <c r="AA38" t="n">
        <v>559.3070079093291</v>
      </c>
      <c r="AB38" t="n">
        <v>765.2685231052679</v>
      </c>
      <c r="AC38" t="n">
        <v>692.2323693212182</v>
      </c>
      <c r="AD38" t="n">
        <v>559307.007909329</v>
      </c>
      <c r="AE38" t="n">
        <v>765268.5231052679</v>
      </c>
      <c r="AF38" t="n">
        <v>1.183372239855135e-06</v>
      </c>
      <c r="AG38" t="n">
        <v>25</v>
      </c>
      <c r="AH38" t="n">
        <v>692232.3693212182</v>
      </c>
    </row>
    <row r="39">
      <c r="A39" t="n">
        <v>37</v>
      </c>
      <c r="B39" t="n">
        <v>150</v>
      </c>
      <c r="C39" t="inlineStr">
        <is>
          <t xml:space="preserve">CONCLUIDO	</t>
        </is>
      </c>
      <c r="D39" t="n">
        <v>5.4174</v>
      </c>
      <c r="E39" t="n">
        <v>18.46</v>
      </c>
      <c r="F39" t="n">
        <v>14.46</v>
      </c>
      <c r="G39" t="n">
        <v>48.21</v>
      </c>
      <c r="H39" t="n">
        <v>0.58</v>
      </c>
      <c r="I39" t="n">
        <v>18</v>
      </c>
      <c r="J39" t="n">
        <v>316.56</v>
      </c>
      <c r="K39" t="n">
        <v>61.82</v>
      </c>
      <c r="L39" t="n">
        <v>10.25</v>
      </c>
      <c r="M39" t="n">
        <v>16</v>
      </c>
      <c r="N39" t="n">
        <v>94.48999999999999</v>
      </c>
      <c r="O39" t="n">
        <v>39277.04</v>
      </c>
      <c r="P39" t="n">
        <v>231.73</v>
      </c>
      <c r="Q39" t="n">
        <v>1389.68</v>
      </c>
      <c r="R39" t="n">
        <v>51.97</v>
      </c>
      <c r="S39" t="n">
        <v>39.31</v>
      </c>
      <c r="T39" t="n">
        <v>5458.69</v>
      </c>
      <c r="U39" t="n">
        <v>0.76</v>
      </c>
      <c r="V39" t="n">
        <v>0.89</v>
      </c>
      <c r="W39" t="n">
        <v>3.39</v>
      </c>
      <c r="X39" t="n">
        <v>0.34</v>
      </c>
      <c r="Y39" t="n">
        <v>1</v>
      </c>
      <c r="Z39" t="n">
        <v>10</v>
      </c>
      <c r="AA39" t="n">
        <v>557.286419651859</v>
      </c>
      <c r="AB39" t="n">
        <v>762.5038651093347</v>
      </c>
      <c r="AC39" t="n">
        <v>689.7315664041951</v>
      </c>
      <c r="AD39" t="n">
        <v>557286.419651859</v>
      </c>
      <c r="AE39" t="n">
        <v>762503.8651093347</v>
      </c>
      <c r="AF39" t="n">
        <v>1.1830883370903e-06</v>
      </c>
      <c r="AG39" t="n">
        <v>25</v>
      </c>
      <c r="AH39" t="n">
        <v>689731.566404195</v>
      </c>
    </row>
    <row r="40">
      <c r="A40" t="n">
        <v>38</v>
      </c>
      <c r="B40" t="n">
        <v>150</v>
      </c>
      <c r="C40" t="inlineStr">
        <is>
          <t xml:space="preserve">CONCLUIDO	</t>
        </is>
      </c>
      <c r="D40" t="n">
        <v>5.4416</v>
      </c>
      <c r="E40" t="n">
        <v>18.38</v>
      </c>
      <c r="F40" t="n">
        <v>14.44</v>
      </c>
      <c r="G40" t="n">
        <v>50.95</v>
      </c>
      <c r="H40" t="n">
        <v>0.59</v>
      </c>
      <c r="I40" t="n">
        <v>17</v>
      </c>
      <c r="J40" t="n">
        <v>317.12</v>
      </c>
      <c r="K40" t="n">
        <v>61.82</v>
      </c>
      <c r="L40" t="n">
        <v>10.5</v>
      </c>
      <c r="M40" t="n">
        <v>15</v>
      </c>
      <c r="N40" t="n">
        <v>94.8</v>
      </c>
      <c r="O40" t="n">
        <v>39345.87</v>
      </c>
      <c r="P40" t="n">
        <v>231.27</v>
      </c>
      <c r="Q40" t="n">
        <v>1389.63</v>
      </c>
      <c r="R40" t="n">
        <v>51.15</v>
      </c>
      <c r="S40" t="n">
        <v>39.31</v>
      </c>
      <c r="T40" t="n">
        <v>5057.24</v>
      </c>
      <c r="U40" t="n">
        <v>0.77</v>
      </c>
      <c r="V40" t="n">
        <v>0.89</v>
      </c>
      <c r="W40" t="n">
        <v>3.38</v>
      </c>
      <c r="X40" t="n">
        <v>0.31</v>
      </c>
      <c r="Y40" t="n">
        <v>1</v>
      </c>
      <c r="Z40" t="n">
        <v>10</v>
      </c>
      <c r="AA40" t="n">
        <v>546.0797627609271</v>
      </c>
      <c r="AB40" t="n">
        <v>747.1704227483528</v>
      </c>
      <c r="AC40" t="n">
        <v>675.8615262615239</v>
      </c>
      <c r="AD40" t="n">
        <v>546079.7627609271</v>
      </c>
      <c r="AE40" t="n">
        <v>747170.4227483529</v>
      </c>
      <c r="AF40" t="n">
        <v>1.188373296251075e-06</v>
      </c>
      <c r="AG40" t="n">
        <v>24</v>
      </c>
      <c r="AH40" t="n">
        <v>675861.5262615238</v>
      </c>
    </row>
    <row r="41">
      <c r="A41" t="n">
        <v>39</v>
      </c>
      <c r="B41" t="n">
        <v>150</v>
      </c>
      <c r="C41" t="inlineStr">
        <is>
          <t xml:space="preserve">CONCLUIDO	</t>
        </is>
      </c>
      <c r="D41" t="n">
        <v>5.4401</v>
      </c>
      <c r="E41" t="n">
        <v>18.38</v>
      </c>
      <c r="F41" t="n">
        <v>14.44</v>
      </c>
      <c r="G41" t="n">
        <v>50.97</v>
      </c>
      <c r="H41" t="n">
        <v>0.6</v>
      </c>
      <c r="I41" t="n">
        <v>17</v>
      </c>
      <c r="J41" t="n">
        <v>317.68</v>
      </c>
      <c r="K41" t="n">
        <v>61.82</v>
      </c>
      <c r="L41" t="n">
        <v>10.75</v>
      </c>
      <c r="M41" t="n">
        <v>15</v>
      </c>
      <c r="N41" t="n">
        <v>95.11</v>
      </c>
      <c r="O41" t="n">
        <v>39414.84</v>
      </c>
      <c r="P41" t="n">
        <v>230.75</v>
      </c>
      <c r="Q41" t="n">
        <v>1389.7</v>
      </c>
      <c r="R41" t="n">
        <v>51.22</v>
      </c>
      <c r="S41" t="n">
        <v>39.31</v>
      </c>
      <c r="T41" t="n">
        <v>5089.67</v>
      </c>
      <c r="U41" t="n">
        <v>0.77</v>
      </c>
      <c r="V41" t="n">
        <v>0.89</v>
      </c>
      <c r="W41" t="n">
        <v>3.39</v>
      </c>
      <c r="X41" t="n">
        <v>0.32</v>
      </c>
      <c r="Y41" t="n">
        <v>1</v>
      </c>
      <c r="Z41" t="n">
        <v>10</v>
      </c>
      <c r="AA41" t="n">
        <v>545.6491076581353</v>
      </c>
      <c r="AB41" t="n">
        <v>746.5811814375511</v>
      </c>
      <c r="AC41" t="n">
        <v>675.3285213144196</v>
      </c>
      <c r="AD41" t="n">
        <v>545649.1076581354</v>
      </c>
      <c r="AE41" t="n">
        <v>746581.181437551</v>
      </c>
      <c r="AF41" t="n">
        <v>1.188045716137804e-06</v>
      </c>
      <c r="AG41" t="n">
        <v>24</v>
      </c>
      <c r="AH41" t="n">
        <v>675328.5213144196</v>
      </c>
    </row>
    <row r="42">
      <c r="A42" t="n">
        <v>40</v>
      </c>
      <c r="B42" t="n">
        <v>150</v>
      </c>
      <c r="C42" t="inlineStr">
        <is>
          <t xml:space="preserve">CONCLUIDO	</t>
        </is>
      </c>
      <c r="D42" t="n">
        <v>5.4622</v>
      </c>
      <c r="E42" t="n">
        <v>18.31</v>
      </c>
      <c r="F42" t="n">
        <v>14.42</v>
      </c>
      <c r="G42" t="n">
        <v>54.08</v>
      </c>
      <c r="H42" t="n">
        <v>0.62</v>
      </c>
      <c r="I42" t="n">
        <v>16</v>
      </c>
      <c r="J42" t="n">
        <v>318.24</v>
      </c>
      <c r="K42" t="n">
        <v>61.82</v>
      </c>
      <c r="L42" t="n">
        <v>11</v>
      </c>
      <c r="M42" t="n">
        <v>14</v>
      </c>
      <c r="N42" t="n">
        <v>95.42</v>
      </c>
      <c r="O42" t="n">
        <v>39483.95</v>
      </c>
      <c r="P42" t="n">
        <v>228.21</v>
      </c>
      <c r="Q42" t="n">
        <v>1389.64</v>
      </c>
      <c r="R42" t="n">
        <v>50.58</v>
      </c>
      <c r="S42" t="n">
        <v>39.31</v>
      </c>
      <c r="T42" t="n">
        <v>4773.84</v>
      </c>
      <c r="U42" t="n">
        <v>0.78</v>
      </c>
      <c r="V42" t="n">
        <v>0.89</v>
      </c>
      <c r="W42" t="n">
        <v>3.39</v>
      </c>
      <c r="X42" t="n">
        <v>0.3</v>
      </c>
      <c r="Y42" t="n">
        <v>1</v>
      </c>
      <c r="Z42" t="n">
        <v>10</v>
      </c>
      <c r="AA42" t="n">
        <v>541.6777734930504</v>
      </c>
      <c r="AB42" t="n">
        <v>741.1474268299836</v>
      </c>
      <c r="AC42" t="n">
        <v>670.4133566202759</v>
      </c>
      <c r="AD42" t="n">
        <v>541677.7734930504</v>
      </c>
      <c r="AE42" t="n">
        <v>741147.4268299836</v>
      </c>
      <c r="AF42" t="n">
        <v>1.19287206314e-06</v>
      </c>
      <c r="AG42" t="n">
        <v>24</v>
      </c>
      <c r="AH42" t="n">
        <v>670413.3566202759</v>
      </c>
    </row>
    <row r="43">
      <c r="A43" t="n">
        <v>41</v>
      </c>
      <c r="B43" t="n">
        <v>150</v>
      </c>
      <c r="C43" t="inlineStr">
        <is>
          <t xml:space="preserve">CONCLUIDO	</t>
        </is>
      </c>
      <c r="D43" t="n">
        <v>5.4599</v>
      </c>
      <c r="E43" t="n">
        <v>18.32</v>
      </c>
      <c r="F43" t="n">
        <v>14.43</v>
      </c>
      <c r="G43" t="n">
        <v>54.11</v>
      </c>
      <c r="H43" t="n">
        <v>0.63</v>
      </c>
      <c r="I43" t="n">
        <v>16</v>
      </c>
      <c r="J43" t="n">
        <v>318.8</v>
      </c>
      <c r="K43" t="n">
        <v>61.82</v>
      </c>
      <c r="L43" t="n">
        <v>11.25</v>
      </c>
      <c r="M43" t="n">
        <v>14</v>
      </c>
      <c r="N43" t="n">
        <v>95.73</v>
      </c>
      <c r="O43" t="n">
        <v>39553.2</v>
      </c>
      <c r="P43" t="n">
        <v>228.79</v>
      </c>
      <c r="Q43" t="n">
        <v>1389.67</v>
      </c>
      <c r="R43" t="n">
        <v>50.9</v>
      </c>
      <c r="S43" t="n">
        <v>39.31</v>
      </c>
      <c r="T43" t="n">
        <v>4937.55</v>
      </c>
      <c r="U43" t="n">
        <v>0.77</v>
      </c>
      <c r="V43" t="n">
        <v>0.89</v>
      </c>
      <c r="W43" t="n">
        <v>3.39</v>
      </c>
      <c r="X43" t="n">
        <v>0.31</v>
      </c>
      <c r="Y43" t="n">
        <v>1</v>
      </c>
      <c r="Z43" t="n">
        <v>10</v>
      </c>
      <c r="AA43" t="n">
        <v>542.4552405373045</v>
      </c>
      <c r="AB43" t="n">
        <v>742.2111915393573</v>
      </c>
      <c r="AC43" t="n">
        <v>671.37559711879</v>
      </c>
      <c r="AD43" t="n">
        <v>542455.2405373044</v>
      </c>
      <c r="AE43" t="n">
        <v>742211.1915393573</v>
      </c>
      <c r="AF43" t="n">
        <v>1.192369773632984e-06</v>
      </c>
      <c r="AG43" t="n">
        <v>24</v>
      </c>
      <c r="AH43" t="n">
        <v>671375.59711879</v>
      </c>
    </row>
    <row r="44">
      <c r="A44" t="n">
        <v>42</v>
      </c>
      <c r="B44" t="n">
        <v>150</v>
      </c>
      <c r="C44" t="inlineStr">
        <is>
          <t xml:space="preserve">CONCLUIDO	</t>
        </is>
      </c>
      <c r="D44" t="n">
        <v>5.4587</v>
      </c>
      <c r="E44" t="n">
        <v>18.32</v>
      </c>
      <c r="F44" t="n">
        <v>14.43</v>
      </c>
      <c r="G44" t="n">
        <v>54.12</v>
      </c>
      <c r="H44" t="n">
        <v>0.64</v>
      </c>
      <c r="I44" t="n">
        <v>16</v>
      </c>
      <c r="J44" t="n">
        <v>319.36</v>
      </c>
      <c r="K44" t="n">
        <v>61.82</v>
      </c>
      <c r="L44" t="n">
        <v>11.5</v>
      </c>
      <c r="M44" t="n">
        <v>14</v>
      </c>
      <c r="N44" t="n">
        <v>96.04000000000001</v>
      </c>
      <c r="O44" t="n">
        <v>39622.59</v>
      </c>
      <c r="P44" t="n">
        <v>227.81</v>
      </c>
      <c r="Q44" t="n">
        <v>1389.81</v>
      </c>
      <c r="R44" t="n">
        <v>50.87</v>
      </c>
      <c r="S44" t="n">
        <v>39.31</v>
      </c>
      <c r="T44" t="n">
        <v>4918.63</v>
      </c>
      <c r="U44" t="n">
        <v>0.77</v>
      </c>
      <c r="V44" t="n">
        <v>0.89</v>
      </c>
      <c r="W44" t="n">
        <v>3.39</v>
      </c>
      <c r="X44" t="n">
        <v>0.31</v>
      </c>
      <c r="Y44" t="n">
        <v>1</v>
      </c>
      <c r="Z44" t="n">
        <v>10</v>
      </c>
      <c r="AA44" t="n">
        <v>541.5488233467296</v>
      </c>
      <c r="AB44" t="n">
        <v>740.9709915509087</v>
      </c>
      <c r="AC44" t="n">
        <v>670.2537600766074</v>
      </c>
      <c r="AD44" t="n">
        <v>541548.8233467296</v>
      </c>
      <c r="AE44" t="n">
        <v>740970.9915509087</v>
      </c>
      <c r="AF44" t="n">
        <v>1.192107709542367e-06</v>
      </c>
      <c r="AG44" t="n">
        <v>24</v>
      </c>
      <c r="AH44" t="n">
        <v>670253.7600766073</v>
      </c>
    </row>
    <row r="45">
      <c r="A45" t="n">
        <v>43</v>
      </c>
      <c r="B45" t="n">
        <v>150</v>
      </c>
      <c r="C45" t="inlineStr">
        <is>
          <t xml:space="preserve">CONCLUIDO	</t>
        </is>
      </c>
      <c r="D45" t="n">
        <v>5.487</v>
      </c>
      <c r="E45" t="n">
        <v>18.23</v>
      </c>
      <c r="F45" t="n">
        <v>14.39</v>
      </c>
      <c r="G45" t="n">
        <v>57.58</v>
      </c>
      <c r="H45" t="n">
        <v>0.65</v>
      </c>
      <c r="I45" t="n">
        <v>15</v>
      </c>
      <c r="J45" t="n">
        <v>319.93</v>
      </c>
      <c r="K45" t="n">
        <v>61.82</v>
      </c>
      <c r="L45" t="n">
        <v>11.75</v>
      </c>
      <c r="M45" t="n">
        <v>13</v>
      </c>
      <c r="N45" t="n">
        <v>96.36</v>
      </c>
      <c r="O45" t="n">
        <v>39692.13</v>
      </c>
      <c r="P45" t="n">
        <v>226.17</v>
      </c>
      <c r="Q45" t="n">
        <v>1389.58</v>
      </c>
      <c r="R45" t="n">
        <v>49.77</v>
      </c>
      <c r="S45" t="n">
        <v>39.31</v>
      </c>
      <c r="T45" t="n">
        <v>4374.83</v>
      </c>
      <c r="U45" t="n">
        <v>0.79</v>
      </c>
      <c r="V45" t="n">
        <v>0.89</v>
      </c>
      <c r="W45" t="n">
        <v>3.39</v>
      </c>
      <c r="X45" t="n">
        <v>0.27</v>
      </c>
      <c r="Y45" t="n">
        <v>1</v>
      </c>
      <c r="Z45" t="n">
        <v>10</v>
      </c>
      <c r="AA45" t="n">
        <v>538.0145438545572</v>
      </c>
      <c r="AB45" t="n">
        <v>736.1352344283115</v>
      </c>
      <c r="AC45" t="n">
        <v>665.8795208267632</v>
      </c>
      <c r="AD45" t="n">
        <v>538014.5438545572</v>
      </c>
      <c r="AE45" t="n">
        <v>736135.2344283115</v>
      </c>
      <c r="AF45" t="n">
        <v>1.198288054346084e-06</v>
      </c>
      <c r="AG45" t="n">
        <v>24</v>
      </c>
      <c r="AH45" t="n">
        <v>665879.5208267631</v>
      </c>
    </row>
    <row r="46">
      <c r="A46" t="n">
        <v>44</v>
      </c>
      <c r="B46" t="n">
        <v>150</v>
      </c>
      <c r="C46" t="inlineStr">
        <is>
          <t xml:space="preserve">CONCLUIDO	</t>
        </is>
      </c>
      <c r="D46" t="n">
        <v>5.4836</v>
      </c>
      <c r="E46" t="n">
        <v>18.24</v>
      </c>
      <c r="F46" t="n">
        <v>14.41</v>
      </c>
      <c r="G46" t="n">
        <v>57.62</v>
      </c>
      <c r="H46" t="n">
        <v>0.67</v>
      </c>
      <c r="I46" t="n">
        <v>15</v>
      </c>
      <c r="J46" t="n">
        <v>320.49</v>
      </c>
      <c r="K46" t="n">
        <v>61.82</v>
      </c>
      <c r="L46" t="n">
        <v>12</v>
      </c>
      <c r="M46" t="n">
        <v>13</v>
      </c>
      <c r="N46" t="n">
        <v>96.67</v>
      </c>
      <c r="O46" t="n">
        <v>39761.81</v>
      </c>
      <c r="P46" t="n">
        <v>225.05</v>
      </c>
      <c r="Q46" t="n">
        <v>1389.61</v>
      </c>
      <c r="R46" t="n">
        <v>50.27</v>
      </c>
      <c r="S46" t="n">
        <v>39.31</v>
      </c>
      <c r="T46" t="n">
        <v>4625.77</v>
      </c>
      <c r="U46" t="n">
        <v>0.78</v>
      </c>
      <c r="V46" t="n">
        <v>0.89</v>
      </c>
      <c r="W46" t="n">
        <v>3.38</v>
      </c>
      <c r="X46" t="n">
        <v>0.28</v>
      </c>
      <c r="Y46" t="n">
        <v>1</v>
      </c>
      <c r="Z46" t="n">
        <v>10</v>
      </c>
      <c r="AA46" t="n">
        <v>537.227713524014</v>
      </c>
      <c r="AB46" t="n">
        <v>735.0586584575582</v>
      </c>
      <c r="AC46" t="n">
        <v>664.9056917556745</v>
      </c>
      <c r="AD46" t="n">
        <v>537227.713524014</v>
      </c>
      <c r="AE46" t="n">
        <v>735058.6584575581</v>
      </c>
      <c r="AF46" t="n">
        <v>1.197545539422669e-06</v>
      </c>
      <c r="AG46" t="n">
        <v>24</v>
      </c>
      <c r="AH46" t="n">
        <v>664905.6917556745</v>
      </c>
    </row>
    <row r="47">
      <c r="A47" t="n">
        <v>45</v>
      </c>
      <c r="B47" t="n">
        <v>150</v>
      </c>
      <c r="C47" t="inlineStr">
        <is>
          <t xml:space="preserve">CONCLUIDO	</t>
        </is>
      </c>
      <c r="D47" t="n">
        <v>5.4808</v>
      </c>
      <c r="E47" t="n">
        <v>18.25</v>
      </c>
      <c r="F47" t="n">
        <v>14.41</v>
      </c>
      <c r="G47" t="n">
        <v>57.66</v>
      </c>
      <c r="H47" t="n">
        <v>0.68</v>
      </c>
      <c r="I47" t="n">
        <v>15</v>
      </c>
      <c r="J47" t="n">
        <v>321.06</v>
      </c>
      <c r="K47" t="n">
        <v>61.82</v>
      </c>
      <c r="L47" t="n">
        <v>12.25</v>
      </c>
      <c r="M47" t="n">
        <v>13</v>
      </c>
      <c r="N47" t="n">
        <v>96.98999999999999</v>
      </c>
      <c r="O47" t="n">
        <v>39831.64</v>
      </c>
      <c r="P47" t="n">
        <v>224.14</v>
      </c>
      <c r="Q47" t="n">
        <v>1389.59</v>
      </c>
      <c r="R47" t="n">
        <v>50.56</v>
      </c>
      <c r="S47" t="n">
        <v>39.31</v>
      </c>
      <c r="T47" t="n">
        <v>4769.97</v>
      </c>
      <c r="U47" t="n">
        <v>0.78</v>
      </c>
      <c r="V47" t="n">
        <v>0.89</v>
      </c>
      <c r="W47" t="n">
        <v>3.38</v>
      </c>
      <c r="X47" t="n">
        <v>0.29</v>
      </c>
      <c r="Y47" t="n">
        <v>1</v>
      </c>
      <c r="Z47" t="n">
        <v>10</v>
      </c>
      <c r="AA47" t="n">
        <v>536.4855080690496</v>
      </c>
      <c r="AB47" t="n">
        <v>734.0431402102821</v>
      </c>
      <c r="AC47" t="n">
        <v>663.9870931446297</v>
      </c>
      <c r="AD47" t="n">
        <v>536485.5080690496</v>
      </c>
      <c r="AE47" t="n">
        <v>734043.1402102821</v>
      </c>
      <c r="AF47" t="n">
        <v>1.196934056544563e-06</v>
      </c>
      <c r="AG47" t="n">
        <v>24</v>
      </c>
      <c r="AH47" t="n">
        <v>663987.0931446297</v>
      </c>
    </row>
    <row r="48">
      <c r="A48" t="n">
        <v>46</v>
      </c>
      <c r="B48" t="n">
        <v>150</v>
      </c>
      <c r="C48" t="inlineStr">
        <is>
          <t xml:space="preserve">CONCLUIDO	</t>
        </is>
      </c>
      <c r="D48" t="n">
        <v>5.5053</v>
      </c>
      <c r="E48" t="n">
        <v>18.16</v>
      </c>
      <c r="F48" t="n">
        <v>14.39</v>
      </c>
      <c r="G48" t="n">
        <v>61.67</v>
      </c>
      <c r="H48" t="n">
        <v>0.6899999999999999</v>
      </c>
      <c r="I48" t="n">
        <v>14</v>
      </c>
      <c r="J48" t="n">
        <v>321.63</v>
      </c>
      <c r="K48" t="n">
        <v>61.82</v>
      </c>
      <c r="L48" t="n">
        <v>12.5</v>
      </c>
      <c r="M48" t="n">
        <v>12</v>
      </c>
      <c r="N48" t="n">
        <v>97.31</v>
      </c>
      <c r="O48" t="n">
        <v>39901.61</v>
      </c>
      <c r="P48" t="n">
        <v>222.66</v>
      </c>
      <c r="Q48" t="n">
        <v>1389.57</v>
      </c>
      <c r="R48" t="n">
        <v>49.52</v>
      </c>
      <c r="S48" t="n">
        <v>39.31</v>
      </c>
      <c r="T48" t="n">
        <v>4257.61</v>
      </c>
      <c r="U48" t="n">
        <v>0.79</v>
      </c>
      <c r="V48" t="n">
        <v>0.89</v>
      </c>
      <c r="W48" t="n">
        <v>3.39</v>
      </c>
      <c r="X48" t="n">
        <v>0.27</v>
      </c>
      <c r="Y48" t="n">
        <v>1</v>
      </c>
      <c r="Z48" t="n">
        <v>10</v>
      </c>
      <c r="AA48" t="n">
        <v>533.492497290061</v>
      </c>
      <c r="AB48" t="n">
        <v>729.9479708201533</v>
      </c>
      <c r="AC48" t="n">
        <v>660.2827609734885</v>
      </c>
      <c r="AD48" t="n">
        <v>533492.497290061</v>
      </c>
      <c r="AE48" t="n">
        <v>729947.9708201532</v>
      </c>
      <c r="AF48" t="n">
        <v>1.202284531727992e-06</v>
      </c>
      <c r="AG48" t="n">
        <v>24</v>
      </c>
      <c r="AH48" t="n">
        <v>660282.7609734886</v>
      </c>
    </row>
    <row r="49">
      <c r="A49" t="n">
        <v>47</v>
      </c>
      <c r="B49" t="n">
        <v>150</v>
      </c>
      <c r="C49" t="inlineStr">
        <is>
          <t xml:space="preserve">CONCLUIDO	</t>
        </is>
      </c>
      <c r="D49" t="n">
        <v>5.5084</v>
      </c>
      <c r="E49" t="n">
        <v>18.15</v>
      </c>
      <c r="F49" t="n">
        <v>14.38</v>
      </c>
      <c r="G49" t="n">
        <v>61.62</v>
      </c>
      <c r="H49" t="n">
        <v>0.71</v>
      </c>
      <c r="I49" t="n">
        <v>14</v>
      </c>
      <c r="J49" t="n">
        <v>322.2</v>
      </c>
      <c r="K49" t="n">
        <v>61.82</v>
      </c>
      <c r="L49" t="n">
        <v>12.75</v>
      </c>
      <c r="M49" t="n">
        <v>12</v>
      </c>
      <c r="N49" t="n">
        <v>97.62</v>
      </c>
      <c r="O49" t="n">
        <v>39971.73</v>
      </c>
      <c r="P49" t="n">
        <v>221.66</v>
      </c>
      <c r="Q49" t="n">
        <v>1389.64</v>
      </c>
      <c r="R49" t="n">
        <v>49.3</v>
      </c>
      <c r="S49" t="n">
        <v>39.31</v>
      </c>
      <c r="T49" t="n">
        <v>4146.57</v>
      </c>
      <c r="U49" t="n">
        <v>0.8</v>
      </c>
      <c r="V49" t="n">
        <v>0.89</v>
      </c>
      <c r="W49" t="n">
        <v>3.38</v>
      </c>
      <c r="X49" t="n">
        <v>0.26</v>
      </c>
      <c r="Y49" t="n">
        <v>1</v>
      </c>
      <c r="Z49" t="n">
        <v>10</v>
      </c>
      <c r="AA49" t="n">
        <v>532.2650340518308</v>
      </c>
      <c r="AB49" t="n">
        <v>728.2685014657507</v>
      </c>
      <c r="AC49" t="n">
        <v>658.76357781712</v>
      </c>
      <c r="AD49" t="n">
        <v>532265.0340518308</v>
      </c>
      <c r="AE49" t="n">
        <v>728268.5014657506</v>
      </c>
      <c r="AF49" t="n">
        <v>1.202961530628753e-06</v>
      </c>
      <c r="AG49" t="n">
        <v>24</v>
      </c>
      <c r="AH49" t="n">
        <v>658763.57781712</v>
      </c>
    </row>
    <row r="50">
      <c r="A50" t="n">
        <v>48</v>
      </c>
      <c r="B50" t="n">
        <v>150</v>
      </c>
      <c r="C50" t="inlineStr">
        <is>
          <t xml:space="preserve">CONCLUIDO	</t>
        </is>
      </c>
      <c r="D50" t="n">
        <v>5.5058</v>
      </c>
      <c r="E50" t="n">
        <v>18.16</v>
      </c>
      <c r="F50" t="n">
        <v>14.39</v>
      </c>
      <c r="G50" t="n">
        <v>61.66</v>
      </c>
      <c r="H50" t="n">
        <v>0.72</v>
      </c>
      <c r="I50" t="n">
        <v>14</v>
      </c>
      <c r="J50" t="n">
        <v>322.77</v>
      </c>
      <c r="K50" t="n">
        <v>61.82</v>
      </c>
      <c r="L50" t="n">
        <v>13</v>
      </c>
      <c r="M50" t="n">
        <v>12</v>
      </c>
      <c r="N50" t="n">
        <v>97.94</v>
      </c>
      <c r="O50" t="n">
        <v>40042</v>
      </c>
      <c r="P50" t="n">
        <v>220.79</v>
      </c>
      <c r="Q50" t="n">
        <v>1389.57</v>
      </c>
      <c r="R50" t="n">
        <v>49.59</v>
      </c>
      <c r="S50" t="n">
        <v>39.31</v>
      </c>
      <c r="T50" t="n">
        <v>4290.73</v>
      </c>
      <c r="U50" t="n">
        <v>0.79</v>
      </c>
      <c r="V50" t="n">
        <v>0.89</v>
      </c>
      <c r="W50" t="n">
        <v>3.39</v>
      </c>
      <c r="X50" t="n">
        <v>0.27</v>
      </c>
      <c r="Y50" t="n">
        <v>1</v>
      </c>
      <c r="Z50" t="n">
        <v>10</v>
      </c>
      <c r="AA50" t="n">
        <v>531.6158388394239</v>
      </c>
      <c r="AB50" t="n">
        <v>727.380243935664</v>
      </c>
      <c r="AC50" t="n">
        <v>657.9600943390276</v>
      </c>
      <c r="AD50" t="n">
        <v>531615.8388394238</v>
      </c>
      <c r="AE50" t="n">
        <v>727380.243935664</v>
      </c>
      <c r="AF50" t="n">
        <v>1.202393725099083e-06</v>
      </c>
      <c r="AG50" t="n">
        <v>24</v>
      </c>
      <c r="AH50" t="n">
        <v>657960.0943390275</v>
      </c>
    </row>
    <row r="51">
      <c r="A51" t="n">
        <v>49</v>
      </c>
      <c r="B51" t="n">
        <v>150</v>
      </c>
      <c r="C51" t="inlineStr">
        <is>
          <t xml:space="preserve">CONCLUIDO	</t>
        </is>
      </c>
      <c r="D51" t="n">
        <v>5.528</v>
      </c>
      <c r="E51" t="n">
        <v>18.09</v>
      </c>
      <c r="F51" t="n">
        <v>14.37</v>
      </c>
      <c r="G51" t="n">
        <v>66.31999999999999</v>
      </c>
      <c r="H51" t="n">
        <v>0.73</v>
      </c>
      <c r="I51" t="n">
        <v>13</v>
      </c>
      <c r="J51" t="n">
        <v>323.34</v>
      </c>
      <c r="K51" t="n">
        <v>61.82</v>
      </c>
      <c r="L51" t="n">
        <v>13.25</v>
      </c>
      <c r="M51" t="n">
        <v>11</v>
      </c>
      <c r="N51" t="n">
        <v>98.27</v>
      </c>
      <c r="O51" t="n">
        <v>40112.54</v>
      </c>
      <c r="P51" t="n">
        <v>220.03</v>
      </c>
      <c r="Q51" t="n">
        <v>1389.65</v>
      </c>
      <c r="R51" t="n">
        <v>49.05</v>
      </c>
      <c r="S51" t="n">
        <v>39.31</v>
      </c>
      <c r="T51" t="n">
        <v>4024.32</v>
      </c>
      <c r="U51" t="n">
        <v>0.8</v>
      </c>
      <c r="V51" t="n">
        <v>0.89</v>
      </c>
      <c r="W51" t="n">
        <v>3.38</v>
      </c>
      <c r="X51" t="n">
        <v>0.25</v>
      </c>
      <c r="Y51" t="n">
        <v>1</v>
      </c>
      <c r="Z51" t="n">
        <v>10</v>
      </c>
      <c r="AA51" t="n">
        <v>529.4945615174154</v>
      </c>
      <c r="AB51" t="n">
        <v>724.4778187195412</v>
      </c>
      <c r="AC51" t="n">
        <v>655.3346725119522</v>
      </c>
      <c r="AD51" t="n">
        <v>529494.5615174153</v>
      </c>
      <c r="AE51" t="n">
        <v>724477.8187195412</v>
      </c>
      <c r="AF51" t="n">
        <v>1.207241910775496e-06</v>
      </c>
      <c r="AG51" t="n">
        <v>24</v>
      </c>
      <c r="AH51" t="n">
        <v>655334.6725119522</v>
      </c>
    </row>
    <row r="52">
      <c r="A52" t="n">
        <v>50</v>
      </c>
      <c r="B52" t="n">
        <v>150</v>
      </c>
      <c r="C52" t="inlineStr">
        <is>
          <t xml:space="preserve">CONCLUIDO	</t>
        </is>
      </c>
      <c r="D52" t="n">
        <v>5.5315</v>
      </c>
      <c r="E52" t="n">
        <v>18.08</v>
      </c>
      <c r="F52" t="n">
        <v>14.36</v>
      </c>
      <c r="G52" t="n">
        <v>66.27</v>
      </c>
      <c r="H52" t="n">
        <v>0.74</v>
      </c>
      <c r="I52" t="n">
        <v>13</v>
      </c>
      <c r="J52" t="n">
        <v>323.91</v>
      </c>
      <c r="K52" t="n">
        <v>61.82</v>
      </c>
      <c r="L52" t="n">
        <v>13.5</v>
      </c>
      <c r="M52" t="n">
        <v>11</v>
      </c>
      <c r="N52" t="n">
        <v>98.59</v>
      </c>
      <c r="O52" t="n">
        <v>40183.11</v>
      </c>
      <c r="P52" t="n">
        <v>218.97</v>
      </c>
      <c r="Q52" t="n">
        <v>1389.57</v>
      </c>
      <c r="R52" t="n">
        <v>48.76</v>
      </c>
      <c r="S52" t="n">
        <v>39.31</v>
      </c>
      <c r="T52" t="n">
        <v>3878.23</v>
      </c>
      <c r="U52" t="n">
        <v>0.8100000000000001</v>
      </c>
      <c r="V52" t="n">
        <v>0.89</v>
      </c>
      <c r="W52" t="n">
        <v>3.38</v>
      </c>
      <c r="X52" t="n">
        <v>0.24</v>
      </c>
      <c r="Y52" t="n">
        <v>1</v>
      </c>
      <c r="Z52" t="n">
        <v>10</v>
      </c>
      <c r="AA52" t="n">
        <v>528.1931571782443</v>
      </c>
      <c r="AB52" t="n">
        <v>722.6971798887803</v>
      </c>
      <c r="AC52" t="n">
        <v>653.7239753520565</v>
      </c>
      <c r="AD52" t="n">
        <v>528193.1571782443</v>
      </c>
      <c r="AE52" t="n">
        <v>722697.1798887802</v>
      </c>
      <c r="AF52" t="n">
        <v>1.208006264373129e-06</v>
      </c>
      <c r="AG52" t="n">
        <v>24</v>
      </c>
      <c r="AH52" t="n">
        <v>653723.9753520566</v>
      </c>
    </row>
    <row r="53">
      <c r="A53" t="n">
        <v>51</v>
      </c>
      <c r="B53" t="n">
        <v>150</v>
      </c>
      <c r="C53" t="inlineStr">
        <is>
          <t xml:space="preserve">CONCLUIDO	</t>
        </is>
      </c>
      <c r="D53" t="n">
        <v>5.5314</v>
      </c>
      <c r="E53" t="n">
        <v>18.08</v>
      </c>
      <c r="F53" t="n">
        <v>14.36</v>
      </c>
      <c r="G53" t="n">
        <v>66.27</v>
      </c>
      <c r="H53" t="n">
        <v>0.76</v>
      </c>
      <c r="I53" t="n">
        <v>13</v>
      </c>
      <c r="J53" t="n">
        <v>324.48</v>
      </c>
      <c r="K53" t="n">
        <v>61.82</v>
      </c>
      <c r="L53" t="n">
        <v>13.75</v>
      </c>
      <c r="M53" t="n">
        <v>11</v>
      </c>
      <c r="N53" t="n">
        <v>98.91</v>
      </c>
      <c r="O53" t="n">
        <v>40253.84</v>
      </c>
      <c r="P53" t="n">
        <v>217.09</v>
      </c>
      <c r="Q53" t="n">
        <v>1389.58</v>
      </c>
      <c r="R53" t="n">
        <v>48.8</v>
      </c>
      <c r="S53" t="n">
        <v>39.31</v>
      </c>
      <c r="T53" t="n">
        <v>3901.15</v>
      </c>
      <c r="U53" t="n">
        <v>0.8100000000000001</v>
      </c>
      <c r="V53" t="n">
        <v>0.89</v>
      </c>
      <c r="W53" t="n">
        <v>3.38</v>
      </c>
      <c r="X53" t="n">
        <v>0.24</v>
      </c>
      <c r="Y53" t="n">
        <v>1</v>
      </c>
      <c r="Z53" t="n">
        <v>10</v>
      </c>
      <c r="AA53" t="n">
        <v>526.3491026306737</v>
      </c>
      <c r="AB53" t="n">
        <v>720.174063102849</v>
      </c>
      <c r="AC53" t="n">
        <v>651.4416612909582</v>
      </c>
      <c r="AD53" t="n">
        <v>526349.1026306737</v>
      </c>
      <c r="AE53" t="n">
        <v>720174.0631028491</v>
      </c>
      <c r="AF53" t="n">
        <v>1.207984425698911e-06</v>
      </c>
      <c r="AG53" t="n">
        <v>24</v>
      </c>
      <c r="AH53" t="n">
        <v>651441.6612909582</v>
      </c>
    </row>
    <row r="54">
      <c r="A54" t="n">
        <v>52</v>
      </c>
      <c r="B54" t="n">
        <v>150</v>
      </c>
      <c r="C54" t="inlineStr">
        <is>
          <t xml:space="preserve">CONCLUIDO	</t>
        </is>
      </c>
      <c r="D54" t="n">
        <v>5.5558</v>
      </c>
      <c r="E54" t="n">
        <v>18</v>
      </c>
      <c r="F54" t="n">
        <v>14.34</v>
      </c>
      <c r="G54" t="n">
        <v>71.68000000000001</v>
      </c>
      <c r="H54" t="n">
        <v>0.77</v>
      </c>
      <c r="I54" t="n">
        <v>12</v>
      </c>
      <c r="J54" t="n">
        <v>325.06</v>
      </c>
      <c r="K54" t="n">
        <v>61.82</v>
      </c>
      <c r="L54" t="n">
        <v>14</v>
      </c>
      <c r="M54" t="n">
        <v>10</v>
      </c>
      <c r="N54" t="n">
        <v>99.23999999999999</v>
      </c>
      <c r="O54" t="n">
        <v>40324.71</v>
      </c>
      <c r="P54" t="n">
        <v>214.94</v>
      </c>
      <c r="Q54" t="n">
        <v>1389.63</v>
      </c>
      <c r="R54" t="n">
        <v>47.95</v>
      </c>
      <c r="S54" t="n">
        <v>39.31</v>
      </c>
      <c r="T54" t="n">
        <v>3478.21</v>
      </c>
      <c r="U54" t="n">
        <v>0.82</v>
      </c>
      <c r="V54" t="n">
        <v>0.9</v>
      </c>
      <c r="W54" t="n">
        <v>3.38</v>
      </c>
      <c r="X54" t="n">
        <v>0.21</v>
      </c>
      <c r="Y54" t="n">
        <v>1</v>
      </c>
      <c r="Z54" t="n">
        <v>10</v>
      </c>
      <c r="AA54" t="n">
        <v>522.7772141227732</v>
      </c>
      <c r="AB54" t="n">
        <v>715.2868476657402</v>
      </c>
      <c r="AC54" t="n">
        <v>647.0208748359169</v>
      </c>
      <c r="AD54" t="n">
        <v>522777.2141227733</v>
      </c>
      <c r="AE54" t="n">
        <v>715286.8476657402</v>
      </c>
      <c r="AF54" t="n">
        <v>1.213313062208123e-06</v>
      </c>
      <c r="AG54" t="n">
        <v>24</v>
      </c>
      <c r="AH54" t="n">
        <v>647020.8748359169</v>
      </c>
    </row>
    <row r="55">
      <c r="A55" t="n">
        <v>53</v>
      </c>
      <c r="B55" t="n">
        <v>150</v>
      </c>
      <c r="C55" t="inlineStr">
        <is>
          <t xml:space="preserve">CONCLUIDO	</t>
        </is>
      </c>
      <c r="D55" t="n">
        <v>5.5543</v>
      </c>
      <c r="E55" t="n">
        <v>18</v>
      </c>
      <c r="F55" t="n">
        <v>14.34</v>
      </c>
      <c r="G55" t="n">
        <v>71.7</v>
      </c>
      <c r="H55" t="n">
        <v>0.78</v>
      </c>
      <c r="I55" t="n">
        <v>12</v>
      </c>
      <c r="J55" t="n">
        <v>325.63</v>
      </c>
      <c r="K55" t="n">
        <v>61.82</v>
      </c>
      <c r="L55" t="n">
        <v>14.25</v>
      </c>
      <c r="M55" t="n">
        <v>10</v>
      </c>
      <c r="N55" t="n">
        <v>99.56</v>
      </c>
      <c r="O55" t="n">
        <v>40395.74</v>
      </c>
      <c r="P55" t="n">
        <v>214.95</v>
      </c>
      <c r="Q55" t="n">
        <v>1389.57</v>
      </c>
      <c r="R55" t="n">
        <v>48.14</v>
      </c>
      <c r="S55" t="n">
        <v>39.31</v>
      </c>
      <c r="T55" t="n">
        <v>3576.03</v>
      </c>
      <c r="U55" t="n">
        <v>0.82</v>
      </c>
      <c r="V55" t="n">
        <v>0.9</v>
      </c>
      <c r="W55" t="n">
        <v>3.38</v>
      </c>
      <c r="X55" t="n">
        <v>0.22</v>
      </c>
      <c r="Y55" t="n">
        <v>1</v>
      </c>
      <c r="Z55" t="n">
        <v>10</v>
      </c>
      <c r="AA55" t="n">
        <v>522.8684006616412</v>
      </c>
      <c r="AB55" t="n">
        <v>715.4116131110853</v>
      </c>
      <c r="AC55" t="n">
        <v>647.1337328422678</v>
      </c>
      <c r="AD55" t="n">
        <v>522868.4006616411</v>
      </c>
      <c r="AE55" t="n">
        <v>715411.6131110854</v>
      </c>
      <c r="AF55" t="n">
        <v>1.212985482094852e-06</v>
      </c>
      <c r="AG55" t="n">
        <v>24</v>
      </c>
      <c r="AH55" t="n">
        <v>647133.7328422678</v>
      </c>
    </row>
    <row r="56">
      <c r="A56" t="n">
        <v>54</v>
      </c>
      <c r="B56" t="n">
        <v>150</v>
      </c>
      <c r="C56" t="inlineStr">
        <is>
          <t xml:space="preserve">CONCLUIDO	</t>
        </is>
      </c>
      <c r="D56" t="n">
        <v>5.5522</v>
      </c>
      <c r="E56" t="n">
        <v>18.01</v>
      </c>
      <c r="F56" t="n">
        <v>14.35</v>
      </c>
      <c r="G56" t="n">
        <v>71.73</v>
      </c>
      <c r="H56" t="n">
        <v>0.79</v>
      </c>
      <c r="I56" t="n">
        <v>12</v>
      </c>
      <c r="J56" t="n">
        <v>326.21</v>
      </c>
      <c r="K56" t="n">
        <v>61.82</v>
      </c>
      <c r="L56" t="n">
        <v>14.5</v>
      </c>
      <c r="M56" t="n">
        <v>9</v>
      </c>
      <c r="N56" t="n">
        <v>99.89</v>
      </c>
      <c r="O56" t="n">
        <v>40466.92</v>
      </c>
      <c r="P56" t="n">
        <v>214.53</v>
      </c>
      <c r="Q56" t="n">
        <v>1389.6</v>
      </c>
      <c r="R56" t="n">
        <v>48.22</v>
      </c>
      <c r="S56" t="n">
        <v>39.31</v>
      </c>
      <c r="T56" t="n">
        <v>3616.79</v>
      </c>
      <c r="U56" t="n">
        <v>0.82</v>
      </c>
      <c r="V56" t="n">
        <v>0.89</v>
      </c>
      <c r="W56" t="n">
        <v>3.38</v>
      </c>
      <c r="X56" t="n">
        <v>0.23</v>
      </c>
      <c r="Y56" t="n">
        <v>1</v>
      </c>
      <c r="Z56" t="n">
        <v>10</v>
      </c>
      <c r="AA56" t="n">
        <v>522.6341474969236</v>
      </c>
      <c r="AB56" t="n">
        <v>715.0910975965985</v>
      </c>
      <c r="AC56" t="n">
        <v>646.8438068786373</v>
      </c>
      <c r="AD56" t="n">
        <v>522634.1474969236</v>
      </c>
      <c r="AE56" t="n">
        <v>715091.0975965986</v>
      </c>
      <c r="AF56" t="n">
        <v>1.212526869936272e-06</v>
      </c>
      <c r="AG56" t="n">
        <v>24</v>
      </c>
      <c r="AH56" t="n">
        <v>646843.8068786373</v>
      </c>
    </row>
    <row r="57">
      <c r="A57" t="n">
        <v>55</v>
      </c>
      <c r="B57" t="n">
        <v>150</v>
      </c>
      <c r="C57" t="inlineStr">
        <is>
          <t xml:space="preserve">CONCLUIDO	</t>
        </is>
      </c>
      <c r="D57" t="n">
        <v>5.554</v>
      </c>
      <c r="E57" t="n">
        <v>18</v>
      </c>
      <c r="F57" t="n">
        <v>14.34</v>
      </c>
      <c r="G57" t="n">
        <v>71.70999999999999</v>
      </c>
      <c r="H57" t="n">
        <v>0.8</v>
      </c>
      <c r="I57" t="n">
        <v>12</v>
      </c>
      <c r="J57" t="n">
        <v>326.79</v>
      </c>
      <c r="K57" t="n">
        <v>61.82</v>
      </c>
      <c r="L57" t="n">
        <v>14.75</v>
      </c>
      <c r="M57" t="n">
        <v>9</v>
      </c>
      <c r="N57" t="n">
        <v>100.22</v>
      </c>
      <c r="O57" t="n">
        <v>40538.25</v>
      </c>
      <c r="P57" t="n">
        <v>213.72</v>
      </c>
      <c r="Q57" t="n">
        <v>1389.73</v>
      </c>
      <c r="R57" t="n">
        <v>48.06</v>
      </c>
      <c r="S57" t="n">
        <v>39.31</v>
      </c>
      <c r="T57" t="n">
        <v>3537.68</v>
      </c>
      <c r="U57" t="n">
        <v>0.82</v>
      </c>
      <c r="V57" t="n">
        <v>0.9</v>
      </c>
      <c r="W57" t="n">
        <v>3.38</v>
      </c>
      <c r="X57" t="n">
        <v>0.22</v>
      </c>
      <c r="Y57" t="n">
        <v>1</v>
      </c>
      <c r="Z57" t="n">
        <v>10</v>
      </c>
      <c r="AA57" t="n">
        <v>521.6794971470633</v>
      </c>
      <c r="AB57" t="n">
        <v>713.7849028717188</v>
      </c>
      <c r="AC57" t="n">
        <v>645.6622735450444</v>
      </c>
      <c r="AD57" t="n">
        <v>521679.4971470634</v>
      </c>
      <c r="AE57" t="n">
        <v>713784.9028717189</v>
      </c>
      <c r="AF57" t="n">
        <v>1.212919966072198e-06</v>
      </c>
      <c r="AG57" t="n">
        <v>24</v>
      </c>
      <c r="AH57" t="n">
        <v>645662.2735450444</v>
      </c>
    </row>
    <row r="58">
      <c r="A58" t="n">
        <v>56</v>
      </c>
      <c r="B58" t="n">
        <v>150</v>
      </c>
      <c r="C58" t="inlineStr">
        <is>
          <t xml:space="preserve">CONCLUIDO	</t>
        </is>
      </c>
      <c r="D58" t="n">
        <v>5.549</v>
      </c>
      <c r="E58" t="n">
        <v>18.02</v>
      </c>
      <c r="F58" t="n">
        <v>14.36</v>
      </c>
      <c r="G58" t="n">
        <v>71.79000000000001</v>
      </c>
      <c r="H58" t="n">
        <v>0.82</v>
      </c>
      <c r="I58" t="n">
        <v>12</v>
      </c>
      <c r="J58" t="n">
        <v>327.37</v>
      </c>
      <c r="K58" t="n">
        <v>61.82</v>
      </c>
      <c r="L58" t="n">
        <v>15</v>
      </c>
      <c r="M58" t="n">
        <v>8</v>
      </c>
      <c r="N58" t="n">
        <v>100.55</v>
      </c>
      <c r="O58" t="n">
        <v>40609.74</v>
      </c>
      <c r="P58" t="n">
        <v>211.84</v>
      </c>
      <c r="Q58" t="n">
        <v>1389.6</v>
      </c>
      <c r="R58" t="n">
        <v>48.69</v>
      </c>
      <c r="S58" t="n">
        <v>39.31</v>
      </c>
      <c r="T58" t="n">
        <v>3850.9</v>
      </c>
      <c r="U58" t="n">
        <v>0.8100000000000001</v>
      </c>
      <c r="V58" t="n">
        <v>0.89</v>
      </c>
      <c r="W58" t="n">
        <v>3.38</v>
      </c>
      <c r="X58" t="n">
        <v>0.24</v>
      </c>
      <c r="Y58" t="n">
        <v>1</v>
      </c>
      <c r="Z58" t="n">
        <v>10</v>
      </c>
      <c r="AA58" t="n">
        <v>520.2331731565943</v>
      </c>
      <c r="AB58" t="n">
        <v>711.8059785806479</v>
      </c>
      <c r="AC58" t="n">
        <v>643.8722150108755</v>
      </c>
      <c r="AD58" t="n">
        <v>520233.1731565943</v>
      </c>
      <c r="AE58" t="n">
        <v>711805.9785806478</v>
      </c>
      <c r="AF58" t="n">
        <v>1.211828032361294e-06</v>
      </c>
      <c r="AG58" t="n">
        <v>24</v>
      </c>
      <c r="AH58" t="n">
        <v>643872.2150108755</v>
      </c>
    </row>
    <row r="59">
      <c r="A59" t="n">
        <v>57</v>
      </c>
      <c r="B59" t="n">
        <v>150</v>
      </c>
      <c r="C59" t="inlineStr">
        <is>
          <t xml:space="preserve">CONCLUIDO	</t>
        </is>
      </c>
      <c r="D59" t="n">
        <v>5.5724</v>
      </c>
      <c r="E59" t="n">
        <v>17.95</v>
      </c>
      <c r="F59" t="n">
        <v>14.34</v>
      </c>
      <c r="G59" t="n">
        <v>78.2</v>
      </c>
      <c r="H59" t="n">
        <v>0.83</v>
      </c>
      <c r="I59" t="n">
        <v>11</v>
      </c>
      <c r="J59" t="n">
        <v>327.95</v>
      </c>
      <c r="K59" t="n">
        <v>61.82</v>
      </c>
      <c r="L59" t="n">
        <v>15.25</v>
      </c>
      <c r="M59" t="n">
        <v>7</v>
      </c>
      <c r="N59" t="n">
        <v>100.88</v>
      </c>
      <c r="O59" t="n">
        <v>40681.39</v>
      </c>
      <c r="P59" t="n">
        <v>210.83</v>
      </c>
      <c r="Q59" t="n">
        <v>1389.57</v>
      </c>
      <c r="R59" t="n">
        <v>47.98</v>
      </c>
      <c r="S59" t="n">
        <v>39.31</v>
      </c>
      <c r="T59" t="n">
        <v>3499.54</v>
      </c>
      <c r="U59" t="n">
        <v>0.82</v>
      </c>
      <c r="V59" t="n">
        <v>0.9</v>
      </c>
      <c r="W59" t="n">
        <v>3.38</v>
      </c>
      <c r="X59" t="n">
        <v>0.22</v>
      </c>
      <c r="Y59" t="n">
        <v>1</v>
      </c>
      <c r="Z59" t="n">
        <v>10</v>
      </c>
      <c r="AA59" t="n">
        <v>517.8656458979236</v>
      </c>
      <c r="AB59" t="n">
        <v>708.5666233374035</v>
      </c>
      <c r="AC59" t="n">
        <v>640.9420192855827</v>
      </c>
      <c r="AD59" t="n">
        <v>517865.6458979236</v>
      </c>
      <c r="AE59" t="n">
        <v>708566.6233374035</v>
      </c>
      <c r="AF59" t="n">
        <v>1.216938282128325e-06</v>
      </c>
      <c r="AG59" t="n">
        <v>24</v>
      </c>
      <c r="AH59" t="n">
        <v>640942.0192855827</v>
      </c>
    </row>
    <row r="60">
      <c r="A60" t="n">
        <v>58</v>
      </c>
      <c r="B60" t="n">
        <v>150</v>
      </c>
      <c r="C60" t="inlineStr">
        <is>
          <t xml:space="preserve">CONCLUIDO	</t>
        </is>
      </c>
      <c r="D60" t="n">
        <v>5.5751</v>
      </c>
      <c r="E60" t="n">
        <v>17.94</v>
      </c>
      <c r="F60" t="n">
        <v>14.33</v>
      </c>
      <c r="G60" t="n">
        <v>78.16</v>
      </c>
      <c r="H60" t="n">
        <v>0.84</v>
      </c>
      <c r="I60" t="n">
        <v>11</v>
      </c>
      <c r="J60" t="n">
        <v>328.53</v>
      </c>
      <c r="K60" t="n">
        <v>61.82</v>
      </c>
      <c r="L60" t="n">
        <v>15.5</v>
      </c>
      <c r="M60" t="n">
        <v>6</v>
      </c>
      <c r="N60" t="n">
        <v>101.21</v>
      </c>
      <c r="O60" t="n">
        <v>40753.2</v>
      </c>
      <c r="P60" t="n">
        <v>210.74</v>
      </c>
      <c r="Q60" t="n">
        <v>1389.57</v>
      </c>
      <c r="R60" t="n">
        <v>47.65</v>
      </c>
      <c r="S60" t="n">
        <v>39.31</v>
      </c>
      <c r="T60" t="n">
        <v>3333.06</v>
      </c>
      <c r="U60" t="n">
        <v>0.82</v>
      </c>
      <c r="V60" t="n">
        <v>0.9</v>
      </c>
      <c r="W60" t="n">
        <v>3.38</v>
      </c>
      <c r="X60" t="n">
        <v>0.21</v>
      </c>
      <c r="Y60" t="n">
        <v>1</v>
      </c>
      <c r="Z60" t="n">
        <v>10</v>
      </c>
      <c r="AA60" t="n">
        <v>517.5710953347173</v>
      </c>
      <c r="AB60" t="n">
        <v>708.1636062621709</v>
      </c>
      <c r="AC60" t="n">
        <v>640.5774655943724</v>
      </c>
      <c r="AD60" t="n">
        <v>517571.0953347173</v>
      </c>
      <c r="AE60" t="n">
        <v>708163.6062621709</v>
      </c>
      <c r="AF60" t="n">
        <v>1.217527926332213e-06</v>
      </c>
      <c r="AG60" t="n">
        <v>24</v>
      </c>
      <c r="AH60" t="n">
        <v>640577.4655943724</v>
      </c>
    </row>
    <row r="61">
      <c r="A61" t="n">
        <v>59</v>
      </c>
      <c r="B61" t="n">
        <v>150</v>
      </c>
      <c r="C61" t="inlineStr">
        <is>
          <t xml:space="preserve">CONCLUIDO	</t>
        </is>
      </c>
      <c r="D61" t="n">
        <v>5.5813</v>
      </c>
      <c r="E61" t="n">
        <v>17.92</v>
      </c>
      <c r="F61" t="n">
        <v>14.31</v>
      </c>
      <c r="G61" t="n">
        <v>78.05</v>
      </c>
      <c r="H61" t="n">
        <v>0.85</v>
      </c>
      <c r="I61" t="n">
        <v>11</v>
      </c>
      <c r="J61" t="n">
        <v>329.12</v>
      </c>
      <c r="K61" t="n">
        <v>61.82</v>
      </c>
      <c r="L61" t="n">
        <v>15.75</v>
      </c>
      <c r="M61" t="n">
        <v>6</v>
      </c>
      <c r="N61" t="n">
        <v>101.54</v>
      </c>
      <c r="O61" t="n">
        <v>40825.16</v>
      </c>
      <c r="P61" t="n">
        <v>210.21</v>
      </c>
      <c r="Q61" t="n">
        <v>1389.57</v>
      </c>
      <c r="R61" t="n">
        <v>47.1</v>
      </c>
      <c r="S61" t="n">
        <v>39.31</v>
      </c>
      <c r="T61" t="n">
        <v>3059.55</v>
      </c>
      <c r="U61" t="n">
        <v>0.83</v>
      </c>
      <c r="V61" t="n">
        <v>0.9</v>
      </c>
      <c r="W61" t="n">
        <v>3.38</v>
      </c>
      <c r="X61" t="n">
        <v>0.19</v>
      </c>
      <c r="Y61" t="n">
        <v>1</v>
      </c>
      <c r="Z61" t="n">
        <v>10</v>
      </c>
      <c r="AA61" t="n">
        <v>516.5992204637408</v>
      </c>
      <c r="AB61" t="n">
        <v>706.8338441876076</v>
      </c>
      <c r="AC61" t="n">
        <v>639.3746141458726</v>
      </c>
      <c r="AD61" t="n">
        <v>516599.2204637409</v>
      </c>
      <c r="AE61" t="n">
        <v>706833.8441876076</v>
      </c>
      <c r="AF61" t="n">
        <v>1.218881924133734e-06</v>
      </c>
      <c r="AG61" t="n">
        <v>24</v>
      </c>
      <c r="AH61" t="n">
        <v>639374.6141458725</v>
      </c>
    </row>
    <row r="62">
      <c r="A62" t="n">
        <v>60</v>
      </c>
      <c r="B62" t="n">
        <v>150</v>
      </c>
      <c r="C62" t="inlineStr">
        <is>
          <t xml:space="preserve">CONCLUIDO	</t>
        </is>
      </c>
      <c r="D62" t="n">
        <v>5.5777</v>
      </c>
      <c r="E62" t="n">
        <v>17.93</v>
      </c>
      <c r="F62" t="n">
        <v>14.32</v>
      </c>
      <c r="G62" t="n">
        <v>78.11</v>
      </c>
      <c r="H62" t="n">
        <v>0.86</v>
      </c>
      <c r="I62" t="n">
        <v>11</v>
      </c>
      <c r="J62" t="n">
        <v>329.7</v>
      </c>
      <c r="K62" t="n">
        <v>61.82</v>
      </c>
      <c r="L62" t="n">
        <v>16</v>
      </c>
      <c r="M62" t="n">
        <v>5</v>
      </c>
      <c r="N62" t="n">
        <v>101.88</v>
      </c>
      <c r="O62" t="n">
        <v>40897.29</v>
      </c>
      <c r="P62" t="n">
        <v>209.32</v>
      </c>
      <c r="Q62" t="n">
        <v>1389.62</v>
      </c>
      <c r="R62" t="n">
        <v>47.3</v>
      </c>
      <c r="S62" t="n">
        <v>39.31</v>
      </c>
      <c r="T62" t="n">
        <v>3160.17</v>
      </c>
      <c r="U62" t="n">
        <v>0.83</v>
      </c>
      <c r="V62" t="n">
        <v>0.9</v>
      </c>
      <c r="W62" t="n">
        <v>3.38</v>
      </c>
      <c r="X62" t="n">
        <v>0.2</v>
      </c>
      <c r="Y62" t="n">
        <v>1</v>
      </c>
      <c r="Z62" t="n">
        <v>10</v>
      </c>
      <c r="AA62" t="n">
        <v>515.9845019580208</v>
      </c>
      <c r="AB62" t="n">
        <v>705.992759208615</v>
      </c>
      <c r="AC62" t="n">
        <v>638.6138011368048</v>
      </c>
      <c r="AD62" t="n">
        <v>515984.5019580208</v>
      </c>
      <c r="AE62" t="n">
        <v>705992.7592086149</v>
      </c>
      <c r="AF62" t="n">
        <v>1.218095731861883e-06</v>
      </c>
      <c r="AG62" t="n">
        <v>24</v>
      </c>
      <c r="AH62" t="n">
        <v>638613.8011368047</v>
      </c>
    </row>
    <row r="63">
      <c r="A63" t="n">
        <v>61</v>
      </c>
      <c r="B63" t="n">
        <v>150</v>
      </c>
      <c r="C63" t="inlineStr">
        <is>
          <t xml:space="preserve">CONCLUIDO	</t>
        </is>
      </c>
      <c r="D63" t="n">
        <v>5.5772</v>
      </c>
      <c r="E63" t="n">
        <v>17.93</v>
      </c>
      <c r="F63" t="n">
        <v>14.32</v>
      </c>
      <c r="G63" t="n">
        <v>78.12</v>
      </c>
      <c r="H63" t="n">
        <v>0.88</v>
      </c>
      <c r="I63" t="n">
        <v>11</v>
      </c>
      <c r="J63" t="n">
        <v>330.29</v>
      </c>
      <c r="K63" t="n">
        <v>61.82</v>
      </c>
      <c r="L63" t="n">
        <v>16.25</v>
      </c>
      <c r="M63" t="n">
        <v>3</v>
      </c>
      <c r="N63" t="n">
        <v>102.21</v>
      </c>
      <c r="O63" t="n">
        <v>40969.57</v>
      </c>
      <c r="P63" t="n">
        <v>208.94</v>
      </c>
      <c r="Q63" t="n">
        <v>1389.61</v>
      </c>
      <c r="R63" t="n">
        <v>47.23</v>
      </c>
      <c r="S63" t="n">
        <v>39.31</v>
      </c>
      <c r="T63" t="n">
        <v>3127.86</v>
      </c>
      <c r="U63" t="n">
        <v>0.83</v>
      </c>
      <c r="V63" t="n">
        <v>0.9</v>
      </c>
      <c r="W63" t="n">
        <v>3.39</v>
      </c>
      <c r="X63" t="n">
        <v>0.2</v>
      </c>
      <c r="Y63" t="n">
        <v>1</v>
      </c>
      <c r="Z63" t="n">
        <v>10</v>
      </c>
      <c r="AA63" t="n">
        <v>515.6401258058647</v>
      </c>
      <c r="AB63" t="n">
        <v>705.5215685644313</v>
      </c>
      <c r="AC63" t="n">
        <v>638.1875802663818</v>
      </c>
      <c r="AD63" t="n">
        <v>515640.1258058647</v>
      </c>
      <c r="AE63" t="n">
        <v>705521.5685644313</v>
      </c>
      <c r="AF63" t="n">
        <v>1.217986538490792e-06</v>
      </c>
      <c r="AG63" t="n">
        <v>24</v>
      </c>
      <c r="AH63" t="n">
        <v>638187.5802663818</v>
      </c>
    </row>
    <row r="64">
      <c r="A64" t="n">
        <v>62</v>
      </c>
      <c r="B64" t="n">
        <v>150</v>
      </c>
      <c r="C64" t="inlineStr">
        <is>
          <t xml:space="preserve">CONCLUIDO	</t>
        </is>
      </c>
      <c r="D64" t="n">
        <v>5.576</v>
      </c>
      <c r="E64" t="n">
        <v>17.93</v>
      </c>
      <c r="F64" t="n">
        <v>14.33</v>
      </c>
      <c r="G64" t="n">
        <v>78.14</v>
      </c>
      <c r="H64" t="n">
        <v>0.89</v>
      </c>
      <c r="I64" t="n">
        <v>11</v>
      </c>
      <c r="J64" t="n">
        <v>330.87</v>
      </c>
      <c r="K64" t="n">
        <v>61.82</v>
      </c>
      <c r="L64" t="n">
        <v>16.5</v>
      </c>
      <c r="M64" t="n">
        <v>2</v>
      </c>
      <c r="N64" t="n">
        <v>102.55</v>
      </c>
      <c r="O64" t="n">
        <v>41042.02</v>
      </c>
      <c r="P64" t="n">
        <v>209.2</v>
      </c>
      <c r="Q64" t="n">
        <v>1389.61</v>
      </c>
      <c r="R64" t="n">
        <v>47.31</v>
      </c>
      <c r="S64" t="n">
        <v>39.31</v>
      </c>
      <c r="T64" t="n">
        <v>3167.73</v>
      </c>
      <c r="U64" t="n">
        <v>0.83</v>
      </c>
      <c r="V64" t="n">
        <v>0.9</v>
      </c>
      <c r="W64" t="n">
        <v>3.39</v>
      </c>
      <c r="X64" t="n">
        <v>0.2</v>
      </c>
      <c r="Y64" t="n">
        <v>1</v>
      </c>
      <c r="Z64" t="n">
        <v>10</v>
      </c>
      <c r="AA64" t="n">
        <v>516.0203124490456</v>
      </c>
      <c r="AB64" t="n">
        <v>706.0417567022824</v>
      </c>
      <c r="AC64" t="n">
        <v>638.6581223784451</v>
      </c>
      <c r="AD64" t="n">
        <v>516020.3124490456</v>
      </c>
      <c r="AE64" t="n">
        <v>706041.7567022825</v>
      </c>
      <c r="AF64" t="n">
        <v>1.217724474400175e-06</v>
      </c>
      <c r="AG64" t="n">
        <v>24</v>
      </c>
      <c r="AH64" t="n">
        <v>638658.1223784451</v>
      </c>
    </row>
    <row r="65">
      <c r="A65" t="n">
        <v>63</v>
      </c>
      <c r="B65" t="n">
        <v>150</v>
      </c>
      <c r="C65" t="inlineStr">
        <is>
          <t xml:space="preserve">CONCLUIDO	</t>
        </is>
      </c>
      <c r="D65" t="n">
        <v>5.5748</v>
      </c>
      <c r="E65" t="n">
        <v>17.94</v>
      </c>
      <c r="F65" t="n">
        <v>14.33</v>
      </c>
      <c r="G65" t="n">
        <v>78.16</v>
      </c>
      <c r="H65" t="n">
        <v>0.9</v>
      </c>
      <c r="I65" t="n">
        <v>11</v>
      </c>
      <c r="J65" t="n">
        <v>331.46</v>
      </c>
      <c r="K65" t="n">
        <v>61.82</v>
      </c>
      <c r="L65" t="n">
        <v>16.75</v>
      </c>
      <c r="M65" t="n">
        <v>0</v>
      </c>
      <c r="N65" t="n">
        <v>102.89</v>
      </c>
      <c r="O65" t="n">
        <v>41114.63</v>
      </c>
      <c r="P65" t="n">
        <v>209.34</v>
      </c>
      <c r="Q65" t="n">
        <v>1389.67</v>
      </c>
      <c r="R65" t="n">
        <v>47.36</v>
      </c>
      <c r="S65" t="n">
        <v>39.31</v>
      </c>
      <c r="T65" t="n">
        <v>3193</v>
      </c>
      <c r="U65" t="n">
        <v>0.83</v>
      </c>
      <c r="V65" t="n">
        <v>0.9</v>
      </c>
      <c r="W65" t="n">
        <v>3.39</v>
      </c>
      <c r="X65" t="n">
        <v>0.21</v>
      </c>
      <c r="Y65" t="n">
        <v>1</v>
      </c>
      <c r="Z65" t="n">
        <v>10</v>
      </c>
      <c r="AA65" t="n">
        <v>516.2203935574437</v>
      </c>
      <c r="AB65" t="n">
        <v>706.3155165017482</v>
      </c>
      <c r="AC65" t="n">
        <v>638.9057549268741</v>
      </c>
      <c r="AD65" t="n">
        <v>516220.3935574436</v>
      </c>
      <c r="AE65" t="n">
        <v>706315.5165017482</v>
      </c>
      <c r="AF65" t="n">
        <v>1.217462410309558e-06</v>
      </c>
      <c r="AG65" t="n">
        <v>24</v>
      </c>
      <c r="AH65" t="n">
        <v>638905.7549268741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4.9232</v>
      </c>
      <c r="E2" t="n">
        <v>20.31</v>
      </c>
      <c r="F2" t="n">
        <v>17.11</v>
      </c>
      <c r="G2" t="n">
        <v>7.33</v>
      </c>
      <c r="H2" t="n">
        <v>0.64</v>
      </c>
      <c r="I2" t="n">
        <v>140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50.1</v>
      </c>
      <c r="Q2" t="n">
        <v>1390.89</v>
      </c>
      <c r="R2" t="n">
        <v>128.68</v>
      </c>
      <c r="S2" t="n">
        <v>39.31</v>
      </c>
      <c r="T2" t="n">
        <v>43204.46</v>
      </c>
      <c r="U2" t="n">
        <v>0.31</v>
      </c>
      <c r="V2" t="n">
        <v>0.75</v>
      </c>
      <c r="W2" t="n">
        <v>3.76</v>
      </c>
      <c r="X2" t="n">
        <v>2.98</v>
      </c>
      <c r="Y2" t="n">
        <v>1</v>
      </c>
      <c r="Z2" t="n">
        <v>10</v>
      </c>
      <c r="AA2" t="n">
        <v>292.2897280889974</v>
      </c>
      <c r="AB2" t="n">
        <v>399.9237008840932</v>
      </c>
      <c r="AC2" t="n">
        <v>361.7555441681541</v>
      </c>
      <c r="AD2" t="n">
        <v>292289.7280889974</v>
      </c>
      <c r="AE2" t="n">
        <v>399923.7008840932</v>
      </c>
      <c r="AF2" t="n">
        <v>1.500773416598599e-06</v>
      </c>
      <c r="AG2" t="n">
        <v>27</v>
      </c>
      <c r="AH2" t="n">
        <v>361755.5441681541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4.9679</v>
      </c>
      <c r="E2" t="n">
        <v>20.13</v>
      </c>
      <c r="F2" t="n">
        <v>16.11</v>
      </c>
      <c r="G2" t="n">
        <v>9.76</v>
      </c>
      <c r="H2" t="n">
        <v>0.18</v>
      </c>
      <c r="I2" t="n">
        <v>99</v>
      </c>
      <c r="J2" t="n">
        <v>98.70999999999999</v>
      </c>
      <c r="K2" t="n">
        <v>39.72</v>
      </c>
      <c r="L2" t="n">
        <v>1</v>
      </c>
      <c r="M2" t="n">
        <v>97</v>
      </c>
      <c r="N2" t="n">
        <v>12.99</v>
      </c>
      <c r="O2" t="n">
        <v>12407.75</v>
      </c>
      <c r="P2" t="n">
        <v>135.87</v>
      </c>
      <c r="Q2" t="n">
        <v>1389.91</v>
      </c>
      <c r="R2" t="n">
        <v>102.85</v>
      </c>
      <c r="S2" t="n">
        <v>39.31</v>
      </c>
      <c r="T2" t="n">
        <v>30495.81</v>
      </c>
      <c r="U2" t="n">
        <v>0.38</v>
      </c>
      <c r="V2" t="n">
        <v>0.8</v>
      </c>
      <c r="W2" t="n">
        <v>3.53</v>
      </c>
      <c r="X2" t="n">
        <v>1.98</v>
      </c>
      <c r="Y2" t="n">
        <v>1</v>
      </c>
      <c r="Z2" t="n">
        <v>10</v>
      </c>
      <c r="AA2" t="n">
        <v>437.2663562450424</v>
      </c>
      <c r="AB2" t="n">
        <v>598.2871194446271</v>
      </c>
      <c r="AC2" t="n">
        <v>541.1874364660771</v>
      </c>
      <c r="AD2" t="n">
        <v>437266.3562450424</v>
      </c>
      <c r="AE2" t="n">
        <v>598287.1194446271</v>
      </c>
      <c r="AF2" t="n">
        <v>1.298010882400252e-06</v>
      </c>
      <c r="AG2" t="n">
        <v>27</v>
      </c>
      <c r="AH2" t="n">
        <v>541187.4364660771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5.217</v>
      </c>
      <c r="E3" t="n">
        <v>19.17</v>
      </c>
      <c r="F3" t="n">
        <v>15.64</v>
      </c>
      <c r="G3" t="n">
        <v>12.51</v>
      </c>
      <c r="H3" t="n">
        <v>0.22</v>
      </c>
      <c r="I3" t="n">
        <v>75</v>
      </c>
      <c r="J3" t="n">
        <v>99.02</v>
      </c>
      <c r="K3" t="n">
        <v>39.72</v>
      </c>
      <c r="L3" t="n">
        <v>1.25</v>
      </c>
      <c r="M3" t="n">
        <v>73</v>
      </c>
      <c r="N3" t="n">
        <v>13.05</v>
      </c>
      <c r="O3" t="n">
        <v>12446.14</v>
      </c>
      <c r="P3" t="n">
        <v>128.77</v>
      </c>
      <c r="Q3" t="n">
        <v>1389.76</v>
      </c>
      <c r="R3" t="n">
        <v>88.31999999999999</v>
      </c>
      <c r="S3" t="n">
        <v>39.31</v>
      </c>
      <c r="T3" t="n">
        <v>23348.11</v>
      </c>
      <c r="U3" t="n">
        <v>0.45</v>
      </c>
      <c r="V3" t="n">
        <v>0.82</v>
      </c>
      <c r="W3" t="n">
        <v>3.49</v>
      </c>
      <c r="X3" t="n">
        <v>1.51</v>
      </c>
      <c r="Y3" t="n">
        <v>1</v>
      </c>
      <c r="Z3" t="n">
        <v>10</v>
      </c>
      <c r="AA3" t="n">
        <v>401.3945236030079</v>
      </c>
      <c r="AB3" t="n">
        <v>549.2056954702302</v>
      </c>
      <c r="AC3" t="n">
        <v>496.7902747095854</v>
      </c>
      <c r="AD3" t="n">
        <v>401394.5236030079</v>
      </c>
      <c r="AE3" t="n">
        <v>549205.6954702302</v>
      </c>
      <c r="AF3" t="n">
        <v>1.363095628632242e-06</v>
      </c>
      <c r="AG3" t="n">
        <v>25</v>
      </c>
      <c r="AH3" t="n">
        <v>496790.2747095855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5.3929</v>
      </c>
      <c r="E4" t="n">
        <v>18.54</v>
      </c>
      <c r="F4" t="n">
        <v>15.32</v>
      </c>
      <c r="G4" t="n">
        <v>15.32</v>
      </c>
      <c r="H4" t="n">
        <v>0.27</v>
      </c>
      <c r="I4" t="n">
        <v>60</v>
      </c>
      <c r="J4" t="n">
        <v>99.33</v>
      </c>
      <c r="K4" t="n">
        <v>39.72</v>
      </c>
      <c r="L4" t="n">
        <v>1.5</v>
      </c>
      <c r="M4" t="n">
        <v>58</v>
      </c>
      <c r="N4" t="n">
        <v>13.11</v>
      </c>
      <c r="O4" t="n">
        <v>12484.55</v>
      </c>
      <c r="P4" t="n">
        <v>122.61</v>
      </c>
      <c r="Q4" t="n">
        <v>1389.78</v>
      </c>
      <c r="R4" t="n">
        <v>78.5</v>
      </c>
      <c r="S4" t="n">
        <v>39.31</v>
      </c>
      <c r="T4" t="n">
        <v>18514.69</v>
      </c>
      <c r="U4" t="n">
        <v>0.5</v>
      </c>
      <c r="V4" t="n">
        <v>0.84</v>
      </c>
      <c r="W4" t="n">
        <v>3.46</v>
      </c>
      <c r="X4" t="n">
        <v>1.2</v>
      </c>
      <c r="Y4" t="n">
        <v>1</v>
      </c>
      <c r="Z4" t="n">
        <v>10</v>
      </c>
      <c r="AA4" t="n">
        <v>387.3949874441766</v>
      </c>
      <c r="AB4" t="n">
        <v>530.0509124817711</v>
      </c>
      <c r="AC4" t="n">
        <v>479.463597325638</v>
      </c>
      <c r="AD4" t="n">
        <v>387394.9874441766</v>
      </c>
      <c r="AE4" t="n">
        <v>530050.9124817711</v>
      </c>
      <c r="AF4" t="n">
        <v>1.409054708769565e-06</v>
      </c>
      <c r="AG4" t="n">
        <v>25</v>
      </c>
      <c r="AH4" t="n">
        <v>479463.5973256381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5.5281</v>
      </c>
      <c r="E5" t="n">
        <v>18.09</v>
      </c>
      <c r="F5" t="n">
        <v>15.09</v>
      </c>
      <c r="G5" t="n">
        <v>18.48</v>
      </c>
      <c r="H5" t="n">
        <v>0.31</v>
      </c>
      <c r="I5" t="n">
        <v>49</v>
      </c>
      <c r="J5" t="n">
        <v>99.64</v>
      </c>
      <c r="K5" t="n">
        <v>39.72</v>
      </c>
      <c r="L5" t="n">
        <v>1.75</v>
      </c>
      <c r="M5" t="n">
        <v>47</v>
      </c>
      <c r="N5" t="n">
        <v>13.18</v>
      </c>
      <c r="O5" t="n">
        <v>12522.99</v>
      </c>
      <c r="P5" t="n">
        <v>117.18</v>
      </c>
      <c r="Q5" t="n">
        <v>1389.91</v>
      </c>
      <c r="R5" t="n">
        <v>71.51000000000001</v>
      </c>
      <c r="S5" t="n">
        <v>39.31</v>
      </c>
      <c r="T5" t="n">
        <v>15073.64</v>
      </c>
      <c r="U5" t="n">
        <v>0.55</v>
      </c>
      <c r="V5" t="n">
        <v>0.85</v>
      </c>
      <c r="W5" t="n">
        <v>3.44</v>
      </c>
      <c r="X5" t="n">
        <v>0.97</v>
      </c>
      <c r="Y5" t="n">
        <v>1</v>
      </c>
      <c r="Z5" t="n">
        <v>10</v>
      </c>
      <c r="AA5" t="n">
        <v>368.5905637768054</v>
      </c>
      <c r="AB5" t="n">
        <v>504.3218704274514</v>
      </c>
      <c r="AC5" t="n">
        <v>456.1900989340454</v>
      </c>
      <c r="AD5" t="n">
        <v>368590.5637768054</v>
      </c>
      <c r="AE5" t="n">
        <v>504321.8704274514</v>
      </c>
      <c r="AF5" t="n">
        <v>1.444379709534579e-06</v>
      </c>
      <c r="AG5" t="n">
        <v>24</v>
      </c>
      <c r="AH5" t="n">
        <v>456190.0989340454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5.6182</v>
      </c>
      <c r="E6" t="n">
        <v>17.8</v>
      </c>
      <c r="F6" t="n">
        <v>14.95</v>
      </c>
      <c r="G6" t="n">
        <v>21.35</v>
      </c>
      <c r="H6" t="n">
        <v>0.35</v>
      </c>
      <c r="I6" t="n">
        <v>42</v>
      </c>
      <c r="J6" t="n">
        <v>99.95</v>
      </c>
      <c r="K6" t="n">
        <v>39.72</v>
      </c>
      <c r="L6" t="n">
        <v>2</v>
      </c>
      <c r="M6" t="n">
        <v>39</v>
      </c>
      <c r="N6" t="n">
        <v>13.24</v>
      </c>
      <c r="O6" t="n">
        <v>12561.45</v>
      </c>
      <c r="P6" t="n">
        <v>112.59</v>
      </c>
      <c r="Q6" t="n">
        <v>1389.73</v>
      </c>
      <c r="R6" t="n">
        <v>67.02</v>
      </c>
      <c r="S6" t="n">
        <v>39.31</v>
      </c>
      <c r="T6" t="n">
        <v>12866.22</v>
      </c>
      <c r="U6" t="n">
        <v>0.59</v>
      </c>
      <c r="V6" t="n">
        <v>0.86</v>
      </c>
      <c r="W6" t="n">
        <v>3.43</v>
      </c>
      <c r="X6" t="n">
        <v>0.83</v>
      </c>
      <c r="Y6" t="n">
        <v>1</v>
      </c>
      <c r="Z6" t="n">
        <v>10</v>
      </c>
      <c r="AA6" t="n">
        <v>360.8070483977336</v>
      </c>
      <c r="AB6" t="n">
        <v>493.6721213013416</v>
      </c>
      <c r="AC6" t="n">
        <v>446.5567469175148</v>
      </c>
      <c r="AD6" t="n">
        <v>360807.0483977336</v>
      </c>
      <c r="AE6" t="n">
        <v>493672.1213013416</v>
      </c>
      <c r="AF6" t="n">
        <v>1.467921000724873e-06</v>
      </c>
      <c r="AG6" t="n">
        <v>24</v>
      </c>
      <c r="AH6" t="n">
        <v>446556.7469175148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5.6937</v>
      </c>
      <c r="E7" t="n">
        <v>17.56</v>
      </c>
      <c r="F7" t="n">
        <v>14.84</v>
      </c>
      <c r="G7" t="n">
        <v>24.73</v>
      </c>
      <c r="H7" t="n">
        <v>0.39</v>
      </c>
      <c r="I7" t="n">
        <v>36</v>
      </c>
      <c r="J7" t="n">
        <v>100.27</v>
      </c>
      <c r="K7" t="n">
        <v>39.72</v>
      </c>
      <c r="L7" t="n">
        <v>2.25</v>
      </c>
      <c r="M7" t="n">
        <v>28</v>
      </c>
      <c r="N7" t="n">
        <v>13.3</v>
      </c>
      <c r="O7" t="n">
        <v>12599.94</v>
      </c>
      <c r="P7" t="n">
        <v>108.06</v>
      </c>
      <c r="Q7" t="n">
        <v>1389.69</v>
      </c>
      <c r="R7" t="n">
        <v>63.32</v>
      </c>
      <c r="S7" t="n">
        <v>39.31</v>
      </c>
      <c r="T7" t="n">
        <v>11044.06</v>
      </c>
      <c r="U7" t="n">
        <v>0.62</v>
      </c>
      <c r="V7" t="n">
        <v>0.87</v>
      </c>
      <c r="W7" t="n">
        <v>3.43</v>
      </c>
      <c r="X7" t="n">
        <v>0.71</v>
      </c>
      <c r="Y7" t="n">
        <v>1</v>
      </c>
      <c r="Z7" t="n">
        <v>10</v>
      </c>
      <c r="AA7" t="n">
        <v>345.8210621332503</v>
      </c>
      <c r="AB7" t="n">
        <v>473.1676337592222</v>
      </c>
      <c r="AC7" t="n">
        <v>428.0091788881862</v>
      </c>
      <c r="AD7" t="n">
        <v>345821.0621332503</v>
      </c>
      <c r="AE7" t="n">
        <v>473167.6337592222</v>
      </c>
      <c r="AF7" t="n">
        <v>1.487647609879892e-06</v>
      </c>
      <c r="AG7" t="n">
        <v>23</v>
      </c>
      <c r="AH7" t="n">
        <v>428009.1788881862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5.7265</v>
      </c>
      <c r="E8" t="n">
        <v>17.46</v>
      </c>
      <c r="F8" t="n">
        <v>14.8</v>
      </c>
      <c r="G8" t="n">
        <v>26.9</v>
      </c>
      <c r="H8" t="n">
        <v>0.44</v>
      </c>
      <c r="I8" t="n">
        <v>33</v>
      </c>
      <c r="J8" t="n">
        <v>100.58</v>
      </c>
      <c r="K8" t="n">
        <v>39.72</v>
      </c>
      <c r="L8" t="n">
        <v>2.5</v>
      </c>
      <c r="M8" t="n">
        <v>10</v>
      </c>
      <c r="N8" t="n">
        <v>13.36</v>
      </c>
      <c r="O8" t="n">
        <v>12638.45</v>
      </c>
      <c r="P8" t="n">
        <v>105.58</v>
      </c>
      <c r="Q8" t="n">
        <v>1389.76</v>
      </c>
      <c r="R8" t="n">
        <v>61.41</v>
      </c>
      <c r="S8" t="n">
        <v>39.31</v>
      </c>
      <c r="T8" t="n">
        <v>10103.8</v>
      </c>
      <c r="U8" t="n">
        <v>0.64</v>
      </c>
      <c r="V8" t="n">
        <v>0.87</v>
      </c>
      <c r="W8" t="n">
        <v>3.44</v>
      </c>
      <c r="X8" t="n">
        <v>0.67</v>
      </c>
      <c r="Y8" t="n">
        <v>1</v>
      </c>
      <c r="Z8" t="n">
        <v>10</v>
      </c>
      <c r="AA8" t="n">
        <v>342.3981862291193</v>
      </c>
      <c r="AB8" t="n">
        <v>468.4843039405628</v>
      </c>
      <c r="AC8" t="n">
        <v>423.7728194943249</v>
      </c>
      <c r="AD8" t="n">
        <v>342398.1862291193</v>
      </c>
      <c r="AE8" t="n">
        <v>468484.3039405628</v>
      </c>
      <c r="AF8" t="n">
        <v>1.496217580479688e-06</v>
      </c>
      <c r="AG8" t="n">
        <v>23</v>
      </c>
      <c r="AH8" t="n">
        <v>423772.8194943249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5.7382</v>
      </c>
      <c r="E9" t="n">
        <v>17.43</v>
      </c>
      <c r="F9" t="n">
        <v>14.78</v>
      </c>
      <c r="G9" t="n">
        <v>27.71</v>
      </c>
      <c r="H9" t="n">
        <v>0.48</v>
      </c>
      <c r="I9" t="n">
        <v>32</v>
      </c>
      <c r="J9" t="n">
        <v>100.89</v>
      </c>
      <c r="K9" t="n">
        <v>39.72</v>
      </c>
      <c r="L9" t="n">
        <v>2.75</v>
      </c>
      <c r="M9" t="n">
        <v>0</v>
      </c>
      <c r="N9" t="n">
        <v>13.42</v>
      </c>
      <c r="O9" t="n">
        <v>12676.98</v>
      </c>
      <c r="P9" t="n">
        <v>105.24</v>
      </c>
      <c r="Q9" t="n">
        <v>1389.73</v>
      </c>
      <c r="R9" t="n">
        <v>60.6</v>
      </c>
      <c r="S9" t="n">
        <v>39.31</v>
      </c>
      <c r="T9" t="n">
        <v>9705.629999999999</v>
      </c>
      <c r="U9" t="n">
        <v>0.65</v>
      </c>
      <c r="V9" t="n">
        <v>0.87</v>
      </c>
      <c r="W9" t="n">
        <v>3.45</v>
      </c>
      <c r="X9" t="n">
        <v>0.66</v>
      </c>
      <c r="Y9" t="n">
        <v>1</v>
      </c>
      <c r="Z9" t="n">
        <v>10</v>
      </c>
      <c r="AA9" t="n">
        <v>341.6815769814624</v>
      </c>
      <c r="AB9" t="n">
        <v>467.5038075533499</v>
      </c>
      <c r="AC9" t="n">
        <v>422.8859003061723</v>
      </c>
      <c r="AD9" t="n">
        <v>341681.5769814624</v>
      </c>
      <c r="AE9" t="n">
        <v>467503.8075533499</v>
      </c>
      <c r="AF9" t="n">
        <v>1.499274551699738e-06</v>
      </c>
      <c r="AG9" t="n">
        <v>23</v>
      </c>
      <c r="AH9" t="n">
        <v>422885.9003061723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3.5769</v>
      </c>
      <c r="E2" t="n">
        <v>27.96</v>
      </c>
      <c r="F2" t="n">
        <v>17.93</v>
      </c>
      <c r="G2" t="n">
        <v>5.85</v>
      </c>
      <c r="H2" t="n">
        <v>0.09</v>
      </c>
      <c r="I2" t="n">
        <v>184</v>
      </c>
      <c r="J2" t="n">
        <v>204</v>
      </c>
      <c r="K2" t="n">
        <v>55.27</v>
      </c>
      <c r="L2" t="n">
        <v>1</v>
      </c>
      <c r="M2" t="n">
        <v>182</v>
      </c>
      <c r="N2" t="n">
        <v>42.72</v>
      </c>
      <c r="O2" t="n">
        <v>25393.6</v>
      </c>
      <c r="P2" t="n">
        <v>255.48</v>
      </c>
      <c r="Q2" t="n">
        <v>1390.14</v>
      </c>
      <c r="R2" t="n">
        <v>159.19</v>
      </c>
      <c r="S2" t="n">
        <v>39.31</v>
      </c>
      <c r="T2" t="n">
        <v>58240.15</v>
      </c>
      <c r="U2" t="n">
        <v>0.25</v>
      </c>
      <c r="V2" t="n">
        <v>0.72</v>
      </c>
      <c r="W2" t="n">
        <v>3.69</v>
      </c>
      <c r="X2" t="n">
        <v>3.8</v>
      </c>
      <c r="Y2" t="n">
        <v>1</v>
      </c>
      <c r="Z2" t="n">
        <v>10</v>
      </c>
      <c r="AA2" t="n">
        <v>867.3576025299614</v>
      </c>
      <c r="AB2" t="n">
        <v>1186.756936898301</v>
      </c>
      <c r="AC2" t="n">
        <v>1073.494520464548</v>
      </c>
      <c r="AD2" t="n">
        <v>867357.6025299614</v>
      </c>
      <c r="AE2" t="n">
        <v>1186756.936898301</v>
      </c>
      <c r="AF2" t="n">
        <v>8.28524906425289e-07</v>
      </c>
      <c r="AG2" t="n">
        <v>37</v>
      </c>
      <c r="AH2" t="n">
        <v>1073494.520464548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3.9762</v>
      </c>
      <c r="E3" t="n">
        <v>25.15</v>
      </c>
      <c r="F3" t="n">
        <v>16.95</v>
      </c>
      <c r="G3" t="n">
        <v>7.32</v>
      </c>
      <c r="H3" t="n">
        <v>0.11</v>
      </c>
      <c r="I3" t="n">
        <v>139</v>
      </c>
      <c r="J3" t="n">
        <v>204.39</v>
      </c>
      <c r="K3" t="n">
        <v>55.27</v>
      </c>
      <c r="L3" t="n">
        <v>1.25</v>
      </c>
      <c r="M3" t="n">
        <v>137</v>
      </c>
      <c r="N3" t="n">
        <v>42.87</v>
      </c>
      <c r="O3" t="n">
        <v>25442.42</v>
      </c>
      <c r="P3" t="n">
        <v>240.11</v>
      </c>
      <c r="Q3" t="n">
        <v>1390.24</v>
      </c>
      <c r="R3" t="n">
        <v>129.35</v>
      </c>
      <c r="S3" t="n">
        <v>39.31</v>
      </c>
      <c r="T3" t="n">
        <v>43544.77</v>
      </c>
      <c r="U3" t="n">
        <v>0.3</v>
      </c>
      <c r="V3" t="n">
        <v>0.76</v>
      </c>
      <c r="W3" t="n">
        <v>3.58</v>
      </c>
      <c r="X3" t="n">
        <v>2.82</v>
      </c>
      <c r="Y3" t="n">
        <v>1</v>
      </c>
      <c r="Z3" t="n">
        <v>10</v>
      </c>
      <c r="AA3" t="n">
        <v>749.3613000335414</v>
      </c>
      <c r="AB3" t="n">
        <v>1025.309190193228</v>
      </c>
      <c r="AC3" t="n">
        <v>927.4551201116719</v>
      </c>
      <c r="AD3" t="n">
        <v>749361.3000335414</v>
      </c>
      <c r="AE3" t="n">
        <v>1025309.190193228</v>
      </c>
      <c r="AF3" t="n">
        <v>9.21015609306448e-07</v>
      </c>
      <c r="AG3" t="n">
        <v>33</v>
      </c>
      <c r="AH3" t="n">
        <v>927455.120111672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4.2684</v>
      </c>
      <c r="E4" t="n">
        <v>23.43</v>
      </c>
      <c r="F4" t="n">
        <v>16.36</v>
      </c>
      <c r="G4" t="n">
        <v>8.84</v>
      </c>
      <c r="H4" t="n">
        <v>0.13</v>
      </c>
      <c r="I4" t="n">
        <v>111</v>
      </c>
      <c r="J4" t="n">
        <v>204.79</v>
      </c>
      <c r="K4" t="n">
        <v>55.27</v>
      </c>
      <c r="L4" t="n">
        <v>1.5</v>
      </c>
      <c r="M4" t="n">
        <v>109</v>
      </c>
      <c r="N4" t="n">
        <v>43.02</v>
      </c>
      <c r="O4" t="n">
        <v>25491.3</v>
      </c>
      <c r="P4" t="n">
        <v>230.37</v>
      </c>
      <c r="Q4" t="n">
        <v>1390.18</v>
      </c>
      <c r="R4" t="n">
        <v>111.07</v>
      </c>
      <c r="S4" t="n">
        <v>39.31</v>
      </c>
      <c r="T4" t="n">
        <v>34545.19</v>
      </c>
      <c r="U4" t="n">
        <v>0.35</v>
      </c>
      <c r="V4" t="n">
        <v>0.78</v>
      </c>
      <c r="W4" t="n">
        <v>3.54</v>
      </c>
      <c r="X4" t="n">
        <v>2.23</v>
      </c>
      <c r="Y4" t="n">
        <v>1</v>
      </c>
      <c r="Z4" t="n">
        <v>10</v>
      </c>
      <c r="AA4" t="n">
        <v>683.8036710653662</v>
      </c>
      <c r="AB4" t="n">
        <v>935.6103500405018</v>
      </c>
      <c r="AC4" t="n">
        <v>846.3170113700091</v>
      </c>
      <c r="AD4" t="n">
        <v>683803.6710653662</v>
      </c>
      <c r="AE4" t="n">
        <v>935610.3500405018</v>
      </c>
      <c r="AF4" t="n">
        <v>9.886985128423224e-07</v>
      </c>
      <c r="AG4" t="n">
        <v>31</v>
      </c>
      <c r="AH4" t="n">
        <v>846317.0113700092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4.4751</v>
      </c>
      <c r="E5" t="n">
        <v>22.35</v>
      </c>
      <c r="F5" t="n">
        <v>16.01</v>
      </c>
      <c r="G5" t="n">
        <v>10.33</v>
      </c>
      <c r="H5" t="n">
        <v>0.15</v>
      </c>
      <c r="I5" t="n">
        <v>93</v>
      </c>
      <c r="J5" t="n">
        <v>205.18</v>
      </c>
      <c r="K5" t="n">
        <v>55.27</v>
      </c>
      <c r="L5" t="n">
        <v>1.75</v>
      </c>
      <c r="M5" t="n">
        <v>91</v>
      </c>
      <c r="N5" t="n">
        <v>43.16</v>
      </c>
      <c r="O5" t="n">
        <v>25540.22</v>
      </c>
      <c r="P5" t="n">
        <v>224.12</v>
      </c>
      <c r="Q5" t="n">
        <v>1389.65</v>
      </c>
      <c r="R5" t="n">
        <v>99.61</v>
      </c>
      <c r="S5" t="n">
        <v>39.31</v>
      </c>
      <c r="T5" t="n">
        <v>28908.01</v>
      </c>
      <c r="U5" t="n">
        <v>0.39</v>
      </c>
      <c r="V5" t="n">
        <v>0.8</v>
      </c>
      <c r="W5" t="n">
        <v>3.53</v>
      </c>
      <c r="X5" t="n">
        <v>1.89</v>
      </c>
      <c r="Y5" t="n">
        <v>1</v>
      </c>
      <c r="Z5" t="n">
        <v>10</v>
      </c>
      <c r="AA5" t="n">
        <v>646.089785984727</v>
      </c>
      <c r="AB5" t="n">
        <v>884.0085486539879</v>
      </c>
      <c r="AC5" t="n">
        <v>799.640013484241</v>
      </c>
      <c r="AD5" t="n">
        <v>646089.785984727</v>
      </c>
      <c r="AE5" t="n">
        <v>884008.5486539878</v>
      </c>
      <c r="AF5" t="n">
        <v>1.036576870682382e-06</v>
      </c>
      <c r="AG5" t="n">
        <v>30</v>
      </c>
      <c r="AH5" t="n">
        <v>799640.013484241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4.6423</v>
      </c>
      <c r="E6" t="n">
        <v>21.54</v>
      </c>
      <c r="F6" t="n">
        <v>15.73</v>
      </c>
      <c r="G6" t="n">
        <v>11.8</v>
      </c>
      <c r="H6" t="n">
        <v>0.17</v>
      </c>
      <c r="I6" t="n">
        <v>80</v>
      </c>
      <c r="J6" t="n">
        <v>205.58</v>
      </c>
      <c r="K6" t="n">
        <v>55.27</v>
      </c>
      <c r="L6" t="n">
        <v>2</v>
      </c>
      <c r="M6" t="n">
        <v>78</v>
      </c>
      <c r="N6" t="n">
        <v>43.31</v>
      </c>
      <c r="O6" t="n">
        <v>25589.2</v>
      </c>
      <c r="P6" t="n">
        <v>218.74</v>
      </c>
      <c r="Q6" t="n">
        <v>1390.05</v>
      </c>
      <c r="R6" t="n">
        <v>91.14</v>
      </c>
      <c r="S6" t="n">
        <v>39.31</v>
      </c>
      <c r="T6" t="n">
        <v>24737.5</v>
      </c>
      <c r="U6" t="n">
        <v>0.43</v>
      </c>
      <c r="V6" t="n">
        <v>0.82</v>
      </c>
      <c r="W6" t="n">
        <v>3.5</v>
      </c>
      <c r="X6" t="n">
        <v>1.61</v>
      </c>
      <c r="Y6" t="n">
        <v>1</v>
      </c>
      <c r="Z6" t="n">
        <v>10</v>
      </c>
      <c r="AA6" t="n">
        <v>615.4333649233565</v>
      </c>
      <c r="AB6" t="n">
        <v>842.0630808919761</v>
      </c>
      <c r="AC6" t="n">
        <v>761.6977622946018</v>
      </c>
      <c r="AD6" t="n">
        <v>615433.3649233566</v>
      </c>
      <c r="AE6" t="n">
        <v>842063.0808919761</v>
      </c>
      <c r="AF6" t="n">
        <v>1.075305760043087e-06</v>
      </c>
      <c r="AG6" t="n">
        <v>29</v>
      </c>
      <c r="AH6" t="n">
        <v>761697.7622946019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4.7767</v>
      </c>
      <c r="E7" t="n">
        <v>20.94</v>
      </c>
      <c r="F7" t="n">
        <v>15.53</v>
      </c>
      <c r="G7" t="n">
        <v>13.31</v>
      </c>
      <c r="H7" t="n">
        <v>0.19</v>
      </c>
      <c r="I7" t="n">
        <v>70</v>
      </c>
      <c r="J7" t="n">
        <v>205.98</v>
      </c>
      <c r="K7" t="n">
        <v>55.27</v>
      </c>
      <c r="L7" t="n">
        <v>2.25</v>
      </c>
      <c r="M7" t="n">
        <v>68</v>
      </c>
      <c r="N7" t="n">
        <v>43.46</v>
      </c>
      <c r="O7" t="n">
        <v>25638.22</v>
      </c>
      <c r="P7" t="n">
        <v>214.6</v>
      </c>
      <c r="Q7" t="n">
        <v>1389.79</v>
      </c>
      <c r="R7" t="n">
        <v>84.8</v>
      </c>
      <c r="S7" t="n">
        <v>39.31</v>
      </c>
      <c r="T7" t="n">
        <v>21617.49</v>
      </c>
      <c r="U7" t="n">
        <v>0.46</v>
      </c>
      <c r="V7" t="n">
        <v>0.83</v>
      </c>
      <c r="W7" t="n">
        <v>3.49</v>
      </c>
      <c r="X7" t="n">
        <v>1.41</v>
      </c>
      <c r="Y7" t="n">
        <v>1</v>
      </c>
      <c r="Z7" t="n">
        <v>10</v>
      </c>
      <c r="AA7" t="n">
        <v>590.5519318405356</v>
      </c>
      <c r="AB7" t="n">
        <v>808.019206456704</v>
      </c>
      <c r="AC7" t="n">
        <v>730.9029874545542</v>
      </c>
      <c r="AD7" t="n">
        <v>590551.9318405356</v>
      </c>
      <c r="AE7" t="n">
        <v>808019.2064567039</v>
      </c>
      <c r="AF7" t="n">
        <v>1.106437116084229e-06</v>
      </c>
      <c r="AG7" t="n">
        <v>28</v>
      </c>
      <c r="AH7" t="n">
        <v>730902.9874545543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4.8904</v>
      </c>
      <c r="E8" t="n">
        <v>20.45</v>
      </c>
      <c r="F8" t="n">
        <v>15.37</v>
      </c>
      <c r="G8" t="n">
        <v>14.87</v>
      </c>
      <c r="H8" t="n">
        <v>0.22</v>
      </c>
      <c r="I8" t="n">
        <v>62</v>
      </c>
      <c r="J8" t="n">
        <v>206.38</v>
      </c>
      <c r="K8" t="n">
        <v>55.27</v>
      </c>
      <c r="L8" t="n">
        <v>2.5</v>
      </c>
      <c r="M8" t="n">
        <v>60</v>
      </c>
      <c r="N8" t="n">
        <v>43.6</v>
      </c>
      <c r="O8" t="n">
        <v>25687.3</v>
      </c>
      <c r="P8" t="n">
        <v>211.09</v>
      </c>
      <c r="Q8" t="n">
        <v>1389.87</v>
      </c>
      <c r="R8" t="n">
        <v>80.06999999999999</v>
      </c>
      <c r="S8" t="n">
        <v>39.31</v>
      </c>
      <c r="T8" t="n">
        <v>19291.46</v>
      </c>
      <c r="U8" t="n">
        <v>0.49</v>
      </c>
      <c r="V8" t="n">
        <v>0.84</v>
      </c>
      <c r="W8" t="n">
        <v>3.46</v>
      </c>
      <c r="X8" t="n">
        <v>1.24</v>
      </c>
      <c r="Y8" t="n">
        <v>1</v>
      </c>
      <c r="Z8" t="n">
        <v>10</v>
      </c>
      <c r="AA8" t="n">
        <v>568.892558390066</v>
      </c>
      <c r="AB8" t="n">
        <v>778.3838961576537</v>
      </c>
      <c r="AC8" t="n">
        <v>704.096029577026</v>
      </c>
      <c r="AD8" t="n">
        <v>568892.558390066</v>
      </c>
      <c r="AE8" t="n">
        <v>778383.8961576537</v>
      </c>
      <c r="AF8" t="n">
        <v>1.132773687377962e-06</v>
      </c>
      <c r="AG8" t="n">
        <v>27</v>
      </c>
      <c r="AH8" t="n">
        <v>704096.029577026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5.0033</v>
      </c>
      <c r="E9" t="n">
        <v>19.99</v>
      </c>
      <c r="F9" t="n">
        <v>15.19</v>
      </c>
      <c r="G9" t="n">
        <v>16.57</v>
      </c>
      <c r="H9" t="n">
        <v>0.24</v>
      </c>
      <c r="I9" t="n">
        <v>55</v>
      </c>
      <c r="J9" t="n">
        <v>206.78</v>
      </c>
      <c r="K9" t="n">
        <v>55.27</v>
      </c>
      <c r="L9" t="n">
        <v>2.75</v>
      </c>
      <c r="M9" t="n">
        <v>53</v>
      </c>
      <c r="N9" t="n">
        <v>43.75</v>
      </c>
      <c r="O9" t="n">
        <v>25736.42</v>
      </c>
      <c r="P9" t="n">
        <v>207.14</v>
      </c>
      <c r="Q9" t="n">
        <v>1389.73</v>
      </c>
      <c r="R9" t="n">
        <v>74.63</v>
      </c>
      <c r="S9" t="n">
        <v>39.31</v>
      </c>
      <c r="T9" t="n">
        <v>16605.35</v>
      </c>
      <c r="U9" t="n">
        <v>0.53</v>
      </c>
      <c r="V9" t="n">
        <v>0.85</v>
      </c>
      <c r="W9" t="n">
        <v>3.44</v>
      </c>
      <c r="X9" t="n">
        <v>1.07</v>
      </c>
      <c r="Y9" t="n">
        <v>1</v>
      </c>
      <c r="Z9" t="n">
        <v>10</v>
      </c>
      <c r="AA9" t="n">
        <v>556.0378804918316</v>
      </c>
      <c r="AB9" t="n">
        <v>760.7955587489249</v>
      </c>
      <c r="AC9" t="n">
        <v>688.1862984051998</v>
      </c>
      <c r="AD9" t="n">
        <v>556037.8804918316</v>
      </c>
      <c r="AE9" t="n">
        <v>760795.5587489249</v>
      </c>
      <c r="AF9" t="n">
        <v>1.158924952980975e-06</v>
      </c>
      <c r="AG9" t="n">
        <v>27</v>
      </c>
      <c r="AH9" t="n">
        <v>688186.2984051998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5.0709</v>
      </c>
      <c r="E10" t="n">
        <v>19.72</v>
      </c>
      <c r="F10" t="n">
        <v>15.13</v>
      </c>
      <c r="G10" t="n">
        <v>18.15</v>
      </c>
      <c r="H10" t="n">
        <v>0.26</v>
      </c>
      <c r="I10" t="n">
        <v>50</v>
      </c>
      <c r="J10" t="n">
        <v>207.17</v>
      </c>
      <c r="K10" t="n">
        <v>55.27</v>
      </c>
      <c r="L10" t="n">
        <v>3</v>
      </c>
      <c r="M10" t="n">
        <v>48</v>
      </c>
      <c r="N10" t="n">
        <v>43.9</v>
      </c>
      <c r="O10" t="n">
        <v>25785.6</v>
      </c>
      <c r="P10" t="n">
        <v>204.97</v>
      </c>
      <c r="Q10" t="n">
        <v>1389.93</v>
      </c>
      <c r="R10" t="n">
        <v>72.5</v>
      </c>
      <c r="S10" t="n">
        <v>39.31</v>
      </c>
      <c r="T10" t="n">
        <v>15566.22</v>
      </c>
      <c r="U10" t="n">
        <v>0.54</v>
      </c>
      <c r="V10" t="n">
        <v>0.85</v>
      </c>
      <c r="W10" t="n">
        <v>3.44</v>
      </c>
      <c r="X10" t="n">
        <v>1</v>
      </c>
      <c r="Y10" t="n">
        <v>1</v>
      </c>
      <c r="Z10" t="n">
        <v>10</v>
      </c>
      <c r="AA10" t="n">
        <v>540.3431204780741</v>
      </c>
      <c r="AB10" t="n">
        <v>739.3212956941575</v>
      </c>
      <c r="AC10" t="n">
        <v>668.7615088770621</v>
      </c>
      <c r="AD10" t="n">
        <v>540343.1204780741</v>
      </c>
      <c r="AE10" t="n">
        <v>739321.2956941575</v>
      </c>
      <c r="AF10" t="n">
        <v>1.174583283846906e-06</v>
      </c>
      <c r="AG10" t="n">
        <v>26</v>
      </c>
      <c r="AH10" t="n">
        <v>668761.508877062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5.1419</v>
      </c>
      <c r="E11" t="n">
        <v>19.45</v>
      </c>
      <c r="F11" t="n">
        <v>15.02</v>
      </c>
      <c r="G11" t="n">
        <v>19.59</v>
      </c>
      <c r="H11" t="n">
        <v>0.28</v>
      </c>
      <c r="I11" t="n">
        <v>46</v>
      </c>
      <c r="J11" t="n">
        <v>207.57</v>
      </c>
      <c r="K11" t="n">
        <v>55.27</v>
      </c>
      <c r="L11" t="n">
        <v>3.25</v>
      </c>
      <c r="M11" t="n">
        <v>44</v>
      </c>
      <c r="N11" t="n">
        <v>44.05</v>
      </c>
      <c r="O11" t="n">
        <v>25834.83</v>
      </c>
      <c r="P11" t="n">
        <v>201.94</v>
      </c>
      <c r="Q11" t="n">
        <v>1389.78</v>
      </c>
      <c r="R11" t="n">
        <v>69.17</v>
      </c>
      <c r="S11" t="n">
        <v>39.31</v>
      </c>
      <c r="T11" t="n">
        <v>13920.89</v>
      </c>
      <c r="U11" t="n">
        <v>0.57</v>
      </c>
      <c r="V11" t="n">
        <v>0.85</v>
      </c>
      <c r="W11" t="n">
        <v>3.43</v>
      </c>
      <c r="X11" t="n">
        <v>0.9</v>
      </c>
      <c r="Y11" t="n">
        <v>1</v>
      </c>
      <c r="Z11" t="n">
        <v>10</v>
      </c>
      <c r="AA11" t="n">
        <v>532.1913268644726</v>
      </c>
      <c r="AB11" t="n">
        <v>728.1676520402754</v>
      </c>
      <c r="AC11" t="n">
        <v>658.6723533192692</v>
      </c>
      <c r="AD11" t="n">
        <v>532191.3268644726</v>
      </c>
      <c r="AE11" t="n">
        <v>728167.6520402754</v>
      </c>
      <c r="AF11" t="n">
        <v>1.191029163898402e-06</v>
      </c>
      <c r="AG11" t="n">
        <v>26</v>
      </c>
      <c r="AH11" t="n">
        <v>658672.3533192691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5.2001</v>
      </c>
      <c r="E12" t="n">
        <v>19.23</v>
      </c>
      <c r="F12" t="n">
        <v>14.96</v>
      </c>
      <c r="G12" t="n">
        <v>21.37</v>
      </c>
      <c r="H12" t="n">
        <v>0.3</v>
      </c>
      <c r="I12" t="n">
        <v>42</v>
      </c>
      <c r="J12" t="n">
        <v>207.97</v>
      </c>
      <c r="K12" t="n">
        <v>55.27</v>
      </c>
      <c r="L12" t="n">
        <v>3.5</v>
      </c>
      <c r="M12" t="n">
        <v>40</v>
      </c>
      <c r="N12" t="n">
        <v>44.2</v>
      </c>
      <c r="O12" t="n">
        <v>25884.1</v>
      </c>
      <c r="P12" t="n">
        <v>199.89</v>
      </c>
      <c r="Q12" t="n">
        <v>1389.77</v>
      </c>
      <c r="R12" t="n">
        <v>67.12</v>
      </c>
      <c r="S12" t="n">
        <v>39.31</v>
      </c>
      <c r="T12" t="n">
        <v>12913.16</v>
      </c>
      <c r="U12" t="n">
        <v>0.59</v>
      </c>
      <c r="V12" t="n">
        <v>0.86</v>
      </c>
      <c r="W12" t="n">
        <v>3.44</v>
      </c>
      <c r="X12" t="n">
        <v>0.84</v>
      </c>
      <c r="Y12" t="n">
        <v>1</v>
      </c>
      <c r="Z12" t="n">
        <v>10</v>
      </c>
      <c r="AA12" t="n">
        <v>526.3059122619073</v>
      </c>
      <c r="AB12" t="n">
        <v>720.1149681348783</v>
      </c>
      <c r="AC12" t="n">
        <v>651.3882062637904</v>
      </c>
      <c r="AD12" t="n">
        <v>526305.9122619074</v>
      </c>
      <c r="AE12" t="n">
        <v>720114.9681348783</v>
      </c>
      <c r="AF12" t="n">
        <v>1.20451015289836e-06</v>
      </c>
      <c r="AG12" t="n">
        <v>26</v>
      </c>
      <c r="AH12" t="n">
        <v>651388.2062637904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5.2565</v>
      </c>
      <c r="E13" t="n">
        <v>19.02</v>
      </c>
      <c r="F13" t="n">
        <v>14.88</v>
      </c>
      <c r="G13" t="n">
        <v>22.89</v>
      </c>
      <c r="H13" t="n">
        <v>0.32</v>
      </c>
      <c r="I13" t="n">
        <v>39</v>
      </c>
      <c r="J13" t="n">
        <v>208.37</v>
      </c>
      <c r="K13" t="n">
        <v>55.27</v>
      </c>
      <c r="L13" t="n">
        <v>3.75</v>
      </c>
      <c r="M13" t="n">
        <v>37</v>
      </c>
      <c r="N13" t="n">
        <v>44.35</v>
      </c>
      <c r="O13" t="n">
        <v>25933.43</v>
      </c>
      <c r="P13" t="n">
        <v>197.43</v>
      </c>
      <c r="Q13" t="n">
        <v>1389.79</v>
      </c>
      <c r="R13" t="n">
        <v>64.8</v>
      </c>
      <c r="S13" t="n">
        <v>39.31</v>
      </c>
      <c r="T13" t="n">
        <v>11768.2</v>
      </c>
      <c r="U13" t="n">
        <v>0.61</v>
      </c>
      <c r="V13" t="n">
        <v>0.86</v>
      </c>
      <c r="W13" t="n">
        <v>3.42</v>
      </c>
      <c r="X13" t="n">
        <v>0.75</v>
      </c>
      <c r="Y13" t="n">
        <v>1</v>
      </c>
      <c r="Z13" t="n">
        <v>10</v>
      </c>
      <c r="AA13" t="n">
        <v>511.3416489201043</v>
      </c>
      <c r="AB13" t="n">
        <v>699.6402028539176</v>
      </c>
      <c r="AC13" t="n">
        <v>632.8675238447311</v>
      </c>
      <c r="AD13" t="n">
        <v>511341.6489201043</v>
      </c>
      <c r="AE13" t="n">
        <v>699640.2028539176</v>
      </c>
      <c r="AF13" t="n">
        <v>1.217574204094196e-06</v>
      </c>
      <c r="AG13" t="n">
        <v>25</v>
      </c>
      <c r="AH13" t="n">
        <v>632867.523844731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5.3078</v>
      </c>
      <c r="E14" t="n">
        <v>18.84</v>
      </c>
      <c r="F14" t="n">
        <v>14.82</v>
      </c>
      <c r="G14" t="n">
        <v>24.69</v>
      </c>
      <c r="H14" t="n">
        <v>0.34</v>
      </c>
      <c r="I14" t="n">
        <v>36</v>
      </c>
      <c r="J14" t="n">
        <v>208.77</v>
      </c>
      <c r="K14" t="n">
        <v>55.27</v>
      </c>
      <c r="L14" t="n">
        <v>4</v>
      </c>
      <c r="M14" t="n">
        <v>34</v>
      </c>
      <c r="N14" t="n">
        <v>44.5</v>
      </c>
      <c r="O14" t="n">
        <v>25982.82</v>
      </c>
      <c r="P14" t="n">
        <v>195.08</v>
      </c>
      <c r="Q14" t="n">
        <v>1389.79</v>
      </c>
      <c r="R14" t="n">
        <v>62.97</v>
      </c>
      <c r="S14" t="n">
        <v>39.31</v>
      </c>
      <c r="T14" t="n">
        <v>10869.22</v>
      </c>
      <c r="U14" t="n">
        <v>0.62</v>
      </c>
      <c r="V14" t="n">
        <v>0.87</v>
      </c>
      <c r="W14" t="n">
        <v>3.42</v>
      </c>
      <c r="X14" t="n">
        <v>0.6899999999999999</v>
      </c>
      <c r="Y14" t="n">
        <v>1</v>
      </c>
      <c r="Z14" t="n">
        <v>10</v>
      </c>
      <c r="AA14" t="n">
        <v>505.778406023786</v>
      </c>
      <c r="AB14" t="n">
        <v>692.0283284902202</v>
      </c>
      <c r="AC14" t="n">
        <v>625.9821160869722</v>
      </c>
      <c r="AD14" t="n">
        <v>505778.4060237861</v>
      </c>
      <c r="AE14" t="n">
        <v>692028.3284902202</v>
      </c>
      <c r="AF14" t="n">
        <v>1.229456931511686e-06</v>
      </c>
      <c r="AG14" t="n">
        <v>25</v>
      </c>
      <c r="AH14" t="n">
        <v>625982.1160869722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5.3345</v>
      </c>
      <c r="E15" t="n">
        <v>18.75</v>
      </c>
      <c r="F15" t="n">
        <v>14.8</v>
      </c>
      <c r="G15" t="n">
        <v>26.12</v>
      </c>
      <c r="H15" t="n">
        <v>0.36</v>
      </c>
      <c r="I15" t="n">
        <v>34</v>
      </c>
      <c r="J15" t="n">
        <v>209.17</v>
      </c>
      <c r="K15" t="n">
        <v>55.27</v>
      </c>
      <c r="L15" t="n">
        <v>4.25</v>
      </c>
      <c r="M15" t="n">
        <v>32</v>
      </c>
      <c r="N15" t="n">
        <v>44.65</v>
      </c>
      <c r="O15" t="n">
        <v>26032.25</v>
      </c>
      <c r="P15" t="n">
        <v>193.32</v>
      </c>
      <c r="Q15" t="n">
        <v>1389.67</v>
      </c>
      <c r="R15" t="n">
        <v>62.42</v>
      </c>
      <c r="S15" t="n">
        <v>39.31</v>
      </c>
      <c r="T15" t="n">
        <v>10607.01</v>
      </c>
      <c r="U15" t="n">
        <v>0.63</v>
      </c>
      <c r="V15" t="n">
        <v>0.87</v>
      </c>
      <c r="W15" t="n">
        <v>3.42</v>
      </c>
      <c r="X15" t="n">
        <v>0.68</v>
      </c>
      <c r="Y15" t="n">
        <v>1</v>
      </c>
      <c r="Z15" t="n">
        <v>10</v>
      </c>
      <c r="AA15" t="n">
        <v>502.4416866073686</v>
      </c>
      <c r="AB15" t="n">
        <v>687.4628817790065</v>
      </c>
      <c r="AC15" t="n">
        <v>621.8523892022318</v>
      </c>
      <c r="AD15" t="n">
        <v>502441.6866073686</v>
      </c>
      <c r="AE15" t="n">
        <v>687462.8817790064</v>
      </c>
      <c r="AF15" t="n">
        <v>1.235641508939502e-06</v>
      </c>
      <c r="AG15" t="n">
        <v>25</v>
      </c>
      <c r="AH15" t="n">
        <v>621852.3892022319</v>
      </c>
    </row>
    <row r="16">
      <c r="A16" t="n">
        <v>14</v>
      </c>
      <c r="B16" t="n">
        <v>105</v>
      </c>
      <c r="C16" t="inlineStr">
        <is>
          <t xml:space="preserve">CONCLUIDO	</t>
        </is>
      </c>
      <c r="D16" t="n">
        <v>5.3728</v>
      </c>
      <c r="E16" t="n">
        <v>18.61</v>
      </c>
      <c r="F16" t="n">
        <v>14.75</v>
      </c>
      <c r="G16" t="n">
        <v>27.66</v>
      </c>
      <c r="H16" t="n">
        <v>0.38</v>
      </c>
      <c r="I16" t="n">
        <v>32</v>
      </c>
      <c r="J16" t="n">
        <v>209.58</v>
      </c>
      <c r="K16" t="n">
        <v>55.27</v>
      </c>
      <c r="L16" t="n">
        <v>4.5</v>
      </c>
      <c r="M16" t="n">
        <v>30</v>
      </c>
      <c r="N16" t="n">
        <v>44.8</v>
      </c>
      <c r="O16" t="n">
        <v>26081.73</v>
      </c>
      <c r="P16" t="n">
        <v>191.28</v>
      </c>
      <c r="Q16" t="n">
        <v>1389.59</v>
      </c>
      <c r="R16" t="n">
        <v>60.83</v>
      </c>
      <c r="S16" t="n">
        <v>39.31</v>
      </c>
      <c r="T16" t="n">
        <v>9821.139999999999</v>
      </c>
      <c r="U16" t="n">
        <v>0.65</v>
      </c>
      <c r="V16" t="n">
        <v>0.87</v>
      </c>
      <c r="W16" t="n">
        <v>3.41</v>
      </c>
      <c r="X16" t="n">
        <v>0.63</v>
      </c>
      <c r="Y16" t="n">
        <v>1</v>
      </c>
      <c r="Z16" t="n">
        <v>10</v>
      </c>
      <c r="AA16" t="n">
        <v>498.0832089625148</v>
      </c>
      <c r="AB16" t="n">
        <v>681.4994203828543</v>
      </c>
      <c r="AC16" t="n">
        <v>616.4580721919579</v>
      </c>
      <c r="AD16" t="n">
        <v>498083.2089625148</v>
      </c>
      <c r="AE16" t="n">
        <v>681499.4203828543</v>
      </c>
      <c r="AF16" t="n">
        <v>1.244513018882773e-06</v>
      </c>
      <c r="AG16" t="n">
        <v>25</v>
      </c>
      <c r="AH16" t="n">
        <v>616458.0721919579</v>
      </c>
    </row>
    <row r="17">
      <c r="A17" t="n">
        <v>15</v>
      </c>
      <c r="B17" t="n">
        <v>105</v>
      </c>
      <c r="C17" t="inlineStr">
        <is>
          <t xml:space="preserve">CONCLUIDO	</t>
        </is>
      </c>
      <c r="D17" t="n">
        <v>5.4134</v>
      </c>
      <c r="E17" t="n">
        <v>18.47</v>
      </c>
      <c r="F17" t="n">
        <v>14.69</v>
      </c>
      <c r="G17" t="n">
        <v>29.38</v>
      </c>
      <c r="H17" t="n">
        <v>0.4</v>
      </c>
      <c r="I17" t="n">
        <v>30</v>
      </c>
      <c r="J17" t="n">
        <v>209.98</v>
      </c>
      <c r="K17" t="n">
        <v>55.27</v>
      </c>
      <c r="L17" t="n">
        <v>4.75</v>
      </c>
      <c r="M17" t="n">
        <v>28</v>
      </c>
      <c r="N17" t="n">
        <v>44.95</v>
      </c>
      <c r="O17" t="n">
        <v>26131.27</v>
      </c>
      <c r="P17" t="n">
        <v>188.94</v>
      </c>
      <c r="Q17" t="n">
        <v>1389.79</v>
      </c>
      <c r="R17" t="n">
        <v>58.91</v>
      </c>
      <c r="S17" t="n">
        <v>39.31</v>
      </c>
      <c r="T17" t="n">
        <v>8869.059999999999</v>
      </c>
      <c r="U17" t="n">
        <v>0.67</v>
      </c>
      <c r="V17" t="n">
        <v>0.87</v>
      </c>
      <c r="W17" t="n">
        <v>3.41</v>
      </c>
      <c r="X17" t="n">
        <v>0.57</v>
      </c>
      <c r="Y17" t="n">
        <v>1</v>
      </c>
      <c r="Z17" t="n">
        <v>10</v>
      </c>
      <c r="AA17" t="n">
        <v>493.3125097296024</v>
      </c>
      <c r="AB17" t="n">
        <v>674.9719392239878</v>
      </c>
      <c r="AC17" t="n">
        <v>610.5535646735161</v>
      </c>
      <c r="AD17" t="n">
        <v>493312.5097296024</v>
      </c>
      <c r="AE17" t="n">
        <v>674971.9392239877</v>
      </c>
      <c r="AF17" t="n">
        <v>1.253917282686868e-06</v>
      </c>
      <c r="AG17" t="n">
        <v>25</v>
      </c>
      <c r="AH17" t="n">
        <v>610553.5646735161</v>
      </c>
    </row>
    <row r="18">
      <c r="A18" t="n">
        <v>16</v>
      </c>
      <c r="B18" t="n">
        <v>105</v>
      </c>
      <c r="C18" t="inlineStr">
        <is>
          <t xml:space="preserve">CONCLUIDO	</t>
        </is>
      </c>
      <c r="D18" t="n">
        <v>5.447</v>
      </c>
      <c r="E18" t="n">
        <v>18.36</v>
      </c>
      <c r="F18" t="n">
        <v>14.66</v>
      </c>
      <c r="G18" t="n">
        <v>31.41</v>
      </c>
      <c r="H18" t="n">
        <v>0.42</v>
      </c>
      <c r="I18" t="n">
        <v>28</v>
      </c>
      <c r="J18" t="n">
        <v>210.38</v>
      </c>
      <c r="K18" t="n">
        <v>55.27</v>
      </c>
      <c r="L18" t="n">
        <v>5</v>
      </c>
      <c r="M18" t="n">
        <v>26</v>
      </c>
      <c r="N18" t="n">
        <v>45.11</v>
      </c>
      <c r="O18" t="n">
        <v>26180.86</v>
      </c>
      <c r="P18" t="n">
        <v>186.9</v>
      </c>
      <c r="Q18" t="n">
        <v>1389.65</v>
      </c>
      <c r="R18" t="n">
        <v>58</v>
      </c>
      <c r="S18" t="n">
        <v>39.31</v>
      </c>
      <c r="T18" t="n">
        <v>8426.190000000001</v>
      </c>
      <c r="U18" t="n">
        <v>0.68</v>
      </c>
      <c r="V18" t="n">
        <v>0.88</v>
      </c>
      <c r="W18" t="n">
        <v>3.4</v>
      </c>
      <c r="X18" t="n">
        <v>0.54</v>
      </c>
      <c r="Y18" t="n">
        <v>1</v>
      </c>
      <c r="Z18" t="n">
        <v>10</v>
      </c>
      <c r="AA18" t="n">
        <v>480.656358145879</v>
      </c>
      <c r="AB18" t="n">
        <v>657.6552342771358</v>
      </c>
      <c r="AC18" t="n">
        <v>594.8895417426438</v>
      </c>
      <c r="AD18" t="n">
        <v>480656.358145879</v>
      </c>
      <c r="AE18" t="n">
        <v>657655.2342771358</v>
      </c>
      <c r="AF18" t="n">
        <v>1.261700121697154e-06</v>
      </c>
      <c r="AG18" t="n">
        <v>24</v>
      </c>
      <c r="AH18" t="n">
        <v>594889.5417426438</v>
      </c>
    </row>
    <row r="19">
      <c r="A19" t="n">
        <v>17</v>
      </c>
      <c r="B19" t="n">
        <v>105</v>
      </c>
      <c r="C19" t="inlineStr">
        <is>
          <t xml:space="preserve">CONCLUIDO	</t>
        </is>
      </c>
      <c r="D19" t="n">
        <v>5.4583</v>
      </c>
      <c r="E19" t="n">
        <v>18.32</v>
      </c>
      <c r="F19" t="n">
        <v>14.66</v>
      </c>
      <c r="G19" t="n">
        <v>32.58</v>
      </c>
      <c r="H19" t="n">
        <v>0.44</v>
      </c>
      <c r="I19" t="n">
        <v>27</v>
      </c>
      <c r="J19" t="n">
        <v>210.78</v>
      </c>
      <c r="K19" t="n">
        <v>55.27</v>
      </c>
      <c r="L19" t="n">
        <v>5.25</v>
      </c>
      <c r="M19" t="n">
        <v>25</v>
      </c>
      <c r="N19" t="n">
        <v>45.26</v>
      </c>
      <c r="O19" t="n">
        <v>26230.5</v>
      </c>
      <c r="P19" t="n">
        <v>185.58</v>
      </c>
      <c r="Q19" t="n">
        <v>1389.87</v>
      </c>
      <c r="R19" t="n">
        <v>58.07</v>
      </c>
      <c r="S19" t="n">
        <v>39.31</v>
      </c>
      <c r="T19" t="n">
        <v>8467.34</v>
      </c>
      <c r="U19" t="n">
        <v>0.68</v>
      </c>
      <c r="V19" t="n">
        <v>0.88</v>
      </c>
      <c r="W19" t="n">
        <v>3.4</v>
      </c>
      <c r="X19" t="n">
        <v>0.54</v>
      </c>
      <c r="Y19" t="n">
        <v>1</v>
      </c>
      <c r="Z19" t="n">
        <v>10</v>
      </c>
      <c r="AA19" t="n">
        <v>478.7839269307156</v>
      </c>
      <c r="AB19" t="n">
        <v>655.0932912827139</v>
      </c>
      <c r="AC19" t="n">
        <v>592.5721069918999</v>
      </c>
      <c r="AD19" t="n">
        <v>478783.9269307156</v>
      </c>
      <c r="AE19" t="n">
        <v>655093.291282714</v>
      </c>
      <c r="AF19" t="n">
        <v>1.264317564578589e-06</v>
      </c>
      <c r="AG19" t="n">
        <v>24</v>
      </c>
      <c r="AH19" t="n">
        <v>592572.1069918999</v>
      </c>
    </row>
    <row r="20">
      <c r="A20" t="n">
        <v>18</v>
      </c>
      <c r="B20" t="n">
        <v>105</v>
      </c>
      <c r="C20" t="inlineStr">
        <is>
          <t xml:space="preserve">CONCLUIDO	</t>
        </is>
      </c>
      <c r="D20" t="n">
        <v>5.4982</v>
      </c>
      <c r="E20" t="n">
        <v>18.19</v>
      </c>
      <c r="F20" t="n">
        <v>14.61</v>
      </c>
      <c r="G20" t="n">
        <v>35.06</v>
      </c>
      <c r="H20" t="n">
        <v>0.46</v>
      </c>
      <c r="I20" t="n">
        <v>25</v>
      </c>
      <c r="J20" t="n">
        <v>211.18</v>
      </c>
      <c r="K20" t="n">
        <v>55.27</v>
      </c>
      <c r="L20" t="n">
        <v>5.5</v>
      </c>
      <c r="M20" t="n">
        <v>23</v>
      </c>
      <c r="N20" t="n">
        <v>45.41</v>
      </c>
      <c r="O20" t="n">
        <v>26280.2</v>
      </c>
      <c r="P20" t="n">
        <v>183.71</v>
      </c>
      <c r="Q20" t="n">
        <v>1389.88</v>
      </c>
      <c r="R20" t="n">
        <v>56.46</v>
      </c>
      <c r="S20" t="n">
        <v>39.31</v>
      </c>
      <c r="T20" t="n">
        <v>7670.46</v>
      </c>
      <c r="U20" t="n">
        <v>0.7</v>
      </c>
      <c r="V20" t="n">
        <v>0.88</v>
      </c>
      <c r="W20" t="n">
        <v>3.4</v>
      </c>
      <c r="X20" t="n">
        <v>0.49</v>
      </c>
      <c r="Y20" t="n">
        <v>1</v>
      </c>
      <c r="Z20" t="n">
        <v>10</v>
      </c>
      <c r="AA20" t="n">
        <v>474.7191709320197</v>
      </c>
      <c r="AB20" t="n">
        <v>649.5317128009196</v>
      </c>
      <c r="AC20" t="n">
        <v>587.5413177546836</v>
      </c>
      <c r="AD20" t="n">
        <v>474719.1709320197</v>
      </c>
      <c r="AE20" t="n">
        <v>649531.7128009197</v>
      </c>
      <c r="AF20" t="n">
        <v>1.273559685903303e-06</v>
      </c>
      <c r="AG20" t="n">
        <v>24</v>
      </c>
      <c r="AH20" t="n">
        <v>587541.3177546837</v>
      </c>
    </row>
    <row r="21">
      <c r="A21" t="n">
        <v>19</v>
      </c>
      <c r="B21" t="n">
        <v>105</v>
      </c>
      <c r="C21" t="inlineStr">
        <is>
          <t xml:space="preserve">CONCLUIDO	</t>
        </is>
      </c>
      <c r="D21" t="n">
        <v>5.521</v>
      </c>
      <c r="E21" t="n">
        <v>18.11</v>
      </c>
      <c r="F21" t="n">
        <v>14.57</v>
      </c>
      <c r="G21" t="n">
        <v>36.44</v>
      </c>
      <c r="H21" t="n">
        <v>0.48</v>
      </c>
      <c r="I21" t="n">
        <v>24</v>
      </c>
      <c r="J21" t="n">
        <v>211.59</v>
      </c>
      <c r="K21" t="n">
        <v>55.27</v>
      </c>
      <c r="L21" t="n">
        <v>5.75</v>
      </c>
      <c r="M21" t="n">
        <v>22</v>
      </c>
      <c r="N21" t="n">
        <v>45.57</v>
      </c>
      <c r="O21" t="n">
        <v>26329.94</v>
      </c>
      <c r="P21" t="n">
        <v>181.33</v>
      </c>
      <c r="Q21" t="n">
        <v>1389.76</v>
      </c>
      <c r="R21" t="n">
        <v>55.45</v>
      </c>
      <c r="S21" t="n">
        <v>39.31</v>
      </c>
      <c r="T21" t="n">
        <v>7170.39</v>
      </c>
      <c r="U21" t="n">
        <v>0.71</v>
      </c>
      <c r="V21" t="n">
        <v>0.88</v>
      </c>
      <c r="W21" t="n">
        <v>3.4</v>
      </c>
      <c r="X21" t="n">
        <v>0.45</v>
      </c>
      <c r="Y21" t="n">
        <v>1</v>
      </c>
      <c r="Z21" t="n">
        <v>10</v>
      </c>
      <c r="AA21" t="n">
        <v>471.0670898523906</v>
      </c>
      <c r="AB21" t="n">
        <v>644.5347743493251</v>
      </c>
      <c r="AC21" t="n">
        <v>583.0212800956621</v>
      </c>
      <c r="AD21" t="n">
        <v>471067.0898523906</v>
      </c>
      <c r="AE21" t="n">
        <v>644534.7743493251</v>
      </c>
      <c r="AF21" t="n">
        <v>1.278840898088854e-06</v>
      </c>
      <c r="AG21" t="n">
        <v>24</v>
      </c>
      <c r="AH21" t="n">
        <v>583021.2800956621</v>
      </c>
    </row>
    <row r="22">
      <c r="A22" t="n">
        <v>20</v>
      </c>
      <c r="B22" t="n">
        <v>105</v>
      </c>
      <c r="C22" t="inlineStr">
        <is>
          <t xml:space="preserve">CONCLUIDO	</t>
        </is>
      </c>
      <c r="D22" t="n">
        <v>5.5345</v>
      </c>
      <c r="E22" t="n">
        <v>18.07</v>
      </c>
      <c r="F22" t="n">
        <v>14.57</v>
      </c>
      <c r="G22" t="n">
        <v>38.01</v>
      </c>
      <c r="H22" t="n">
        <v>0.5</v>
      </c>
      <c r="I22" t="n">
        <v>23</v>
      </c>
      <c r="J22" t="n">
        <v>211.99</v>
      </c>
      <c r="K22" t="n">
        <v>55.27</v>
      </c>
      <c r="L22" t="n">
        <v>6</v>
      </c>
      <c r="M22" t="n">
        <v>21</v>
      </c>
      <c r="N22" t="n">
        <v>45.72</v>
      </c>
      <c r="O22" t="n">
        <v>26379.74</v>
      </c>
      <c r="P22" t="n">
        <v>179.45</v>
      </c>
      <c r="Q22" t="n">
        <v>1389.64</v>
      </c>
      <c r="R22" t="n">
        <v>55.14</v>
      </c>
      <c r="S22" t="n">
        <v>39.31</v>
      </c>
      <c r="T22" t="n">
        <v>7020.62</v>
      </c>
      <c r="U22" t="n">
        <v>0.71</v>
      </c>
      <c r="V22" t="n">
        <v>0.88</v>
      </c>
      <c r="W22" t="n">
        <v>3.4</v>
      </c>
      <c r="X22" t="n">
        <v>0.45</v>
      </c>
      <c r="Y22" t="n">
        <v>1</v>
      </c>
      <c r="Z22" t="n">
        <v>10</v>
      </c>
      <c r="AA22" t="n">
        <v>468.5863618712969</v>
      </c>
      <c r="AB22" t="n">
        <v>641.1405328835981</v>
      </c>
      <c r="AC22" t="n">
        <v>579.9509802715763</v>
      </c>
      <c r="AD22" t="n">
        <v>468586.3618712969</v>
      </c>
      <c r="AE22" t="n">
        <v>641140.5328835981</v>
      </c>
      <c r="AF22" t="n">
        <v>1.281967931619772e-06</v>
      </c>
      <c r="AG22" t="n">
        <v>24</v>
      </c>
      <c r="AH22" t="n">
        <v>579950.9802715763</v>
      </c>
    </row>
    <row r="23">
      <c r="A23" t="n">
        <v>21</v>
      </c>
      <c r="B23" t="n">
        <v>105</v>
      </c>
      <c r="C23" t="inlineStr">
        <is>
          <t xml:space="preserve">CONCLUIDO	</t>
        </is>
      </c>
      <c r="D23" t="n">
        <v>5.5534</v>
      </c>
      <c r="E23" t="n">
        <v>18.01</v>
      </c>
      <c r="F23" t="n">
        <v>14.55</v>
      </c>
      <c r="G23" t="n">
        <v>39.68</v>
      </c>
      <c r="H23" t="n">
        <v>0.52</v>
      </c>
      <c r="I23" t="n">
        <v>22</v>
      </c>
      <c r="J23" t="n">
        <v>212.4</v>
      </c>
      <c r="K23" t="n">
        <v>55.27</v>
      </c>
      <c r="L23" t="n">
        <v>6.25</v>
      </c>
      <c r="M23" t="n">
        <v>20</v>
      </c>
      <c r="N23" t="n">
        <v>45.87</v>
      </c>
      <c r="O23" t="n">
        <v>26429.59</v>
      </c>
      <c r="P23" t="n">
        <v>177.82</v>
      </c>
      <c r="Q23" t="n">
        <v>1389.58</v>
      </c>
      <c r="R23" t="n">
        <v>54.51</v>
      </c>
      <c r="S23" t="n">
        <v>39.31</v>
      </c>
      <c r="T23" t="n">
        <v>6712.55</v>
      </c>
      <c r="U23" t="n">
        <v>0.72</v>
      </c>
      <c r="V23" t="n">
        <v>0.88</v>
      </c>
      <c r="W23" t="n">
        <v>3.4</v>
      </c>
      <c r="X23" t="n">
        <v>0.43</v>
      </c>
      <c r="Y23" t="n">
        <v>1</v>
      </c>
      <c r="Z23" t="n">
        <v>10</v>
      </c>
      <c r="AA23" t="n">
        <v>466.0057377193849</v>
      </c>
      <c r="AB23" t="n">
        <v>637.6096090698497</v>
      </c>
      <c r="AC23" t="n">
        <v>576.7570428709294</v>
      </c>
      <c r="AD23" t="n">
        <v>466005.7377193849</v>
      </c>
      <c r="AE23" t="n">
        <v>637609.6090698497</v>
      </c>
      <c r="AF23" t="n">
        <v>1.286345778563057e-06</v>
      </c>
      <c r="AG23" t="n">
        <v>24</v>
      </c>
      <c r="AH23" t="n">
        <v>576757.0428709293</v>
      </c>
    </row>
    <row r="24">
      <c r="A24" t="n">
        <v>22</v>
      </c>
      <c r="B24" t="n">
        <v>105</v>
      </c>
      <c r="C24" t="inlineStr">
        <is>
          <t xml:space="preserve">CONCLUIDO	</t>
        </is>
      </c>
      <c r="D24" t="n">
        <v>5.5785</v>
      </c>
      <c r="E24" t="n">
        <v>17.93</v>
      </c>
      <c r="F24" t="n">
        <v>14.51</v>
      </c>
      <c r="G24" t="n">
        <v>41.46</v>
      </c>
      <c r="H24" t="n">
        <v>0.54</v>
      </c>
      <c r="I24" t="n">
        <v>21</v>
      </c>
      <c r="J24" t="n">
        <v>212.8</v>
      </c>
      <c r="K24" t="n">
        <v>55.27</v>
      </c>
      <c r="L24" t="n">
        <v>6.5</v>
      </c>
      <c r="M24" t="n">
        <v>19</v>
      </c>
      <c r="N24" t="n">
        <v>46.03</v>
      </c>
      <c r="O24" t="n">
        <v>26479.5</v>
      </c>
      <c r="P24" t="n">
        <v>175.03</v>
      </c>
      <c r="Q24" t="n">
        <v>1389.63</v>
      </c>
      <c r="R24" t="n">
        <v>53.41</v>
      </c>
      <c r="S24" t="n">
        <v>39.31</v>
      </c>
      <c r="T24" t="n">
        <v>6163.9</v>
      </c>
      <c r="U24" t="n">
        <v>0.74</v>
      </c>
      <c r="V24" t="n">
        <v>0.88</v>
      </c>
      <c r="W24" t="n">
        <v>3.39</v>
      </c>
      <c r="X24" t="n">
        <v>0.39</v>
      </c>
      <c r="Y24" t="n">
        <v>1</v>
      </c>
      <c r="Z24" t="n">
        <v>10</v>
      </c>
      <c r="AA24" t="n">
        <v>461.9221827750027</v>
      </c>
      <c r="AB24" t="n">
        <v>632.0223090412165</v>
      </c>
      <c r="AC24" t="n">
        <v>571.7029869152041</v>
      </c>
      <c r="AD24" t="n">
        <v>461922.1827750027</v>
      </c>
      <c r="AE24" t="n">
        <v>632022.3090412165</v>
      </c>
      <c r="AF24" t="n">
        <v>1.292159744609431e-06</v>
      </c>
      <c r="AG24" t="n">
        <v>24</v>
      </c>
      <c r="AH24" t="n">
        <v>571702.9869152041</v>
      </c>
    </row>
    <row r="25">
      <c r="A25" t="n">
        <v>23</v>
      </c>
      <c r="B25" t="n">
        <v>105</v>
      </c>
      <c r="C25" t="inlineStr">
        <is>
          <t xml:space="preserve">CONCLUIDO	</t>
        </is>
      </c>
      <c r="D25" t="n">
        <v>5.5925</v>
      </c>
      <c r="E25" t="n">
        <v>17.88</v>
      </c>
      <c r="F25" t="n">
        <v>14.51</v>
      </c>
      <c r="G25" t="n">
        <v>43.52</v>
      </c>
      <c r="H25" t="n">
        <v>0.5600000000000001</v>
      </c>
      <c r="I25" t="n">
        <v>20</v>
      </c>
      <c r="J25" t="n">
        <v>213.21</v>
      </c>
      <c r="K25" t="n">
        <v>55.27</v>
      </c>
      <c r="L25" t="n">
        <v>6.75</v>
      </c>
      <c r="M25" t="n">
        <v>18</v>
      </c>
      <c r="N25" t="n">
        <v>46.18</v>
      </c>
      <c r="O25" t="n">
        <v>26529.46</v>
      </c>
      <c r="P25" t="n">
        <v>174.68</v>
      </c>
      <c r="Q25" t="n">
        <v>1389.7</v>
      </c>
      <c r="R25" t="n">
        <v>53.04</v>
      </c>
      <c r="S25" t="n">
        <v>39.31</v>
      </c>
      <c r="T25" t="n">
        <v>5985.79</v>
      </c>
      <c r="U25" t="n">
        <v>0.74</v>
      </c>
      <c r="V25" t="n">
        <v>0.88</v>
      </c>
      <c r="W25" t="n">
        <v>3.4</v>
      </c>
      <c r="X25" t="n">
        <v>0.38</v>
      </c>
      <c r="Y25" t="n">
        <v>1</v>
      </c>
      <c r="Z25" t="n">
        <v>10</v>
      </c>
      <c r="AA25" t="n">
        <v>460.9557195757049</v>
      </c>
      <c r="AB25" t="n">
        <v>630.6999514545901</v>
      </c>
      <c r="AC25" t="n">
        <v>570.5068332807047</v>
      </c>
      <c r="AD25" t="n">
        <v>460955.7195757049</v>
      </c>
      <c r="AE25" t="n">
        <v>630699.9514545901</v>
      </c>
      <c r="AF25" t="n">
        <v>1.29540259419705e-06</v>
      </c>
      <c r="AG25" t="n">
        <v>24</v>
      </c>
      <c r="AH25" t="n">
        <v>570506.8332807047</v>
      </c>
    </row>
    <row r="26">
      <c r="A26" t="n">
        <v>24</v>
      </c>
      <c r="B26" t="n">
        <v>105</v>
      </c>
      <c r="C26" t="inlineStr">
        <is>
          <t xml:space="preserve">CONCLUIDO	</t>
        </is>
      </c>
      <c r="D26" t="n">
        <v>5.6125</v>
      </c>
      <c r="E26" t="n">
        <v>17.82</v>
      </c>
      <c r="F26" t="n">
        <v>14.48</v>
      </c>
      <c r="G26" t="n">
        <v>45.73</v>
      </c>
      <c r="H26" t="n">
        <v>0.58</v>
      </c>
      <c r="I26" t="n">
        <v>19</v>
      </c>
      <c r="J26" t="n">
        <v>213.61</v>
      </c>
      <c r="K26" t="n">
        <v>55.27</v>
      </c>
      <c r="L26" t="n">
        <v>7</v>
      </c>
      <c r="M26" t="n">
        <v>17</v>
      </c>
      <c r="N26" t="n">
        <v>46.34</v>
      </c>
      <c r="O26" t="n">
        <v>26579.47</v>
      </c>
      <c r="P26" t="n">
        <v>172.23</v>
      </c>
      <c r="Q26" t="n">
        <v>1389.57</v>
      </c>
      <c r="R26" t="n">
        <v>52.58</v>
      </c>
      <c r="S26" t="n">
        <v>39.31</v>
      </c>
      <c r="T26" t="n">
        <v>5762.16</v>
      </c>
      <c r="U26" t="n">
        <v>0.75</v>
      </c>
      <c r="V26" t="n">
        <v>0.89</v>
      </c>
      <c r="W26" t="n">
        <v>3.39</v>
      </c>
      <c r="X26" t="n">
        <v>0.36</v>
      </c>
      <c r="Y26" t="n">
        <v>1</v>
      </c>
      <c r="Z26" t="n">
        <v>10</v>
      </c>
      <c r="AA26" t="n">
        <v>457.5297679923644</v>
      </c>
      <c r="AB26" t="n">
        <v>626.0124133559469</v>
      </c>
      <c r="AC26" t="n">
        <v>566.2666672391949</v>
      </c>
      <c r="AD26" t="n">
        <v>457529.7679923644</v>
      </c>
      <c r="AE26" t="n">
        <v>626012.4133559469</v>
      </c>
      <c r="AF26" t="n">
        <v>1.300035236465077e-06</v>
      </c>
      <c r="AG26" t="n">
        <v>24</v>
      </c>
      <c r="AH26" t="n">
        <v>566266.667239195</v>
      </c>
    </row>
    <row r="27">
      <c r="A27" t="n">
        <v>25</v>
      </c>
      <c r="B27" t="n">
        <v>105</v>
      </c>
      <c r="C27" t="inlineStr">
        <is>
          <t xml:space="preserve">CONCLUIDO	</t>
        </is>
      </c>
      <c r="D27" t="n">
        <v>5.6321</v>
      </c>
      <c r="E27" t="n">
        <v>17.76</v>
      </c>
      <c r="F27" t="n">
        <v>14.46</v>
      </c>
      <c r="G27" t="n">
        <v>48.2</v>
      </c>
      <c r="H27" t="n">
        <v>0.6</v>
      </c>
      <c r="I27" t="n">
        <v>18</v>
      </c>
      <c r="J27" t="n">
        <v>214.02</v>
      </c>
      <c r="K27" t="n">
        <v>55.27</v>
      </c>
      <c r="L27" t="n">
        <v>7.25</v>
      </c>
      <c r="M27" t="n">
        <v>16</v>
      </c>
      <c r="N27" t="n">
        <v>46.49</v>
      </c>
      <c r="O27" t="n">
        <v>26629.54</v>
      </c>
      <c r="P27" t="n">
        <v>169.77</v>
      </c>
      <c r="Q27" t="n">
        <v>1389.57</v>
      </c>
      <c r="R27" t="n">
        <v>51.71</v>
      </c>
      <c r="S27" t="n">
        <v>39.31</v>
      </c>
      <c r="T27" t="n">
        <v>5331.74</v>
      </c>
      <c r="U27" t="n">
        <v>0.76</v>
      </c>
      <c r="V27" t="n">
        <v>0.89</v>
      </c>
      <c r="W27" t="n">
        <v>3.39</v>
      </c>
      <c r="X27" t="n">
        <v>0.34</v>
      </c>
      <c r="Y27" t="n">
        <v>1</v>
      </c>
      <c r="Z27" t="n">
        <v>10</v>
      </c>
      <c r="AA27" t="n">
        <v>454.1898002257541</v>
      </c>
      <c r="AB27" t="n">
        <v>621.4425221086921</v>
      </c>
      <c r="AC27" t="n">
        <v>562.1329199986955</v>
      </c>
      <c r="AD27" t="n">
        <v>454189.8002257542</v>
      </c>
      <c r="AE27" t="n">
        <v>621442.5221086921</v>
      </c>
      <c r="AF27" t="n">
        <v>1.304575225887744e-06</v>
      </c>
      <c r="AG27" t="n">
        <v>24</v>
      </c>
      <c r="AH27" t="n">
        <v>562132.9199986955</v>
      </c>
    </row>
    <row r="28">
      <c r="A28" t="n">
        <v>26</v>
      </c>
      <c r="B28" t="n">
        <v>105</v>
      </c>
      <c r="C28" t="inlineStr">
        <is>
          <t xml:space="preserve">CONCLUIDO	</t>
        </is>
      </c>
      <c r="D28" t="n">
        <v>5.651</v>
      </c>
      <c r="E28" t="n">
        <v>17.7</v>
      </c>
      <c r="F28" t="n">
        <v>14.44</v>
      </c>
      <c r="G28" t="n">
        <v>50.97</v>
      </c>
      <c r="H28" t="n">
        <v>0.62</v>
      </c>
      <c r="I28" t="n">
        <v>17</v>
      </c>
      <c r="J28" t="n">
        <v>214.42</v>
      </c>
      <c r="K28" t="n">
        <v>55.27</v>
      </c>
      <c r="L28" t="n">
        <v>7.5</v>
      </c>
      <c r="M28" t="n">
        <v>15</v>
      </c>
      <c r="N28" t="n">
        <v>46.65</v>
      </c>
      <c r="O28" t="n">
        <v>26679.66</v>
      </c>
      <c r="P28" t="n">
        <v>166.7</v>
      </c>
      <c r="Q28" t="n">
        <v>1389.57</v>
      </c>
      <c r="R28" t="n">
        <v>51.44</v>
      </c>
      <c r="S28" t="n">
        <v>39.31</v>
      </c>
      <c r="T28" t="n">
        <v>5201.96</v>
      </c>
      <c r="U28" t="n">
        <v>0.76</v>
      </c>
      <c r="V28" t="n">
        <v>0.89</v>
      </c>
      <c r="W28" t="n">
        <v>3.38</v>
      </c>
      <c r="X28" t="n">
        <v>0.32</v>
      </c>
      <c r="Y28" t="n">
        <v>1</v>
      </c>
      <c r="Z28" t="n">
        <v>10</v>
      </c>
      <c r="AA28" t="n">
        <v>450.3151650308243</v>
      </c>
      <c r="AB28" t="n">
        <v>616.1410752981486</v>
      </c>
      <c r="AC28" t="n">
        <v>557.337435831123</v>
      </c>
      <c r="AD28" t="n">
        <v>450315.1650308244</v>
      </c>
      <c r="AE28" t="n">
        <v>616141.0752981487</v>
      </c>
      <c r="AF28" t="n">
        <v>1.308953072831029e-06</v>
      </c>
      <c r="AG28" t="n">
        <v>24</v>
      </c>
      <c r="AH28" t="n">
        <v>557337.435831123</v>
      </c>
    </row>
    <row r="29">
      <c r="A29" t="n">
        <v>27</v>
      </c>
      <c r="B29" t="n">
        <v>105</v>
      </c>
      <c r="C29" t="inlineStr">
        <is>
          <t xml:space="preserve">CONCLUIDO	</t>
        </is>
      </c>
      <c r="D29" t="n">
        <v>5.6511</v>
      </c>
      <c r="E29" t="n">
        <v>17.7</v>
      </c>
      <c r="F29" t="n">
        <v>14.44</v>
      </c>
      <c r="G29" t="n">
        <v>50.97</v>
      </c>
      <c r="H29" t="n">
        <v>0.64</v>
      </c>
      <c r="I29" t="n">
        <v>17</v>
      </c>
      <c r="J29" t="n">
        <v>214.83</v>
      </c>
      <c r="K29" t="n">
        <v>55.27</v>
      </c>
      <c r="L29" t="n">
        <v>7.75</v>
      </c>
      <c r="M29" t="n">
        <v>14</v>
      </c>
      <c r="N29" t="n">
        <v>46.81</v>
      </c>
      <c r="O29" t="n">
        <v>26729.83</v>
      </c>
      <c r="P29" t="n">
        <v>166.21</v>
      </c>
      <c r="Q29" t="n">
        <v>1389.57</v>
      </c>
      <c r="R29" t="n">
        <v>51.16</v>
      </c>
      <c r="S29" t="n">
        <v>39.31</v>
      </c>
      <c r="T29" t="n">
        <v>5062.61</v>
      </c>
      <c r="U29" t="n">
        <v>0.77</v>
      </c>
      <c r="V29" t="n">
        <v>0.89</v>
      </c>
      <c r="W29" t="n">
        <v>3.39</v>
      </c>
      <c r="X29" t="n">
        <v>0.32</v>
      </c>
      <c r="Y29" t="n">
        <v>1</v>
      </c>
      <c r="Z29" t="n">
        <v>10</v>
      </c>
      <c r="AA29" t="n">
        <v>449.8390805777488</v>
      </c>
      <c r="AB29" t="n">
        <v>615.4896755460869</v>
      </c>
      <c r="AC29" t="n">
        <v>556.7482047571527</v>
      </c>
      <c r="AD29" t="n">
        <v>449839.0805777488</v>
      </c>
      <c r="AE29" t="n">
        <v>615489.6755460869</v>
      </c>
      <c r="AF29" t="n">
        <v>1.308976236042369e-06</v>
      </c>
      <c r="AG29" t="n">
        <v>24</v>
      </c>
      <c r="AH29" t="n">
        <v>556748.2047571527</v>
      </c>
    </row>
    <row r="30">
      <c r="A30" t="n">
        <v>28</v>
      </c>
      <c r="B30" t="n">
        <v>105</v>
      </c>
      <c r="C30" t="inlineStr">
        <is>
          <t xml:space="preserve">CONCLUIDO	</t>
        </is>
      </c>
      <c r="D30" t="n">
        <v>5.672</v>
      </c>
      <c r="E30" t="n">
        <v>17.63</v>
      </c>
      <c r="F30" t="n">
        <v>14.42</v>
      </c>
      <c r="G30" t="n">
        <v>54.06</v>
      </c>
      <c r="H30" t="n">
        <v>0.66</v>
      </c>
      <c r="I30" t="n">
        <v>16</v>
      </c>
      <c r="J30" t="n">
        <v>215.24</v>
      </c>
      <c r="K30" t="n">
        <v>55.27</v>
      </c>
      <c r="L30" t="n">
        <v>8</v>
      </c>
      <c r="M30" t="n">
        <v>12</v>
      </c>
      <c r="N30" t="n">
        <v>46.97</v>
      </c>
      <c r="O30" t="n">
        <v>26780.06</v>
      </c>
      <c r="P30" t="n">
        <v>163.37</v>
      </c>
      <c r="Q30" t="n">
        <v>1389.68</v>
      </c>
      <c r="R30" t="n">
        <v>50.48</v>
      </c>
      <c r="S30" t="n">
        <v>39.31</v>
      </c>
      <c r="T30" t="n">
        <v>4727.81</v>
      </c>
      <c r="U30" t="n">
        <v>0.78</v>
      </c>
      <c r="V30" t="n">
        <v>0.89</v>
      </c>
      <c r="W30" t="n">
        <v>3.39</v>
      </c>
      <c r="X30" t="n">
        <v>0.29</v>
      </c>
      <c r="Y30" t="n">
        <v>1</v>
      </c>
      <c r="Z30" t="n">
        <v>10</v>
      </c>
      <c r="AA30" t="n">
        <v>437.361670131034</v>
      </c>
      <c r="AB30" t="n">
        <v>598.4175321083926</v>
      </c>
      <c r="AC30" t="n">
        <v>541.3054027282483</v>
      </c>
      <c r="AD30" t="n">
        <v>437361.670131034</v>
      </c>
      <c r="AE30" t="n">
        <v>598417.5321083926</v>
      </c>
      <c r="AF30" t="n">
        <v>1.313817347212457e-06</v>
      </c>
      <c r="AG30" t="n">
        <v>23</v>
      </c>
      <c r="AH30" t="n">
        <v>541305.4027282483</v>
      </c>
    </row>
    <row r="31">
      <c r="A31" t="n">
        <v>29</v>
      </c>
      <c r="B31" t="n">
        <v>105</v>
      </c>
      <c r="C31" t="inlineStr">
        <is>
          <t xml:space="preserve">CONCLUIDO	</t>
        </is>
      </c>
      <c r="D31" t="n">
        <v>5.6639</v>
      </c>
      <c r="E31" t="n">
        <v>17.66</v>
      </c>
      <c r="F31" t="n">
        <v>14.44</v>
      </c>
      <c r="G31" t="n">
        <v>54.16</v>
      </c>
      <c r="H31" t="n">
        <v>0.68</v>
      </c>
      <c r="I31" t="n">
        <v>16</v>
      </c>
      <c r="J31" t="n">
        <v>215.65</v>
      </c>
      <c r="K31" t="n">
        <v>55.27</v>
      </c>
      <c r="L31" t="n">
        <v>8.25</v>
      </c>
      <c r="M31" t="n">
        <v>11</v>
      </c>
      <c r="N31" t="n">
        <v>47.12</v>
      </c>
      <c r="O31" t="n">
        <v>26830.34</v>
      </c>
      <c r="P31" t="n">
        <v>162.94</v>
      </c>
      <c r="Q31" t="n">
        <v>1389.62</v>
      </c>
      <c r="R31" t="n">
        <v>51.12</v>
      </c>
      <c r="S31" t="n">
        <v>39.31</v>
      </c>
      <c r="T31" t="n">
        <v>5044.41</v>
      </c>
      <c r="U31" t="n">
        <v>0.77</v>
      </c>
      <c r="V31" t="n">
        <v>0.89</v>
      </c>
      <c r="W31" t="n">
        <v>3.39</v>
      </c>
      <c r="X31" t="n">
        <v>0.32</v>
      </c>
      <c r="Y31" t="n">
        <v>1</v>
      </c>
      <c r="Z31" t="n">
        <v>10</v>
      </c>
      <c r="AA31" t="n">
        <v>437.3911081195809</v>
      </c>
      <c r="AB31" t="n">
        <v>598.4578104630349</v>
      </c>
      <c r="AC31" t="n">
        <v>541.3418369732544</v>
      </c>
      <c r="AD31" t="n">
        <v>437391.1081195809</v>
      </c>
      <c r="AE31" t="n">
        <v>598457.8104630349</v>
      </c>
      <c r="AF31" t="n">
        <v>1.311941127093906e-06</v>
      </c>
      <c r="AG31" t="n">
        <v>23</v>
      </c>
      <c r="AH31" t="n">
        <v>541341.8369732545</v>
      </c>
    </row>
    <row r="32">
      <c r="A32" t="n">
        <v>30</v>
      </c>
      <c r="B32" t="n">
        <v>105</v>
      </c>
      <c r="C32" t="inlineStr">
        <is>
          <t xml:space="preserve">CONCLUIDO	</t>
        </is>
      </c>
      <c r="D32" t="n">
        <v>5.6848</v>
      </c>
      <c r="E32" t="n">
        <v>17.59</v>
      </c>
      <c r="F32" t="n">
        <v>14.42</v>
      </c>
      <c r="G32" t="n">
        <v>57.67</v>
      </c>
      <c r="H32" t="n">
        <v>0.7</v>
      </c>
      <c r="I32" t="n">
        <v>15</v>
      </c>
      <c r="J32" t="n">
        <v>216.05</v>
      </c>
      <c r="K32" t="n">
        <v>55.27</v>
      </c>
      <c r="L32" t="n">
        <v>8.5</v>
      </c>
      <c r="M32" t="n">
        <v>8</v>
      </c>
      <c r="N32" t="n">
        <v>47.28</v>
      </c>
      <c r="O32" t="n">
        <v>26880.68</v>
      </c>
      <c r="P32" t="n">
        <v>161.16</v>
      </c>
      <c r="Q32" t="n">
        <v>1389.57</v>
      </c>
      <c r="R32" t="n">
        <v>50.38</v>
      </c>
      <c r="S32" t="n">
        <v>39.31</v>
      </c>
      <c r="T32" t="n">
        <v>4680.65</v>
      </c>
      <c r="U32" t="n">
        <v>0.78</v>
      </c>
      <c r="V32" t="n">
        <v>0.89</v>
      </c>
      <c r="W32" t="n">
        <v>3.39</v>
      </c>
      <c r="X32" t="n">
        <v>0.3</v>
      </c>
      <c r="Y32" t="n">
        <v>1</v>
      </c>
      <c r="Z32" t="n">
        <v>10</v>
      </c>
      <c r="AA32" t="n">
        <v>434.7186876258691</v>
      </c>
      <c r="AB32" t="n">
        <v>594.8012868446671</v>
      </c>
      <c r="AC32" t="n">
        <v>538.0342868370604</v>
      </c>
      <c r="AD32" t="n">
        <v>434718.6876258691</v>
      </c>
      <c r="AE32" t="n">
        <v>594801.286844667</v>
      </c>
      <c r="AF32" t="n">
        <v>1.316782238263995e-06</v>
      </c>
      <c r="AG32" t="n">
        <v>23</v>
      </c>
      <c r="AH32" t="n">
        <v>538034.2868370605</v>
      </c>
    </row>
    <row r="33">
      <c r="A33" t="n">
        <v>31</v>
      </c>
      <c r="B33" t="n">
        <v>105</v>
      </c>
      <c r="C33" t="inlineStr">
        <is>
          <t xml:space="preserve">CONCLUIDO	</t>
        </is>
      </c>
      <c r="D33" t="n">
        <v>5.6843</v>
      </c>
      <c r="E33" t="n">
        <v>17.59</v>
      </c>
      <c r="F33" t="n">
        <v>14.42</v>
      </c>
      <c r="G33" t="n">
        <v>57.68</v>
      </c>
      <c r="H33" t="n">
        <v>0.72</v>
      </c>
      <c r="I33" t="n">
        <v>15</v>
      </c>
      <c r="J33" t="n">
        <v>216.46</v>
      </c>
      <c r="K33" t="n">
        <v>55.27</v>
      </c>
      <c r="L33" t="n">
        <v>8.75</v>
      </c>
      <c r="M33" t="n">
        <v>5</v>
      </c>
      <c r="N33" t="n">
        <v>47.44</v>
      </c>
      <c r="O33" t="n">
        <v>26931.07</v>
      </c>
      <c r="P33" t="n">
        <v>160.3</v>
      </c>
      <c r="Q33" t="n">
        <v>1389.64</v>
      </c>
      <c r="R33" t="n">
        <v>50.15</v>
      </c>
      <c r="S33" t="n">
        <v>39.31</v>
      </c>
      <c r="T33" t="n">
        <v>4567.73</v>
      </c>
      <c r="U33" t="n">
        <v>0.78</v>
      </c>
      <c r="V33" t="n">
        <v>0.89</v>
      </c>
      <c r="W33" t="n">
        <v>3.4</v>
      </c>
      <c r="X33" t="n">
        <v>0.3</v>
      </c>
      <c r="Y33" t="n">
        <v>1</v>
      </c>
      <c r="Z33" t="n">
        <v>10</v>
      </c>
      <c r="AA33" t="n">
        <v>433.9157228569974</v>
      </c>
      <c r="AB33" t="n">
        <v>593.7026350235914</v>
      </c>
      <c r="AC33" t="n">
        <v>537.0404888038207</v>
      </c>
      <c r="AD33" t="n">
        <v>433915.7228569974</v>
      </c>
      <c r="AE33" t="n">
        <v>593702.6350235913</v>
      </c>
      <c r="AF33" t="n">
        <v>1.316666422207294e-06</v>
      </c>
      <c r="AG33" t="n">
        <v>23</v>
      </c>
      <c r="AH33" t="n">
        <v>537040.4888038207</v>
      </c>
    </row>
    <row r="34">
      <c r="A34" t="n">
        <v>32</v>
      </c>
      <c r="B34" t="n">
        <v>105</v>
      </c>
      <c r="C34" t="inlineStr">
        <is>
          <t xml:space="preserve">CONCLUIDO	</t>
        </is>
      </c>
      <c r="D34" t="n">
        <v>5.6805</v>
      </c>
      <c r="E34" t="n">
        <v>17.6</v>
      </c>
      <c r="F34" t="n">
        <v>14.43</v>
      </c>
      <c r="G34" t="n">
        <v>57.72</v>
      </c>
      <c r="H34" t="n">
        <v>0.74</v>
      </c>
      <c r="I34" t="n">
        <v>15</v>
      </c>
      <c r="J34" t="n">
        <v>216.87</v>
      </c>
      <c r="K34" t="n">
        <v>55.27</v>
      </c>
      <c r="L34" t="n">
        <v>9</v>
      </c>
      <c r="M34" t="n">
        <v>3</v>
      </c>
      <c r="N34" t="n">
        <v>47.6</v>
      </c>
      <c r="O34" t="n">
        <v>26981.51</v>
      </c>
      <c r="P34" t="n">
        <v>159.96</v>
      </c>
      <c r="Q34" t="n">
        <v>1389.71</v>
      </c>
      <c r="R34" t="n">
        <v>50.48</v>
      </c>
      <c r="S34" t="n">
        <v>39.31</v>
      </c>
      <c r="T34" t="n">
        <v>4731.15</v>
      </c>
      <c r="U34" t="n">
        <v>0.78</v>
      </c>
      <c r="V34" t="n">
        <v>0.89</v>
      </c>
      <c r="W34" t="n">
        <v>3.4</v>
      </c>
      <c r="X34" t="n">
        <v>0.31</v>
      </c>
      <c r="Y34" t="n">
        <v>1</v>
      </c>
      <c r="Z34" t="n">
        <v>10</v>
      </c>
      <c r="AA34" t="n">
        <v>433.7980344280887</v>
      </c>
      <c r="AB34" t="n">
        <v>593.5416085231114</v>
      </c>
      <c r="AC34" t="n">
        <v>536.8948304465445</v>
      </c>
      <c r="AD34" t="n">
        <v>433798.0344280887</v>
      </c>
      <c r="AE34" t="n">
        <v>593541.6085231114</v>
      </c>
      <c r="AF34" t="n">
        <v>1.315786220176369e-06</v>
      </c>
      <c r="AG34" t="n">
        <v>23</v>
      </c>
      <c r="AH34" t="n">
        <v>536894.8304465445</v>
      </c>
    </row>
    <row r="35">
      <c r="A35" t="n">
        <v>33</v>
      </c>
      <c r="B35" t="n">
        <v>105</v>
      </c>
      <c r="C35" t="inlineStr">
        <is>
          <t xml:space="preserve">CONCLUIDO	</t>
        </is>
      </c>
      <c r="D35" t="n">
        <v>5.6807</v>
      </c>
      <c r="E35" t="n">
        <v>17.6</v>
      </c>
      <c r="F35" t="n">
        <v>14.43</v>
      </c>
      <c r="G35" t="n">
        <v>57.72</v>
      </c>
      <c r="H35" t="n">
        <v>0.76</v>
      </c>
      <c r="I35" t="n">
        <v>15</v>
      </c>
      <c r="J35" t="n">
        <v>217.28</v>
      </c>
      <c r="K35" t="n">
        <v>55.27</v>
      </c>
      <c r="L35" t="n">
        <v>9.25</v>
      </c>
      <c r="M35" t="n">
        <v>0</v>
      </c>
      <c r="N35" t="n">
        <v>47.76</v>
      </c>
      <c r="O35" t="n">
        <v>27032.02</v>
      </c>
      <c r="P35" t="n">
        <v>159.97</v>
      </c>
      <c r="Q35" t="n">
        <v>1389.82</v>
      </c>
      <c r="R35" t="n">
        <v>50.36</v>
      </c>
      <c r="S35" t="n">
        <v>39.31</v>
      </c>
      <c r="T35" t="n">
        <v>4669.46</v>
      </c>
      <c r="U35" t="n">
        <v>0.78</v>
      </c>
      <c r="V35" t="n">
        <v>0.89</v>
      </c>
      <c r="W35" t="n">
        <v>3.4</v>
      </c>
      <c r="X35" t="n">
        <v>0.31</v>
      </c>
      <c r="Y35" t="n">
        <v>1</v>
      </c>
      <c r="Z35" t="n">
        <v>10</v>
      </c>
      <c r="AA35" t="n">
        <v>433.7994932313267</v>
      </c>
      <c r="AB35" t="n">
        <v>593.5436045220597</v>
      </c>
      <c r="AC35" t="n">
        <v>536.8966359501544</v>
      </c>
      <c r="AD35" t="n">
        <v>433799.4932313267</v>
      </c>
      <c r="AE35" t="n">
        <v>593543.6045220597</v>
      </c>
      <c r="AF35" t="n">
        <v>1.315832546599049e-06</v>
      </c>
      <c r="AG35" t="n">
        <v>23</v>
      </c>
      <c r="AH35" t="n">
        <v>536896.6359501544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4.5726</v>
      </c>
      <c r="E2" t="n">
        <v>21.87</v>
      </c>
      <c r="F2" t="n">
        <v>16.62</v>
      </c>
      <c r="G2" t="n">
        <v>8.17</v>
      </c>
      <c r="H2" t="n">
        <v>0.14</v>
      </c>
      <c r="I2" t="n">
        <v>122</v>
      </c>
      <c r="J2" t="n">
        <v>124.63</v>
      </c>
      <c r="K2" t="n">
        <v>45</v>
      </c>
      <c r="L2" t="n">
        <v>1</v>
      </c>
      <c r="M2" t="n">
        <v>120</v>
      </c>
      <c r="N2" t="n">
        <v>18.64</v>
      </c>
      <c r="O2" t="n">
        <v>15605.44</v>
      </c>
      <c r="P2" t="n">
        <v>168.09</v>
      </c>
      <c r="Q2" t="n">
        <v>1390.02</v>
      </c>
      <c r="R2" t="n">
        <v>118.78</v>
      </c>
      <c r="S2" t="n">
        <v>39.31</v>
      </c>
      <c r="T2" t="n">
        <v>38344.36</v>
      </c>
      <c r="U2" t="n">
        <v>0.33</v>
      </c>
      <c r="V2" t="n">
        <v>0.77</v>
      </c>
      <c r="W2" t="n">
        <v>3.57</v>
      </c>
      <c r="X2" t="n">
        <v>2.49</v>
      </c>
      <c r="Y2" t="n">
        <v>1</v>
      </c>
      <c r="Z2" t="n">
        <v>10</v>
      </c>
      <c r="AA2" t="n">
        <v>529.1910729815767</v>
      </c>
      <c r="AB2" t="n">
        <v>724.0625723158375</v>
      </c>
      <c r="AC2" t="n">
        <v>654.959056642216</v>
      </c>
      <c r="AD2" t="n">
        <v>529191.0729815767</v>
      </c>
      <c r="AE2" t="n">
        <v>724062.5723158375</v>
      </c>
      <c r="AF2" t="n">
        <v>1.150266075657896e-06</v>
      </c>
      <c r="AG2" t="n">
        <v>29</v>
      </c>
      <c r="AH2" t="n">
        <v>654959.0566422159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4.8902</v>
      </c>
      <c r="E3" t="n">
        <v>20.45</v>
      </c>
      <c r="F3" t="n">
        <v>15.97</v>
      </c>
      <c r="G3" t="n">
        <v>10.41</v>
      </c>
      <c r="H3" t="n">
        <v>0.18</v>
      </c>
      <c r="I3" t="n">
        <v>92</v>
      </c>
      <c r="J3" t="n">
        <v>124.96</v>
      </c>
      <c r="K3" t="n">
        <v>45</v>
      </c>
      <c r="L3" t="n">
        <v>1.25</v>
      </c>
      <c r="M3" t="n">
        <v>90</v>
      </c>
      <c r="N3" t="n">
        <v>18.71</v>
      </c>
      <c r="O3" t="n">
        <v>15645.96</v>
      </c>
      <c r="P3" t="n">
        <v>158.95</v>
      </c>
      <c r="Q3" t="n">
        <v>1389.77</v>
      </c>
      <c r="R3" t="n">
        <v>98.89</v>
      </c>
      <c r="S3" t="n">
        <v>39.31</v>
      </c>
      <c r="T3" t="n">
        <v>28548.16</v>
      </c>
      <c r="U3" t="n">
        <v>0.4</v>
      </c>
      <c r="V3" t="n">
        <v>0.8</v>
      </c>
      <c r="W3" t="n">
        <v>3.51</v>
      </c>
      <c r="X3" t="n">
        <v>1.84</v>
      </c>
      <c r="Y3" t="n">
        <v>1</v>
      </c>
      <c r="Z3" t="n">
        <v>10</v>
      </c>
      <c r="AA3" t="n">
        <v>480.551629712217</v>
      </c>
      <c r="AB3" t="n">
        <v>657.511940213907</v>
      </c>
      <c r="AC3" t="n">
        <v>594.7599234636951</v>
      </c>
      <c r="AD3" t="n">
        <v>480551.629712217</v>
      </c>
      <c r="AE3" t="n">
        <v>657511.940213907</v>
      </c>
      <c r="AF3" t="n">
        <v>1.230160338359411e-06</v>
      </c>
      <c r="AG3" t="n">
        <v>27</v>
      </c>
      <c r="AH3" t="n">
        <v>594759.9234636951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5.0972</v>
      </c>
      <c r="E4" t="n">
        <v>19.62</v>
      </c>
      <c r="F4" t="n">
        <v>15.6</v>
      </c>
      <c r="G4" t="n">
        <v>12.64</v>
      </c>
      <c r="H4" t="n">
        <v>0.21</v>
      </c>
      <c r="I4" t="n">
        <v>74</v>
      </c>
      <c r="J4" t="n">
        <v>125.29</v>
      </c>
      <c r="K4" t="n">
        <v>45</v>
      </c>
      <c r="L4" t="n">
        <v>1.5</v>
      </c>
      <c r="M4" t="n">
        <v>72</v>
      </c>
      <c r="N4" t="n">
        <v>18.79</v>
      </c>
      <c r="O4" t="n">
        <v>15686.51</v>
      </c>
      <c r="P4" t="n">
        <v>152.77</v>
      </c>
      <c r="Q4" t="n">
        <v>1389.84</v>
      </c>
      <c r="R4" t="n">
        <v>87.31</v>
      </c>
      <c r="S4" t="n">
        <v>39.31</v>
      </c>
      <c r="T4" t="n">
        <v>22852.89</v>
      </c>
      <c r="U4" t="n">
        <v>0.45</v>
      </c>
      <c r="V4" t="n">
        <v>0.82</v>
      </c>
      <c r="W4" t="n">
        <v>3.48</v>
      </c>
      <c r="X4" t="n">
        <v>1.47</v>
      </c>
      <c r="Y4" t="n">
        <v>1</v>
      </c>
      <c r="Z4" t="n">
        <v>10</v>
      </c>
      <c r="AA4" t="n">
        <v>453.5284233186286</v>
      </c>
      <c r="AB4" t="n">
        <v>620.537597046473</v>
      </c>
      <c r="AC4" t="n">
        <v>561.3143597143444</v>
      </c>
      <c r="AD4" t="n">
        <v>453528.4233186286</v>
      </c>
      <c r="AE4" t="n">
        <v>620537.5970464731</v>
      </c>
      <c r="AF4" t="n">
        <v>1.282232480611343e-06</v>
      </c>
      <c r="AG4" t="n">
        <v>26</v>
      </c>
      <c r="AH4" t="n">
        <v>561314.3597143444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5.2397</v>
      </c>
      <c r="E5" t="n">
        <v>19.08</v>
      </c>
      <c r="F5" t="n">
        <v>15.37</v>
      </c>
      <c r="G5" t="n">
        <v>14.87</v>
      </c>
      <c r="H5" t="n">
        <v>0.25</v>
      </c>
      <c r="I5" t="n">
        <v>62</v>
      </c>
      <c r="J5" t="n">
        <v>125.62</v>
      </c>
      <c r="K5" t="n">
        <v>45</v>
      </c>
      <c r="L5" t="n">
        <v>1.75</v>
      </c>
      <c r="M5" t="n">
        <v>60</v>
      </c>
      <c r="N5" t="n">
        <v>18.87</v>
      </c>
      <c r="O5" t="n">
        <v>15727.09</v>
      </c>
      <c r="P5" t="n">
        <v>148.07</v>
      </c>
      <c r="Q5" t="n">
        <v>1389.68</v>
      </c>
      <c r="R5" t="n">
        <v>79.95999999999999</v>
      </c>
      <c r="S5" t="n">
        <v>39.31</v>
      </c>
      <c r="T5" t="n">
        <v>19234.83</v>
      </c>
      <c r="U5" t="n">
        <v>0.49</v>
      </c>
      <c r="V5" t="n">
        <v>0.84</v>
      </c>
      <c r="W5" t="n">
        <v>3.47</v>
      </c>
      <c r="X5" t="n">
        <v>1.25</v>
      </c>
      <c r="Y5" t="n">
        <v>1</v>
      </c>
      <c r="Z5" t="n">
        <v>10</v>
      </c>
      <c r="AA5" t="n">
        <v>432.8682081028027</v>
      </c>
      <c r="AB5" t="n">
        <v>592.2693791238128</v>
      </c>
      <c r="AC5" t="n">
        <v>535.7440208355297</v>
      </c>
      <c r="AD5" t="n">
        <v>432868.2081028027</v>
      </c>
      <c r="AE5" t="n">
        <v>592269.3791238128</v>
      </c>
      <c r="AF5" t="n">
        <v>1.318079245205064e-06</v>
      </c>
      <c r="AG5" t="n">
        <v>25</v>
      </c>
      <c r="AH5" t="n">
        <v>535744.0208355297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5.3625</v>
      </c>
      <c r="E6" t="n">
        <v>18.65</v>
      </c>
      <c r="F6" t="n">
        <v>15.16</v>
      </c>
      <c r="G6" t="n">
        <v>17.16</v>
      </c>
      <c r="H6" t="n">
        <v>0.28</v>
      </c>
      <c r="I6" t="n">
        <v>53</v>
      </c>
      <c r="J6" t="n">
        <v>125.95</v>
      </c>
      <c r="K6" t="n">
        <v>45</v>
      </c>
      <c r="L6" t="n">
        <v>2</v>
      </c>
      <c r="M6" t="n">
        <v>51</v>
      </c>
      <c r="N6" t="n">
        <v>18.95</v>
      </c>
      <c r="O6" t="n">
        <v>15767.7</v>
      </c>
      <c r="P6" t="n">
        <v>143.39</v>
      </c>
      <c r="Q6" t="n">
        <v>1389.92</v>
      </c>
      <c r="R6" t="n">
        <v>73.88</v>
      </c>
      <c r="S6" t="n">
        <v>39.31</v>
      </c>
      <c r="T6" t="n">
        <v>16240.54</v>
      </c>
      <c r="U6" t="n">
        <v>0.53</v>
      </c>
      <c r="V6" t="n">
        <v>0.85</v>
      </c>
      <c r="W6" t="n">
        <v>3.44</v>
      </c>
      <c r="X6" t="n">
        <v>1.04</v>
      </c>
      <c r="Y6" t="n">
        <v>1</v>
      </c>
      <c r="Z6" t="n">
        <v>10</v>
      </c>
      <c r="AA6" t="n">
        <v>422.0112952270568</v>
      </c>
      <c r="AB6" t="n">
        <v>577.4144719540253</v>
      </c>
      <c r="AC6" t="n">
        <v>522.3068451570336</v>
      </c>
      <c r="AD6" t="n">
        <v>422011.2952270568</v>
      </c>
      <c r="AE6" t="n">
        <v>577414.4719540253</v>
      </c>
      <c r="AF6" t="n">
        <v>1.348970351816355e-06</v>
      </c>
      <c r="AG6" t="n">
        <v>25</v>
      </c>
      <c r="AH6" t="n">
        <v>522306.8451570336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5.454</v>
      </c>
      <c r="E7" t="n">
        <v>18.34</v>
      </c>
      <c r="F7" t="n">
        <v>15.03</v>
      </c>
      <c r="G7" t="n">
        <v>19.6</v>
      </c>
      <c r="H7" t="n">
        <v>0.31</v>
      </c>
      <c r="I7" t="n">
        <v>46</v>
      </c>
      <c r="J7" t="n">
        <v>126.28</v>
      </c>
      <c r="K7" t="n">
        <v>45</v>
      </c>
      <c r="L7" t="n">
        <v>2.25</v>
      </c>
      <c r="M7" t="n">
        <v>44</v>
      </c>
      <c r="N7" t="n">
        <v>19.03</v>
      </c>
      <c r="O7" t="n">
        <v>15808.34</v>
      </c>
      <c r="P7" t="n">
        <v>139.24</v>
      </c>
      <c r="Q7" t="n">
        <v>1389.7</v>
      </c>
      <c r="R7" t="n">
        <v>69.23</v>
      </c>
      <c r="S7" t="n">
        <v>39.31</v>
      </c>
      <c r="T7" t="n">
        <v>13952.22</v>
      </c>
      <c r="U7" t="n">
        <v>0.57</v>
      </c>
      <c r="V7" t="n">
        <v>0.85</v>
      </c>
      <c r="W7" t="n">
        <v>3.44</v>
      </c>
      <c r="X7" t="n">
        <v>0.9</v>
      </c>
      <c r="Y7" t="n">
        <v>1</v>
      </c>
      <c r="Z7" t="n">
        <v>10</v>
      </c>
      <c r="AA7" t="n">
        <v>405.4447753994318</v>
      </c>
      <c r="AB7" t="n">
        <v>554.7474286625958</v>
      </c>
      <c r="AC7" t="n">
        <v>501.803112663943</v>
      </c>
      <c r="AD7" t="n">
        <v>405444.7753994318</v>
      </c>
      <c r="AE7" t="n">
        <v>554747.4286625958</v>
      </c>
      <c r="AF7" t="n">
        <v>1.371987748029166e-06</v>
      </c>
      <c r="AG7" t="n">
        <v>24</v>
      </c>
      <c r="AH7" t="n">
        <v>501803.112663943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5.538</v>
      </c>
      <c r="E8" t="n">
        <v>18.06</v>
      </c>
      <c r="F8" t="n">
        <v>14.9</v>
      </c>
      <c r="G8" t="n">
        <v>22.35</v>
      </c>
      <c r="H8" t="n">
        <v>0.35</v>
      </c>
      <c r="I8" t="n">
        <v>40</v>
      </c>
      <c r="J8" t="n">
        <v>126.61</v>
      </c>
      <c r="K8" t="n">
        <v>45</v>
      </c>
      <c r="L8" t="n">
        <v>2.5</v>
      </c>
      <c r="M8" t="n">
        <v>38</v>
      </c>
      <c r="N8" t="n">
        <v>19.11</v>
      </c>
      <c r="O8" t="n">
        <v>15849</v>
      </c>
      <c r="P8" t="n">
        <v>135.44</v>
      </c>
      <c r="Q8" t="n">
        <v>1389.79</v>
      </c>
      <c r="R8" t="n">
        <v>65.48</v>
      </c>
      <c r="S8" t="n">
        <v>39.31</v>
      </c>
      <c r="T8" t="n">
        <v>12104.27</v>
      </c>
      <c r="U8" t="n">
        <v>0.6</v>
      </c>
      <c r="V8" t="n">
        <v>0.86</v>
      </c>
      <c r="W8" t="n">
        <v>3.43</v>
      </c>
      <c r="X8" t="n">
        <v>0.78</v>
      </c>
      <c r="Y8" t="n">
        <v>1</v>
      </c>
      <c r="Z8" t="n">
        <v>10</v>
      </c>
      <c r="AA8" t="n">
        <v>398.0159896365382</v>
      </c>
      <c r="AB8" t="n">
        <v>544.5830362469073</v>
      </c>
      <c r="AC8" t="n">
        <v>492.6087955945935</v>
      </c>
      <c r="AD8" t="n">
        <v>398015.9896365382</v>
      </c>
      <c r="AE8" t="n">
        <v>544583.0362469073</v>
      </c>
      <c r="AF8" t="n">
        <v>1.393118472421254e-06</v>
      </c>
      <c r="AG8" t="n">
        <v>24</v>
      </c>
      <c r="AH8" t="n">
        <v>492608.7955945935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5.5942</v>
      </c>
      <c r="E9" t="n">
        <v>17.88</v>
      </c>
      <c r="F9" t="n">
        <v>14.82</v>
      </c>
      <c r="G9" t="n">
        <v>24.71</v>
      </c>
      <c r="H9" t="n">
        <v>0.38</v>
      </c>
      <c r="I9" t="n">
        <v>36</v>
      </c>
      <c r="J9" t="n">
        <v>126.94</v>
      </c>
      <c r="K9" t="n">
        <v>45</v>
      </c>
      <c r="L9" t="n">
        <v>2.75</v>
      </c>
      <c r="M9" t="n">
        <v>34</v>
      </c>
      <c r="N9" t="n">
        <v>19.19</v>
      </c>
      <c r="O9" t="n">
        <v>15889.69</v>
      </c>
      <c r="P9" t="n">
        <v>131.8</v>
      </c>
      <c r="Q9" t="n">
        <v>1389.6</v>
      </c>
      <c r="R9" t="n">
        <v>63.34</v>
      </c>
      <c r="S9" t="n">
        <v>39.31</v>
      </c>
      <c r="T9" t="n">
        <v>11053.94</v>
      </c>
      <c r="U9" t="n">
        <v>0.62</v>
      </c>
      <c r="V9" t="n">
        <v>0.87</v>
      </c>
      <c r="W9" t="n">
        <v>3.41</v>
      </c>
      <c r="X9" t="n">
        <v>0.7</v>
      </c>
      <c r="Y9" t="n">
        <v>1</v>
      </c>
      <c r="Z9" t="n">
        <v>10</v>
      </c>
      <c r="AA9" t="n">
        <v>392.1329180859344</v>
      </c>
      <c r="AB9" t="n">
        <v>536.533558208572</v>
      </c>
      <c r="AC9" t="n">
        <v>485.3275484427235</v>
      </c>
      <c r="AD9" t="n">
        <v>392132.9180859344</v>
      </c>
      <c r="AE9" t="n">
        <v>536533.558208572</v>
      </c>
      <c r="AF9" t="n">
        <v>1.407255933264532e-06</v>
      </c>
      <c r="AG9" t="n">
        <v>24</v>
      </c>
      <c r="AH9" t="n">
        <v>485327.5484427235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5.6487</v>
      </c>
      <c r="E10" t="n">
        <v>17.7</v>
      </c>
      <c r="F10" t="n">
        <v>14.75</v>
      </c>
      <c r="G10" t="n">
        <v>27.66</v>
      </c>
      <c r="H10" t="n">
        <v>0.42</v>
      </c>
      <c r="I10" t="n">
        <v>32</v>
      </c>
      <c r="J10" t="n">
        <v>127.27</v>
      </c>
      <c r="K10" t="n">
        <v>45</v>
      </c>
      <c r="L10" t="n">
        <v>3</v>
      </c>
      <c r="M10" t="n">
        <v>30</v>
      </c>
      <c r="N10" t="n">
        <v>19.27</v>
      </c>
      <c r="O10" t="n">
        <v>15930.42</v>
      </c>
      <c r="P10" t="n">
        <v>127.99</v>
      </c>
      <c r="Q10" t="n">
        <v>1389.7</v>
      </c>
      <c r="R10" t="n">
        <v>60.78</v>
      </c>
      <c r="S10" t="n">
        <v>39.31</v>
      </c>
      <c r="T10" t="n">
        <v>9798</v>
      </c>
      <c r="U10" t="n">
        <v>0.65</v>
      </c>
      <c r="V10" t="n">
        <v>0.87</v>
      </c>
      <c r="W10" t="n">
        <v>3.42</v>
      </c>
      <c r="X10" t="n">
        <v>0.63</v>
      </c>
      <c r="Y10" t="n">
        <v>1</v>
      </c>
      <c r="Z10" t="n">
        <v>10</v>
      </c>
      <c r="AA10" t="n">
        <v>386.3023884423229</v>
      </c>
      <c r="AB10" t="n">
        <v>528.5559703253688</v>
      </c>
      <c r="AC10" t="n">
        <v>478.1113303504784</v>
      </c>
      <c r="AD10" t="n">
        <v>386302.3884423228</v>
      </c>
      <c r="AE10" t="n">
        <v>528555.9703253688</v>
      </c>
      <c r="AF10" t="n">
        <v>1.420965748495113e-06</v>
      </c>
      <c r="AG10" t="n">
        <v>24</v>
      </c>
      <c r="AH10" t="n">
        <v>478111.3303504784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5.6888</v>
      </c>
      <c r="E11" t="n">
        <v>17.58</v>
      </c>
      <c r="F11" t="n">
        <v>14.71</v>
      </c>
      <c r="G11" t="n">
        <v>30.42</v>
      </c>
      <c r="H11" t="n">
        <v>0.45</v>
      </c>
      <c r="I11" t="n">
        <v>29</v>
      </c>
      <c r="J11" t="n">
        <v>127.6</v>
      </c>
      <c r="K11" t="n">
        <v>45</v>
      </c>
      <c r="L11" t="n">
        <v>3.25</v>
      </c>
      <c r="M11" t="n">
        <v>25</v>
      </c>
      <c r="N11" t="n">
        <v>19.35</v>
      </c>
      <c r="O11" t="n">
        <v>15971.17</v>
      </c>
      <c r="P11" t="n">
        <v>125.41</v>
      </c>
      <c r="Q11" t="n">
        <v>1389.84</v>
      </c>
      <c r="R11" t="n">
        <v>59.04</v>
      </c>
      <c r="S11" t="n">
        <v>39.31</v>
      </c>
      <c r="T11" t="n">
        <v>8942.27</v>
      </c>
      <c r="U11" t="n">
        <v>0.67</v>
      </c>
      <c r="V11" t="n">
        <v>0.87</v>
      </c>
      <c r="W11" t="n">
        <v>3.42</v>
      </c>
      <c r="X11" t="n">
        <v>0.58</v>
      </c>
      <c r="Y11" t="n">
        <v>1</v>
      </c>
      <c r="Z11" t="n">
        <v>10</v>
      </c>
      <c r="AA11" t="n">
        <v>374.0951695136239</v>
      </c>
      <c r="AB11" t="n">
        <v>511.8535148426325</v>
      </c>
      <c r="AC11" t="n">
        <v>463.0029337769708</v>
      </c>
      <c r="AD11" t="n">
        <v>374095.1695136239</v>
      </c>
      <c r="AE11" t="n">
        <v>511853.5148426325</v>
      </c>
      <c r="AF11" t="n">
        <v>1.431053153829908e-06</v>
      </c>
      <c r="AG11" t="n">
        <v>23</v>
      </c>
      <c r="AH11" t="n">
        <v>463002.9337769708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5.7371</v>
      </c>
      <c r="E12" t="n">
        <v>17.43</v>
      </c>
      <c r="F12" t="n">
        <v>14.63</v>
      </c>
      <c r="G12" t="n">
        <v>33.77</v>
      </c>
      <c r="H12" t="n">
        <v>0.48</v>
      </c>
      <c r="I12" t="n">
        <v>26</v>
      </c>
      <c r="J12" t="n">
        <v>127.93</v>
      </c>
      <c r="K12" t="n">
        <v>45</v>
      </c>
      <c r="L12" t="n">
        <v>3.5</v>
      </c>
      <c r="M12" t="n">
        <v>17</v>
      </c>
      <c r="N12" t="n">
        <v>19.43</v>
      </c>
      <c r="O12" t="n">
        <v>16011.95</v>
      </c>
      <c r="P12" t="n">
        <v>121.24</v>
      </c>
      <c r="Q12" t="n">
        <v>1389.83</v>
      </c>
      <c r="R12" t="n">
        <v>56.91</v>
      </c>
      <c r="S12" t="n">
        <v>39.31</v>
      </c>
      <c r="T12" t="n">
        <v>7892.38</v>
      </c>
      <c r="U12" t="n">
        <v>0.6899999999999999</v>
      </c>
      <c r="V12" t="n">
        <v>0.88</v>
      </c>
      <c r="W12" t="n">
        <v>3.41</v>
      </c>
      <c r="X12" t="n">
        <v>0.51</v>
      </c>
      <c r="Y12" t="n">
        <v>1</v>
      </c>
      <c r="Z12" t="n">
        <v>10</v>
      </c>
      <c r="AA12" t="n">
        <v>368.2611818680778</v>
      </c>
      <c r="AB12" t="n">
        <v>503.8711955686261</v>
      </c>
      <c r="AC12" t="n">
        <v>455.7824358512203</v>
      </c>
      <c r="AD12" t="n">
        <v>368261.1818680778</v>
      </c>
      <c r="AE12" t="n">
        <v>503871.1955686262</v>
      </c>
      <c r="AF12" t="n">
        <v>1.443203320355359e-06</v>
      </c>
      <c r="AG12" t="n">
        <v>23</v>
      </c>
      <c r="AH12" t="n">
        <v>455782.4358512203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5.7475</v>
      </c>
      <c r="E13" t="n">
        <v>17.4</v>
      </c>
      <c r="F13" t="n">
        <v>14.63</v>
      </c>
      <c r="G13" t="n">
        <v>35.11</v>
      </c>
      <c r="H13" t="n">
        <v>0.52</v>
      </c>
      <c r="I13" t="n">
        <v>25</v>
      </c>
      <c r="J13" t="n">
        <v>128.26</v>
      </c>
      <c r="K13" t="n">
        <v>45</v>
      </c>
      <c r="L13" t="n">
        <v>3.75</v>
      </c>
      <c r="M13" t="n">
        <v>10</v>
      </c>
      <c r="N13" t="n">
        <v>19.51</v>
      </c>
      <c r="O13" t="n">
        <v>16052.76</v>
      </c>
      <c r="P13" t="n">
        <v>120.66</v>
      </c>
      <c r="Q13" t="n">
        <v>1389.61</v>
      </c>
      <c r="R13" t="n">
        <v>56.69</v>
      </c>
      <c r="S13" t="n">
        <v>39.31</v>
      </c>
      <c r="T13" t="n">
        <v>7785.34</v>
      </c>
      <c r="U13" t="n">
        <v>0.6899999999999999</v>
      </c>
      <c r="V13" t="n">
        <v>0.88</v>
      </c>
      <c r="W13" t="n">
        <v>3.41</v>
      </c>
      <c r="X13" t="n">
        <v>0.51</v>
      </c>
      <c r="Y13" t="n">
        <v>1</v>
      </c>
      <c r="Z13" t="n">
        <v>10</v>
      </c>
      <c r="AA13" t="n">
        <v>367.391705683168</v>
      </c>
      <c r="AB13" t="n">
        <v>502.6815398938505</v>
      </c>
      <c r="AC13" t="n">
        <v>454.7063192443529</v>
      </c>
      <c r="AD13" t="n">
        <v>367391.705683168</v>
      </c>
      <c r="AE13" t="n">
        <v>502681.5398938505</v>
      </c>
      <c r="AF13" t="n">
        <v>1.445819505280093e-06</v>
      </c>
      <c r="AG13" t="n">
        <v>23</v>
      </c>
      <c r="AH13" t="n">
        <v>454706.3192443529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5.7441</v>
      </c>
      <c r="E14" t="n">
        <v>17.41</v>
      </c>
      <c r="F14" t="n">
        <v>14.64</v>
      </c>
      <c r="G14" t="n">
        <v>35.13</v>
      </c>
      <c r="H14" t="n">
        <v>0.55</v>
      </c>
      <c r="I14" t="n">
        <v>25</v>
      </c>
      <c r="J14" t="n">
        <v>128.59</v>
      </c>
      <c r="K14" t="n">
        <v>45</v>
      </c>
      <c r="L14" t="n">
        <v>4</v>
      </c>
      <c r="M14" t="n">
        <v>1</v>
      </c>
      <c r="N14" t="n">
        <v>19.59</v>
      </c>
      <c r="O14" t="n">
        <v>16093.6</v>
      </c>
      <c r="P14" t="n">
        <v>119.9</v>
      </c>
      <c r="Q14" t="n">
        <v>1389.84</v>
      </c>
      <c r="R14" t="n">
        <v>56.41</v>
      </c>
      <c r="S14" t="n">
        <v>39.31</v>
      </c>
      <c r="T14" t="n">
        <v>7644.47</v>
      </c>
      <c r="U14" t="n">
        <v>0.7</v>
      </c>
      <c r="V14" t="n">
        <v>0.88</v>
      </c>
      <c r="W14" t="n">
        <v>3.43</v>
      </c>
      <c r="X14" t="n">
        <v>0.52</v>
      </c>
      <c r="Y14" t="n">
        <v>1</v>
      </c>
      <c r="Z14" t="n">
        <v>10</v>
      </c>
      <c r="AA14" t="n">
        <v>366.8182825598827</v>
      </c>
      <c r="AB14" t="n">
        <v>501.8969570789287</v>
      </c>
      <c r="AC14" t="n">
        <v>453.9966159121183</v>
      </c>
      <c r="AD14" t="n">
        <v>366818.2825598827</v>
      </c>
      <c r="AE14" t="n">
        <v>501896.9570789287</v>
      </c>
      <c r="AF14" t="n">
        <v>1.444964214054699e-06</v>
      </c>
      <c r="AG14" t="n">
        <v>23</v>
      </c>
      <c r="AH14" t="n">
        <v>453996.6159121183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5.7449</v>
      </c>
      <c r="E15" t="n">
        <v>17.41</v>
      </c>
      <c r="F15" t="n">
        <v>14.64</v>
      </c>
      <c r="G15" t="n">
        <v>35.13</v>
      </c>
      <c r="H15" t="n">
        <v>0.58</v>
      </c>
      <c r="I15" t="n">
        <v>25</v>
      </c>
      <c r="J15" t="n">
        <v>128.92</v>
      </c>
      <c r="K15" t="n">
        <v>45</v>
      </c>
      <c r="L15" t="n">
        <v>4.25</v>
      </c>
      <c r="M15" t="n">
        <v>0</v>
      </c>
      <c r="N15" t="n">
        <v>19.68</v>
      </c>
      <c r="O15" t="n">
        <v>16134.46</v>
      </c>
      <c r="P15" t="n">
        <v>120.07</v>
      </c>
      <c r="Q15" t="n">
        <v>1389.8</v>
      </c>
      <c r="R15" t="n">
        <v>56.37</v>
      </c>
      <c r="S15" t="n">
        <v>39.31</v>
      </c>
      <c r="T15" t="n">
        <v>7624.07</v>
      </c>
      <c r="U15" t="n">
        <v>0.7</v>
      </c>
      <c r="V15" t="n">
        <v>0.88</v>
      </c>
      <c r="W15" t="n">
        <v>3.43</v>
      </c>
      <c r="X15" t="n">
        <v>0.51</v>
      </c>
      <c r="Y15" t="n">
        <v>1</v>
      </c>
      <c r="Z15" t="n">
        <v>10</v>
      </c>
      <c r="AA15" t="n">
        <v>366.9548686714686</v>
      </c>
      <c r="AB15" t="n">
        <v>502.0838402225545</v>
      </c>
      <c r="AC15" t="n">
        <v>454.1656631908087</v>
      </c>
      <c r="AD15" t="n">
        <v>366954.8686714686</v>
      </c>
      <c r="AE15" t="n">
        <v>502083.8402225545</v>
      </c>
      <c r="AF15" t="n">
        <v>1.44516545904891e-06</v>
      </c>
      <c r="AG15" t="n">
        <v>23</v>
      </c>
      <c r="AH15" t="n">
        <v>454165.6631908087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5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3.0022</v>
      </c>
      <c r="E2" t="n">
        <v>33.31</v>
      </c>
      <c r="F2" t="n">
        <v>18.88</v>
      </c>
      <c r="G2" t="n">
        <v>4.95</v>
      </c>
      <c r="H2" t="n">
        <v>0.07000000000000001</v>
      </c>
      <c r="I2" t="n">
        <v>229</v>
      </c>
      <c r="J2" t="n">
        <v>263.32</v>
      </c>
      <c r="K2" t="n">
        <v>59.89</v>
      </c>
      <c r="L2" t="n">
        <v>1</v>
      </c>
      <c r="M2" t="n">
        <v>227</v>
      </c>
      <c r="N2" t="n">
        <v>67.43000000000001</v>
      </c>
      <c r="O2" t="n">
        <v>32710.1</v>
      </c>
      <c r="P2" t="n">
        <v>317.72</v>
      </c>
      <c r="Q2" t="n">
        <v>1390.54</v>
      </c>
      <c r="R2" t="n">
        <v>189.23</v>
      </c>
      <c r="S2" t="n">
        <v>39.31</v>
      </c>
      <c r="T2" t="n">
        <v>73035.36</v>
      </c>
      <c r="U2" t="n">
        <v>0.21</v>
      </c>
      <c r="V2" t="n">
        <v>0.68</v>
      </c>
      <c r="W2" t="n">
        <v>3.75</v>
      </c>
      <c r="X2" t="n">
        <v>4.75</v>
      </c>
      <c r="Y2" t="n">
        <v>1</v>
      </c>
      <c r="Z2" t="n">
        <v>10</v>
      </c>
      <c r="AA2" t="n">
        <v>1187.309643345444</v>
      </c>
      <c r="AB2" t="n">
        <v>1624.529434429878</v>
      </c>
      <c r="AC2" t="n">
        <v>1469.486625249271</v>
      </c>
      <c r="AD2" t="n">
        <v>1187309.643345444</v>
      </c>
      <c r="AE2" t="n">
        <v>1624529.434429878</v>
      </c>
      <c r="AF2" t="n">
        <v>6.674925772257817e-07</v>
      </c>
      <c r="AG2" t="n">
        <v>44</v>
      </c>
      <c r="AH2" t="n">
        <v>1469486.625249271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3.4297</v>
      </c>
      <c r="E3" t="n">
        <v>29.16</v>
      </c>
      <c r="F3" t="n">
        <v>17.66</v>
      </c>
      <c r="G3" t="n">
        <v>6.2</v>
      </c>
      <c r="H3" t="n">
        <v>0.08</v>
      </c>
      <c r="I3" t="n">
        <v>171</v>
      </c>
      <c r="J3" t="n">
        <v>263.79</v>
      </c>
      <c r="K3" t="n">
        <v>59.89</v>
      </c>
      <c r="L3" t="n">
        <v>1.25</v>
      </c>
      <c r="M3" t="n">
        <v>169</v>
      </c>
      <c r="N3" t="n">
        <v>67.65000000000001</v>
      </c>
      <c r="O3" t="n">
        <v>32767.75</v>
      </c>
      <c r="P3" t="n">
        <v>296.21</v>
      </c>
      <c r="Q3" t="n">
        <v>1390.32</v>
      </c>
      <c r="R3" t="n">
        <v>150.76</v>
      </c>
      <c r="S3" t="n">
        <v>39.31</v>
      </c>
      <c r="T3" t="n">
        <v>54091.29</v>
      </c>
      <c r="U3" t="n">
        <v>0.26</v>
      </c>
      <c r="V3" t="n">
        <v>0.73</v>
      </c>
      <c r="W3" t="n">
        <v>3.67</v>
      </c>
      <c r="X3" t="n">
        <v>3.53</v>
      </c>
      <c r="Y3" t="n">
        <v>1</v>
      </c>
      <c r="Z3" t="n">
        <v>10</v>
      </c>
      <c r="AA3" t="n">
        <v>988.7085446355134</v>
      </c>
      <c r="AB3" t="n">
        <v>1352.794649512843</v>
      </c>
      <c r="AC3" t="n">
        <v>1223.685826822552</v>
      </c>
      <c r="AD3" t="n">
        <v>988708.5446355133</v>
      </c>
      <c r="AE3" t="n">
        <v>1352794.649512843</v>
      </c>
      <c r="AF3" t="n">
        <v>7.625405676208325e-07</v>
      </c>
      <c r="AG3" t="n">
        <v>38</v>
      </c>
      <c r="AH3" t="n">
        <v>1223685.826822552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3.7556</v>
      </c>
      <c r="E4" t="n">
        <v>26.63</v>
      </c>
      <c r="F4" t="n">
        <v>16.9</v>
      </c>
      <c r="G4" t="n">
        <v>7.46</v>
      </c>
      <c r="H4" t="n">
        <v>0.1</v>
      </c>
      <c r="I4" t="n">
        <v>136</v>
      </c>
      <c r="J4" t="n">
        <v>264.25</v>
      </c>
      <c r="K4" t="n">
        <v>59.89</v>
      </c>
      <c r="L4" t="n">
        <v>1.5</v>
      </c>
      <c r="M4" t="n">
        <v>134</v>
      </c>
      <c r="N4" t="n">
        <v>67.87</v>
      </c>
      <c r="O4" t="n">
        <v>32825.49</v>
      </c>
      <c r="P4" t="n">
        <v>282.43</v>
      </c>
      <c r="Q4" t="n">
        <v>1390.25</v>
      </c>
      <c r="R4" t="n">
        <v>127.42</v>
      </c>
      <c r="S4" t="n">
        <v>39.31</v>
      </c>
      <c r="T4" t="n">
        <v>42593.22</v>
      </c>
      <c r="U4" t="n">
        <v>0.31</v>
      </c>
      <c r="V4" t="n">
        <v>0.76</v>
      </c>
      <c r="W4" t="n">
        <v>3.59</v>
      </c>
      <c r="X4" t="n">
        <v>2.77</v>
      </c>
      <c r="Y4" t="n">
        <v>1</v>
      </c>
      <c r="Z4" t="n">
        <v>10</v>
      </c>
      <c r="AA4" t="n">
        <v>878.9352152895865</v>
      </c>
      <c r="AB4" t="n">
        <v>1202.597937444247</v>
      </c>
      <c r="AC4" t="n">
        <v>1087.823678151373</v>
      </c>
      <c r="AD4" t="n">
        <v>878935.2152895865</v>
      </c>
      <c r="AE4" t="n">
        <v>1202597.937444247</v>
      </c>
      <c r="AF4" t="n">
        <v>8.349993748015274e-07</v>
      </c>
      <c r="AG4" t="n">
        <v>35</v>
      </c>
      <c r="AH4" t="n">
        <v>1087823.678151373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4.0035</v>
      </c>
      <c r="E5" t="n">
        <v>24.98</v>
      </c>
      <c r="F5" t="n">
        <v>16.41</v>
      </c>
      <c r="G5" t="n">
        <v>8.710000000000001</v>
      </c>
      <c r="H5" t="n">
        <v>0.12</v>
      </c>
      <c r="I5" t="n">
        <v>113</v>
      </c>
      <c r="J5" t="n">
        <v>264.72</v>
      </c>
      <c r="K5" t="n">
        <v>59.89</v>
      </c>
      <c r="L5" t="n">
        <v>1.75</v>
      </c>
      <c r="M5" t="n">
        <v>111</v>
      </c>
      <c r="N5" t="n">
        <v>68.09</v>
      </c>
      <c r="O5" t="n">
        <v>32883.31</v>
      </c>
      <c r="P5" t="n">
        <v>273.31</v>
      </c>
      <c r="Q5" t="n">
        <v>1390.05</v>
      </c>
      <c r="R5" t="n">
        <v>112.15</v>
      </c>
      <c r="S5" t="n">
        <v>39.31</v>
      </c>
      <c r="T5" t="n">
        <v>35076.62</v>
      </c>
      <c r="U5" t="n">
        <v>0.35</v>
      </c>
      <c r="V5" t="n">
        <v>0.78</v>
      </c>
      <c r="W5" t="n">
        <v>3.56</v>
      </c>
      <c r="X5" t="n">
        <v>2.29</v>
      </c>
      <c r="Y5" t="n">
        <v>1</v>
      </c>
      <c r="Z5" t="n">
        <v>10</v>
      </c>
      <c r="AA5" t="n">
        <v>809.5883787316745</v>
      </c>
      <c r="AB5" t="n">
        <v>1107.714536299202</v>
      </c>
      <c r="AC5" t="n">
        <v>1001.995815641922</v>
      </c>
      <c r="AD5" t="n">
        <v>809588.3787316745</v>
      </c>
      <c r="AE5" t="n">
        <v>1107714.536299202</v>
      </c>
      <c r="AF5" t="n">
        <v>8.901160925066341e-07</v>
      </c>
      <c r="AG5" t="n">
        <v>33</v>
      </c>
      <c r="AH5" t="n">
        <v>1001995.815641922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4.1978</v>
      </c>
      <c r="E6" t="n">
        <v>23.82</v>
      </c>
      <c r="F6" t="n">
        <v>16.07</v>
      </c>
      <c r="G6" t="n">
        <v>9.94</v>
      </c>
      <c r="H6" t="n">
        <v>0.13</v>
      </c>
      <c r="I6" t="n">
        <v>97</v>
      </c>
      <c r="J6" t="n">
        <v>265.19</v>
      </c>
      <c r="K6" t="n">
        <v>59.89</v>
      </c>
      <c r="L6" t="n">
        <v>2</v>
      </c>
      <c r="M6" t="n">
        <v>95</v>
      </c>
      <c r="N6" t="n">
        <v>68.31</v>
      </c>
      <c r="O6" t="n">
        <v>32941.21</v>
      </c>
      <c r="P6" t="n">
        <v>266.54</v>
      </c>
      <c r="Q6" t="n">
        <v>1390.08</v>
      </c>
      <c r="R6" t="n">
        <v>102.09</v>
      </c>
      <c r="S6" t="n">
        <v>39.31</v>
      </c>
      <c r="T6" t="n">
        <v>30124.75</v>
      </c>
      <c r="U6" t="n">
        <v>0.39</v>
      </c>
      <c r="V6" t="n">
        <v>0.8</v>
      </c>
      <c r="W6" t="n">
        <v>3.51</v>
      </c>
      <c r="X6" t="n">
        <v>1.94</v>
      </c>
      <c r="Y6" t="n">
        <v>1</v>
      </c>
      <c r="Z6" t="n">
        <v>10</v>
      </c>
      <c r="AA6" t="n">
        <v>765.4437727475986</v>
      </c>
      <c r="AB6" t="n">
        <v>1047.313938869223</v>
      </c>
      <c r="AC6" t="n">
        <v>947.3597664578883</v>
      </c>
      <c r="AD6" t="n">
        <v>765443.7727475986</v>
      </c>
      <c r="AE6" t="n">
        <v>1047313.938869223</v>
      </c>
      <c r="AF6" t="n">
        <v>9.333156820592853e-07</v>
      </c>
      <c r="AG6" t="n">
        <v>32</v>
      </c>
      <c r="AH6" t="n">
        <v>947359.7664578883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4.3485</v>
      </c>
      <c r="E7" t="n">
        <v>23</v>
      </c>
      <c r="F7" t="n">
        <v>15.85</v>
      </c>
      <c r="G7" t="n">
        <v>11.19</v>
      </c>
      <c r="H7" t="n">
        <v>0.15</v>
      </c>
      <c r="I7" t="n">
        <v>85</v>
      </c>
      <c r="J7" t="n">
        <v>265.66</v>
      </c>
      <c r="K7" t="n">
        <v>59.89</v>
      </c>
      <c r="L7" t="n">
        <v>2.25</v>
      </c>
      <c r="M7" t="n">
        <v>83</v>
      </c>
      <c r="N7" t="n">
        <v>68.53</v>
      </c>
      <c r="O7" t="n">
        <v>32999.19</v>
      </c>
      <c r="P7" t="n">
        <v>262.02</v>
      </c>
      <c r="Q7" t="n">
        <v>1389.95</v>
      </c>
      <c r="R7" t="n">
        <v>95.33</v>
      </c>
      <c r="S7" t="n">
        <v>39.31</v>
      </c>
      <c r="T7" t="n">
        <v>26804.3</v>
      </c>
      <c r="U7" t="n">
        <v>0.41</v>
      </c>
      <c r="V7" t="n">
        <v>0.8100000000000001</v>
      </c>
      <c r="W7" t="n">
        <v>3.49</v>
      </c>
      <c r="X7" t="n">
        <v>1.72</v>
      </c>
      <c r="Y7" t="n">
        <v>1</v>
      </c>
      <c r="Z7" t="n">
        <v>10</v>
      </c>
      <c r="AA7" t="n">
        <v>723.5484884182872</v>
      </c>
      <c r="AB7" t="n">
        <v>989.9909625603599</v>
      </c>
      <c r="AC7" t="n">
        <v>895.5076145546411</v>
      </c>
      <c r="AD7" t="n">
        <v>723548.4884182872</v>
      </c>
      <c r="AE7" t="n">
        <v>989990.9625603599</v>
      </c>
      <c r="AF7" t="n">
        <v>9.668214882640435e-07</v>
      </c>
      <c r="AG7" t="n">
        <v>30</v>
      </c>
      <c r="AH7" t="n">
        <v>895507.6145546411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4.4888</v>
      </c>
      <c r="E8" t="n">
        <v>22.28</v>
      </c>
      <c r="F8" t="n">
        <v>15.63</v>
      </c>
      <c r="G8" t="n">
        <v>12.51</v>
      </c>
      <c r="H8" t="n">
        <v>0.17</v>
      </c>
      <c r="I8" t="n">
        <v>75</v>
      </c>
      <c r="J8" t="n">
        <v>266.13</v>
      </c>
      <c r="K8" t="n">
        <v>59.89</v>
      </c>
      <c r="L8" t="n">
        <v>2.5</v>
      </c>
      <c r="M8" t="n">
        <v>73</v>
      </c>
      <c r="N8" t="n">
        <v>68.75</v>
      </c>
      <c r="O8" t="n">
        <v>33057.26</v>
      </c>
      <c r="P8" t="n">
        <v>257.48</v>
      </c>
      <c r="Q8" t="n">
        <v>1389.82</v>
      </c>
      <c r="R8" t="n">
        <v>88.19</v>
      </c>
      <c r="S8" t="n">
        <v>39.31</v>
      </c>
      <c r="T8" t="n">
        <v>23286.76</v>
      </c>
      <c r="U8" t="n">
        <v>0.45</v>
      </c>
      <c r="V8" t="n">
        <v>0.82</v>
      </c>
      <c r="W8" t="n">
        <v>3.49</v>
      </c>
      <c r="X8" t="n">
        <v>1.51</v>
      </c>
      <c r="Y8" t="n">
        <v>1</v>
      </c>
      <c r="Z8" t="n">
        <v>10</v>
      </c>
      <c r="AA8" t="n">
        <v>702.2999597170035</v>
      </c>
      <c r="AB8" t="n">
        <v>960.9177881723367</v>
      </c>
      <c r="AC8" t="n">
        <v>869.2091431257543</v>
      </c>
      <c r="AD8" t="n">
        <v>702299.9597170035</v>
      </c>
      <c r="AE8" t="n">
        <v>960917.7881723368</v>
      </c>
      <c r="AF8" t="n">
        <v>9.980150158720568e-07</v>
      </c>
      <c r="AG8" t="n">
        <v>30</v>
      </c>
      <c r="AH8" t="n">
        <v>869209.1431257543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4.5886</v>
      </c>
      <c r="E9" t="n">
        <v>21.79</v>
      </c>
      <c r="F9" t="n">
        <v>15.5</v>
      </c>
      <c r="G9" t="n">
        <v>13.68</v>
      </c>
      <c r="H9" t="n">
        <v>0.18</v>
      </c>
      <c r="I9" t="n">
        <v>68</v>
      </c>
      <c r="J9" t="n">
        <v>266.6</v>
      </c>
      <c r="K9" t="n">
        <v>59.89</v>
      </c>
      <c r="L9" t="n">
        <v>2.75</v>
      </c>
      <c r="M9" t="n">
        <v>66</v>
      </c>
      <c r="N9" t="n">
        <v>68.97</v>
      </c>
      <c r="O9" t="n">
        <v>33115.41</v>
      </c>
      <c r="P9" t="n">
        <v>254.28</v>
      </c>
      <c r="Q9" t="n">
        <v>1389.86</v>
      </c>
      <c r="R9" t="n">
        <v>83.92</v>
      </c>
      <c r="S9" t="n">
        <v>39.31</v>
      </c>
      <c r="T9" t="n">
        <v>21184.93</v>
      </c>
      <c r="U9" t="n">
        <v>0.47</v>
      </c>
      <c r="V9" t="n">
        <v>0.83</v>
      </c>
      <c r="W9" t="n">
        <v>3.48</v>
      </c>
      <c r="X9" t="n">
        <v>1.38</v>
      </c>
      <c r="Y9" t="n">
        <v>1</v>
      </c>
      <c r="Z9" t="n">
        <v>10</v>
      </c>
      <c r="AA9" t="n">
        <v>679.1643722054336</v>
      </c>
      <c r="AB9" t="n">
        <v>929.2626566689212</v>
      </c>
      <c r="AC9" t="n">
        <v>840.5751329447687</v>
      </c>
      <c r="AD9" t="n">
        <v>679164.3722054336</v>
      </c>
      <c r="AE9" t="n">
        <v>929262.6566689212</v>
      </c>
      <c r="AF9" t="n">
        <v>1.020203997021591e-06</v>
      </c>
      <c r="AG9" t="n">
        <v>29</v>
      </c>
      <c r="AH9" t="n">
        <v>840575.1329447688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4.7002</v>
      </c>
      <c r="E10" t="n">
        <v>21.28</v>
      </c>
      <c r="F10" t="n">
        <v>15.34</v>
      </c>
      <c r="G10" t="n">
        <v>15.09</v>
      </c>
      <c r="H10" t="n">
        <v>0.2</v>
      </c>
      <c r="I10" t="n">
        <v>61</v>
      </c>
      <c r="J10" t="n">
        <v>267.08</v>
      </c>
      <c r="K10" t="n">
        <v>59.89</v>
      </c>
      <c r="L10" t="n">
        <v>3</v>
      </c>
      <c r="M10" t="n">
        <v>59</v>
      </c>
      <c r="N10" t="n">
        <v>69.19</v>
      </c>
      <c r="O10" t="n">
        <v>33173.65</v>
      </c>
      <c r="P10" t="n">
        <v>250.61</v>
      </c>
      <c r="Q10" t="n">
        <v>1389.82</v>
      </c>
      <c r="R10" t="n">
        <v>79.09</v>
      </c>
      <c r="S10" t="n">
        <v>39.31</v>
      </c>
      <c r="T10" t="n">
        <v>18803.64</v>
      </c>
      <c r="U10" t="n">
        <v>0.5</v>
      </c>
      <c r="V10" t="n">
        <v>0.84</v>
      </c>
      <c r="W10" t="n">
        <v>3.46</v>
      </c>
      <c r="X10" t="n">
        <v>1.22</v>
      </c>
      <c r="Y10" t="n">
        <v>1</v>
      </c>
      <c r="Z10" t="n">
        <v>10</v>
      </c>
      <c r="AA10" t="n">
        <v>654.8601128019898</v>
      </c>
      <c r="AB10" t="n">
        <v>896.0084967248787</v>
      </c>
      <c r="AC10" t="n">
        <v>810.494703353279</v>
      </c>
      <c r="AD10" t="n">
        <v>654860.1128019898</v>
      </c>
      <c r="AE10" t="n">
        <v>896008.4967248787</v>
      </c>
      <c r="AF10" t="n">
        <v>1.04501652504051e-06</v>
      </c>
      <c r="AG10" t="n">
        <v>28</v>
      </c>
      <c r="AH10" t="n">
        <v>810494.7033532789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4.7834</v>
      </c>
      <c r="E11" t="n">
        <v>20.91</v>
      </c>
      <c r="F11" t="n">
        <v>15.22</v>
      </c>
      <c r="G11" t="n">
        <v>16.31</v>
      </c>
      <c r="H11" t="n">
        <v>0.22</v>
      </c>
      <c r="I11" t="n">
        <v>56</v>
      </c>
      <c r="J11" t="n">
        <v>267.55</v>
      </c>
      <c r="K11" t="n">
        <v>59.89</v>
      </c>
      <c r="L11" t="n">
        <v>3.25</v>
      </c>
      <c r="M11" t="n">
        <v>54</v>
      </c>
      <c r="N11" t="n">
        <v>69.41</v>
      </c>
      <c r="O11" t="n">
        <v>33231.97</v>
      </c>
      <c r="P11" t="n">
        <v>247.75</v>
      </c>
      <c r="Q11" t="n">
        <v>1389.71</v>
      </c>
      <c r="R11" t="n">
        <v>75.58</v>
      </c>
      <c r="S11" t="n">
        <v>39.31</v>
      </c>
      <c r="T11" t="n">
        <v>17077.12</v>
      </c>
      <c r="U11" t="n">
        <v>0.52</v>
      </c>
      <c r="V11" t="n">
        <v>0.84</v>
      </c>
      <c r="W11" t="n">
        <v>3.45</v>
      </c>
      <c r="X11" t="n">
        <v>1.1</v>
      </c>
      <c r="Y11" t="n">
        <v>1</v>
      </c>
      <c r="Z11" t="n">
        <v>10</v>
      </c>
      <c r="AA11" t="n">
        <v>643.7986540663261</v>
      </c>
      <c r="AB11" t="n">
        <v>880.8737208856252</v>
      </c>
      <c r="AC11" t="n">
        <v>796.8043692783325</v>
      </c>
      <c r="AD11" t="n">
        <v>643798.6540663261</v>
      </c>
      <c r="AE11" t="n">
        <v>880873.7208856252</v>
      </c>
      <c r="AF11" t="n">
        <v>1.063514753814471e-06</v>
      </c>
      <c r="AG11" t="n">
        <v>28</v>
      </c>
      <c r="AH11" t="n">
        <v>796804.3692783325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4.8442</v>
      </c>
      <c r="E12" t="n">
        <v>20.64</v>
      </c>
      <c r="F12" t="n">
        <v>15.16</v>
      </c>
      <c r="G12" t="n">
        <v>17.49</v>
      </c>
      <c r="H12" t="n">
        <v>0.23</v>
      </c>
      <c r="I12" t="n">
        <v>52</v>
      </c>
      <c r="J12" t="n">
        <v>268.02</v>
      </c>
      <c r="K12" t="n">
        <v>59.89</v>
      </c>
      <c r="L12" t="n">
        <v>3.5</v>
      </c>
      <c r="M12" t="n">
        <v>50</v>
      </c>
      <c r="N12" t="n">
        <v>69.64</v>
      </c>
      <c r="O12" t="n">
        <v>33290.38</v>
      </c>
      <c r="P12" t="n">
        <v>245.79</v>
      </c>
      <c r="Q12" t="n">
        <v>1389.68</v>
      </c>
      <c r="R12" t="n">
        <v>73.58</v>
      </c>
      <c r="S12" t="n">
        <v>39.31</v>
      </c>
      <c r="T12" t="n">
        <v>16097.73</v>
      </c>
      <c r="U12" t="n">
        <v>0.53</v>
      </c>
      <c r="V12" t="n">
        <v>0.85</v>
      </c>
      <c r="W12" t="n">
        <v>3.45</v>
      </c>
      <c r="X12" t="n">
        <v>1.04</v>
      </c>
      <c r="Y12" t="n">
        <v>1</v>
      </c>
      <c r="Z12" t="n">
        <v>10</v>
      </c>
      <c r="AA12" t="n">
        <v>627.253059245283</v>
      </c>
      <c r="AB12" t="n">
        <v>858.2353081113473</v>
      </c>
      <c r="AC12" t="n">
        <v>776.3265348460197</v>
      </c>
      <c r="AD12" t="n">
        <v>627253.059245283</v>
      </c>
      <c r="AE12" t="n">
        <v>858235.3081113473</v>
      </c>
      <c r="AF12" t="n">
        <v>1.077032690226211e-06</v>
      </c>
      <c r="AG12" t="n">
        <v>27</v>
      </c>
      <c r="AH12" t="n">
        <v>776326.5348460197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4.9137</v>
      </c>
      <c r="E13" t="n">
        <v>20.35</v>
      </c>
      <c r="F13" t="n">
        <v>15.07</v>
      </c>
      <c r="G13" t="n">
        <v>18.84</v>
      </c>
      <c r="H13" t="n">
        <v>0.25</v>
      </c>
      <c r="I13" t="n">
        <v>48</v>
      </c>
      <c r="J13" t="n">
        <v>268.5</v>
      </c>
      <c r="K13" t="n">
        <v>59.89</v>
      </c>
      <c r="L13" t="n">
        <v>3.75</v>
      </c>
      <c r="M13" t="n">
        <v>46</v>
      </c>
      <c r="N13" t="n">
        <v>69.86</v>
      </c>
      <c r="O13" t="n">
        <v>33348.87</v>
      </c>
      <c r="P13" t="n">
        <v>243.67</v>
      </c>
      <c r="Q13" t="n">
        <v>1389.69</v>
      </c>
      <c r="R13" t="n">
        <v>70.81999999999999</v>
      </c>
      <c r="S13" t="n">
        <v>39.31</v>
      </c>
      <c r="T13" t="n">
        <v>14735.92</v>
      </c>
      <c r="U13" t="n">
        <v>0.55</v>
      </c>
      <c r="V13" t="n">
        <v>0.85</v>
      </c>
      <c r="W13" t="n">
        <v>3.44</v>
      </c>
      <c r="X13" t="n">
        <v>0.95</v>
      </c>
      <c r="Y13" t="n">
        <v>1</v>
      </c>
      <c r="Z13" t="n">
        <v>10</v>
      </c>
      <c r="AA13" t="n">
        <v>618.8889194384636</v>
      </c>
      <c r="AB13" t="n">
        <v>846.7911230278513</v>
      </c>
      <c r="AC13" t="n">
        <v>765.9745667248782</v>
      </c>
      <c r="AD13" t="n">
        <v>618888.9194384636</v>
      </c>
      <c r="AE13" t="n">
        <v>846791.1230278513</v>
      </c>
      <c r="AF13" t="n">
        <v>1.092484936617921e-06</v>
      </c>
      <c r="AG13" t="n">
        <v>27</v>
      </c>
      <c r="AH13" t="n">
        <v>765974.5667248782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4.9657</v>
      </c>
      <c r="E14" t="n">
        <v>20.14</v>
      </c>
      <c r="F14" t="n">
        <v>15.01</v>
      </c>
      <c r="G14" t="n">
        <v>20.01</v>
      </c>
      <c r="H14" t="n">
        <v>0.26</v>
      </c>
      <c r="I14" t="n">
        <v>45</v>
      </c>
      <c r="J14" t="n">
        <v>268.97</v>
      </c>
      <c r="K14" t="n">
        <v>59.89</v>
      </c>
      <c r="L14" t="n">
        <v>4</v>
      </c>
      <c r="M14" t="n">
        <v>43</v>
      </c>
      <c r="N14" t="n">
        <v>70.09</v>
      </c>
      <c r="O14" t="n">
        <v>33407.45</v>
      </c>
      <c r="P14" t="n">
        <v>241.18</v>
      </c>
      <c r="Q14" t="n">
        <v>1390.01</v>
      </c>
      <c r="R14" t="n">
        <v>68.91</v>
      </c>
      <c r="S14" t="n">
        <v>39.31</v>
      </c>
      <c r="T14" t="n">
        <v>13797.06</v>
      </c>
      <c r="U14" t="n">
        <v>0.57</v>
      </c>
      <c r="V14" t="n">
        <v>0.86</v>
      </c>
      <c r="W14" t="n">
        <v>3.43</v>
      </c>
      <c r="X14" t="n">
        <v>0.89</v>
      </c>
      <c r="Y14" t="n">
        <v>1</v>
      </c>
      <c r="Z14" t="n">
        <v>10</v>
      </c>
      <c r="AA14" t="n">
        <v>611.8433249227135</v>
      </c>
      <c r="AB14" t="n">
        <v>837.1510297817092</v>
      </c>
      <c r="AC14" t="n">
        <v>757.2545104481919</v>
      </c>
      <c r="AD14" t="n">
        <v>611843.3249227135</v>
      </c>
      <c r="AE14" t="n">
        <v>837151.0297817092</v>
      </c>
      <c r="AF14" t="n">
        <v>1.104046329601647e-06</v>
      </c>
      <c r="AG14" t="n">
        <v>27</v>
      </c>
      <c r="AH14" t="n">
        <v>757254.5104481919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5.0153</v>
      </c>
      <c r="E15" t="n">
        <v>19.94</v>
      </c>
      <c r="F15" t="n">
        <v>14.96</v>
      </c>
      <c r="G15" t="n">
        <v>21.38</v>
      </c>
      <c r="H15" t="n">
        <v>0.28</v>
      </c>
      <c r="I15" t="n">
        <v>42</v>
      </c>
      <c r="J15" t="n">
        <v>269.45</v>
      </c>
      <c r="K15" t="n">
        <v>59.89</v>
      </c>
      <c r="L15" t="n">
        <v>4.25</v>
      </c>
      <c r="M15" t="n">
        <v>40</v>
      </c>
      <c r="N15" t="n">
        <v>70.31</v>
      </c>
      <c r="O15" t="n">
        <v>33466.11</v>
      </c>
      <c r="P15" t="n">
        <v>239.66</v>
      </c>
      <c r="Q15" t="n">
        <v>1389.72</v>
      </c>
      <c r="R15" t="n">
        <v>67.51000000000001</v>
      </c>
      <c r="S15" t="n">
        <v>39.31</v>
      </c>
      <c r="T15" t="n">
        <v>13111.65</v>
      </c>
      <c r="U15" t="n">
        <v>0.58</v>
      </c>
      <c r="V15" t="n">
        <v>0.86</v>
      </c>
      <c r="W15" t="n">
        <v>3.43</v>
      </c>
      <c r="X15" t="n">
        <v>0.84</v>
      </c>
      <c r="Y15" t="n">
        <v>1</v>
      </c>
      <c r="Z15" t="n">
        <v>10</v>
      </c>
      <c r="AA15" t="n">
        <v>597.1941373035328</v>
      </c>
      <c r="AB15" t="n">
        <v>817.1073650046005</v>
      </c>
      <c r="AC15" t="n">
        <v>739.1237849059502</v>
      </c>
      <c r="AD15" t="n">
        <v>597194.1373035328</v>
      </c>
      <c r="AE15" t="n">
        <v>817107.3650046005</v>
      </c>
      <c r="AF15" t="n">
        <v>1.115074119832277e-06</v>
      </c>
      <c r="AG15" t="n">
        <v>26</v>
      </c>
      <c r="AH15" t="n">
        <v>739123.7849059502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5.0737</v>
      </c>
      <c r="E16" t="n">
        <v>19.71</v>
      </c>
      <c r="F16" t="n">
        <v>14.88</v>
      </c>
      <c r="G16" t="n">
        <v>22.9</v>
      </c>
      <c r="H16" t="n">
        <v>0.3</v>
      </c>
      <c r="I16" t="n">
        <v>39</v>
      </c>
      <c r="J16" t="n">
        <v>269.92</v>
      </c>
      <c r="K16" t="n">
        <v>59.89</v>
      </c>
      <c r="L16" t="n">
        <v>4.5</v>
      </c>
      <c r="M16" t="n">
        <v>37</v>
      </c>
      <c r="N16" t="n">
        <v>70.54000000000001</v>
      </c>
      <c r="O16" t="n">
        <v>33524.86</v>
      </c>
      <c r="P16" t="n">
        <v>237.32</v>
      </c>
      <c r="Q16" t="n">
        <v>1389.59</v>
      </c>
      <c r="R16" t="n">
        <v>64.95999999999999</v>
      </c>
      <c r="S16" t="n">
        <v>39.31</v>
      </c>
      <c r="T16" t="n">
        <v>11849.59</v>
      </c>
      <c r="U16" t="n">
        <v>0.61</v>
      </c>
      <c r="V16" t="n">
        <v>0.86</v>
      </c>
      <c r="W16" t="n">
        <v>3.43</v>
      </c>
      <c r="X16" t="n">
        <v>0.76</v>
      </c>
      <c r="Y16" t="n">
        <v>1</v>
      </c>
      <c r="Z16" t="n">
        <v>10</v>
      </c>
      <c r="AA16" t="n">
        <v>590.0011989484989</v>
      </c>
      <c r="AB16" t="n">
        <v>807.2656694171989</v>
      </c>
      <c r="AC16" t="n">
        <v>730.2213669325037</v>
      </c>
      <c r="AD16" t="n">
        <v>590001.1989484989</v>
      </c>
      <c r="AE16" t="n">
        <v>807265.6694171989</v>
      </c>
      <c r="AF16" t="n">
        <v>1.128058453490923e-06</v>
      </c>
      <c r="AG16" t="n">
        <v>26</v>
      </c>
      <c r="AH16" t="n">
        <v>730221.3669325036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5.1143</v>
      </c>
      <c r="E17" t="n">
        <v>19.55</v>
      </c>
      <c r="F17" t="n">
        <v>14.83</v>
      </c>
      <c r="G17" t="n">
        <v>24.05</v>
      </c>
      <c r="H17" t="n">
        <v>0.31</v>
      </c>
      <c r="I17" t="n">
        <v>37</v>
      </c>
      <c r="J17" t="n">
        <v>270.4</v>
      </c>
      <c r="K17" t="n">
        <v>59.89</v>
      </c>
      <c r="L17" t="n">
        <v>4.75</v>
      </c>
      <c r="M17" t="n">
        <v>35</v>
      </c>
      <c r="N17" t="n">
        <v>70.76000000000001</v>
      </c>
      <c r="O17" t="n">
        <v>33583.7</v>
      </c>
      <c r="P17" t="n">
        <v>235.63</v>
      </c>
      <c r="Q17" t="n">
        <v>1389.94</v>
      </c>
      <c r="R17" t="n">
        <v>63.14</v>
      </c>
      <c r="S17" t="n">
        <v>39.31</v>
      </c>
      <c r="T17" t="n">
        <v>10952.22</v>
      </c>
      <c r="U17" t="n">
        <v>0.62</v>
      </c>
      <c r="V17" t="n">
        <v>0.87</v>
      </c>
      <c r="W17" t="n">
        <v>3.42</v>
      </c>
      <c r="X17" t="n">
        <v>0.71</v>
      </c>
      <c r="Y17" t="n">
        <v>1</v>
      </c>
      <c r="Z17" t="n">
        <v>10</v>
      </c>
      <c r="AA17" t="n">
        <v>585.0671980468923</v>
      </c>
      <c r="AB17" t="n">
        <v>800.5147517108636</v>
      </c>
      <c r="AC17" t="n">
        <v>724.1147473370885</v>
      </c>
      <c r="AD17" t="n">
        <v>585067.1980468923</v>
      </c>
      <c r="AE17" t="n">
        <v>800514.7517108636</v>
      </c>
      <c r="AF17" t="n">
        <v>1.137085233397447e-06</v>
      </c>
      <c r="AG17" t="n">
        <v>26</v>
      </c>
      <c r="AH17" t="n">
        <v>724114.7473370885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5.146</v>
      </c>
      <c r="E18" t="n">
        <v>19.43</v>
      </c>
      <c r="F18" t="n">
        <v>14.81</v>
      </c>
      <c r="G18" t="n">
        <v>25.39</v>
      </c>
      <c r="H18" t="n">
        <v>0.33</v>
      </c>
      <c r="I18" t="n">
        <v>35</v>
      </c>
      <c r="J18" t="n">
        <v>270.88</v>
      </c>
      <c r="K18" t="n">
        <v>59.89</v>
      </c>
      <c r="L18" t="n">
        <v>5</v>
      </c>
      <c r="M18" t="n">
        <v>33</v>
      </c>
      <c r="N18" t="n">
        <v>70.98999999999999</v>
      </c>
      <c r="O18" t="n">
        <v>33642.62</v>
      </c>
      <c r="P18" t="n">
        <v>234</v>
      </c>
      <c r="Q18" t="n">
        <v>1389.68</v>
      </c>
      <c r="R18" t="n">
        <v>62.68</v>
      </c>
      <c r="S18" t="n">
        <v>39.31</v>
      </c>
      <c r="T18" t="n">
        <v>10731.63</v>
      </c>
      <c r="U18" t="n">
        <v>0.63</v>
      </c>
      <c r="V18" t="n">
        <v>0.87</v>
      </c>
      <c r="W18" t="n">
        <v>3.42</v>
      </c>
      <c r="X18" t="n">
        <v>0.6899999999999999</v>
      </c>
      <c r="Y18" t="n">
        <v>1</v>
      </c>
      <c r="Z18" t="n">
        <v>10</v>
      </c>
      <c r="AA18" t="n">
        <v>581.0653809297876</v>
      </c>
      <c r="AB18" t="n">
        <v>795.0392889835297</v>
      </c>
      <c r="AC18" t="n">
        <v>719.1618550875911</v>
      </c>
      <c r="AD18" t="n">
        <v>581065.3809297875</v>
      </c>
      <c r="AE18" t="n">
        <v>795039.2889835297</v>
      </c>
      <c r="AF18" t="n">
        <v>1.14413323642791e-06</v>
      </c>
      <c r="AG18" t="n">
        <v>26</v>
      </c>
      <c r="AH18" t="n">
        <v>719161.8550875911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5.1856</v>
      </c>
      <c r="E19" t="n">
        <v>19.28</v>
      </c>
      <c r="F19" t="n">
        <v>14.76</v>
      </c>
      <c r="G19" t="n">
        <v>26.84</v>
      </c>
      <c r="H19" t="n">
        <v>0.34</v>
      </c>
      <c r="I19" t="n">
        <v>33</v>
      </c>
      <c r="J19" t="n">
        <v>271.36</v>
      </c>
      <c r="K19" t="n">
        <v>59.89</v>
      </c>
      <c r="L19" t="n">
        <v>5.25</v>
      </c>
      <c r="M19" t="n">
        <v>31</v>
      </c>
      <c r="N19" t="n">
        <v>71.22</v>
      </c>
      <c r="O19" t="n">
        <v>33701.64</v>
      </c>
      <c r="P19" t="n">
        <v>232.34</v>
      </c>
      <c r="Q19" t="n">
        <v>1389.57</v>
      </c>
      <c r="R19" t="n">
        <v>61.36</v>
      </c>
      <c r="S19" t="n">
        <v>39.31</v>
      </c>
      <c r="T19" t="n">
        <v>10082.53</v>
      </c>
      <c r="U19" t="n">
        <v>0.64</v>
      </c>
      <c r="V19" t="n">
        <v>0.87</v>
      </c>
      <c r="W19" t="n">
        <v>3.41</v>
      </c>
      <c r="X19" t="n">
        <v>0.64</v>
      </c>
      <c r="Y19" t="n">
        <v>1</v>
      </c>
      <c r="Z19" t="n">
        <v>10</v>
      </c>
      <c r="AA19" t="n">
        <v>576.3671049063344</v>
      </c>
      <c r="AB19" t="n">
        <v>788.6109004549314</v>
      </c>
      <c r="AC19" t="n">
        <v>713.3469829378623</v>
      </c>
      <c r="AD19" t="n">
        <v>576367.1049063343</v>
      </c>
      <c r="AE19" t="n">
        <v>788610.9004549314</v>
      </c>
      <c r="AF19" t="n">
        <v>1.152937681853978e-06</v>
      </c>
      <c r="AG19" t="n">
        <v>26</v>
      </c>
      <c r="AH19" t="n">
        <v>713346.9829378623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5.2004</v>
      </c>
      <c r="E20" t="n">
        <v>19.23</v>
      </c>
      <c r="F20" t="n">
        <v>14.76</v>
      </c>
      <c r="G20" t="n">
        <v>27.67</v>
      </c>
      <c r="H20" t="n">
        <v>0.36</v>
      </c>
      <c r="I20" t="n">
        <v>32</v>
      </c>
      <c r="J20" t="n">
        <v>271.84</v>
      </c>
      <c r="K20" t="n">
        <v>59.89</v>
      </c>
      <c r="L20" t="n">
        <v>5.5</v>
      </c>
      <c r="M20" t="n">
        <v>30</v>
      </c>
      <c r="N20" t="n">
        <v>71.45</v>
      </c>
      <c r="O20" t="n">
        <v>33760.74</v>
      </c>
      <c r="P20" t="n">
        <v>231.41</v>
      </c>
      <c r="Q20" t="n">
        <v>1389.72</v>
      </c>
      <c r="R20" t="n">
        <v>61.19</v>
      </c>
      <c r="S20" t="n">
        <v>39.31</v>
      </c>
      <c r="T20" t="n">
        <v>9998.18</v>
      </c>
      <c r="U20" t="n">
        <v>0.64</v>
      </c>
      <c r="V20" t="n">
        <v>0.87</v>
      </c>
      <c r="W20" t="n">
        <v>3.41</v>
      </c>
      <c r="X20" t="n">
        <v>0.64</v>
      </c>
      <c r="Y20" t="n">
        <v>1</v>
      </c>
      <c r="Z20" t="n">
        <v>10</v>
      </c>
      <c r="AA20" t="n">
        <v>574.4267739947607</v>
      </c>
      <c r="AB20" t="n">
        <v>785.956054100358</v>
      </c>
      <c r="AC20" t="n">
        <v>710.9455113932692</v>
      </c>
      <c r="AD20" t="n">
        <v>574426.7739947607</v>
      </c>
      <c r="AE20" t="n">
        <v>785956.0541003579</v>
      </c>
      <c r="AF20" t="n">
        <v>1.156228232164731e-06</v>
      </c>
      <c r="AG20" t="n">
        <v>26</v>
      </c>
      <c r="AH20" t="n">
        <v>710945.5113932692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5.2483</v>
      </c>
      <c r="E21" t="n">
        <v>19.05</v>
      </c>
      <c r="F21" t="n">
        <v>14.68</v>
      </c>
      <c r="G21" t="n">
        <v>29.37</v>
      </c>
      <c r="H21" t="n">
        <v>0.38</v>
      </c>
      <c r="I21" t="n">
        <v>30</v>
      </c>
      <c r="J21" t="n">
        <v>272.32</v>
      </c>
      <c r="K21" t="n">
        <v>59.89</v>
      </c>
      <c r="L21" t="n">
        <v>5.75</v>
      </c>
      <c r="M21" t="n">
        <v>28</v>
      </c>
      <c r="N21" t="n">
        <v>71.68000000000001</v>
      </c>
      <c r="O21" t="n">
        <v>33820.05</v>
      </c>
      <c r="P21" t="n">
        <v>229.01</v>
      </c>
      <c r="Q21" t="n">
        <v>1389.75</v>
      </c>
      <c r="R21" t="n">
        <v>58.82</v>
      </c>
      <c r="S21" t="n">
        <v>39.31</v>
      </c>
      <c r="T21" t="n">
        <v>8824.24</v>
      </c>
      <c r="U21" t="n">
        <v>0.67</v>
      </c>
      <c r="V21" t="n">
        <v>0.87</v>
      </c>
      <c r="W21" t="n">
        <v>3.41</v>
      </c>
      <c r="X21" t="n">
        <v>0.5600000000000001</v>
      </c>
      <c r="Y21" t="n">
        <v>1</v>
      </c>
      <c r="Z21" t="n">
        <v>10</v>
      </c>
      <c r="AA21" t="n">
        <v>559.298890558031</v>
      </c>
      <c r="AB21" t="n">
        <v>765.2574165871094</v>
      </c>
      <c r="AC21" t="n">
        <v>692.2223227935648</v>
      </c>
      <c r="AD21" t="n">
        <v>559298.8905580309</v>
      </c>
      <c r="AE21" t="n">
        <v>765257.4165871094</v>
      </c>
      <c r="AF21" t="n">
        <v>1.166878053778586e-06</v>
      </c>
      <c r="AG21" t="n">
        <v>25</v>
      </c>
      <c r="AH21" t="n">
        <v>692222.3227935648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5.2635</v>
      </c>
      <c r="E22" t="n">
        <v>19</v>
      </c>
      <c r="F22" t="n">
        <v>14.68</v>
      </c>
      <c r="G22" t="n">
        <v>30.37</v>
      </c>
      <c r="H22" t="n">
        <v>0.39</v>
      </c>
      <c r="I22" t="n">
        <v>29</v>
      </c>
      <c r="J22" t="n">
        <v>272.8</v>
      </c>
      <c r="K22" t="n">
        <v>59.89</v>
      </c>
      <c r="L22" t="n">
        <v>6</v>
      </c>
      <c r="M22" t="n">
        <v>27</v>
      </c>
      <c r="N22" t="n">
        <v>71.91</v>
      </c>
      <c r="O22" t="n">
        <v>33879.33</v>
      </c>
      <c r="P22" t="n">
        <v>227.97</v>
      </c>
      <c r="Q22" t="n">
        <v>1389.71</v>
      </c>
      <c r="R22" t="n">
        <v>58.6</v>
      </c>
      <c r="S22" t="n">
        <v>39.31</v>
      </c>
      <c r="T22" t="n">
        <v>8720.190000000001</v>
      </c>
      <c r="U22" t="n">
        <v>0.67</v>
      </c>
      <c r="V22" t="n">
        <v>0.87</v>
      </c>
      <c r="W22" t="n">
        <v>3.41</v>
      </c>
      <c r="X22" t="n">
        <v>0.5600000000000001</v>
      </c>
      <c r="Y22" t="n">
        <v>1</v>
      </c>
      <c r="Z22" t="n">
        <v>10</v>
      </c>
      <c r="AA22" t="n">
        <v>557.2654458997337</v>
      </c>
      <c r="AB22" t="n">
        <v>762.4751678963804</v>
      </c>
      <c r="AC22" t="n">
        <v>689.7056080129684</v>
      </c>
      <c r="AD22" t="n">
        <v>557265.4458997337</v>
      </c>
      <c r="AE22" t="n">
        <v>762475.1678963804</v>
      </c>
      <c r="AF22" t="n">
        <v>1.170257537881521e-06</v>
      </c>
      <c r="AG22" t="n">
        <v>25</v>
      </c>
      <c r="AH22" t="n">
        <v>689705.6080129683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5.3043</v>
      </c>
      <c r="E23" t="n">
        <v>18.85</v>
      </c>
      <c r="F23" t="n">
        <v>14.63</v>
      </c>
      <c r="G23" t="n">
        <v>32.52</v>
      </c>
      <c r="H23" t="n">
        <v>0.41</v>
      </c>
      <c r="I23" t="n">
        <v>27</v>
      </c>
      <c r="J23" t="n">
        <v>273.28</v>
      </c>
      <c r="K23" t="n">
        <v>59.89</v>
      </c>
      <c r="L23" t="n">
        <v>6.25</v>
      </c>
      <c r="M23" t="n">
        <v>25</v>
      </c>
      <c r="N23" t="n">
        <v>72.14</v>
      </c>
      <c r="O23" t="n">
        <v>33938.7</v>
      </c>
      <c r="P23" t="n">
        <v>226.33</v>
      </c>
      <c r="Q23" t="n">
        <v>1389.6</v>
      </c>
      <c r="R23" t="n">
        <v>57.2</v>
      </c>
      <c r="S23" t="n">
        <v>39.31</v>
      </c>
      <c r="T23" t="n">
        <v>8028.4</v>
      </c>
      <c r="U23" t="n">
        <v>0.6899999999999999</v>
      </c>
      <c r="V23" t="n">
        <v>0.88</v>
      </c>
      <c r="W23" t="n">
        <v>3.41</v>
      </c>
      <c r="X23" t="n">
        <v>0.51</v>
      </c>
      <c r="Y23" t="n">
        <v>1</v>
      </c>
      <c r="Z23" t="n">
        <v>10</v>
      </c>
      <c r="AA23" t="n">
        <v>552.7284052880493</v>
      </c>
      <c r="AB23" t="n">
        <v>756.2673887713687</v>
      </c>
      <c r="AC23" t="n">
        <v>684.0902906149751</v>
      </c>
      <c r="AD23" t="n">
        <v>552728.4052880494</v>
      </c>
      <c r="AE23" t="n">
        <v>756267.3887713687</v>
      </c>
      <c r="AF23" t="n">
        <v>1.179328784684136e-06</v>
      </c>
      <c r="AG23" t="n">
        <v>25</v>
      </c>
      <c r="AH23" t="n">
        <v>684090.290614975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5.3201</v>
      </c>
      <c r="E24" t="n">
        <v>18.8</v>
      </c>
      <c r="F24" t="n">
        <v>14.63</v>
      </c>
      <c r="G24" t="n">
        <v>33.76</v>
      </c>
      <c r="H24" t="n">
        <v>0.42</v>
      </c>
      <c r="I24" t="n">
        <v>26</v>
      </c>
      <c r="J24" t="n">
        <v>273.76</v>
      </c>
      <c r="K24" t="n">
        <v>59.89</v>
      </c>
      <c r="L24" t="n">
        <v>6.5</v>
      </c>
      <c r="M24" t="n">
        <v>24</v>
      </c>
      <c r="N24" t="n">
        <v>72.37</v>
      </c>
      <c r="O24" t="n">
        <v>33998.16</v>
      </c>
      <c r="P24" t="n">
        <v>225.22</v>
      </c>
      <c r="Q24" t="n">
        <v>1389.72</v>
      </c>
      <c r="R24" t="n">
        <v>56.98</v>
      </c>
      <c r="S24" t="n">
        <v>39.31</v>
      </c>
      <c r="T24" t="n">
        <v>7924.76</v>
      </c>
      <c r="U24" t="n">
        <v>0.6899999999999999</v>
      </c>
      <c r="V24" t="n">
        <v>0.88</v>
      </c>
      <c r="W24" t="n">
        <v>3.41</v>
      </c>
      <c r="X24" t="n">
        <v>0.51</v>
      </c>
      <c r="Y24" t="n">
        <v>1</v>
      </c>
      <c r="Z24" t="n">
        <v>10</v>
      </c>
      <c r="AA24" t="n">
        <v>550.6270837089834</v>
      </c>
      <c r="AB24" t="n">
        <v>753.3922678831252</v>
      </c>
      <c r="AC24" t="n">
        <v>681.4895672290481</v>
      </c>
      <c r="AD24" t="n">
        <v>550627.0837089834</v>
      </c>
      <c r="AE24" t="n">
        <v>753392.2678831252</v>
      </c>
      <c r="AF24" t="n">
        <v>1.182841669475345e-06</v>
      </c>
      <c r="AG24" t="n">
        <v>25</v>
      </c>
      <c r="AH24" t="n">
        <v>681489.5672290481</v>
      </c>
    </row>
    <row r="25">
      <c r="A25" t="n">
        <v>23</v>
      </c>
      <c r="B25" t="n">
        <v>135</v>
      </c>
      <c r="C25" t="inlineStr">
        <is>
          <t xml:space="preserve">CONCLUIDO	</t>
        </is>
      </c>
      <c r="D25" t="n">
        <v>5.3411</v>
      </c>
      <c r="E25" t="n">
        <v>18.72</v>
      </c>
      <c r="F25" t="n">
        <v>14.61</v>
      </c>
      <c r="G25" t="n">
        <v>35.05</v>
      </c>
      <c r="H25" t="n">
        <v>0.44</v>
      </c>
      <c r="I25" t="n">
        <v>25</v>
      </c>
      <c r="J25" t="n">
        <v>274.24</v>
      </c>
      <c r="K25" t="n">
        <v>59.89</v>
      </c>
      <c r="L25" t="n">
        <v>6.75</v>
      </c>
      <c r="M25" t="n">
        <v>23</v>
      </c>
      <c r="N25" t="n">
        <v>72.61</v>
      </c>
      <c r="O25" t="n">
        <v>34057.71</v>
      </c>
      <c r="P25" t="n">
        <v>224.39</v>
      </c>
      <c r="Q25" t="n">
        <v>1389.68</v>
      </c>
      <c r="R25" t="n">
        <v>56.45</v>
      </c>
      <c r="S25" t="n">
        <v>39.31</v>
      </c>
      <c r="T25" t="n">
        <v>7666.03</v>
      </c>
      <c r="U25" t="n">
        <v>0.7</v>
      </c>
      <c r="V25" t="n">
        <v>0.88</v>
      </c>
      <c r="W25" t="n">
        <v>3.4</v>
      </c>
      <c r="X25" t="n">
        <v>0.48</v>
      </c>
      <c r="Y25" t="n">
        <v>1</v>
      </c>
      <c r="Z25" t="n">
        <v>10</v>
      </c>
      <c r="AA25" t="n">
        <v>548.3846346828756</v>
      </c>
      <c r="AB25" t="n">
        <v>750.3240501957356</v>
      </c>
      <c r="AC25" t="n">
        <v>678.7141759314724</v>
      </c>
      <c r="AD25" t="n">
        <v>548384.6346828756</v>
      </c>
      <c r="AE25" t="n">
        <v>750324.0501957356</v>
      </c>
      <c r="AF25" t="n">
        <v>1.187510693564927e-06</v>
      </c>
      <c r="AG25" t="n">
        <v>25</v>
      </c>
      <c r="AH25" t="n">
        <v>678714.1759314723</v>
      </c>
    </row>
    <row r="26">
      <c r="A26" t="n">
        <v>24</v>
      </c>
      <c r="B26" t="n">
        <v>135</v>
      </c>
      <c r="C26" t="inlineStr">
        <is>
          <t xml:space="preserve">CONCLUIDO	</t>
        </is>
      </c>
      <c r="D26" t="n">
        <v>5.3634</v>
      </c>
      <c r="E26" t="n">
        <v>18.64</v>
      </c>
      <c r="F26" t="n">
        <v>14.58</v>
      </c>
      <c r="G26" t="n">
        <v>36.45</v>
      </c>
      <c r="H26" t="n">
        <v>0.45</v>
      </c>
      <c r="I26" t="n">
        <v>24</v>
      </c>
      <c r="J26" t="n">
        <v>274.73</v>
      </c>
      <c r="K26" t="n">
        <v>59.89</v>
      </c>
      <c r="L26" t="n">
        <v>7</v>
      </c>
      <c r="M26" t="n">
        <v>22</v>
      </c>
      <c r="N26" t="n">
        <v>72.84</v>
      </c>
      <c r="O26" t="n">
        <v>34117.35</v>
      </c>
      <c r="P26" t="n">
        <v>222.23</v>
      </c>
      <c r="Q26" t="n">
        <v>1389.59</v>
      </c>
      <c r="R26" t="n">
        <v>55.55</v>
      </c>
      <c r="S26" t="n">
        <v>39.31</v>
      </c>
      <c r="T26" t="n">
        <v>7222.78</v>
      </c>
      <c r="U26" t="n">
        <v>0.71</v>
      </c>
      <c r="V26" t="n">
        <v>0.88</v>
      </c>
      <c r="W26" t="n">
        <v>3.4</v>
      </c>
      <c r="X26" t="n">
        <v>0.46</v>
      </c>
      <c r="Y26" t="n">
        <v>1</v>
      </c>
      <c r="Z26" t="n">
        <v>10</v>
      </c>
      <c r="AA26" t="n">
        <v>544.6701440233306</v>
      </c>
      <c r="AB26" t="n">
        <v>745.2417202035838</v>
      </c>
      <c r="AC26" t="n">
        <v>674.1168963806765</v>
      </c>
      <c r="AD26" t="n">
        <v>544670.1440233306</v>
      </c>
      <c r="AE26" t="n">
        <v>745241.7202035838</v>
      </c>
      <c r="AF26" t="n">
        <v>1.192468752479101e-06</v>
      </c>
      <c r="AG26" t="n">
        <v>25</v>
      </c>
      <c r="AH26" t="n">
        <v>674116.8963806765</v>
      </c>
    </row>
    <row r="27">
      <c r="A27" t="n">
        <v>25</v>
      </c>
      <c r="B27" t="n">
        <v>135</v>
      </c>
      <c r="C27" t="inlineStr">
        <is>
          <t xml:space="preserve">CONCLUIDO	</t>
        </is>
      </c>
      <c r="D27" t="n">
        <v>5.3808</v>
      </c>
      <c r="E27" t="n">
        <v>18.58</v>
      </c>
      <c r="F27" t="n">
        <v>14.57</v>
      </c>
      <c r="G27" t="n">
        <v>38.01</v>
      </c>
      <c r="H27" t="n">
        <v>0.47</v>
      </c>
      <c r="I27" t="n">
        <v>23</v>
      </c>
      <c r="J27" t="n">
        <v>275.21</v>
      </c>
      <c r="K27" t="n">
        <v>59.89</v>
      </c>
      <c r="L27" t="n">
        <v>7.25</v>
      </c>
      <c r="M27" t="n">
        <v>21</v>
      </c>
      <c r="N27" t="n">
        <v>73.08</v>
      </c>
      <c r="O27" t="n">
        <v>34177.09</v>
      </c>
      <c r="P27" t="n">
        <v>221.34</v>
      </c>
      <c r="Q27" t="n">
        <v>1389.59</v>
      </c>
      <c r="R27" t="n">
        <v>55.06</v>
      </c>
      <c r="S27" t="n">
        <v>39.31</v>
      </c>
      <c r="T27" t="n">
        <v>6981.56</v>
      </c>
      <c r="U27" t="n">
        <v>0.71</v>
      </c>
      <c r="V27" t="n">
        <v>0.88</v>
      </c>
      <c r="W27" t="n">
        <v>3.4</v>
      </c>
      <c r="X27" t="n">
        <v>0.45</v>
      </c>
      <c r="Y27" t="n">
        <v>1</v>
      </c>
      <c r="Z27" t="n">
        <v>10</v>
      </c>
      <c r="AA27" t="n">
        <v>542.6816935931863</v>
      </c>
      <c r="AB27" t="n">
        <v>742.5210346008186</v>
      </c>
      <c r="AC27" t="n">
        <v>671.6558691933329</v>
      </c>
      <c r="AD27" t="n">
        <v>542681.6935931863</v>
      </c>
      <c r="AE27" t="n">
        <v>742521.0346008185</v>
      </c>
      <c r="AF27" t="n">
        <v>1.19633737243904e-06</v>
      </c>
      <c r="AG27" t="n">
        <v>25</v>
      </c>
      <c r="AH27" t="n">
        <v>671655.869193333</v>
      </c>
    </row>
    <row r="28">
      <c r="A28" t="n">
        <v>26</v>
      </c>
      <c r="B28" t="n">
        <v>135</v>
      </c>
      <c r="C28" t="inlineStr">
        <is>
          <t xml:space="preserve">CONCLUIDO	</t>
        </is>
      </c>
      <c r="D28" t="n">
        <v>5.4034</v>
      </c>
      <c r="E28" t="n">
        <v>18.51</v>
      </c>
      <c r="F28" t="n">
        <v>14.54</v>
      </c>
      <c r="G28" t="n">
        <v>39.66</v>
      </c>
      <c r="H28" t="n">
        <v>0.48</v>
      </c>
      <c r="I28" t="n">
        <v>22</v>
      </c>
      <c r="J28" t="n">
        <v>275.7</v>
      </c>
      <c r="K28" t="n">
        <v>59.89</v>
      </c>
      <c r="L28" t="n">
        <v>7.5</v>
      </c>
      <c r="M28" t="n">
        <v>20</v>
      </c>
      <c r="N28" t="n">
        <v>73.31</v>
      </c>
      <c r="O28" t="n">
        <v>34236.91</v>
      </c>
      <c r="P28" t="n">
        <v>219.27</v>
      </c>
      <c r="Q28" t="n">
        <v>1389.74</v>
      </c>
      <c r="R28" t="n">
        <v>54.16</v>
      </c>
      <c r="S28" t="n">
        <v>39.31</v>
      </c>
      <c r="T28" t="n">
        <v>6534.07</v>
      </c>
      <c r="U28" t="n">
        <v>0.73</v>
      </c>
      <c r="V28" t="n">
        <v>0.88</v>
      </c>
      <c r="W28" t="n">
        <v>3.4</v>
      </c>
      <c r="X28" t="n">
        <v>0.42</v>
      </c>
      <c r="Y28" t="n">
        <v>1</v>
      </c>
      <c r="Z28" t="n">
        <v>10</v>
      </c>
      <c r="AA28" t="n">
        <v>539.0913795394983</v>
      </c>
      <c r="AB28" t="n">
        <v>737.6086085190855</v>
      </c>
      <c r="AC28" t="n">
        <v>667.2122781622072</v>
      </c>
      <c r="AD28" t="n">
        <v>539091.3795394984</v>
      </c>
      <c r="AE28" t="n">
        <v>737608.6085190855</v>
      </c>
      <c r="AF28" t="n">
        <v>1.201362131697352e-06</v>
      </c>
      <c r="AG28" t="n">
        <v>25</v>
      </c>
      <c r="AH28" t="n">
        <v>667212.2781622072</v>
      </c>
    </row>
    <row r="29">
      <c r="A29" t="n">
        <v>27</v>
      </c>
      <c r="B29" t="n">
        <v>135</v>
      </c>
      <c r="C29" t="inlineStr">
        <is>
          <t xml:space="preserve">CONCLUIDO	</t>
        </is>
      </c>
      <c r="D29" t="n">
        <v>5.4017</v>
      </c>
      <c r="E29" t="n">
        <v>18.51</v>
      </c>
      <c r="F29" t="n">
        <v>14.55</v>
      </c>
      <c r="G29" t="n">
        <v>39.67</v>
      </c>
      <c r="H29" t="n">
        <v>0.5</v>
      </c>
      <c r="I29" t="n">
        <v>22</v>
      </c>
      <c r="J29" t="n">
        <v>276.18</v>
      </c>
      <c r="K29" t="n">
        <v>59.89</v>
      </c>
      <c r="L29" t="n">
        <v>7.75</v>
      </c>
      <c r="M29" t="n">
        <v>20</v>
      </c>
      <c r="N29" t="n">
        <v>73.55</v>
      </c>
      <c r="O29" t="n">
        <v>34296.82</v>
      </c>
      <c r="P29" t="n">
        <v>218.58</v>
      </c>
      <c r="Q29" t="n">
        <v>1389.71</v>
      </c>
      <c r="R29" t="n">
        <v>54.75</v>
      </c>
      <c r="S29" t="n">
        <v>39.31</v>
      </c>
      <c r="T29" t="n">
        <v>6828.52</v>
      </c>
      <c r="U29" t="n">
        <v>0.72</v>
      </c>
      <c r="V29" t="n">
        <v>0.88</v>
      </c>
      <c r="W29" t="n">
        <v>3.39</v>
      </c>
      <c r="X29" t="n">
        <v>0.43</v>
      </c>
      <c r="Y29" t="n">
        <v>1</v>
      </c>
      <c r="Z29" t="n">
        <v>10</v>
      </c>
      <c r="AA29" t="n">
        <v>538.5567416710257</v>
      </c>
      <c r="AB29" t="n">
        <v>736.8770934008833</v>
      </c>
      <c r="AC29" t="n">
        <v>666.5505778201982</v>
      </c>
      <c r="AD29" t="n">
        <v>538556.7416710258</v>
      </c>
      <c r="AE29" t="n">
        <v>736877.0934008833</v>
      </c>
      <c r="AF29" t="n">
        <v>1.200984163080576e-06</v>
      </c>
      <c r="AG29" t="n">
        <v>25</v>
      </c>
      <c r="AH29" t="n">
        <v>666550.5778201983</v>
      </c>
    </row>
    <row r="30">
      <c r="A30" t="n">
        <v>28</v>
      </c>
      <c r="B30" t="n">
        <v>135</v>
      </c>
      <c r="C30" t="inlineStr">
        <is>
          <t xml:space="preserve">CONCLUIDO	</t>
        </is>
      </c>
      <c r="D30" t="n">
        <v>5.4286</v>
      </c>
      <c r="E30" t="n">
        <v>18.42</v>
      </c>
      <c r="F30" t="n">
        <v>14.51</v>
      </c>
      <c r="G30" t="n">
        <v>41.45</v>
      </c>
      <c r="H30" t="n">
        <v>0.51</v>
      </c>
      <c r="I30" t="n">
        <v>21</v>
      </c>
      <c r="J30" t="n">
        <v>276.67</v>
      </c>
      <c r="K30" t="n">
        <v>59.89</v>
      </c>
      <c r="L30" t="n">
        <v>8</v>
      </c>
      <c r="M30" t="n">
        <v>19</v>
      </c>
      <c r="N30" t="n">
        <v>73.78</v>
      </c>
      <c r="O30" t="n">
        <v>34356.83</v>
      </c>
      <c r="P30" t="n">
        <v>217.05</v>
      </c>
      <c r="Q30" t="n">
        <v>1389.73</v>
      </c>
      <c r="R30" t="n">
        <v>53.25</v>
      </c>
      <c r="S30" t="n">
        <v>39.31</v>
      </c>
      <c r="T30" t="n">
        <v>6087.79</v>
      </c>
      <c r="U30" t="n">
        <v>0.74</v>
      </c>
      <c r="V30" t="n">
        <v>0.88</v>
      </c>
      <c r="W30" t="n">
        <v>3.39</v>
      </c>
      <c r="X30" t="n">
        <v>0.38</v>
      </c>
      <c r="Y30" t="n">
        <v>1</v>
      </c>
      <c r="Z30" t="n">
        <v>10</v>
      </c>
      <c r="AA30" t="n">
        <v>526.1917089090495</v>
      </c>
      <c r="AB30" t="n">
        <v>719.9587100692016</v>
      </c>
      <c r="AC30" t="n">
        <v>651.2468612485924</v>
      </c>
      <c r="AD30" t="n">
        <v>526191.7089090494</v>
      </c>
      <c r="AE30" t="n">
        <v>719958.7100692017</v>
      </c>
      <c r="AF30" t="n">
        <v>1.206964960604849e-06</v>
      </c>
      <c r="AG30" t="n">
        <v>24</v>
      </c>
      <c r="AH30" t="n">
        <v>651246.8612485924</v>
      </c>
    </row>
    <row r="31">
      <c r="A31" t="n">
        <v>29</v>
      </c>
      <c r="B31" t="n">
        <v>135</v>
      </c>
      <c r="C31" t="inlineStr">
        <is>
          <t xml:space="preserve">CONCLUIDO	</t>
        </is>
      </c>
      <c r="D31" t="n">
        <v>5.4442</v>
      </c>
      <c r="E31" t="n">
        <v>18.37</v>
      </c>
      <c r="F31" t="n">
        <v>14.5</v>
      </c>
      <c r="G31" t="n">
        <v>43.51</v>
      </c>
      <c r="H31" t="n">
        <v>0.53</v>
      </c>
      <c r="I31" t="n">
        <v>20</v>
      </c>
      <c r="J31" t="n">
        <v>277.16</v>
      </c>
      <c r="K31" t="n">
        <v>59.89</v>
      </c>
      <c r="L31" t="n">
        <v>8.25</v>
      </c>
      <c r="M31" t="n">
        <v>18</v>
      </c>
      <c r="N31" t="n">
        <v>74.02</v>
      </c>
      <c r="O31" t="n">
        <v>34416.93</v>
      </c>
      <c r="P31" t="n">
        <v>215.99</v>
      </c>
      <c r="Q31" t="n">
        <v>1389.62</v>
      </c>
      <c r="R31" t="n">
        <v>53.1</v>
      </c>
      <c r="S31" t="n">
        <v>39.31</v>
      </c>
      <c r="T31" t="n">
        <v>6013.05</v>
      </c>
      <c r="U31" t="n">
        <v>0.74</v>
      </c>
      <c r="V31" t="n">
        <v>0.88</v>
      </c>
      <c r="W31" t="n">
        <v>3.4</v>
      </c>
      <c r="X31" t="n">
        <v>0.38</v>
      </c>
      <c r="Y31" t="n">
        <v>1</v>
      </c>
      <c r="Z31" t="n">
        <v>10</v>
      </c>
      <c r="AA31" t="n">
        <v>524.1883923808756</v>
      </c>
      <c r="AB31" t="n">
        <v>717.2176840152667</v>
      </c>
      <c r="AC31" t="n">
        <v>648.7674348741907</v>
      </c>
      <c r="AD31" t="n">
        <v>524188.3923808757</v>
      </c>
      <c r="AE31" t="n">
        <v>717217.6840152667</v>
      </c>
      <c r="AF31" t="n">
        <v>1.210433378499967e-06</v>
      </c>
      <c r="AG31" t="n">
        <v>24</v>
      </c>
      <c r="AH31" t="n">
        <v>648767.4348741907</v>
      </c>
    </row>
    <row r="32">
      <c r="A32" t="n">
        <v>30</v>
      </c>
      <c r="B32" t="n">
        <v>135</v>
      </c>
      <c r="C32" t="inlineStr">
        <is>
          <t xml:space="preserve">CONCLUIDO	</t>
        </is>
      </c>
      <c r="D32" t="n">
        <v>5.4436</v>
      </c>
      <c r="E32" t="n">
        <v>18.37</v>
      </c>
      <c r="F32" t="n">
        <v>14.51</v>
      </c>
      <c r="G32" t="n">
        <v>43.52</v>
      </c>
      <c r="H32" t="n">
        <v>0.55</v>
      </c>
      <c r="I32" t="n">
        <v>20</v>
      </c>
      <c r="J32" t="n">
        <v>277.65</v>
      </c>
      <c r="K32" t="n">
        <v>59.89</v>
      </c>
      <c r="L32" t="n">
        <v>8.5</v>
      </c>
      <c r="M32" t="n">
        <v>18</v>
      </c>
      <c r="N32" t="n">
        <v>74.26000000000001</v>
      </c>
      <c r="O32" t="n">
        <v>34477.13</v>
      </c>
      <c r="P32" t="n">
        <v>215.09</v>
      </c>
      <c r="Q32" t="n">
        <v>1389.65</v>
      </c>
      <c r="R32" t="n">
        <v>53.32</v>
      </c>
      <c r="S32" t="n">
        <v>39.31</v>
      </c>
      <c r="T32" t="n">
        <v>6123.32</v>
      </c>
      <c r="U32" t="n">
        <v>0.74</v>
      </c>
      <c r="V32" t="n">
        <v>0.88</v>
      </c>
      <c r="W32" t="n">
        <v>3.39</v>
      </c>
      <c r="X32" t="n">
        <v>0.38</v>
      </c>
      <c r="Y32" t="n">
        <v>1</v>
      </c>
      <c r="Z32" t="n">
        <v>10</v>
      </c>
      <c r="AA32" t="n">
        <v>523.3843222414756</v>
      </c>
      <c r="AB32" t="n">
        <v>716.1175197774686</v>
      </c>
      <c r="AC32" t="n">
        <v>647.7722687671578</v>
      </c>
      <c r="AD32" t="n">
        <v>523384.3222414756</v>
      </c>
      <c r="AE32" t="n">
        <v>716117.5197774686</v>
      </c>
      <c r="AF32" t="n">
        <v>1.210299977811693e-06</v>
      </c>
      <c r="AG32" t="n">
        <v>24</v>
      </c>
      <c r="AH32" t="n">
        <v>647772.2687671578</v>
      </c>
    </row>
    <row r="33">
      <c r="A33" t="n">
        <v>31</v>
      </c>
      <c r="B33" t="n">
        <v>135</v>
      </c>
      <c r="C33" t="inlineStr">
        <is>
          <t xml:space="preserve">CONCLUIDO	</t>
        </is>
      </c>
      <c r="D33" t="n">
        <v>5.4652</v>
      </c>
      <c r="E33" t="n">
        <v>18.3</v>
      </c>
      <c r="F33" t="n">
        <v>14.48</v>
      </c>
      <c r="G33" t="n">
        <v>45.74</v>
      </c>
      <c r="H33" t="n">
        <v>0.5600000000000001</v>
      </c>
      <c r="I33" t="n">
        <v>19</v>
      </c>
      <c r="J33" t="n">
        <v>278.13</v>
      </c>
      <c r="K33" t="n">
        <v>59.89</v>
      </c>
      <c r="L33" t="n">
        <v>8.75</v>
      </c>
      <c r="M33" t="n">
        <v>17</v>
      </c>
      <c r="N33" t="n">
        <v>74.5</v>
      </c>
      <c r="O33" t="n">
        <v>34537.41</v>
      </c>
      <c r="P33" t="n">
        <v>213.47</v>
      </c>
      <c r="Q33" t="n">
        <v>1389.58</v>
      </c>
      <c r="R33" t="n">
        <v>52.59</v>
      </c>
      <c r="S33" t="n">
        <v>39.31</v>
      </c>
      <c r="T33" t="n">
        <v>5765.71</v>
      </c>
      <c r="U33" t="n">
        <v>0.75</v>
      </c>
      <c r="V33" t="n">
        <v>0.89</v>
      </c>
      <c r="W33" t="n">
        <v>3.39</v>
      </c>
      <c r="X33" t="n">
        <v>0.36</v>
      </c>
      <c r="Y33" t="n">
        <v>1</v>
      </c>
      <c r="Z33" t="n">
        <v>10</v>
      </c>
      <c r="AA33" t="n">
        <v>520.3808994071785</v>
      </c>
      <c r="AB33" t="n">
        <v>712.0081041539192</v>
      </c>
      <c r="AC33" t="n">
        <v>644.0550500031189</v>
      </c>
      <c r="AD33" t="n">
        <v>520380.8994071785</v>
      </c>
      <c r="AE33" t="n">
        <v>712008.1041539193</v>
      </c>
      <c r="AF33" t="n">
        <v>1.215102402589548e-06</v>
      </c>
      <c r="AG33" t="n">
        <v>24</v>
      </c>
      <c r="AH33" t="n">
        <v>644055.0500031189</v>
      </c>
    </row>
    <row r="34">
      <c r="A34" t="n">
        <v>32</v>
      </c>
      <c r="B34" t="n">
        <v>135</v>
      </c>
      <c r="C34" t="inlineStr">
        <is>
          <t xml:space="preserve">CONCLUIDO	</t>
        </is>
      </c>
      <c r="D34" t="n">
        <v>5.4869</v>
      </c>
      <c r="E34" t="n">
        <v>18.23</v>
      </c>
      <c r="F34" t="n">
        <v>14.46</v>
      </c>
      <c r="G34" t="n">
        <v>48.21</v>
      </c>
      <c r="H34" t="n">
        <v>0.58</v>
      </c>
      <c r="I34" t="n">
        <v>18</v>
      </c>
      <c r="J34" t="n">
        <v>278.62</v>
      </c>
      <c r="K34" t="n">
        <v>59.89</v>
      </c>
      <c r="L34" t="n">
        <v>9</v>
      </c>
      <c r="M34" t="n">
        <v>16</v>
      </c>
      <c r="N34" t="n">
        <v>74.73999999999999</v>
      </c>
      <c r="O34" t="n">
        <v>34597.8</v>
      </c>
      <c r="P34" t="n">
        <v>212.17</v>
      </c>
      <c r="Q34" t="n">
        <v>1389.62</v>
      </c>
      <c r="R34" t="n">
        <v>51.92</v>
      </c>
      <c r="S34" t="n">
        <v>39.31</v>
      </c>
      <c r="T34" t="n">
        <v>5433.86</v>
      </c>
      <c r="U34" t="n">
        <v>0.76</v>
      </c>
      <c r="V34" t="n">
        <v>0.89</v>
      </c>
      <c r="W34" t="n">
        <v>3.39</v>
      </c>
      <c r="X34" t="n">
        <v>0.34</v>
      </c>
      <c r="Y34" t="n">
        <v>1</v>
      </c>
      <c r="Z34" t="n">
        <v>10</v>
      </c>
      <c r="AA34" t="n">
        <v>517.7745256888484</v>
      </c>
      <c r="AB34" t="n">
        <v>708.4419486474068</v>
      </c>
      <c r="AC34" t="n">
        <v>640.8292433730173</v>
      </c>
      <c r="AD34" t="n">
        <v>517774.5256888483</v>
      </c>
      <c r="AE34" t="n">
        <v>708441.9486474068</v>
      </c>
      <c r="AF34" t="n">
        <v>1.219927060815449e-06</v>
      </c>
      <c r="AG34" t="n">
        <v>24</v>
      </c>
      <c r="AH34" t="n">
        <v>640829.2433730173</v>
      </c>
    </row>
    <row r="35">
      <c r="A35" t="n">
        <v>33</v>
      </c>
      <c r="B35" t="n">
        <v>135</v>
      </c>
      <c r="C35" t="inlineStr">
        <is>
          <t xml:space="preserve">CONCLUIDO	</t>
        </is>
      </c>
      <c r="D35" t="n">
        <v>5.4871</v>
      </c>
      <c r="E35" t="n">
        <v>18.22</v>
      </c>
      <c r="F35" t="n">
        <v>14.46</v>
      </c>
      <c r="G35" t="n">
        <v>48.2</v>
      </c>
      <c r="H35" t="n">
        <v>0.59</v>
      </c>
      <c r="I35" t="n">
        <v>18</v>
      </c>
      <c r="J35" t="n">
        <v>279.11</v>
      </c>
      <c r="K35" t="n">
        <v>59.89</v>
      </c>
      <c r="L35" t="n">
        <v>9.25</v>
      </c>
      <c r="M35" t="n">
        <v>16</v>
      </c>
      <c r="N35" t="n">
        <v>74.98</v>
      </c>
      <c r="O35" t="n">
        <v>34658.27</v>
      </c>
      <c r="P35" t="n">
        <v>209.65</v>
      </c>
      <c r="Q35" t="n">
        <v>1389.69</v>
      </c>
      <c r="R35" t="n">
        <v>51.86</v>
      </c>
      <c r="S35" t="n">
        <v>39.31</v>
      </c>
      <c r="T35" t="n">
        <v>5403.86</v>
      </c>
      <c r="U35" t="n">
        <v>0.76</v>
      </c>
      <c r="V35" t="n">
        <v>0.89</v>
      </c>
      <c r="W35" t="n">
        <v>3.39</v>
      </c>
      <c r="X35" t="n">
        <v>0.34</v>
      </c>
      <c r="Y35" t="n">
        <v>1</v>
      </c>
      <c r="Z35" t="n">
        <v>10</v>
      </c>
      <c r="AA35" t="n">
        <v>515.2643473610631</v>
      </c>
      <c r="AB35" t="n">
        <v>705.0074119180789</v>
      </c>
      <c r="AC35" t="n">
        <v>637.722494008734</v>
      </c>
      <c r="AD35" t="n">
        <v>515264.3473610631</v>
      </c>
      <c r="AE35" t="n">
        <v>705007.4119180789</v>
      </c>
      <c r="AF35" t="n">
        <v>1.21997152771154e-06</v>
      </c>
      <c r="AG35" t="n">
        <v>24</v>
      </c>
      <c r="AH35" t="n">
        <v>637722.494008734</v>
      </c>
    </row>
    <row r="36">
      <c r="A36" t="n">
        <v>34</v>
      </c>
      <c r="B36" t="n">
        <v>135</v>
      </c>
      <c r="C36" t="inlineStr">
        <is>
          <t xml:space="preserve">CONCLUIDO	</t>
        </is>
      </c>
      <c r="D36" t="n">
        <v>5.5093</v>
      </c>
      <c r="E36" t="n">
        <v>18.15</v>
      </c>
      <c r="F36" t="n">
        <v>14.44</v>
      </c>
      <c r="G36" t="n">
        <v>50.96</v>
      </c>
      <c r="H36" t="n">
        <v>0.6</v>
      </c>
      <c r="I36" t="n">
        <v>17</v>
      </c>
      <c r="J36" t="n">
        <v>279.61</v>
      </c>
      <c r="K36" t="n">
        <v>59.89</v>
      </c>
      <c r="L36" t="n">
        <v>9.5</v>
      </c>
      <c r="M36" t="n">
        <v>15</v>
      </c>
      <c r="N36" t="n">
        <v>75.22</v>
      </c>
      <c r="O36" t="n">
        <v>34718.84</v>
      </c>
      <c r="P36" t="n">
        <v>209.09</v>
      </c>
      <c r="Q36" t="n">
        <v>1389.59</v>
      </c>
      <c r="R36" t="n">
        <v>51.07</v>
      </c>
      <c r="S36" t="n">
        <v>39.31</v>
      </c>
      <c r="T36" t="n">
        <v>5013.13</v>
      </c>
      <c r="U36" t="n">
        <v>0.77</v>
      </c>
      <c r="V36" t="n">
        <v>0.89</v>
      </c>
      <c r="W36" t="n">
        <v>3.39</v>
      </c>
      <c r="X36" t="n">
        <v>0.32</v>
      </c>
      <c r="Y36" t="n">
        <v>1</v>
      </c>
      <c r="Z36" t="n">
        <v>10</v>
      </c>
      <c r="AA36" t="n">
        <v>513.3927415071204</v>
      </c>
      <c r="AB36" t="n">
        <v>702.4465982192918</v>
      </c>
      <c r="AC36" t="n">
        <v>635.4060807752344</v>
      </c>
      <c r="AD36" t="n">
        <v>513392.7415071204</v>
      </c>
      <c r="AE36" t="n">
        <v>702446.5982192918</v>
      </c>
      <c r="AF36" t="n">
        <v>1.224907353177669e-06</v>
      </c>
      <c r="AG36" t="n">
        <v>24</v>
      </c>
      <c r="AH36" t="n">
        <v>635406.0807752344</v>
      </c>
    </row>
    <row r="37">
      <c r="A37" t="n">
        <v>35</v>
      </c>
      <c r="B37" t="n">
        <v>135</v>
      </c>
      <c r="C37" t="inlineStr">
        <is>
          <t xml:space="preserve">CONCLUIDO	</t>
        </is>
      </c>
      <c r="D37" t="n">
        <v>5.5107</v>
      </c>
      <c r="E37" t="n">
        <v>18.15</v>
      </c>
      <c r="F37" t="n">
        <v>14.43</v>
      </c>
      <c r="G37" t="n">
        <v>50.94</v>
      </c>
      <c r="H37" t="n">
        <v>0.62</v>
      </c>
      <c r="I37" t="n">
        <v>17</v>
      </c>
      <c r="J37" t="n">
        <v>280.1</v>
      </c>
      <c r="K37" t="n">
        <v>59.89</v>
      </c>
      <c r="L37" t="n">
        <v>9.75</v>
      </c>
      <c r="M37" t="n">
        <v>15</v>
      </c>
      <c r="N37" t="n">
        <v>75.45999999999999</v>
      </c>
      <c r="O37" t="n">
        <v>34779.51</v>
      </c>
      <c r="P37" t="n">
        <v>208.05</v>
      </c>
      <c r="Q37" t="n">
        <v>1389.58</v>
      </c>
      <c r="R37" t="n">
        <v>51.23</v>
      </c>
      <c r="S37" t="n">
        <v>39.31</v>
      </c>
      <c r="T37" t="n">
        <v>5096.59</v>
      </c>
      <c r="U37" t="n">
        <v>0.77</v>
      </c>
      <c r="V37" t="n">
        <v>0.89</v>
      </c>
      <c r="W37" t="n">
        <v>3.38</v>
      </c>
      <c r="X37" t="n">
        <v>0.31</v>
      </c>
      <c r="Y37" t="n">
        <v>1</v>
      </c>
      <c r="Z37" t="n">
        <v>10</v>
      </c>
      <c r="AA37" t="n">
        <v>512.2295796137477</v>
      </c>
      <c r="AB37" t="n">
        <v>700.8551088016981</v>
      </c>
      <c r="AC37" t="n">
        <v>633.9664808739866</v>
      </c>
      <c r="AD37" t="n">
        <v>512229.5796137477</v>
      </c>
      <c r="AE37" t="n">
        <v>700855.1088016981</v>
      </c>
      <c r="AF37" t="n">
        <v>1.225218621450308e-06</v>
      </c>
      <c r="AG37" t="n">
        <v>24</v>
      </c>
      <c r="AH37" t="n">
        <v>633966.4808739866</v>
      </c>
    </row>
    <row r="38">
      <c r="A38" t="n">
        <v>36</v>
      </c>
      <c r="B38" t="n">
        <v>135</v>
      </c>
      <c r="C38" t="inlineStr">
        <is>
          <t xml:space="preserve">CONCLUIDO	</t>
        </is>
      </c>
      <c r="D38" t="n">
        <v>5.5294</v>
      </c>
      <c r="E38" t="n">
        <v>18.08</v>
      </c>
      <c r="F38" t="n">
        <v>14.42</v>
      </c>
      <c r="G38" t="n">
        <v>54.09</v>
      </c>
      <c r="H38" t="n">
        <v>0.63</v>
      </c>
      <c r="I38" t="n">
        <v>16</v>
      </c>
      <c r="J38" t="n">
        <v>280.59</v>
      </c>
      <c r="K38" t="n">
        <v>59.89</v>
      </c>
      <c r="L38" t="n">
        <v>10</v>
      </c>
      <c r="M38" t="n">
        <v>14</v>
      </c>
      <c r="N38" t="n">
        <v>75.7</v>
      </c>
      <c r="O38" t="n">
        <v>34840.27</v>
      </c>
      <c r="P38" t="n">
        <v>205.52</v>
      </c>
      <c r="Q38" t="n">
        <v>1389.66</v>
      </c>
      <c r="R38" t="n">
        <v>50.65</v>
      </c>
      <c r="S38" t="n">
        <v>39.31</v>
      </c>
      <c r="T38" t="n">
        <v>4812.56</v>
      </c>
      <c r="U38" t="n">
        <v>0.78</v>
      </c>
      <c r="V38" t="n">
        <v>0.89</v>
      </c>
      <c r="W38" t="n">
        <v>3.39</v>
      </c>
      <c r="X38" t="n">
        <v>0.3</v>
      </c>
      <c r="Y38" t="n">
        <v>1</v>
      </c>
      <c r="Z38" t="n">
        <v>10</v>
      </c>
      <c r="AA38" t="n">
        <v>508.685067180588</v>
      </c>
      <c r="AB38" t="n">
        <v>696.0053505177968</v>
      </c>
      <c r="AC38" t="n">
        <v>629.5795767140222</v>
      </c>
      <c r="AD38" t="n">
        <v>508685.067180588</v>
      </c>
      <c r="AE38" t="n">
        <v>696005.3505177968</v>
      </c>
      <c r="AF38" t="n">
        <v>1.22937627623484e-06</v>
      </c>
      <c r="AG38" t="n">
        <v>24</v>
      </c>
      <c r="AH38" t="n">
        <v>629579.5767140222</v>
      </c>
    </row>
    <row r="39">
      <c r="A39" t="n">
        <v>37</v>
      </c>
      <c r="B39" t="n">
        <v>135</v>
      </c>
      <c r="C39" t="inlineStr">
        <is>
          <t xml:space="preserve">CONCLUIDO	</t>
        </is>
      </c>
      <c r="D39" t="n">
        <v>5.5313</v>
      </c>
      <c r="E39" t="n">
        <v>18.08</v>
      </c>
      <c r="F39" t="n">
        <v>14.42</v>
      </c>
      <c r="G39" t="n">
        <v>54.06</v>
      </c>
      <c r="H39" t="n">
        <v>0.65</v>
      </c>
      <c r="I39" t="n">
        <v>16</v>
      </c>
      <c r="J39" t="n">
        <v>281.08</v>
      </c>
      <c r="K39" t="n">
        <v>59.89</v>
      </c>
      <c r="L39" t="n">
        <v>10.25</v>
      </c>
      <c r="M39" t="n">
        <v>14</v>
      </c>
      <c r="N39" t="n">
        <v>75.95</v>
      </c>
      <c r="O39" t="n">
        <v>34901.13</v>
      </c>
      <c r="P39" t="n">
        <v>205.42</v>
      </c>
      <c r="Q39" t="n">
        <v>1389.62</v>
      </c>
      <c r="R39" t="n">
        <v>50.66</v>
      </c>
      <c r="S39" t="n">
        <v>39.31</v>
      </c>
      <c r="T39" t="n">
        <v>4814.03</v>
      </c>
      <c r="U39" t="n">
        <v>0.78</v>
      </c>
      <c r="V39" t="n">
        <v>0.89</v>
      </c>
      <c r="W39" t="n">
        <v>3.38</v>
      </c>
      <c r="X39" t="n">
        <v>0.3</v>
      </c>
      <c r="Y39" t="n">
        <v>1</v>
      </c>
      <c r="Z39" t="n">
        <v>10</v>
      </c>
      <c r="AA39" t="n">
        <v>508.486988416962</v>
      </c>
      <c r="AB39" t="n">
        <v>695.7343304147853</v>
      </c>
      <c r="AC39" t="n">
        <v>629.3344223892631</v>
      </c>
      <c r="AD39" t="n">
        <v>508486.988416962</v>
      </c>
      <c r="AE39" t="n">
        <v>695734.3304147853</v>
      </c>
      <c r="AF39" t="n">
        <v>1.229798711747707e-06</v>
      </c>
      <c r="AG39" t="n">
        <v>24</v>
      </c>
      <c r="AH39" t="n">
        <v>629334.4223892631</v>
      </c>
    </row>
    <row r="40">
      <c r="A40" t="n">
        <v>38</v>
      </c>
      <c r="B40" t="n">
        <v>135</v>
      </c>
      <c r="C40" t="inlineStr">
        <is>
          <t xml:space="preserve">CONCLUIDO	</t>
        </is>
      </c>
      <c r="D40" t="n">
        <v>5.547</v>
      </c>
      <c r="E40" t="n">
        <v>18.03</v>
      </c>
      <c r="F40" t="n">
        <v>14.42</v>
      </c>
      <c r="G40" t="n">
        <v>57.67</v>
      </c>
      <c r="H40" t="n">
        <v>0.66</v>
      </c>
      <c r="I40" t="n">
        <v>15</v>
      </c>
      <c r="J40" t="n">
        <v>281.58</v>
      </c>
      <c r="K40" t="n">
        <v>59.89</v>
      </c>
      <c r="L40" t="n">
        <v>10.5</v>
      </c>
      <c r="M40" t="n">
        <v>13</v>
      </c>
      <c r="N40" t="n">
        <v>76.19</v>
      </c>
      <c r="O40" t="n">
        <v>34962.08</v>
      </c>
      <c r="P40" t="n">
        <v>203.77</v>
      </c>
      <c r="Q40" t="n">
        <v>1389.67</v>
      </c>
      <c r="R40" t="n">
        <v>50.52</v>
      </c>
      <c r="S40" t="n">
        <v>39.31</v>
      </c>
      <c r="T40" t="n">
        <v>4748.29</v>
      </c>
      <c r="U40" t="n">
        <v>0.78</v>
      </c>
      <c r="V40" t="n">
        <v>0.89</v>
      </c>
      <c r="W40" t="n">
        <v>3.39</v>
      </c>
      <c r="X40" t="n">
        <v>0.29</v>
      </c>
      <c r="Y40" t="n">
        <v>1</v>
      </c>
      <c r="Z40" t="n">
        <v>10</v>
      </c>
      <c r="AA40" t="n">
        <v>506.0473391430904</v>
      </c>
      <c r="AB40" t="n">
        <v>692.3962946485442</v>
      </c>
      <c r="AC40" t="n">
        <v>626.3149640715895</v>
      </c>
      <c r="AD40" t="n">
        <v>506047.3391430904</v>
      </c>
      <c r="AE40" t="n">
        <v>692396.2946485442</v>
      </c>
      <c r="AF40" t="n">
        <v>1.23328936309087e-06</v>
      </c>
      <c r="AG40" t="n">
        <v>24</v>
      </c>
      <c r="AH40" t="n">
        <v>626314.9640715895</v>
      </c>
    </row>
    <row r="41">
      <c r="A41" t="n">
        <v>39</v>
      </c>
      <c r="B41" t="n">
        <v>135</v>
      </c>
      <c r="C41" t="inlineStr">
        <is>
          <t xml:space="preserve">CONCLUIDO	</t>
        </is>
      </c>
      <c r="D41" t="n">
        <v>5.5517</v>
      </c>
      <c r="E41" t="n">
        <v>18.01</v>
      </c>
      <c r="F41" t="n">
        <v>14.4</v>
      </c>
      <c r="G41" t="n">
        <v>57.6</v>
      </c>
      <c r="H41" t="n">
        <v>0.68</v>
      </c>
      <c r="I41" t="n">
        <v>15</v>
      </c>
      <c r="J41" t="n">
        <v>282.07</v>
      </c>
      <c r="K41" t="n">
        <v>59.89</v>
      </c>
      <c r="L41" t="n">
        <v>10.75</v>
      </c>
      <c r="M41" t="n">
        <v>13</v>
      </c>
      <c r="N41" t="n">
        <v>76.44</v>
      </c>
      <c r="O41" t="n">
        <v>35023.13</v>
      </c>
      <c r="P41" t="n">
        <v>202.07</v>
      </c>
      <c r="Q41" t="n">
        <v>1389.6</v>
      </c>
      <c r="R41" t="n">
        <v>50.14</v>
      </c>
      <c r="S41" t="n">
        <v>39.31</v>
      </c>
      <c r="T41" t="n">
        <v>4562.49</v>
      </c>
      <c r="U41" t="n">
        <v>0.78</v>
      </c>
      <c r="V41" t="n">
        <v>0.89</v>
      </c>
      <c r="W41" t="n">
        <v>3.38</v>
      </c>
      <c r="X41" t="n">
        <v>0.28</v>
      </c>
      <c r="Y41" t="n">
        <v>1</v>
      </c>
      <c r="Z41" t="n">
        <v>10</v>
      </c>
      <c r="AA41" t="n">
        <v>504.0159637743149</v>
      </c>
      <c r="AB41" t="n">
        <v>689.6168772510292</v>
      </c>
      <c r="AC41" t="n">
        <v>623.8008103695564</v>
      </c>
      <c r="AD41" t="n">
        <v>504015.9637743148</v>
      </c>
      <c r="AE41" t="n">
        <v>689616.8772510292</v>
      </c>
      <c r="AF41" t="n">
        <v>1.234334335149015e-06</v>
      </c>
      <c r="AG41" t="n">
        <v>24</v>
      </c>
      <c r="AH41" t="n">
        <v>623800.8103695564</v>
      </c>
    </row>
    <row r="42">
      <c r="A42" t="n">
        <v>40</v>
      </c>
      <c r="B42" t="n">
        <v>135</v>
      </c>
      <c r="C42" t="inlineStr">
        <is>
          <t xml:space="preserve">CONCLUIDO	</t>
        </is>
      </c>
      <c r="D42" t="n">
        <v>5.5486</v>
      </c>
      <c r="E42" t="n">
        <v>18.02</v>
      </c>
      <c r="F42" t="n">
        <v>14.41</v>
      </c>
      <c r="G42" t="n">
        <v>57.64</v>
      </c>
      <c r="H42" t="n">
        <v>0.6899999999999999</v>
      </c>
      <c r="I42" t="n">
        <v>15</v>
      </c>
      <c r="J42" t="n">
        <v>282.57</v>
      </c>
      <c r="K42" t="n">
        <v>59.89</v>
      </c>
      <c r="L42" t="n">
        <v>11</v>
      </c>
      <c r="M42" t="n">
        <v>13</v>
      </c>
      <c r="N42" t="n">
        <v>76.68000000000001</v>
      </c>
      <c r="O42" t="n">
        <v>35084.28</v>
      </c>
      <c r="P42" t="n">
        <v>201.29</v>
      </c>
      <c r="Q42" t="n">
        <v>1389.57</v>
      </c>
      <c r="R42" t="n">
        <v>50.53</v>
      </c>
      <c r="S42" t="n">
        <v>39.31</v>
      </c>
      <c r="T42" t="n">
        <v>4753.66</v>
      </c>
      <c r="U42" t="n">
        <v>0.78</v>
      </c>
      <c r="V42" t="n">
        <v>0.89</v>
      </c>
      <c r="W42" t="n">
        <v>3.38</v>
      </c>
      <c r="X42" t="n">
        <v>0.29</v>
      </c>
      <c r="Y42" t="n">
        <v>1</v>
      </c>
      <c r="Z42" t="n">
        <v>10</v>
      </c>
      <c r="AA42" t="n">
        <v>503.4712854547249</v>
      </c>
      <c r="AB42" t="n">
        <v>688.8716243446547</v>
      </c>
      <c r="AC42" t="n">
        <v>623.1266833545973</v>
      </c>
      <c r="AD42" t="n">
        <v>503471.2854547249</v>
      </c>
      <c r="AE42" t="n">
        <v>688871.6243446547</v>
      </c>
      <c r="AF42" t="n">
        <v>1.2336450982596e-06</v>
      </c>
      <c r="AG42" t="n">
        <v>24</v>
      </c>
      <c r="AH42" t="n">
        <v>623126.6833545973</v>
      </c>
    </row>
    <row r="43">
      <c r="A43" t="n">
        <v>41</v>
      </c>
      <c r="B43" t="n">
        <v>135</v>
      </c>
      <c r="C43" t="inlineStr">
        <is>
          <t xml:space="preserve">CONCLUIDO	</t>
        </is>
      </c>
      <c r="D43" t="n">
        <v>5.5726</v>
      </c>
      <c r="E43" t="n">
        <v>17.94</v>
      </c>
      <c r="F43" t="n">
        <v>14.38</v>
      </c>
      <c r="G43" t="n">
        <v>61.65</v>
      </c>
      <c r="H43" t="n">
        <v>0.71</v>
      </c>
      <c r="I43" t="n">
        <v>14</v>
      </c>
      <c r="J43" t="n">
        <v>283.06</v>
      </c>
      <c r="K43" t="n">
        <v>59.89</v>
      </c>
      <c r="L43" t="n">
        <v>11.25</v>
      </c>
      <c r="M43" t="n">
        <v>12</v>
      </c>
      <c r="N43" t="n">
        <v>76.93000000000001</v>
      </c>
      <c r="O43" t="n">
        <v>35145.53</v>
      </c>
      <c r="P43" t="n">
        <v>199.38</v>
      </c>
      <c r="Q43" t="n">
        <v>1389.61</v>
      </c>
      <c r="R43" t="n">
        <v>49.49</v>
      </c>
      <c r="S43" t="n">
        <v>39.31</v>
      </c>
      <c r="T43" t="n">
        <v>4238.36</v>
      </c>
      <c r="U43" t="n">
        <v>0.79</v>
      </c>
      <c r="V43" t="n">
        <v>0.89</v>
      </c>
      <c r="W43" t="n">
        <v>3.38</v>
      </c>
      <c r="X43" t="n">
        <v>0.26</v>
      </c>
      <c r="Y43" t="n">
        <v>1</v>
      </c>
      <c r="Z43" t="n">
        <v>10</v>
      </c>
      <c r="AA43" t="n">
        <v>500.1969804532691</v>
      </c>
      <c r="AB43" t="n">
        <v>684.3915757895212</v>
      </c>
      <c r="AC43" t="n">
        <v>619.074204345778</v>
      </c>
      <c r="AD43" t="n">
        <v>500196.9804532691</v>
      </c>
      <c r="AE43" t="n">
        <v>684391.5757895212</v>
      </c>
      <c r="AF43" t="n">
        <v>1.238981125790551e-06</v>
      </c>
      <c r="AG43" t="n">
        <v>24</v>
      </c>
      <c r="AH43" t="n">
        <v>619074.204345778</v>
      </c>
    </row>
    <row r="44">
      <c r="A44" t="n">
        <v>42</v>
      </c>
      <c r="B44" t="n">
        <v>135</v>
      </c>
      <c r="C44" t="inlineStr">
        <is>
          <t xml:space="preserve">CONCLUIDO	</t>
        </is>
      </c>
      <c r="D44" t="n">
        <v>5.5738</v>
      </c>
      <c r="E44" t="n">
        <v>17.94</v>
      </c>
      <c r="F44" t="n">
        <v>14.38</v>
      </c>
      <c r="G44" t="n">
        <v>61.63</v>
      </c>
      <c r="H44" t="n">
        <v>0.72</v>
      </c>
      <c r="I44" t="n">
        <v>14</v>
      </c>
      <c r="J44" t="n">
        <v>283.56</v>
      </c>
      <c r="K44" t="n">
        <v>59.89</v>
      </c>
      <c r="L44" t="n">
        <v>11.5</v>
      </c>
      <c r="M44" t="n">
        <v>12</v>
      </c>
      <c r="N44" t="n">
        <v>77.18000000000001</v>
      </c>
      <c r="O44" t="n">
        <v>35206.88</v>
      </c>
      <c r="P44" t="n">
        <v>198.2</v>
      </c>
      <c r="Q44" t="n">
        <v>1389.66</v>
      </c>
      <c r="R44" t="n">
        <v>49.29</v>
      </c>
      <c r="S44" t="n">
        <v>39.31</v>
      </c>
      <c r="T44" t="n">
        <v>4141.43</v>
      </c>
      <c r="U44" t="n">
        <v>0.8</v>
      </c>
      <c r="V44" t="n">
        <v>0.89</v>
      </c>
      <c r="W44" t="n">
        <v>3.38</v>
      </c>
      <c r="X44" t="n">
        <v>0.26</v>
      </c>
      <c r="Y44" t="n">
        <v>1</v>
      </c>
      <c r="Z44" t="n">
        <v>10</v>
      </c>
      <c r="AA44" t="n">
        <v>498.9842348332875</v>
      </c>
      <c r="AB44" t="n">
        <v>682.7322437297015</v>
      </c>
      <c r="AC44" t="n">
        <v>617.5732366088604</v>
      </c>
      <c r="AD44" t="n">
        <v>498984.2348332875</v>
      </c>
      <c r="AE44" t="n">
        <v>682732.2437297015</v>
      </c>
      <c r="AF44" t="n">
        <v>1.239247927167098e-06</v>
      </c>
      <c r="AG44" t="n">
        <v>24</v>
      </c>
      <c r="AH44" t="n">
        <v>617573.2366088604</v>
      </c>
    </row>
    <row r="45">
      <c r="A45" t="n">
        <v>43</v>
      </c>
      <c r="B45" t="n">
        <v>135</v>
      </c>
      <c r="C45" t="inlineStr">
        <is>
          <t xml:space="preserve">CONCLUIDO	</t>
        </is>
      </c>
      <c r="D45" t="n">
        <v>5.5935</v>
      </c>
      <c r="E45" t="n">
        <v>17.88</v>
      </c>
      <c r="F45" t="n">
        <v>14.37</v>
      </c>
      <c r="G45" t="n">
        <v>66.31</v>
      </c>
      <c r="H45" t="n">
        <v>0.74</v>
      </c>
      <c r="I45" t="n">
        <v>13</v>
      </c>
      <c r="J45" t="n">
        <v>284.06</v>
      </c>
      <c r="K45" t="n">
        <v>59.89</v>
      </c>
      <c r="L45" t="n">
        <v>11.75</v>
      </c>
      <c r="M45" t="n">
        <v>11</v>
      </c>
      <c r="N45" t="n">
        <v>77.42</v>
      </c>
      <c r="O45" t="n">
        <v>35268.32</v>
      </c>
      <c r="P45" t="n">
        <v>196.49</v>
      </c>
      <c r="Q45" t="n">
        <v>1389.57</v>
      </c>
      <c r="R45" t="n">
        <v>49.12</v>
      </c>
      <c r="S45" t="n">
        <v>39.31</v>
      </c>
      <c r="T45" t="n">
        <v>4061.58</v>
      </c>
      <c r="U45" t="n">
        <v>0.8</v>
      </c>
      <c r="V45" t="n">
        <v>0.89</v>
      </c>
      <c r="W45" t="n">
        <v>3.38</v>
      </c>
      <c r="X45" t="n">
        <v>0.25</v>
      </c>
      <c r="Y45" t="n">
        <v>1</v>
      </c>
      <c r="Z45" t="n">
        <v>10</v>
      </c>
      <c r="AA45" t="n">
        <v>496.2722544358569</v>
      </c>
      <c r="AB45" t="n">
        <v>679.021592505806</v>
      </c>
      <c r="AC45" t="n">
        <v>614.2167247298418</v>
      </c>
      <c r="AD45" t="n">
        <v>496272.2544358569</v>
      </c>
      <c r="AE45" t="n">
        <v>679021.592505806</v>
      </c>
      <c r="AF45" t="n">
        <v>1.243627916432086e-06</v>
      </c>
      <c r="AG45" t="n">
        <v>24</v>
      </c>
      <c r="AH45" t="n">
        <v>614216.7247298418</v>
      </c>
    </row>
    <row r="46">
      <c r="A46" t="n">
        <v>44</v>
      </c>
      <c r="B46" t="n">
        <v>135</v>
      </c>
      <c r="C46" t="inlineStr">
        <is>
          <t xml:space="preserve">CONCLUIDO	</t>
        </is>
      </c>
      <c r="D46" t="n">
        <v>5.5934</v>
      </c>
      <c r="E46" t="n">
        <v>17.88</v>
      </c>
      <c r="F46" t="n">
        <v>14.37</v>
      </c>
      <c r="G46" t="n">
        <v>66.31</v>
      </c>
      <c r="H46" t="n">
        <v>0.75</v>
      </c>
      <c r="I46" t="n">
        <v>13</v>
      </c>
      <c r="J46" t="n">
        <v>284.56</v>
      </c>
      <c r="K46" t="n">
        <v>59.89</v>
      </c>
      <c r="L46" t="n">
        <v>12</v>
      </c>
      <c r="M46" t="n">
        <v>10</v>
      </c>
      <c r="N46" t="n">
        <v>77.67</v>
      </c>
      <c r="O46" t="n">
        <v>35329.87</v>
      </c>
      <c r="P46" t="n">
        <v>196.39</v>
      </c>
      <c r="Q46" t="n">
        <v>1389.6</v>
      </c>
      <c r="R46" t="n">
        <v>48.93</v>
      </c>
      <c r="S46" t="n">
        <v>39.31</v>
      </c>
      <c r="T46" t="n">
        <v>3963.13</v>
      </c>
      <c r="U46" t="n">
        <v>0.8</v>
      </c>
      <c r="V46" t="n">
        <v>0.89</v>
      </c>
      <c r="W46" t="n">
        <v>3.38</v>
      </c>
      <c r="X46" t="n">
        <v>0.25</v>
      </c>
      <c r="Y46" t="n">
        <v>1</v>
      </c>
      <c r="Z46" t="n">
        <v>10</v>
      </c>
      <c r="AA46" t="n">
        <v>496.1799288151263</v>
      </c>
      <c r="AB46" t="n">
        <v>678.8952685184037</v>
      </c>
      <c r="AC46" t="n">
        <v>614.1024569265002</v>
      </c>
      <c r="AD46" t="n">
        <v>496179.9288151264</v>
      </c>
      <c r="AE46" t="n">
        <v>678895.2685184036</v>
      </c>
      <c r="AF46" t="n">
        <v>1.243605682984041e-06</v>
      </c>
      <c r="AG46" t="n">
        <v>24</v>
      </c>
      <c r="AH46" t="n">
        <v>614102.4569265002</v>
      </c>
    </row>
    <row r="47">
      <c r="A47" t="n">
        <v>45</v>
      </c>
      <c r="B47" t="n">
        <v>135</v>
      </c>
      <c r="C47" t="inlineStr">
        <is>
          <t xml:space="preserve">CONCLUIDO	</t>
        </is>
      </c>
      <c r="D47" t="n">
        <v>5.5962</v>
      </c>
      <c r="E47" t="n">
        <v>17.87</v>
      </c>
      <c r="F47" t="n">
        <v>14.36</v>
      </c>
      <c r="G47" t="n">
        <v>66.27</v>
      </c>
      <c r="H47" t="n">
        <v>0.77</v>
      </c>
      <c r="I47" t="n">
        <v>13</v>
      </c>
      <c r="J47" t="n">
        <v>285.06</v>
      </c>
      <c r="K47" t="n">
        <v>59.89</v>
      </c>
      <c r="L47" t="n">
        <v>12.25</v>
      </c>
      <c r="M47" t="n">
        <v>11</v>
      </c>
      <c r="N47" t="n">
        <v>77.92</v>
      </c>
      <c r="O47" t="n">
        <v>35391.51</v>
      </c>
      <c r="P47" t="n">
        <v>193.69</v>
      </c>
      <c r="Q47" t="n">
        <v>1389.57</v>
      </c>
      <c r="R47" t="n">
        <v>48.82</v>
      </c>
      <c r="S47" t="n">
        <v>39.31</v>
      </c>
      <c r="T47" t="n">
        <v>3912.16</v>
      </c>
      <c r="U47" t="n">
        <v>0.8100000000000001</v>
      </c>
      <c r="V47" t="n">
        <v>0.89</v>
      </c>
      <c r="W47" t="n">
        <v>3.38</v>
      </c>
      <c r="X47" t="n">
        <v>0.24</v>
      </c>
      <c r="Y47" t="n">
        <v>1</v>
      </c>
      <c r="Z47" t="n">
        <v>10</v>
      </c>
      <c r="AA47" t="n">
        <v>493.3551183206575</v>
      </c>
      <c r="AB47" t="n">
        <v>675.0302381780277</v>
      </c>
      <c r="AC47" t="n">
        <v>610.6062996572056</v>
      </c>
      <c r="AD47" t="n">
        <v>493355.1183206575</v>
      </c>
      <c r="AE47" t="n">
        <v>675030.2381780277</v>
      </c>
      <c r="AF47" t="n">
        <v>1.244228219529318e-06</v>
      </c>
      <c r="AG47" t="n">
        <v>24</v>
      </c>
      <c r="AH47" t="n">
        <v>610606.2996572056</v>
      </c>
    </row>
    <row r="48">
      <c r="A48" t="n">
        <v>46</v>
      </c>
      <c r="B48" t="n">
        <v>135</v>
      </c>
      <c r="C48" t="inlineStr">
        <is>
          <t xml:space="preserve">CONCLUIDO	</t>
        </is>
      </c>
      <c r="D48" t="n">
        <v>5.6181</v>
      </c>
      <c r="E48" t="n">
        <v>17.8</v>
      </c>
      <c r="F48" t="n">
        <v>14.34</v>
      </c>
      <c r="G48" t="n">
        <v>71.7</v>
      </c>
      <c r="H48" t="n">
        <v>0.78</v>
      </c>
      <c r="I48" t="n">
        <v>12</v>
      </c>
      <c r="J48" t="n">
        <v>285.56</v>
      </c>
      <c r="K48" t="n">
        <v>59.89</v>
      </c>
      <c r="L48" t="n">
        <v>12.5</v>
      </c>
      <c r="M48" t="n">
        <v>8</v>
      </c>
      <c r="N48" t="n">
        <v>78.17</v>
      </c>
      <c r="O48" t="n">
        <v>35453.26</v>
      </c>
      <c r="P48" t="n">
        <v>191.2</v>
      </c>
      <c r="Q48" t="n">
        <v>1389.57</v>
      </c>
      <c r="R48" t="n">
        <v>48.07</v>
      </c>
      <c r="S48" t="n">
        <v>39.31</v>
      </c>
      <c r="T48" t="n">
        <v>3539</v>
      </c>
      <c r="U48" t="n">
        <v>0.82</v>
      </c>
      <c r="V48" t="n">
        <v>0.9</v>
      </c>
      <c r="W48" t="n">
        <v>3.38</v>
      </c>
      <c r="X48" t="n">
        <v>0.22</v>
      </c>
      <c r="Y48" t="n">
        <v>1</v>
      </c>
      <c r="Z48" t="n">
        <v>10</v>
      </c>
      <c r="AA48" t="n">
        <v>489.7515222236872</v>
      </c>
      <c r="AB48" t="n">
        <v>670.0996390187131</v>
      </c>
      <c r="AC48" t="n">
        <v>606.1462699615166</v>
      </c>
      <c r="AD48" t="n">
        <v>489751.5222236871</v>
      </c>
      <c r="AE48" t="n">
        <v>670099.6390187131</v>
      </c>
      <c r="AF48" t="n">
        <v>1.24909734465131e-06</v>
      </c>
      <c r="AG48" t="n">
        <v>24</v>
      </c>
      <c r="AH48" t="n">
        <v>606146.2699615166</v>
      </c>
    </row>
    <row r="49">
      <c r="A49" t="n">
        <v>47</v>
      </c>
      <c r="B49" t="n">
        <v>135</v>
      </c>
      <c r="C49" t="inlineStr">
        <is>
          <t xml:space="preserve">CONCLUIDO	</t>
        </is>
      </c>
      <c r="D49" t="n">
        <v>5.614</v>
      </c>
      <c r="E49" t="n">
        <v>17.81</v>
      </c>
      <c r="F49" t="n">
        <v>14.35</v>
      </c>
      <c r="G49" t="n">
        <v>71.76000000000001</v>
      </c>
      <c r="H49" t="n">
        <v>0.79</v>
      </c>
      <c r="I49" t="n">
        <v>12</v>
      </c>
      <c r="J49" t="n">
        <v>286.06</v>
      </c>
      <c r="K49" t="n">
        <v>59.89</v>
      </c>
      <c r="L49" t="n">
        <v>12.75</v>
      </c>
      <c r="M49" t="n">
        <v>6</v>
      </c>
      <c r="N49" t="n">
        <v>78.42</v>
      </c>
      <c r="O49" t="n">
        <v>35515.1</v>
      </c>
      <c r="P49" t="n">
        <v>192.2</v>
      </c>
      <c r="Q49" t="n">
        <v>1389.66</v>
      </c>
      <c r="R49" t="n">
        <v>48.23</v>
      </c>
      <c r="S49" t="n">
        <v>39.31</v>
      </c>
      <c r="T49" t="n">
        <v>3622.24</v>
      </c>
      <c r="U49" t="n">
        <v>0.8100000000000001</v>
      </c>
      <c r="V49" t="n">
        <v>0.89</v>
      </c>
      <c r="W49" t="n">
        <v>3.39</v>
      </c>
      <c r="X49" t="n">
        <v>0.23</v>
      </c>
      <c r="Y49" t="n">
        <v>1</v>
      </c>
      <c r="Z49" t="n">
        <v>10</v>
      </c>
      <c r="AA49" t="n">
        <v>490.9790891850532</v>
      </c>
      <c r="AB49" t="n">
        <v>671.7792502916863</v>
      </c>
      <c r="AC49" t="n">
        <v>607.6655814919465</v>
      </c>
      <c r="AD49" t="n">
        <v>490979.0891850532</v>
      </c>
      <c r="AE49" t="n">
        <v>671779.2502916863</v>
      </c>
      <c r="AF49" t="n">
        <v>1.24818577328144e-06</v>
      </c>
      <c r="AG49" t="n">
        <v>24</v>
      </c>
      <c r="AH49" t="n">
        <v>607665.5814919465</v>
      </c>
    </row>
    <row r="50">
      <c r="A50" t="n">
        <v>48</v>
      </c>
      <c r="B50" t="n">
        <v>135</v>
      </c>
      <c r="C50" t="inlineStr">
        <is>
          <t xml:space="preserve">CONCLUIDO	</t>
        </is>
      </c>
      <c r="D50" t="n">
        <v>5.6135</v>
      </c>
      <c r="E50" t="n">
        <v>17.81</v>
      </c>
      <c r="F50" t="n">
        <v>14.35</v>
      </c>
      <c r="G50" t="n">
        <v>71.77</v>
      </c>
      <c r="H50" t="n">
        <v>0.8100000000000001</v>
      </c>
      <c r="I50" t="n">
        <v>12</v>
      </c>
      <c r="J50" t="n">
        <v>286.56</v>
      </c>
      <c r="K50" t="n">
        <v>59.89</v>
      </c>
      <c r="L50" t="n">
        <v>13</v>
      </c>
      <c r="M50" t="n">
        <v>6</v>
      </c>
      <c r="N50" t="n">
        <v>78.68000000000001</v>
      </c>
      <c r="O50" t="n">
        <v>35577.18</v>
      </c>
      <c r="P50" t="n">
        <v>191.67</v>
      </c>
      <c r="Q50" t="n">
        <v>1389.63</v>
      </c>
      <c r="R50" t="n">
        <v>48.4</v>
      </c>
      <c r="S50" t="n">
        <v>39.31</v>
      </c>
      <c r="T50" t="n">
        <v>3703.53</v>
      </c>
      <c r="U50" t="n">
        <v>0.8100000000000001</v>
      </c>
      <c r="V50" t="n">
        <v>0.89</v>
      </c>
      <c r="W50" t="n">
        <v>3.39</v>
      </c>
      <c r="X50" t="n">
        <v>0.23</v>
      </c>
      <c r="Y50" t="n">
        <v>1</v>
      </c>
      <c r="Z50" t="n">
        <v>10</v>
      </c>
      <c r="AA50" t="n">
        <v>490.4895593062601</v>
      </c>
      <c r="AB50" t="n">
        <v>671.1094539149876</v>
      </c>
      <c r="AC50" t="n">
        <v>607.0597095413748</v>
      </c>
      <c r="AD50" t="n">
        <v>490489.5593062601</v>
      </c>
      <c r="AE50" t="n">
        <v>671109.4539149876</v>
      </c>
      <c r="AF50" t="n">
        <v>1.248074606041212e-06</v>
      </c>
      <c r="AG50" t="n">
        <v>24</v>
      </c>
      <c r="AH50" t="n">
        <v>607059.7095413748</v>
      </c>
    </row>
    <row r="51">
      <c r="A51" t="n">
        <v>49</v>
      </c>
      <c r="B51" t="n">
        <v>135</v>
      </c>
      <c r="C51" t="inlineStr">
        <is>
          <t xml:space="preserve">CONCLUIDO	</t>
        </is>
      </c>
      <c r="D51" t="n">
        <v>5.6169</v>
      </c>
      <c r="E51" t="n">
        <v>17.8</v>
      </c>
      <c r="F51" t="n">
        <v>14.34</v>
      </c>
      <c r="G51" t="n">
        <v>71.72</v>
      </c>
      <c r="H51" t="n">
        <v>0.82</v>
      </c>
      <c r="I51" t="n">
        <v>12</v>
      </c>
      <c r="J51" t="n">
        <v>287.07</v>
      </c>
      <c r="K51" t="n">
        <v>59.89</v>
      </c>
      <c r="L51" t="n">
        <v>13.25</v>
      </c>
      <c r="M51" t="n">
        <v>4</v>
      </c>
      <c r="N51" t="n">
        <v>78.93000000000001</v>
      </c>
      <c r="O51" t="n">
        <v>35639.23</v>
      </c>
      <c r="P51" t="n">
        <v>191.44</v>
      </c>
      <c r="Q51" t="n">
        <v>1389.63</v>
      </c>
      <c r="R51" t="n">
        <v>48.1</v>
      </c>
      <c r="S51" t="n">
        <v>39.31</v>
      </c>
      <c r="T51" t="n">
        <v>3553.66</v>
      </c>
      <c r="U51" t="n">
        <v>0.82</v>
      </c>
      <c r="V51" t="n">
        <v>0.89</v>
      </c>
      <c r="W51" t="n">
        <v>3.38</v>
      </c>
      <c r="X51" t="n">
        <v>0.22</v>
      </c>
      <c r="Y51" t="n">
        <v>1</v>
      </c>
      <c r="Z51" t="n">
        <v>10</v>
      </c>
      <c r="AA51" t="n">
        <v>490.0420073549583</v>
      </c>
      <c r="AB51" t="n">
        <v>670.4970935906179</v>
      </c>
      <c r="AC51" t="n">
        <v>606.5057920269097</v>
      </c>
      <c r="AD51" t="n">
        <v>490042.0073549583</v>
      </c>
      <c r="AE51" t="n">
        <v>670497.0935906179</v>
      </c>
      <c r="AF51" t="n">
        <v>1.248830543274763e-06</v>
      </c>
      <c r="AG51" t="n">
        <v>24</v>
      </c>
      <c r="AH51" t="n">
        <v>606505.7920269098</v>
      </c>
    </row>
    <row r="52">
      <c r="A52" t="n">
        <v>50</v>
      </c>
      <c r="B52" t="n">
        <v>135</v>
      </c>
      <c r="C52" t="inlineStr">
        <is>
          <t xml:space="preserve">CONCLUIDO	</t>
        </is>
      </c>
      <c r="D52" t="n">
        <v>5.6167</v>
      </c>
      <c r="E52" t="n">
        <v>17.8</v>
      </c>
      <c r="F52" t="n">
        <v>14.34</v>
      </c>
      <c r="G52" t="n">
        <v>71.72</v>
      </c>
      <c r="H52" t="n">
        <v>0.84</v>
      </c>
      <c r="I52" t="n">
        <v>12</v>
      </c>
      <c r="J52" t="n">
        <v>287.57</v>
      </c>
      <c r="K52" t="n">
        <v>59.89</v>
      </c>
      <c r="L52" t="n">
        <v>13.5</v>
      </c>
      <c r="M52" t="n">
        <v>3</v>
      </c>
      <c r="N52" t="n">
        <v>79.18000000000001</v>
      </c>
      <c r="O52" t="n">
        <v>35701.38</v>
      </c>
      <c r="P52" t="n">
        <v>191.24</v>
      </c>
      <c r="Q52" t="n">
        <v>1389.64</v>
      </c>
      <c r="R52" t="n">
        <v>47.95</v>
      </c>
      <c r="S52" t="n">
        <v>39.31</v>
      </c>
      <c r="T52" t="n">
        <v>3481.3</v>
      </c>
      <c r="U52" t="n">
        <v>0.82</v>
      </c>
      <c r="V52" t="n">
        <v>0.89</v>
      </c>
      <c r="W52" t="n">
        <v>3.39</v>
      </c>
      <c r="X52" t="n">
        <v>0.22</v>
      </c>
      <c r="Y52" t="n">
        <v>1</v>
      </c>
      <c r="Z52" t="n">
        <v>10</v>
      </c>
      <c r="AA52" t="n">
        <v>489.8579002629996</v>
      </c>
      <c r="AB52" t="n">
        <v>670.2451901451684</v>
      </c>
      <c r="AC52" t="n">
        <v>606.2779298927453</v>
      </c>
      <c r="AD52" t="n">
        <v>489857.9002629996</v>
      </c>
      <c r="AE52" t="n">
        <v>670245.1901451685</v>
      </c>
      <c r="AF52" t="n">
        <v>1.248786076378672e-06</v>
      </c>
      <c r="AG52" t="n">
        <v>24</v>
      </c>
      <c r="AH52" t="n">
        <v>606277.9298927453</v>
      </c>
    </row>
    <row r="53">
      <c r="A53" t="n">
        <v>51</v>
      </c>
      <c r="B53" t="n">
        <v>135</v>
      </c>
      <c r="C53" t="inlineStr">
        <is>
          <t xml:space="preserve">CONCLUIDO	</t>
        </is>
      </c>
      <c r="D53" t="n">
        <v>5.6151</v>
      </c>
      <c r="E53" t="n">
        <v>17.81</v>
      </c>
      <c r="F53" t="n">
        <v>14.35</v>
      </c>
      <c r="G53" t="n">
        <v>71.75</v>
      </c>
      <c r="H53" t="n">
        <v>0.85</v>
      </c>
      <c r="I53" t="n">
        <v>12</v>
      </c>
      <c r="J53" t="n">
        <v>288.08</v>
      </c>
      <c r="K53" t="n">
        <v>59.89</v>
      </c>
      <c r="L53" t="n">
        <v>13.75</v>
      </c>
      <c r="M53" t="n">
        <v>1</v>
      </c>
      <c r="N53" t="n">
        <v>79.44</v>
      </c>
      <c r="O53" t="n">
        <v>35763.64</v>
      </c>
      <c r="P53" t="n">
        <v>191.42</v>
      </c>
      <c r="Q53" t="n">
        <v>1389.57</v>
      </c>
      <c r="R53" t="n">
        <v>48.02</v>
      </c>
      <c r="S53" t="n">
        <v>39.31</v>
      </c>
      <c r="T53" t="n">
        <v>3518</v>
      </c>
      <c r="U53" t="n">
        <v>0.82</v>
      </c>
      <c r="V53" t="n">
        <v>0.89</v>
      </c>
      <c r="W53" t="n">
        <v>3.39</v>
      </c>
      <c r="X53" t="n">
        <v>0.23</v>
      </c>
      <c r="Y53" t="n">
        <v>1</v>
      </c>
      <c r="Z53" t="n">
        <v>10</v>
      </c>
      <c r="AA53" t="n">
        <v>490.1697528905665</v>
      </c>
      <c r="AB53" t="n">
        <v>670.6718806681724</v>
      </c>
      <c r="AC53" t="n">
        <v>606.6638976710977</v>
      </c>
      <c r="AD53" t="n">
        <v>490169.7528905665</v>
      </c>
      <c r="AE53" t="n">
        <v>670671.8806681724</v>
      </c>
      <c r="AF53" t="n">
        <v>1.248430341209942e-06</v>
      </c>
      <c r="AG53" t="n">
        <v>24</v>
      </c>
      <c r="AH53" t="n">
        <v>606663.8976710978</v>
      </c>
    </row>
    <row r="54">
      <c r="A54" t="n">
        <v>52</v>
      </c>
      <c r="B54" t="n">
        <v>135</v>
      </c>
      <c r="C54" t="inlineStr">
        <is>
          <t xml:space="preserve">CONCLUIDO	</t>
        </is>
      </c>
      <c r="D54" t="n">
        <v>5.6168</v>
      </c>
      <c r="E54" t="n">
        <v>17.8</v>
      </c>
      <c r="F54" t="n">
        <v>14.34</v>
      </c>
      <c r="G54" t="n">
        <v>71.72</v>
      </c>
      <c r="H54" t="n">
        <v>0.86</v>
      </c>
      <c r="I54" t="n">
        <v>12</v>
      </c>
      <c r="J54" t="n">
        <v>288.58</v>
      </c>
      <c r="K54" t="n">
        <v>59.89</v>
      </c>
      <c r="L54" t="n">
        <v>14</v>
      </c>
      <c r="M54" t="n">
        <v>1</v>
      </c>
      <c r="N54" t="n">
        <v>79.69</v>
      </c>
      <c r="O54" t="n">
        <v>35826</v>
      </c>
      <c r="P54" t="n">
        <v>191.49</v>
      </c>
      <c r="Q54" t="n">
        <v>1389.57</v>
      </c>
      <c r="R54" t="n">
        <v>47.99</v>
      </c>
      <c r="S54" t="n">
        <v>39.31</v>
      </c>
      <c r="T54" t="n">
        <v>3501.3</v>
      </c>
      <c r="U54" t="n">
        <v>0.82</v>
      </c>
      <c r="V54" t="n">
        <v>0.89</v>
      </c>
      <c r="W54" t="n">
        <v>3.39</v>
      </c>
      <c r="X54" t="n">
        <v>0.22</v>
      </c>
      <c r="Y54" t="n">
        <v>1</v>
      </c>
      <c r="Z54" t="n">
        <v>10</v>
      </c>
      <c r="AA54" t="n">
        <v>490.0952862029396</v>
      </c>
      <c r="AB54" t="n">
        <v>670.5699920609229</v>
      </c>
      <c r="AC54" t="n">
        <v>606.5717331695226</v>
      </c>
      <c r="AD54" t="n">
        <v>490095.2862029396</v>
      </c>
      <c r="AE54" t="n">
        <v>670569.9920609229</v>
      </c>
      <c r="AF54" t="n">
        <v>1.248808309826717e-06</v>
      </c>
      <c r="AG54" t="n">
        <v>24</v>
      </c>
      <c r="AH54" t="n">
        <v>606571.7331695226</v>
      </c>
    </row>
    <row r="55">
      <c r="A55" t="n">
        <v>53</v>
      </c>
      <c r="B55" t="n">
        <v>135</v>
      </c>
      <c r="C55" t="inlineStr">
        <is>
          <t xml:space="preserve">CONCLUIDO	</t>
        </is>
      </c>
      <c r="D55" t="n">
        <v>5.6159</v>
      </c>
      <c r="E55" t="n">
        <v>17.81</v>
      </c>
      <c r="F55" t="n">
        <v>14.35</v>
      </c>
      <c r="G55" t="n">
        <v>71.73</v>
      </c>
      <c r="H55" t="n">
        <v>0.88</v>
      </c>
      <c r="I55" t="n">
        <v>12</v>
      </c>
      <c r="J55" t="n">
        <v>289.09</v>
      </c>
      <c r="K55" t="n">
        <v>59.89</v>
      </c>
      <c r="L55" t="n">
        <v>14.25</v>
      </c>
      <c r="M55" t="n">
        <v>0</v>
      </c>
      <c r="N55" t="n">
        <v>79.95</v>
      </c>
      <c r="O55" t="n">
        <v>35888.47</v>
      </c>
      <c r="P55" t="n">
        <v>191.74</v>
      </c>
      <c r="Q55" t="n">
        <v>1389.6</v>
      </c>
      <c r="R55" t="n">
        <v>47.98</v>
      </c>
      <c r="S55" t="n">
        <v>39.31</v>
      </c>
      <c r="T55" t="n">
        <v>3495.41</v>
      </c>
      <c r="U55" t="n">
        <v>0.82</v>
      </c>
      <c r="V55" t="n">
        <v>0.89</v>
      </c>
      <c r="W55" t="n">
        <v>3.39</v>
      </c>
      <c r="X55" t="n">
        <v>0.23</v>
      </c>
      <c r="Y55" t="n">
        <v>1</v>
      </c>
      <c r="Z55" t="n">
        <v>10</v>
      </c>
      <c r="AA55" t="n">
        <v>490.441135020777</v>
      </c>
      <c r="AB55" t="n">
        <v>671.0431976712609</v>
      </c>
      <c r="AC55" t="n">
        <v>606.9997767005584</v>
      </c>
      <c r="AD55" t="n">
        <v>490441.1350207771</v>
      </c>
      <c r="AE55" t="n">
        <v>671043.1976712609</v>
      </c>
      <c r="AF55" t="n">
        <v>1.248608208794307e-06</v>
      </c>
      <c r="AG55" t="n">
        <v>24</v>
      </c>
      <c r="AH55" t="n">
        <v>606999.7767005584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4.1168</v>
      </c>
      <c r="E2" t="n">
        <v>24.29</v>
      </c>
      <c r="F2" t="n">
        <v>17.16</v>
      </c>
      <c r="G2" t="n">
        <v>6.91</v>
      </c>
      <c r="H2" t="n">
        <v>0.11</v>
      </c>
      <c r="I2" t="n">
        <v>149</v>
      </c>
      <c r="J2" t="n">
        <v>159.12</v>
      </c>
      <c r="K2" t="n">
        <v>50.28</v>
      </c>
      <c r="L2" t="n">
        <v>1</v>
      </c>
      <c r="M2" t="n">
        <v>147</v>
      </c>
      <c r="N2" t="n">
        <v>27.84</v>
      </c>
      <c r="O2" t="n">
        <v>19859.16</v>
      </c>
      <c r="P2" t="n">
        <v>206.69</v>
      </c>
      <c r="Q2" t="n">
        <v>1390.04</v>
      </c>
      <c r="R2" t="n">
        <v>135.97</v>
      </c>
      <c r="S2" t="n">
        <v>39.31</v>
      </c>
      <c r="T2" t="n">
        <v>46805.74</v>
      </c>
      <c r="U2" t="n">
        <v>0.29</v>
      </c>
      <c r="V2" t="n">
        <v>0.75</v>
      </c>
      <c r="W2" t="n">
        <v>3.61</v>
      </c>
      <c r="X2" t="n">
        <v>3.04</v>
      </c>
      <c r="Y2" t="n">
        <v>1</v>
      </c>
      <c r="Z2" t="n">
        <v>10</v>
      </c>
      <c r="AA2" t="n">
        <v>660.6061288504537</v>
      </c>
      <c r="AB2" t="n">
        <v>903.8704493787242</v>
      </c>
      <c r="AC2" t="n">
        <v>817.6063222801613</v>
      </c>
      <c r="AD2" t="n">
        <v>660606.1288504538</v>
      </c>
      <c r="AE2" t="n">
        <v>903870.4493787242</v>
      </c>
      <c r="AF2" t="n">
        <v>9.940616247535487e-07</v>
      </c>
      <c r="AG2" t="n">
        <v>32</v>
      </c>
      <c r="AH2" t="n">
        <v>817606.3222801613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4.4748</v>
      </c>
      <c r="E3" t="n">
        <v>22.35</v>
      </c>
      <c r="F3" t="n">
        <v>16.38</v>
      </c>
      <c r="G3" t="n">
        <v>8.699999999999999</v>
      </c>
      <c r="H3" t="n">
        <v>0.14</v>
      </c>
      <c r="I3" t="n">
        <v>113</v>
      </c>
      <c r="J3" t="n">
        <v>159.48</v>
      </c>
      <c r="K3" t="n">
        <v>50.28</v>
      </c>
      <c r="L3" t="n">
        <v>1.25</v>
      </c>
      <c r="M3" t="n">
        <v>111</v>
      </c>
      <c r="N3" t="n">
        <v>27.95</v>
      </c>
      <c r="O3" t="n">
        <v>19902.91</v>
      </c>
      <c r="P3" t="n">
        <v>195.46</v>
      </c>
      <c r="Q3" t="n">
        <v>1390.15</v>
      </c>
      <c r="R3" t="n">
        <v>111.68</v>
      </c>
      <c r="S3" t="n">
        <v>39.31</v>
      </c>
      <c r="T3" t="n">
        <v>34838.06</v>
      </c>
      <c r="U3" t="n">
        <v>0.35</v>
      </c>
      <c r="V3" t="n">
        <v>0.78</v>
      </c>
      <c r="W3" t="n">
        <v>3.54</v>
      </c>
      <c r="X3" t="n">
        <v>2.26</v>
      </c>
      <c r="Y3" t="n">
        <v>1</v>
      </c>
      <c r="Z3" t="n">
        <v>10</v>
      </c>
      <c r="AA3" t="n">
        <v>594.2169413494747</v>
      </c>
      <c r="AB3" t="n">
        <v>813.0338341556427</v>
      </c>
      <c r="AC3" t="n">
        <v>735.4390261239804</v>
      </c>
      <c r="AD3" t="n">
        <v>594216.9413494747</v>
      </c>
      <c r="AE3" t="n">
        <v>813033.8341556427</v>
      </c>
      <c r="AF3" t="n">
        <v>1.080505965421488e-06</v>
      </c>
      <c r="AG3" t="n">
        <v>30</v>
      </c>
      <c r="AH3" t="n">
        <v>735439.0261239804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4.7132</v>
      </c>
      <c r="E4" t="n">
        <v>21.22</v>
      </c>
      <c r="F4" t="n">
        <v>15.96</v>
      </c>
      <c r="G4" t="n">
        <v>10.52</v>
      </c>
      <c r="H4" t="n">
        <v>0.17</v>
      </c>
      <c r="I4" t="n">
        <v>91</v>
      </c>
      <c r="J4" t="n">
        <v>159.83</v>
      </c>
      <c r="K4" t="n">
        <v>50.28</v>
      </c>
      <c r="L4" t="n">
        <v>1.5</v>
      </c>
      <c r="M4" t="n">
        <v>89</v>
      </c>
      <c r="N4" t="n">
        <v>28.05</v>
      </c>
      <c r="O4" t="n">
        <v>19946.71</v>
      </c>
      <c r="P4" t="n">
        <v>188.55</v>
      </c>
      <c r="Q4" t="n">
        <v>1390.12</v>
      </c>
      <c r="R4" t="n">
        <v>98.43000000000001</v>
      </c>
      <c r="S4" t="n">
        <v>39.31</v>
      </c>
      <c r="T4" t="n">
        <v>28323.99</v>
      </c>
      <c r="U4" t="n">
        <v>0.4</v>
      </c>
      <c r="V4" t="n">
        <v>0.8</v>
      </c>
      <c r="W4" t="n">
        <v>3.51</v>
      </c>
      <c r="X4" t="n">
        <v>1.84</v>
      </c>
      <c r="Y4" t="n">
        <v>1</v>
      </c>
      <c r="Z4" t="n">
        <v>10</v>
      </c>
      <c r="AA4" t="n">
        <v>549.719462432014</v>
      </c>
      <c r="AB4" t="n">
        <v>752.1504204105509</v>
      </c>
      <c r="AC4" t="n">
        <v>680.3662399363124</v>
      </c>
      <c r="AD4" t="n">
        <v>549719.4624320139</v>
      </c>
      <c r="AE4" t="n">
        <v>752150.4204105509</v>
      </c>
      <c r="AF4" t="n">
        <v>1.13807113529645e-06</v>
      </c>
      <c r="AG4" t="n">
        <v>28</v>
      </c>
      <c r="AH4" t="n">
        <v>680366.2399363123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4.898</v>
      </c>
      <c r="E5" t="n">
        <v>20.42</v>
      </c>
      <c r="F5" t="n">
        <v>15.64</v>
      </c>
      <c r="G5" t="n">
        <v>12.35</v>
      </c>
      <c r="H5" t="n">
        <v>0.19</v>
      </c>
      <c r="I5" t="n">
        <v>76</v>
      </c>
      <c r="J5" t="n">
        <v>160.19</v>
      </c>
      <c r="K5" t="n">
        <v>50.28</v>
      </c>
      <c r="L5" t="n">
        <v>1.75</v>
      </c>
      <c r="M5" t="n">
        <v>74</v>
      </c>
      <c r="N5" t="n">
        <v>28.16</v>
      </c>
      <c r="O5" t="n">
        <v>19990.53</v>
      </c>
      <c r="P5" t="n">
        <v>182.94</v>
      </c>
      <c r="Q5" t="n">
        <v>1389.92</v>
      </c>
      <c r="R5" t="n">
        <v>88.40000000000001</v>
      </c>
      <c r="S5" t="n">
        <v>39.31</v>
      </c>
      <c r="T5" t="n">
        <v>23383.83</v>
      </c>
      <c r="U5" t="n">
        <v>0.44</v>
      </c>
      <c r="V5" t="n">
        <v>0.82</v>
      </c>
      <c r="W5" t="n">
        <v>3.49</v>
      </c>
      <c r="X5" t="n">
        <v>1.52</v>
      </c>
      <c r="Y5" t="n">
        <v>1</v>
      </c>
      <c r="Z5" t="n">
        <v>10</v>
      </c>
      <c r="AA5" t="n">
        <v>521.4963714811607</v>
      </c>
      <c r="AB5" t="n">
        <v>713.5343422566966</v>
      </c>
      <c r="AC5" t="n">
        <v>645.435626083456</v>
      </c>
      <c r="AD5" t="n">
        <v>521496.3714811607</v>
      </c>
      <c r="AE5" t="n">
        <v>713534.3422566967</v>
      </c>
      <c r="AF5" t="n">
        <v>1.182693800535096e-06</v>
      </c>
      <c r="AG5" t="n">
        <v>27</v>
      </c>
      <c r="AH5" t="n">
        <v>645435.626083456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5.0435</v>
      </c>
      <c r="E6" t="n">
        <v>19.83</v>
      </c>
      <c r="F6" t="n">
        <v>15.41</v>
      </c>
      <c r="G6" t="n">
        <v>14.22</v>
      </c>
      <c r="H6" t="n">
        <v>0.22</v>
      </c>
      <c r="I6" t="n">
        <v>65</v>
      </c>
      <c r="J6" t="n">
        <v>160.54</v>
      </c>
      <c r="K6" t="n">
        <v>50.28</v>
      </c>
      <c r="L6" t="n">
        <v>2</v>
      </c>
      <c r="M6" t="n">
        <v>63</v>
      </c>
      <c r="N6" t="n">
        <v>28.26</v>
      </c>
      <c r="O6" t="n">
        <v>20034.4</v>
      </c>
      <c r="P6" t="n">
        <v>178.28</v>
      </c>
      <c r="Q6" t="n">
        <v>1389.88</v>
      </c>
      <c r="R6" t="n">
        <v>81.40000000000001</v>
      </c>
      <c r="S6" t="n">
        <v>39.31</v>
      </c>
      <c r="T6" t="n">
        <v>19939.19</v>
      </c>
      <c r="U6" t="n">
        <v>0.48</v>
      </c>
      <c r="V6" t="n">
        <v>0.83</v>
      </c>
      <c r="W6" t="n">
        <v>3.46</v>
      </c>
      <c r="X6" t="n">
        <v>1.28</v>
      </c>
      <c r="Y6" t="n">
        <v>1</v>
      </c>
      <c r="Z6" t="n">
        <v>10</v>
      </c>
      <c r="AA6" t="n">
        <v>498.340549973448</v>
      </c>
      <c r="AB6" t="n">
        <v>681.8515257070975</v>
      </c>
      <c r="AC6" t="n">
        <v>616.776573078238</v>
      </c>
      <c r="AD6" t="n">
        <v>498340.549973448</v>
      </c>
      <c r="AE6" t="n">
        <v>681851.5257070975</v>
      </c>
      <c r="AF6" t="n">
        <v>1.217826905471367e-06</v>
      </c>
      <c r="AG6" t="n">
        <v>26</v>
      </c>
      <c r="AH6" t="n">
        <v>616776.5730782381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5.1494</v>
      </c>
      <c r="E7" t="n">
        <v>19.42</v>
      </c>
      <c r="F7" t="n">
        <v>15.26</v>
      </c>
      <c r="G7" t="n">
        <v>16.06</v>
      </c>
      <c r="H7" t="n">
        <v>0.25</v>
      </c>
      <c r="I7" t="n">
        <v>57</v>
      </c>
      <c r="J7" t="n">
        <v>160.9</v>
      </c>
      <c r="K7" t="n">
        <v>50.28</v>
      </c>
      <c r="L7" t="n">
        <v>2.25</v>
      </c>
      <c r="M7" t="n">
        <v>55</v>
      </c>
      <c r="N7" t="n">
        <v>28.37</v>
      </c>
      <c r="O7" t="n">
        <v>20078.3</v>
      </c>
      <c r="P7" t="n">
        <v>174.58</v>
      </c>
      <c r="Q7" t="n">
        <v>1389.79</v>
      </c>
      <c r="R7" t="n">
        <v>76.19</v>
      </c>
      <c r="S7" t="n">
        <v>39.31</v>
      </c>
      <c r="T7" t="n">
        <v>17378.01</v>
      </c>
      <c r="U7" t="n">
        <v>0.52</v>
      </c>
      <c r="V7" t="n">
        <v>0.84</v>
      </c>
      <c r="W7" t="n">
        <v>3.47</v>
      </c>
      <c r="X7" t="n">
        <v>1.14</v>
      </c>
      <c r="Y7" t="n">
        <v>1</v>
      </c>
      <c r="Z7" t="n">
        <v>10</v>
      </c>
      <c r="AA7" t="n">
        <v>487.9625878226352</v>
      </c>
      <c r="AB7" t="n">
        <v>667.6519400489781</v>
      </c>
      <c r="AC7" t="n">
        <v>603.932175946086</v>
      </c>
      <c r="AD7" t="n">
        <v>487962.5878226352</v>
      </c>
      <c r="AE7" t="n">
        <v>667651.9400489781</v>
      </c>
      <c r="AF7" t="n">
        <v>1.243398010713643e-06</v>
      </c>
      <c r="AG7" t="n">
        <v>26</v>
      </c>
      <c r="AH7" t="n">
        <v>603932.1759460859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5.2459</v>
      </c>
      <c r="E8" t="n">
        <v>19.06</v>
      </c>
      <c r="F8" t="n">
        <v>15.13</v>
      </c>
      <c r="G8" t="n">
        <v>18.15</v>
      </c>
      <c r="H8" t="n">
        <v>0.27</v>
      </c>
      <c r="I8" t="n">
        <v>50</v>
      </c>
      <c r="J8" t="n">
        <v>161.26</v>
      </c>
      <c r="K8" t="n">
        <v>50.28</v>
      </c>
      <c r="L8" t="n">
        <v>2.5</v>
      </c>
      <c r="M8" t="n">
        <v>48</v>
      </c>
      <c r="N8" t="n">
        <v>28.48</v>
      </c>
      <c r="O8" t="n">
        <v>20122.23</v>
      </c>
      <c r="P8" t="n">
        <v>171.18</v>
      </c>
      <c r="Q8" t="n">
        <v>1389.82</v>
      </c>
      <c r="R8" t="n">
        <v>72.48</v>
      </c>
      <c r="S8" t="n">
        <v>39.31</v>
      </c>
      <c r="T8" t="n">
        <v>15555.51</v>
      </c>
      <c r="U8" t="n">
        <v>0.54</v>
      </c>
      <c r="V8" t="n">
        <v>0.85</v>
      </c>
      <c r="W8" t="n">
        <v>3.44</v>
      </c>
      <c r="X8" t="n">
        <v>1</v>
      </c>
      <c r="Y8" t="n">
        <v>1</v>
      </c>
      <c r="Z8" t="n">
        <v>10</v>
      </c>
      <c r="AA8" t="n">
        <v>470.3734062417077</v>
      </c>
      <c r="AB8" t="n">
        <v>643.5856458300277</v>
      </c>
      <c r="AC8" t="n">
        <v>582.1627350701361</v>
      </c>
      <c r="AD8" t="n">
        <v>470373.4062417077</v>
      </c>
      <c r="AE8" t="n">
        <v>643585.6458300278</v>
      </c>
      <c r="AF8" t="n">
        <v>1.266699348351788e-06</v>
      </c>
      <c r="AG8" t="n">
        <v>25</v>
      </c>
      <c r="AH8" t="n">
        <v>582162.7350701361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5.3254</v>
      </c>
      <c r="E9" t="n">
        <v>18.78</v>
      </c>
      <c r="F9" t="n">
        <v>15</v>
      </c>
      <c r="G9" t="n">
        <v>20</v>
      </c>
      <c r="H9" t="n">
        <v>0.3</v>
      </c>
      <c r="I9" t="n">
        <v>45</v>
      </c>
      <c r="J9" t="n">
        <v>161.61</v>
      </c>
      <c r="K9" t="n">
        <v>50.28</v>
      </c>
      <c r="L9" t="n">
        <v>2.75</v>
      </c>
      <c r="M9" t="n">
        <v>43</v>
      </c>
      <c r="N9" t="n">
        <v>28.58</v>
      </c>
      <c r="O9" t="n">
        <v>20166.2</v>
      </c>
      <c r="P9" t="n">
        <v>168.15</v>
      </c>
      <c r="Q9" t="n">
        <v>1389.82</v>
      </c>
      <c r="R9" t="n">
        <v>68.97</v>
      </c>
      <c r="S9" t="n">
        <v>39.31</v>
      </c>
      <c r="T9" t="n">
        <v>13825.89</v>
      </c>
      <c r="U9" t="n">
        <v>0.57</v>
      </c>
      <c r="V9" t="n">
        <v>0.86</v>
      </c>
      <c r="W9" t="n">
        <v>3.43</v>
      </c>
      <c r="X9" t="n">
        <v>0.88</v>
      </c>
      <c r="Y9" t="n">
        <v>1</v>
      </c>
      <c r="Z9" t="n">
        <v>10</v>
      </c>
      <c r="AA9" t="n">
        <v>462.7835346171528</v>
      </c>
      <c r="AB9" t="n">
        <v>633.2008486318076</v>
      </c>
      <c r="AC9" t="n">
        <v>572.7690483413597</v>
      </c>
      <c r="AD9" t="n">
        <v>462783.5346171528</v>
      </c>
      <c r="AE9" t="n">
        <v>633200.8486318076</v>
      </c>
      <c r="AF9" t="n">
        <v>1.285895787131401e-06</v>
      </c>
      <c r="AG9" t="n">
        <v>25</v>
      </c>
      <c r="AH9" t="n">
        <v>572769.0483413597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5.3803</v>
      </c>
      <c r="E10" t="n">
        <v>18.59</v>
      </c>
      <c r="F10" t="n">
        <v>14.94</v>
      </c>
      <c r="G10" t="n">
        <v>21.86</v>
      </c>
      <c r="H10" t="n">
        <v>0.33</v>
      </c>
      <c r="I10" t="n">
        <v>41</v>
      </c>
      <c r="J10" t="n">
        <v>161.97</v>
      </c>
      <c r="K10" t="n">
        <v>50.28</v>
      </c>
      <c r="L10" t="n">
        <v>3</v>
      </c>
      <c r="M10" t="n">
        <v>39</v>
      </c>
      <c r="N10" t="n">
        <v>28.69</v>
      </c>
      <c r="O10" t="n">
        <v>20210.21</v>
      </c>
      <c r="P10" t="n">
        <v>165.42</v>
      </c>
      <c r="Q10" t="n">
        <v>1389.79</v>
      </c>
      <c r="R10" t="n">
        <v>66.67</v>
      </c>
      <c r="S10" t="n">
        <v>39.31</v>
      </c>
      <c r="T10" t="n">
        <v>12693.91</v>
      </c>
      <c r="U10" t="n">
        <v>0.59</v>
      </c>
      <c r="V10" t="n">
        <v>0.86</v>
      </c>
      <c r="W10" t="n">
        <v>3.43</v>
      </c>
      <c r="X10" t="n">
        <v>0.82</v>
      </c>
      <c r="Y10" t="n">
        <v>1</v>
      </c>
      <c r="Z10" t="n">
        <v>10</v>
      </c>
      <c r="AA10" t="n">
        <v>457.1793968080684</v>
      </c>
      <c r="AB10" t="n">
        <v>625.5330200443075</v>
      </c>
      <c r="AC10" t="n">
        <v>565.8330265523855</v>
      </c>
      <c r="AD10" t="n">
        <v>457179.3968080684</v>
      </c>
      <c r="AE10" t="n">
        <v>625533.0200443075</v>
      </c>
      <c r="AF10" t="n">
        <v>1.299152195798076e-06</v>
      </c>
      <c r="AG10" t="n">
        <v>25</v>
      </c>
      <c r="AH10" t="n">
        <v>565833.0265523855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5.4505</v>
      </c>
      <c r="E11" t="n">
        <v>18.35</v>
      </c>
      <c r="F11" t="n">
        <v>14.83</v>
      </c>
      <c r="G11" t="n">
        <v>24.05</v>
      </c>
      <c r="H11" t="n">
        <v>0.35</v>
      </c>
      <c r="I11" t="n">
        <v>37</v>
      </c>
      <c r="J11" t="n">
        <v>162.33</v>
      </c>
      <c r="K11" t="n">
        <v>50.28</v>
      </c>
      <c r="L11" t="n">
        <v>3.25</v>
      </c>
      <c r="M11" t="n">
        <v>35</v>
      </c>
      <c r="N11" t="n">
        <v>28.8</v>
      </c>
      <c r="O11" t="n">
        <v>20254.26</v>
      </c>
      <c r="P11" t="n">
        <v>162.1</v>
      </c>
      <c r="Q11" t="n">
        <v>1389.6</v>
      </c>
      <c r="R11" t="n">
        <v>63.52</v>
      </c>
      <c r="S11" t="n">
        <v>39.31</v>
      </c>
      <c r="T11" t="n">
        <v>11142.75</v>
      </c>
      <c r="U11" t="n">
        <v>0.62</v>
      </c>
      <c r="V11" t="n">
        <v>0.87</v>
      </c>
      <c r="W11" t="n">
        <v>3.42</v>
      </c>
      <c r="X11" t="n">
        <v>0.71</v>
      </c>
      <c r="Y11" t="n">
        <v>1</v>
      </c>
      <c r="Z11" t="n">
        <v>10</v>
      </c>
      <c r="AA11" t="n">
        <v>441.6791396536497</v>
      </c>
      <c r="AB11" t="n">
        <v>604.3248843825478</v>
      </c>
      <c r="AC11" t="n">
        <v>546.648965592379</v>
      </c>
      <c r="AD11" t="n">
        <v>441679.1396536496</v>
      </c>
      <c r="AE11" t="n">
        <v>604324.8843825478</v>
      </c>
      <c r="AF11" t="n">
        <v>1.316103013437432e-06</v>
      </c>
      <c r="AG11" t="n">
        <v>24</v>
      </c>
      <c r="AH11" t="n">
        <v>546648.965592379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5.4925</v>
      </c>
      <c r="E12" t="n">
        <v>18.21</v>
      </c>
      <c r="F12" t="n">
        <v>14.79</v>
      </c>
      <c r="G12" t="n">
        <v>26.09</v>
      </c>
      <c r="H12" t="n">
        <v>0.38</v>
      </c>
      <c r="I12" t="n">
        <v>34</v>
      </c>
      <c r="J12" t="n">
        <v>162.68</v>
      </c>
      <c r="K12" t="n">
        <v>50.28</v>
      </c>
      <c r="L12" t="n">
        <v>3.5</v>
      </c>
      <c r="M12" t="n">
        <v>32</v>
      </c>
      <c r="N12" t="n">
        <v>28.9</v>
      </c>
      <c r="O12" t="n">
        <v>20298.34</v>
      </c>
      <c r="P12" t="n">
        <v>159.34</v>
      </c>
      <c r="Q12" t="n">
        <v>1389.64</v>
      </c>
      <c r="R12" t="n">
        <v>62.23</v>
      </c>
      <c r="S12" t="n">
        <v>39.31</v>
      </c>
      <c r="T12" t="n">
        <v>10508.33</v>
      </c>
      <c r="U12" t="n">
        <v>0.63</v>
      </c>
      <c r="V12" t="n">
        <v>0.87</v>
      </c>
      <c r="W12" t="n">
        <v>3.41</v>
      </c>
      <c r="X12" t="n">
        <v>0.66</v>
      </c>
      <c r="Y12" t="n">
        <v>1</v>
      </c>
      <c r="Z12" t="n">
        <v>10</v>
      </c>
      <c r="AA12" t="n">
        <v>436.9398139857641</v>
      </c>
      <c r="AB12" t="n">
        <v>597.8403299194549</v>
      </c>
      <c r="AC12" t="n">
        <v>540.7832879061142</v>
      </c>
      <c r="AD12" t="n">
        <v>436939.8139857642</v>
      </c>
      <c r="AE12" t="n">
        <v>597840.3299194549</v>
      </c>
      <c r="AF12" t="n">
        <v>1.326244528264397e-06</v>
      </c>
      <c r="AG12" t="n">
        <v>24</v>
      </c>
      <c r="AH12" t="n">
        <v>540783.2879061142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5.5366</v>
      </c>
      <c r="E13" t="n">
        <v>18.06</v>
      </c>
      <c r="F13" t="n">
        <v>14.74</v>
      </c>
      <c r="G13" t="n">
        <v>28.53</v>
      </c>
      <c r="H13" t="n">
        <v>0.41</v>
      </c>
      <c r="I13" t="n">
        <v>31</v>
      </c>
      <c r="J13" t="n">
        <v>163.04</v>
      </c>
      <c r="K13" t="n">
        <v>50.28</v>
      </c>
      <c r="L13" t="n">
        <v>3.75</v>
      </c>
      <c r="M13" t="n">
        <v>29</v>
      </c>
      <c r="N13" t="n">
        <v>29.01</v>
      </c>
      <c r="O13" t="n">
        <v>20342.46</v>
      </c>
      <c r="P13" t="n">
        <v>156.99</v>
      </c>
      <c r="Q13" t="n">
        <v>1389.61</v>
      </c>
      <c r="R13" t="n">
        <v>60.61</v>
      </c>
      <c r="S13" t="n">
        <v>39.31</v>
      </c>
      <c r="T13" t="n">
        <v>9714.709999999999</v>
      </c>
      <c r="U13" t="n">
        <v>0.65</v>
      </c>
      <c r="V13" t="n">
        <v>0.87</v>
      </c>
      <c r="W13" t="n">
        <v>3.41</v>
      </c>
      <c r="X13" t="n">
        <v>0.62</v>
      </c>
      <c r="Y13" t="n">
        <v>1</v>
      </c>
      <c r="Z13" t="n">
        <v>10</v>
      </c>
      <c r="AA13" t="n">
        <v>432.5400789166888</v>
      </c>
      <c r="AB13" t="n">
        <v>591.8204182953338</v>
      </c>
      <c r="AC13" t="n">
        <v>535.3379081984002</v>
      </c>
      <c r="AD13" t="n">
        <v>432540.0789166888</v>
      </c>
      <c r="AE13" t="n">
        <v>591820.4182953337</v>
      </c>
      <c r="AF13" t="n">
        <v>1.336893118832709e-06</v>
      </c>
      <c r="AG13" t="n">
        <v>24</v>
      </c>
      <c r="AH13" t="n">
        <v>535337.9081984002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5.5704</v>
      </c>
      <c r="E14" t="n">
        <v>17.95</v>
      </c>
      <c r="F14" t="n">
        <v>14.69</v>
      </c>
      <c r="G14" t="n">
        <v>30.4</v>
      </c>
      <c r="H14" t="n">
        <v>0.43</v>
      </c>
      <c r="I14" t="n">
        <v>29</v>
      </c>
      <c r="J14" t="n">
        <v>163.4</v>
      </c>
      <c r="K14" t="n">
        <v>50.28</v>
      </c>
      <c r="L14" t="n">
        <v>4</v>
      </c>
      <c r="M14" t="n">
        <v>27</v>
      </c>
      <c r="N14" t="n">
        <v>29.12</v>
      </c>
      <c r="O14" t="n">
        <v>20386.62</v>
      </c>
      <c r="P14" t="n">
        <v>154.48</v>
      </c>
      <c r="Q14" t="n">
        <v>1389.58</v>
      </c>
      <c r="R14" t="n">
        <v>59</v>
      </c>
      <c r="S14" t="n">
        <v>39.31</v>
      </c>
      <c r="T14" t="n">
        <v>8922.9</v>
      </c>
      <c r="U14" t="n">
        <v>0.67</v>
      </c>
      <c r="V14" t="n">
        <v>0.87</v>
      </c>
      <c r="W14" t="n">
        <v>3.41</v>
      </c>
      <c r="X14" t="n">
        <v>0.57</v>
      </c>
      <c r="Y14" t="n">
        <v>1</v>
      </c>
      <c r="Z14" t="n">
        <v>10</v>
      </c>
      <c r="AA14" t="n">
        <v>428.4653274826682</v>
      </c>
      <c r="AB14" t="n">
        <v>586.2451636179607</v>
      </c>
      <c r="AC14" t="n">
        <v>530.2947480025166</v>
      </c>
      <c r="AD14" t="n">
        <v>428465.3274826682</v>
      </c>
      <c r="AE14" t="n">
        <v>586245.1636179606</v>
      </c>
      <c r="AF14" t="n">
        <v>1.345054623622029e-06</v>
      </c>
      <c r="AG14" t="n">
        <v>24</v>
      </c>
      <c r="AH14" t="n">
        <v>530294.7480025166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5.6029</v>
      </c>
      <c r="E15" t="n">
        <v>17.85</v>
      </c>
      <c r="F15" t="n">
        <v>14.65</v>
      </c>
      <c r="G15" t="n">
        <v>32.56</v>
      </c>
      <c r="H15" t="n">
        <v>0.46</v>
      </c>
      <c r="I15" t="n">
        <v>27</v>
      </c>
      <c r="J15" t="n">
        <v>163.76</v>
      </c>
      <c r="K15" t="n">
        <v>50.28</v>
      </c>
      <c r="L15" t="n">
        <v>4.25</v>
      </c>
      <c r="M15" t="n">
        <v>25</v>
      </c>
      <c r="N15" t="n">
        <v>29.23</v>
      </c>
      <c r="O15" t="n">
        <v>20430.81</v>
      </c>
      <c r="P15" t="n">
        <v>151.35</v>
      </c>
      <c r="Q15" t="n">
        <v>1389.72</v>
      </c>
      <c r="R15" t="n">
        <v>58.02</v>
      </c>
      <c r="S15" t="n">
        <v>39.31</v>
      </c>
      <c r="T15" t="n">
        <v>8442.459999999999</v>
      </c>
      <c r="U15" t="n">
        <v>0.68</v>
      </c>
      <c r="V15" t="n">
        <v>0.88</v>
      </c>
      <c r="W15" t="n">
        <v>3.4</v>
      </c>
      <c r="X15" t="n">
        <v>0.53</v>
      </c>
      <c r="Y15" t="n">
        <v>1</v>
      </c>
      <c r="Z15" t="n">
        <v>10</v>
      </c>
      <c r="AA15" t="n">
        <v>423.9370741268982</v>
      </c>
      <c r="AB15" t="n">
        <v>580.0494076041573</v>
      </c>
      <c r="AC15" t="n">
        <v>524.6903062468724</v>
      </c>
      <c r="AD15" t="n">
        <v>423937.0741268982</v>
      </c>
      <c r="AE15" t="n">
        <v>580049.4076041573</v>
      </c>
      <c r="AF15" t="n">
        <v>1.35290222438099e-06</v>
      </c>
      <c r="AG15" t="n">
        <v>24</v>
      </c>
      <c r="AH15" t="n">
        <v>524690.3062468724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5.6368</v>
      </c>
      <c r="E16" t="n">
        <v>17.74</v>
      </c>
      <c r="F16" t="n">
        <v>14.61</v>
      </c>
      <c r="G16" t="n">
        <v>35.07</v>
      </c>
      <c r="H16" t="n">
        <v>0.49</v>
      </c>
      <c r="I16" t="n">
        <v>25</v>
      </c>
      <c r="J16" t="n">
        <v>164.12</v>
      </c>
      <c r="K16" t="n">
        <v>50.28</v>
      </c>
      <c r="L16" t="n">
        <v>4.5</v>
      </c>
      <c r="M16" t="n">
        <v>23</v>
      </c>
      <c r="N16" t="n">
        <v>29.34</v>
      </c>
      <c r="O16" t="n">
        <v>20475.04</v>
      </c>
      <c r="P16" t="n">
        <v>149.49</v>
      </c>
      <c r="Q16" t="n">
        <v>1389.72</v>
      </c>
      <c r="R16" t="n">
        <v>56.54</v>
      </c>
      <c r="S16" t="n">
        <v>39.31</v>
      </c>
      <c r="T16" t="n">
        <v>7710.09</v>
      </c>
      <c r="U16" t="n">
        <v>0.7</v>
      </c>
      <c r="V16" t="n">
        <v>0.88</v>
      </c>
      <c r="W16" t="n">
        <v>3.4</v>
      </c>
      <c r="X16" t="n">
        <v>0.49</v>
      </c>
      <c r="Y16" t="n">
        <v>1</v>
      </c>
      <c r="Z16" t="n">
        <v>10</v>
      </c>
      <c r="AA16" t="n">
        <v>420.6340168885488</v>
      </c>
      <c r="AB16" t="n">
        <v>575.5300189700469</v>
      </c>
      <c r="AC16" t="n">
        <v>520.6022417209997</v>
      </c>
      <c r="AD16" t="n">
        <v>420634.0168885489</v>
      </c>
      <c r="AE16" t="n">
        <v>575530.0189700469</v>
      </c>
      <c r="AF16" t="n">
        <v>1.361087875634183e-06</v>
      </c>
      <c r="AG16" t="n">
        <v>24</v>
      </c>
      <c r="AH16" t="n">
        <v>520602.2417209997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5.6732</v>
      </c>
      <c r="E17" t="n">
        <v>17.63</v>
      </c>
      <c r="F17" t="n">
        <v>14.56</v>
      </c>
      <c r="G17" t="n">
        <v>37.99</v>
      </c>
      <c r="H17" t="n">
        <v>0.51</v>
      </c>
      <c r="I17" t="n">
        <v>23</v>
      </c>
      <c r="J17" t="n">
        <v>164.48</v>
      </c>
      <c r="K17" t="n">
        <v>50.28</v>
      </c>
      <c r="L17" t="n">
        <v>4.75</v>
      </c>
      <c r="M17" t="n">
        <v>21</v>
      </c>
      <c r="N17" t="n">
        <v>29.45</v>
      </c>
      <c r="O17" t="n">
        <v>20519.3</v>
      </c>
      <c r="P17" t="n">
        <v>145.63</v>
      </c>
      <c r="Q17" t="n">
        <v>1389.72</v>
      </c>
      <c r="R17" t="n">
        <v>55.04</v>
      </c>
      <c r="S17" t="n">
        <v>39.31</v>
      </c>
      <c r="T17" t="n">
        <v>6969.27</v>
      </c>
      <c r="U17" t="n">
        <v>0.71</v>
      </c>
      <c r="V17" t="n">
        <v>0.88</v>
      </c>
      <c r="W17" t="n">
        <v>3.39</v>
      </c>
      <c r="X17" t="n">
        <v>0.44</v>
      </c>
      <c r="Y17" t="n">
        <v>1</v>
      </c>
      <c r="Z17" t="n">
        <v>10</v>
      </c>
      <c r="AA17" t="n">
        <v>406.807892769557</v>
      </c>
      <c r="AB17" t="n">
        <v>556.6125059848954</v>
      </c>
      <c r="AC17" t="n">
        <v>503.4901896242548</v>
      </c>
      <c r="AD17" t="n">
        <v>406807.892769557</v>
      </c>
      <c r="AE17" t="n">
        <v>556612.5059848954</v>
      </c>
      <c r="AF17" t="n">
        <v>1.369877188484219e-06</v>
      </c>
      <c r="AG17" t="n">
        <v>23</v>
      </c>
      <c r="AH17" t="n">
        <v>503490.1896242548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5.6919</v>
      </c>
      <c r="E18" t="n">
        <v>17.57</v>
      </c>
      <c r="F18" t="n">
        <v>14.54</v>
      </c>
      <c r="G18" t="n">
        <v>39.64</v>
      </c>
      <c r="H18" t="n">
        <v>0.54</v>
      </c>
      <c r="I18" t="n">
        <v>22</v>
      </c>
      <c r="J18" t="n">
        <v>164.83</v>
      </c>
      <c r="K18" t="n">
        <v>50.28</v>
      </c>
      <c r="L18" t="n">
        <v>5</v>
      </c>
      <c r="M18" t="n">
        <v>18</v>
      </c>
      <c r="N18" t="n">
        <v>29.55</v>
      </c>
      <c r="O18" t="n">
        <v>20563.61</v>
      </c>
      <c r="P18" t="n">
        <v>144.22</v>
      </c>
      <c r="Q18" t="n">
        <v>1389.7</v>
      </c>
      <c r="R18" t="n">
        <v>53.99</v>
      </c>
      <c r="S18" t="n">
        <v>39.31</v>
      </c>
      <c r="T18" t="n">
        <v>6449.13</v>
      </c>
      <c r="U18" t="n">
        <v>0.73</v>
      </c>
      <c r="V18" t="n">
        <v>0.88</v>
      </c>
      <c r="W18" t="n">
        <v>3.4</v>
      </c>
      <c r="X18" t="n">
        <v>0.41</v>
      </c>
      <c r="Y18" t="n">
        <v>1</v>
      </c>
      <c r="Z18" t="n">
        <v>10</v>
      </c>
      <c r="AA18" t="n">
        <v>404.6746188718445</v>
      </c>
      <c r="AB18" t="n">
        <v>553.6936665246428</v>
      </c>
      <c r="AC18" t="n">
        <v>500.8499201054719</v>
      </c>
      <c r="AD18" t="n">
        <v>404674.6188718445</v>
      </c>
      <c r="AE18" t="n">
        <v>553693.6665246428</v>
      </c>
      <c r="AF18" t="n">
        <v>1.374392577228606e-06</v>
      </c>
      <c r="AG18" t="n">
        <v>23</v>
      </c>
      <c r="AH18" t="n">
        <v>500849.9201054719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5.7098</v>
      </c>
      <c r="E19" t="n">
        <v>17.51</v>
      </c>
      <c r="F19" t="n">
        <v>14.51</v>
      </c>
      <c r="G19" t="n">
        <v>41.47</v>
      </c>
      <c r="H19" t="n">
        <v>0.5600000000000001</v>
      </c>
      <c r="I19" t="n">
        <v>21</v>
      </c>
      <c r="J19" t="n">
        <v>165.19</v>
      </c>
      <c r="K19" t="n">
        <v>50.28</v>
      </c>
      <c r="L19" t="n">
        <v>5.25</v>
      </c>
      <c r="M19" t="n">
        <v>17</v>
      </c>
      <c r="N19" t="n">
        <v>29.66</v>
      </c>
      <c r="O19" t="n">
        <v>20607.95</v>
      </c>
      <c r="P19" t="n">
        <v>140.17</v>
      </c>
      <c r="Q19" t="n">
        <v>1389.66</v>
      </c>
      <c r="R19" t="n">
        <v>53.44</v>
      </c>
      <c r="S19" t="n">
        <v>39.31</v>
      </c>
      <c r="T19" t="n">
        <v>6180.81</v>
      </c>
      <c r="U19" t="n">
        <v>0.74</v>
      </c>
      <c r="V19" t="n">
        <v>0.88</v>
      </c>
      <c r="W19" t="n">
        <v>3.39</v>
      </c>
      <c r="X19" t="n">
        <v>0.39</v>
      </c>
      <c r="Y19" t="n">
        <v>1</v>
      </c>
      <c r="Z19" t="n">
        <v>10</v>
      </c>
      <c r="AA19" t="n">
        <v>400.0201219119519</v>
      </c>
      <c r="AB19" t="n">
        <v>547.3251784422042</v>
      </c>
      <c r="AC19" t="n">
        <v>495.0892315873921</v>
      </c>
      <c r="AD19" t="n">
        <v>400020.1219119519</v>
      </c>
      <c r="AE19" t="n">
        <v>547325.1784422043</v>
      </c>
      <c r="AF19" t="n">
        <v>1.378714794262003e-06</v>
      </c>
      <c r="AG19" t="n">
        <v>23</v>
      </c>
      <c r="AH19" t="n">
        <v>495089.2315873921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5.7223</v>
      </c>
      <c r="E20" t="n">
        <v>17.48</v>
      </c>
      <c r="F20" t="n">
        <v>14.51</v>
      </c>
      <c r="G20" t="n">
        <v>43.52</v>
      </c>
      <c r="H20" t="n">
        <v>0.59</v>
      </c>
      <c r="I20" t="n">
        <v>20</v>
      </c>
      <c r="J20" t="n">
        <v>165.55</v>
      </c>
      <c r="K20" t="n">
        <v>50.28</v>
      </c>
      <c r="L20" t="n">
        <v>5.5</v>
      </c>
      <c r="M20" t="n">
        <v>13</v>
      </c>
      <c r="N20" t="n">
        <v>29.77</v>
      </c>
      <c r="O20" t="n">
        <v>20652.33</v>
      </c>
      <c r="P20" t="n">
        <v>139.69</v>
      </c>
      <c r="Q20" t="n">
        <v>1389.7</v>
      </c>
      <c r="R20" t="n">
        <v>53.12</v>
      </c>
      <c r="S20" t="n">
        <v>39.31</v>
      </c>
      <c r="T20" t="n">
        <v>6024.13</v>
      </c>
      <c r="U20" t="n">
        <v>0.74</v>
      </c>
      <c r="V20" t="n">
        <v>0.88</v>
      </c>
      <c r="W20" t="n">
        <v>3.4</v>
      </c>
      <c r="X20" t="n">
        <v>0.38</v>
      </c>
      <c r="Y20" t="n">
        <v>1</v>
      </c>
      <c r="Z20" t="n">
        <v>10</v>
      </c>
      <c r="AA20" t="n">
        <v>399.1202004468198</v>
      </c>
      <c r="AB20" t="n">
        <v>546.0938661918774</v>
      </c>
      <c r="AC20" t="n">
        <v>493.9754340500788</v>
      </c>
      <c r="AD20" t="n">
        <v>399120.2004468198</v>
      </c>
      <c r="AE20" t="n">
        <v>546093.8661918774</v>
      </c>
      <c r="AF20" t="n">
        <v>1.381733102246219e-06</v>
      </c>
      <c r="AG20" t="n">
        <v>23</v>
      </c>
      <c r="AH20" t="n">
        <v>493975.4340500789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5.7403</v>
      </c>
      <c r="E21" t="n">
        <v>17.42</v>
      </c>
      <c r="F21" t="n">
        <v>14.48</v>
      </c>
      <c r="G21" t="n">
        <v>45.74</v>
      </c>
      <c r="H21" t="n">
        <v>0.61</v>
      </c>
      <c r="I21" t="n">
        <v>19</v>
      </c>
      <c r="J21" t="n">
        <v>165.91</v>
      </c>
      <c r="K21" t="n">
        <v>50.28</v>
      </c>
      <c r="L21" t="n">
        <v>5.75</v>
      </c>
      <c r="M21" t="n">
        <v>7</v>
      </c>
      <c r="N21" t="n">
        <v>29.88</v>
      </c>
      <c r="O21" t="n">
        <v>20696.74</v>
      </c>
      <c r="P21" t="n">
        <v>138.17</v>
      </c>
      <c r="Q21" t="n">
        <v>1389.59</v>
      </c>
      <c r="R21" t="n">
        <v>52.16</v>
      </c>
      <c r="S21" t="n">
        <v>39.31</v>
      </c>
      <c r="T21" t="n">
        <v>5548.62</v>
      </c>
      <c r="U21" t="n">
        <v>0.75</v>
      </c>
      <c r="V21" t="n">
        <v>0.89</v>
      </c>
      <c r="W21" t="n">
        <v>3.41</v>
      </c>
      <c r="X21" t="n">
        <v>0.36</v>
      </c>
      <c r="Y21" t="n">
        <v>1</v>
      </c>
      <c r="Z21" t="n">
        <v>10</v>
      </c>
      <c r="AA21" t="n">
        <v>396.9027418942812</v>
      </c>
      <c r="AB21" t="n">
        <v>543.0598415729271</v>
      </c>
      <c r="AC21" t="n">
        <v>491.2309724824809</v>
      </c>
      <c r="AD21" t="n">
        <v>396902.7418942812</v>
      </c>
      <c r="AE21" t="n">
        <v>543059.8415729271</v>
      </c>
      <c r="AF21" t="n">
        <v>1.386079465743489e-06</v>
      </c>
      <c r="AG21" t="n">
        <v>23</v>
      </c>
      <c r="AH21" t="n">
        <v>491230.9724824809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5.7337</v>
      </c>
      <c r="E22" t="n">
        <v>17.44</v>
      </c>
      <c r="F22" t="n">
        <v>14.5</v>
      </c>
      <c r="G22" t="n">
        <v>45.8</v>
      </c>
      <c r="H22" t="n">
        <v>0.64</v>
      </c>
      <c r="I22" t="n">
        <v>19</v>
      </c>
      <c r="J22" t="n">
        <v>166.27</v>
      </c>
      <c r="K22" t="n">
        <v>50.28</v>
      </c>
      <c r="L22" t="n">
        <v>6</v>
      </c>
      <c r="M22" t="n">
        <v>1</v>
      </c>
      <c r="N22" t="n">
        <v>29.99</v>
      </c>
      <c r="O22" t="n">
        <v>20741.2</v>
      </c>
      <c r="P22" t="n">
        <v>138.3</v>
      </c>
      <c r="Q22" t="n">
        <v>1389.68</v>
      </c>
      <c r="R22" t="n">
        <v>52.58</v>
      </c>
      <c r="S22" t="n">
        <v>39.31</v>
      </c>
      <c r="T22" t="n">
        <v>5760.28</v>
      </c>
      <c r="U22" t="n">
        <v>0.75</v>
      </c>
      <c r="V22" t="n">
        <v>0.89</v>
      </c>
      <c r="W22" t="n">
        <v>3.41</v>
      </c>
      <c r="X22" t="n">
        <v>0.38</v>
      </c>
      <c r="Y22" t="n">
        <v>1</v>
      </c>
      <c r="Z22" t="n">
        <v>10</v>
      </c>
      <c r="AA22" t="n">
        <v>397.3514726610379</v>
      </c>
      <c r="AB22" t="n">
        <v>543.6738148046078</v>
      </c>
      <c r="AC22" t="n">
        <v>491.7863489706468</v>
      </c>
      <c r="AD22" t="n">
        <v>397351.4726610379</v>
      </c>
      <c r="AE22" t="n">
        <v>543673.8148046078</v>
      </c>
      <c r="AF22" t="n">
        <v>1.384485799127823e-06</v>
      </c>
      <c r="AG22" t="n">
        <v>23</v>
      </c>
      <c r="AH22" t="n">
        <v>491786.3489706469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5.7339</v>
      </c>
      <c r="E23" t="n">
        <v>17.44</v>
      </c>
      <c r="F23" t="n">
        <v>14.5</v>
      </c>
      <c r="G23" t="n">
        <v>45.8</v>
      </c>
      <c r="H23" t="n">
        <v>0.66</v>
      </c>
      <c r="I23" t="n">
        <v>19</v>
      </c>
      <c r="J23" t="n">
        <v>166.64</v>
      </c>
      <c r="K23" t="n">
        <v>50.28</v>
      </c>
      <c r="L23" t="n">
        <v>6.25</v>
      </c>
      <c r="M23" t="n">
        <v>0</v>
      </c>
      <c r="N23" t="n">
        <v>30.11</v>
      </c>
      <c r="O23" t="n">
        <v>20785.69</v>
      </c>
      <c r="P23" t="n">
        <v>138.29</v>
      </c>
      <c r="Q23" t="n">
        <v>1389.64</v>
      </c>
      <c r="R23" t="n">
        <v>52.72</v>
      </c>
      <c r="S23" t="n">
        <v>39.31</v>
      </c>
      <c r="T23" t="n">
        <v>5828.28</v>
      </c>
      <c r="U23" t="n">
        <v>0.75</v>
      </c>
      <c r="V23" t="n">
        <v>0.89</v>
      </c>
      <c r="W23" t="n">
        <v>3.41</v>
      </c>
      <c r="X23" t="n">
        <v>0.38</v>
      </c>
      <c r="Y23" t="n">
        <v>1</v>
      </c>
      <c r="Z23" t="n">
        <v>10</v>
      </c>
      <c r="AA23" t="n">
        <v>397.334994253039</v>
      </c>
      <c r="AB23" t="n">
        <v>543.651268319808</v>
      </c>
      <c r="AC23" t="n">
        <v>491.765954290712</v>
      </c>
      <c r="AD23" t="n">
        <v>397334.9942530391</v>
      </c>
      <c r="AE23" t="n">
        <v>543651.2683198079</v>
      </c>
      <c r="AF23" t="n">
        <v>1.384534092055571e-06</v>
      </c>
      <c r="AG23" t="n">
        <v>23</v>
      </c>
      <c r="AH23" t="n">
        <v>491765.954290712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3.383</v>
      </c>
      <c r="E2" t="n">
        <v>29.56</v>
      </c>
      <c r="F2" t="n">
        <v>18.21</v>
      </c>
      <c r="G2" t="n">
        <v>5.52</v>
      </c>
      <c r="H2" t="n">
        <v>0.08</v>
      </c>
      <c r="I2" t="n">
        <v>198</v>
      </c>
      <c r="J2" t="n">
        <v>222.93</v>
      </c>
      <c r="K2" t="n">
        <v>56.94</v>
      </c>
      <c r="L2" t="n">
        <v>1</v>
      </c>
      <c r="M2" t="n">
        <v>196</v>
      </c>
      <c r="N2" t="n">
        <v>49.99</v>
      </c>
      <c r="O2" t="n">
        <v>27728.69</v>
      </c>
      <c r="P2" t="n">
        <v>275.08</v>
      </c>
      <c r="Q2" t="n">
        <v>1390.43</v>
      </c>
      <c r="R2" t="n">
        <v>168.15</v>
      </c>
      <c r="S2" t="n">
        <v>39.31</v>
      </c>
      <c r="T2" t="n">
        <v>62652.37</v>
      </c>
      <c r="U2" t="n">
        <v>0.23</v>
      </c>
      <c r="V2" t="n">
        <v>0.71</v>
      </c>
      <c r="W2" t="n">
        <v>3.7</v>
      </c>
      <c r="X2" t="n">
        <v>4.08</v>
      </c>
      <c r="Y2" t="n">
        <v>1</v>
      </c>
      <c r="Z2" t="n">
        <v>10</v>
      </c>
      <c r="AA2" t="n">
        <v>959.8417666119279</v>
      </c>
      <c r="AB2" t="n">
        <v>1313.297850308607</v>
      </c>
      <c r="AC2" t="n">
        <v>1187.958546700262</v>
      </c>
      <c r="AD2" t="n">
        <v>959841.7666119279</v>
      </c>
      <c r="AE2" t="n">
        <v>1313297.850308607</v>
      </c>
      <c r="AF2" t="n">
        <v>7.722969972014509e-07</v>
      </c>
      <c r="AG2" t="n">
        <v>39</v>
      </c>
      <c r="AH2" t="n">
        <v>1187958.546700262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3.7915</v>
      </c>
      <c r="E3" t="n">
        <v>26.37</v>
      </c>
      <c r="F3" t="n">
        <v>17.17</v>
      </c>
      <c r="G3" t="n">
        <v>6.92</v>
      </c>
      <c r="H3" t="n">
        <v>0.1</v>
      </c>
      <c r="I3" t="n">
        <v>149</v>
      </c>
      <c r="J3" t="n">
        <v>223.35</v>
      </c>
      <c r="K3" t="n">
        <v>56.94</v>
      </c>
      <c r="L3" t="n">
        <v>1.25</v>
      </c>
      <c r="M3" t="n">
        <v>147</v>
      </c>
      <c r="N3" t="n">
        <v>50.15</v>
      </c>
      <c r="O3" t="n">
        <v>27780.03</v>
      </c>
      <c r="P3" t="n">
        <v>258.22</v>
      </c>
      <c r="Q3" t="n">
        <v>1390.19</v>
      </c>
      <c r="R3" t="n">
        <v>136.14</v>
      </c>
      <c r="S3" t="n">
        <v>39.31</v>
      </c>
      <c r="T3" t="n">
        <v>46890.6</v>
      </c>
      <c r="U3" t="n">
        <v>0.29</v>
      </c>
      <c r="V3" t="n">
        <v>0.75</v>
      </c>
      <c r="W3" t="n">
        <v>3.61</v>
      </c>
      <c r="X3" t="n">
        <v>3.05</v>
      </c>
      <c r="Y3" t="n">
        <v>1</v>
      </c>
      <c r="Z3" t="n">
        <v>10</v>
      </c>
      <c r="AA3" t="n">
        <v>825.5031333977543</v>
      </c>
      <c r="AB3" t="n">
        <v>1129.489805742756</v>
      </c>
      <c r="AC3" t="n">
        <v>1021.692883931565</v>
      </c>
      <c r="AD3" t="n">
        <v>825503.1333977543</v>
      </c>
      <c r="AE3" t="n">
        <v>1129489.805742756</v>
      </c>
      <c r="AF3" t="n">
        <v>8.65552487404464e-07</v>
      </c>
      <c r="AG3" t="n">
        <v>35</v>
      </c>
      <c r="AH3" t="n">
        <v>1021692.883931565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4.0962</v>
      </c>
      <c r="E4" t="n">
        <v>24.41</v>
      </c>
      <c r="F4" t="n">
        <v>16.53</v>
      </c>
      <c r="G4" t="n">
        <v>8.33</v>
      </c>
      <c r="H4" t="n">
        <v>0.12</v>
      </c>
      <c r="I4" t="n">
        <v>119</v>
      </c>
      <c r="J4" t="n">
        <v>223.76</v>
      </c>
      <c r="K4" t="n">
        <v>56.94</v>
      </c>
      <c r="L4" t="n">
        <v>1.5</v>
      </c>
      <c r="M4" t="n">
        <v>117</v>
      </c>
      <c r="N4" t="n">
        <v>50.32</v>
      </c>
      <c r="O4" t="n">
        <v>27831.42</v>
      </c>
      <c r="P4" t="n">
        <v>247.29</v>
      </c>
      <c r="Q4" t="n">
        <v>1390.12</v>
      </c>
      <c r="R4" t="n">
        <v>116.4</v>
      </c>
      <c r="S4" t="n">
        <v>39.31</v>
      </c>
      <c r="T4" t="n">
        <v>37172.7</v>
      </c>
      <c r="U4" t="n">
        <v>0.34</v>
      </c>
      <c r="V4" t="n">
        <v>0.78</v>
      </c>
      <c r="W4" t="n">
        <v>3.55</v>
      </c>
      <c r="X4" t="n">
        <v>2.4</v>
      </c>
      <c r="Y4" t="n">
        <v>1</v>
      </c>
      <c r="Z4" t="n">
        <v>10</v>
      </c>
      <c r="AA4" t="n">
        <v>741.2308038753071</v>
      </c>
      <c r="AB4" t="n">
        <v>1014.184686657357</v>
      </c>
      <c r="AC4" t="n">
        <v>917.3923235799253</v>
      </c>
      <c r="AD4" t="n">
        <v>741230.8038753071</v>
      </c>
      <c r="AE4" t="n">
        <v>1014184.686657357</v>
      </c>
      <c r="AF4" t="n">
        <v>9.351117233037491e-07</v>
      </c>
      <c r="AG4" t="n">
        <v>32</v>
      </c>
      <c r="AH4" t="n">
        <v>917392.3235799253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4.3126</v>
      </c>
      <c r="E5" t="n">
        <v>23.19</v>
      </c>
      <c r="F5" t="n">
        <v>16.14</v>
      </c>
      <c r="G5" t="n">
        <v>9.68</v>
      </c>
      <c r="H5" t="n">
        <v>0.14</v>
      </c>
      <c r="I5" t="n">
        <v>100</v>
      </c>
      <c r="J5" t="n">
        <v>224.18</v>
      </c>
      <c r="K5" t="n">
        <v>56.94</v>
      </c>
      <c r="L5" t="n">
        <v>1.75</v>
      </c>
      <c r="M5" t="n">
        <v>98</v>
      </c>
      <c r="N5" t="n">
        <v>50.49</v>
      </c>
      <c r="O5" t="n">
        <v>27882.87</v>
      </c>
      <c r="P5" t="n">
        <v>240.12</v>
      </c>
      <c r="Q5" t="n">
        <v>1390.16</v>
      </c>
      <c r="R5" t="n">
        <v>103.99</v>
      </c>
      <c r="S5" t="n">
        <v>39.31</v>
      </c>
      <c r="T5" t="n">
        <v>31058.96</v>
      </c>
      <c r="U5" t="n">
        <v>0.38</v>
      </c>
      <c r="V5" t="n">
        <v>0.8</v>
      </c>
      <c r="W5" t="n">
        <v>3.52</v>
      </c>
      <c r="X5" t="n">
        <v>2.01</v>
      </c>
      <c r="Y5" t="n">
        <v>1</v>
      </c>
      <c r="Z5" t="n">
        <v>10</v>
      </c>
      <c r="AA5" t="n">
        <v>697.5725722619821</v>
      </c>
      <c r="AB5" t="n">
        <v>954.4495680987613</v>
      </c>
      <c r="AC5" t="n">
        <v>863.358240897797</v>
      </c>
      <c r="AD5" t="n">
        <v>697572.5722619821</v>
      </c>
      <c r="AE5" t="n">
        <v>954449.5680987614</v>
      </c>
      <c r="AF5" t="n">
        <v>9.845131629119059e-07</v>
      </c>
      <c r="AG5" t="n">
        <v>31</v>
      </c>
      <c r="AH5" t="n">
        <v>863358.240897797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4.4978</v>
      </c>
      <c r="E6" t="n">
        <v>22.23</v>
      </c>
      <c r="F6" t="n">
        <v>15.84</v>
      </c>
      <c r="G6" t="n">
        <v>11.18</v>
      </c>
      <c r="H6" t="n">
        <v>0.16</v>
      </c>
      <c r="I6" t="n">
        <v>85</v>
      </c>
      <c r="J6" t="n">
        <v>224.6</v>
      </c>
      <c r="K6" t="n">
        <v>56.94</v>
      </c>
      <c r="L6" t="n">
        <v>2</v>
      </c>
      <c r="M6" t="n">
        <v>83</v>
      </c>
      <c r="N6" t="n">
        <v>50.65</v>
      </c>
      <c r="O6" t="n">
        <v>27934.37</v>
      </c>
      <c r="P6" t="n">
        <v>234.49</v>
      </c>
      <c r="Q6" t="n">
        <v>1390.05</v>
      </c>
      <c r="R6" t="n">
        <v>94.58</v>
      </c>
      <c r="S6" t="n">
        <v>39.31</v>
      </c>
      <c r="T6" t="n">
        <v>26429.84</v>
      </c>
      <c r="U6" t="n">
        <v>0.42</v>
      </c>
      <c r="V6" t="n">
        <v>0.8100000000000001</v>
      </c>
      <c r="W6" t="n">
        <v>3.51</v>
      </c>
      <c r="X6" t="n">
        <v>1.72</v>
      </c>
      <c r="Y6" t="n">
        <v>1</v>
      </c>
      <c r="Z6" t="n">
        <v>10</v>
      </c>
      <c r="AA6" t="n">
        <v>653.5755496595427</v>
      </c>
      <c r="AB6" t="n">
        <v>894.2509007624564</v>
      </c>
      <c r="AC6" t="n">
        <v>808.9048498827087</v>
      </c>
      <c r="AD6" t="n">
        <v>653575.5496595427</v>
      </c>
      <c r="AE6" t="n">
        <v>894250.9007624564</v>
      </c>
      <c r="AF6" t="n">
        <v>1.026792028972121e-06</v>
      </c>
      <c r="AG6" t="n">
        <v>29</v>
      </c>
      <c r="AH6" t="n">
        <v>808904.8498827087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4.6322</v>
      </c>
      <c r="E7" t="n">
        <v>21.59</v>
      </c>
      <c r="F7" t="n">
        <v>15.64</v>
      </c>
      <c r="G7" t="n">
        <v>12.51</v>
      </c>
      <c r="H7" t="n">
        <v>0.18</v>
      </c>
      <c r="I7" t="n">
        <v>75</v>
      </c>
      <c r="J7" t="n">
        <v>225.01</v>
      </c>
      <c r="K7" t="n">
        <v>56.94</v>
      </c>
      <c r="L7" t="n">
        <v>2.25</v>
      </c>
      <c r="M7" t="n">
        <v>73</v>
      </c>
      <c r="N7" t="n">
        <v>50.82</v>
      </c>
      <c r="O7" t="n">
        <v>27985.94</v>
      </c>
      <c r="P7" t="n">
        <v>230.37</v>
      </c>
      <c r="Q7" t="n">
        <v>1389.81</v>
      </c>
      <c r="R7" t="n">
        <v>88.09999999999999</v>
      </c>
      <c r="S7" t="n">
        <v>39.31</v>
      </c>
      <c r="T7" t="n">
        <v>23239.27</v>
      </c>
      <c r="U7" t="n">
        <v>0.45</v>
      </c>
      <c r="V7" t="n">
        <v>0.82</v>
      </c>
      <c r="W7" t="n">
        <v>3.49</v>
      </c>
      <c r="X7" t="n">
        <v>1.51</v>
      </c>
      <c r="Y7" t="n">
        <v>1</v>
      </c>
      <c r="Z7" t="n">
        <v>10</v>
      </c>
      <c r="AA7" t="n">
        <v>635.9079774192368</v>
      </c>
      <c r="AB7" t="n">
        <v>870.0773489849925</v>
      </c>
      <c r="AC7" t="n">
        <v>787.0383879590928</v>
      </c>
      <c r="AD7" t="n">
        <v>635907.9774192368</v>
      </c>
      <c r="AE7" t="n">
        <v>870077.3489849925</v>
      </c>
      <c r="AF7" t="n">
        <v>1.057473884255561e-06</v>
      </c>
      <c r="AG7" t="n">
        <v>29</v>
      </c>
      <c r="AH7" t="n">
        <v>787038.3879590929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4.762</v>
      </c>
      <c r="E8" t="n">
        <v>21</v>
      </c>
      <c r="F8" t="n">
        <v>15.44</v>
      </c>
      <c r="G8" t="n">
        <v>14.04</v>
      </c>
      <c r="H8" t="n">
        <v>0.2</v>
      </c>
      <c r="I8" t="n">
        <v>66</v>
      </c>
      <c r="J8" t="n">
        <v>225.43</v>
      </c>
      <c r="K8" t="n">
        <v>56.94</v>
      </c>
      <c r="L8" t="n">
        <v>2.5</v>
      </c>
      <c r="M8" t="n">
        <v>64</v>
      </c>
      <c r="N8" t="n">
        <v>50.99</v>
      </c>
      <c r="O8" t="n">
        <v>28037.57</v>
      </c>
      <c r="P8" t="n">
        <v>226.3</v>
      </c>
      <c r="Q8" t="n">
        <v>1389.89</v>
      </c>
      <c r="R8" t="n">
        <v>82.43000000000001</v>
      </c>
      <c r="S8" t="n">
        <v>39.31</v>
      </c>
      <c r="T8" t="n">
        <v>20452.92</v>
      </c>
      <c r="U8" t="n">
        <v>0.48</v>
      </c>
      <c r="V8" t="n">
        <v>0.83</v>
      </c>
      <c r="W8" t="n">
        <v>3.47</v>
      </c>
      <c r="X8" t="n">
        <v>1.32</v>
      </c>
      <c r="Y8" t="n">
        <v>1</v>
      </c>
      <c r="Z8" t="n">
        <v>10</v>
      </c>
      <c r="AA8" t="n">
        <v>610.778284495427</v>
      </c>
      <c r="AB8" t="n">
        <v>835.6937944828286</v>
      </c>
      <c r="AC8" t="n">
        <v>755.9363516409938</v>
      </c>
      <c r="AD8" t="n">
        <v>610778.284495427</v>
      </c>
      <c r="AE8" t="n">
        <v>835693.7944828286</v>
      </c>
      <c r="AF8" t="n">
        <v>1.087105616515906e-06</v>
      </c>
      <c r="AG8" t="n">
        <v>28</v>
      </c>
      <c r="AH8" t="n">
        <v>755936.3516409938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4.868</v>
      </c>
      <c r="E9" t="n">
        <v>20.54</v>
      </c>
      <c r="F9" t="n">
        <v>15.29</v>
      </c>
      <c r="G9" t="n">
        <v>15.55</v>
      </c>
      <c r="H9" t="n">
        <v>0.22</v>
      </c>
      <c r="I9" t="n">
        <v>59</v>
      </c>
      <c r="J9" t="n">
        <v>225.85</v>
      </c>
      <c r="K9" t="n">
        <v>56.94</v>
      </c>
      <c r="L9" t="n">
        <v>2.75</v>
      </c>
      <c r="M9" t="n">
        <v>57</v>
      </c>
      <c r="N9" t="n">
        <v>51.16</v>
      </c>
      <c r="O9" t="n">
        <v>28089.25</v>
      </c>
      <c r="P9" t="n">
        <v>222.73</v>
      </c>
      <c r="Q9" t="n">
        <v>1389.79</v>
      </c>
      <c r="R9" t="n">
        <v>77.66</v>
      </c>
      <c r="S9" t="n">
        <v>39.31</v>
      </c>
      <c r="T9" t="n">
        <v>18101.95</v>
      </c>
      <c r="U9" t="n">
        <v>0.51</v>
      </c>
      <c r="V9" t="n">
        <v>0.84</v>
      </c>
      <c r="W9" t="n">
        <v>3.46</v>
      </c>
      <c r="X9" t="n">
        <v>1.17</v>
      </c>
      <c r="Y9" t="n">
        <v>1</v>
      </c>
      <c r="Z9" t="n">
        <v>10</v>
      </c>
      <c r="AA9" t="n">
        <v>589.085726434785</v>
      </c>
      <c r="AB9" t="n">
        <v>806.0130795361383</v>
      </c>
      <c r="AC9" t="n">
        <v>729.0883224716707</v>
      </c>
      <c r="AD9" t="n">
        <v>589085.7264347849</v>
      </c>
      <c r="AE9" t="n">
        <v>806013.0795361383</v>
      </c>
      <c r="AF9" t="n">
        <v>1.111304103569809e-06</v>
      </c>
      <c r="AG9" t="n">
        <v>27</v>
      </c>
      <c r="AH9" t="n">
        <v>729088.3224716707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4.9437</v>
      </c>
      <c r="E10" t="n">
        <v>20.23</v>
      </c>
      <c r="F10" t="n">
        <v>15.2</v>
      </c>
      <c r="G10" t="n">
        <v>16.89</v>
      </c>
      <c r="H10" t="n">
        <v>0.24</v>
      </c>
      <c r="I10" t="n">
        <v>54</v>
      </c>
      <c r="J10" t="n">
        <v>226.27</v>
      </c>
      <c r="K10" t="n">
        <v>56.94</v>
      </c>
      <c r="L10" t="n">
        <v>3</v>
      </c>
      <c r="M10" t="n">
        <v>52</v>
      </c>
      <c r="N10" t="n">
        <v>51.33</v>
      </c>
      <c r="O10" t="n">
        <v>28140.99</v>
      </c>
      <c r="P10" t="n">
        <v>220.33</v>
      </c>
      <c r="Q10" t="n">
        <v>1389.62</v>
      </c>
      <c r="R10" t="n">
        <v>74.91</v>
      </c>
      <c r="S10" t="n">
        <v>39.31</v>
      </c>
      <c r="T10" t="n">
        <v>16750.8</v>
      </c>
      <c r="U10" t="n">
        <v>0.52</v>
      </c>
      <c r="V10" t="n">
        <v>0.84</v>
      </c>
      <c r="W10" t="n">
        <v>3.44</v>
      </c>
      <c r="X10" t="n">
        <v>1.07</v>
      </c>
      <c r="Y10" t="n">
        <v>1</v>
      </c>
      <c r="Z10" t="n">
        <v>10</v>
      </c>
      <c r="AA10" t="n">
        <v>580.5350290148905</v>
      </c>
      <c r="AB10" t="n">
        <v>794.3136380960923</v>
      </c>
      <c r="AC10" t="n">
        <v>718.5054593023933</v>
      </c>
      <c r="AD10" t="n">
        <v>580535.0290148904</v>
      </c>
      <c r="AE10" t="n">
        <v>794313.6380960923</v>
      </c>
      <c r="AF10" t="n">
        <v>1.128585475928115e-06</v>
      </c>
      <c r="AG10" t="n">
        <v>27</v>
      </c>
      <c r="AH10" t="n">
        <v>718505.4593023934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5.024</v>
      </c>
      <c r="E11" t="n">
        <v>19.9</v>
      </c>
      <c r="F11" t="n">
        <v>15.09</v>
      </c>
      <c r="G11" t="n">
        <v>18.48</v>
      </c>
      <c r="H11" t="n">
        <v>0.25</v>
      </c>
      <c r="I11" t="n">
        <v>49</v>
      </c>
      <c r="J11" t="n">
        <v>226.69</v>
      </c>
      <c r="K11" t="n">
        <v>56.94</v>
      </c>
      <c r="L11" t="n">
        <v>3.25</v>
      </c>
      <c r="M11" t="n">
        <v>47</v>
      </c>
      <c r="N11" t="n">
        <v>51.5</v>
      </c>
      <c r="O11" t="n">
        <v>28192.8</v>
      </c>
      <c r="P11" t="n">
        <v>217.4</v>
      </c>
      <c r="Q11" t="n">
        <v>1389.7</v>
      </c>
      <c r="R11" t="n">
        <v>71.43000000000001</v>
      </c>
      <c r="S11" t="n">
        <v>39.31</v>
      </c>
      <c r="T11" t="n">
        <v>15036.7</v>
      </c>
      <c r="U11" t="n">
        <v>0.55</v>
      </c>
      <c r="V11" t="n">
        <v>0.85</v>
      </c>
      <c r="W11" t="n">
        <v>3.44</v>
      </c>
      <c r="X11" t="n">
        <v>0.97</v>
      </c>
      <c r="Y11" t="n">
        <v>1</v>
      </c>
      <c r="Z11" t="n">
        <v>10</v>
      </c>
      <c r="AA11" t="n">
        <v>562.3747913854862</v>
      </c>
      <c r="AB11" t="n">
        <v>769.4659997984013</v>
      </c>
      <c r="AC11" t="n">
        <v>696.0292447299545</v>
      </c>
      <c r="AD11" t="n">
        <v>562374.7913854863</v>
      </c>
      <c r="AE11" t="n">
        <v>769465.9997984013</v>
      </c>
      <c r="AF11" t="n">
        <v>1.146916971309515e-06</v>
      </c>
      <c r="AG11" t="n">
        <v>26</v>
      </c>
      <c r="AH11" t="n">
        <v>696029.2447299545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5.0893</v>
      </c>
      <c r="E12" t="n">
        <v>19.65</v>
      </c>
      <c r="F12" t="n">
        <v>15.01</v>
      </c>
      <c r="G12" t="n">
        <v>20.02</v>
      </c>
      <c r="H12" t="n">
        <v>0.27</v>
      </c>
      <c r="I12" t="n">
        <v>45</v>
      </c>
      <c r="J12" t="n">
        <v>227.11</v>
      </c>
      <c r="K12" t="n">
        <v>56.94</v>
      </c>
      <c r="L12" t="n">
        <v>3.5</v>
      </c>
      <c r="M12" t="n">
        <v>43</v>
      </c>
      <c r="N12" t="n">
        <v>51.67</v>
      </c>
      <c r="O12" t="n">
        <v>28244.66</v>
      </c>
      <c r="P12" t="n">
        <v>214.96</v>
      </c>
      <c r="Q12" t="n">
        <v>1389.95</v>
      </c>
      <c r="R12" t="n">
        <v>68.89</v>
      </c>
      <c r="S12" t="n">
        <v>39.31</v>
      </c>
      <c r="T12" t="n">
        <v>13786.52</v>
      </c>
      <c r="U12" t="n">
        <v>0.57</v>
      </c>
      <c r="V12" t="n">
        <v>0.86</v>
      </c>
      <c r="W12" t="n">
        <v>3.44</v>
      </c>
      <c r="X12" t="n">
        <v>0.89</v>
      </c>
      <c r="Y12" t="n">
        <v>1</v>
      </c>
      <c r="Z12" t="n">
        <v>10</v>
      </c>
      <c r="AA12" t="n">
        <v>555.028804926516</v>
      </c>
      <c r="AB12" t="n">
        <v>759.4148970431881</v>
      </c>
      <c r="AC12" t="n">
        <v>686.9374051148877</v>
      </c>
      <c r="AD12" t="n">
        <v>555028.804926516</v>
      </c>
      <c r="AE12" t="n">
        <v>759414.8970431881</v>
      </c>
      <c r="AF12" t="n">
        <v>1.161824152485174e-06</v>
      </c>
      <c r="AG12" t="n">
        <v>26</v>
      </c>
      <c r="AH12" t="n">
        <v>686937.4051148877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5.1369</v>
      </c>
      <c r="E13" t="n">
        <v>19.47</v>
      </c>
      <c r="F13" t="n">
        <v>14.96</v>
      </c>
      <c r="G13" t="n">
        <v>21.38</v>
      </c>
      <c r="H13" t="n">
        <v>0.29</v>
      </c>
      <c r="I13" t="n">
        <v>42</v>
      </c>
      <c r="J13" t="n">
        <v>227.53</v>
      </c>
      <c r="K13" t="n">
        <v>56.94</v>
      </c>
      <c r="L13" t="n">
        <v>3.75</v>
      </c>
      <c r="M13" t="n">
        <v>40</v>
      </c>
      <c r="N13" t="n">
        <v>51.84</v>
      </c>
      <c r="O13" t="n">
        <v>28296.58</v>
      </c>
      <c r="P13" t="n">
        <v>212.9</v>
      </c>
      <c r="Q13" t="n">
        <v>1389.96</v>
      </c>
      <c r="R13" t="n">
        <v>67.2</v>
      </c>
      <c r="S13" t="n">
        <v>39.31</v>
      </c>
      <c r="T13" t="n">
        <v>12954.21</v>
      </c>
      <c r="U13" t="n">
        <v>0.58</v>
      </c>
      <c r="V13" t="n">
        <v>0.86</v>
      </c>
      <c r="W13" t="n">
        <v>3.44</v>
      </c>
      <c r="X13" t="n">
        <v>0.84</v>
      </c>
      <c r="Y13" t="n">
        <v>1</v>
      </c>
      <c r="Z13" t="n">
        <v>10</v>
      </c>
      <c r="AA13" t="n">
        <v>549.5447775940298</v>
      </c>
      <c r="AB13" t="n">
        <v>751.9114089086697</v>
      </c>
      <c r="AC13" t="n">
        <v>680.150039356716</v>
      </c>
      <c r="AD13" t="n">
        <v>549544.7775940298</v>
      </c>
      <c r="AE13" t="n">
        <v>751911.4089086697</v>
      </c>
      <c r="AF13" t="n">
        <v>1.172690642898059e-06</v>
      </c>
      <c r="AG13" t="n">
        <v>26</v>
      </c>
      <c r="AH13" t="n">
        <v>680150.039356716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5.1932</v>
      </c>
      <c r="E14" t="n">
        <v>19.26</v>
      </c>
      <c r="F14" t="n">
        <v>14.88</v>
      </c>
      <c r="G14" t="n">
        <v>22.9</v>
      </c>
      <c r="H14" t="n">
        <v>0.31</v>
      </c>
      <c r="I14" t="n">
        <v>39</v>
      </c>
      <c r="J14" t="n">
        <v>227.95</v>
      </c>
      <c r="K14" t="n">
        <v>56.94</v>
      </c>
      <c r="L14" t="n">
        <v>4</v>
      </c>
      <c r="M14" t="n">
        <v>37</v>
      </c>
      <c r="N14" t="n">
        <v>52.01</v>
      </c>
      <c r="O14" t="n">
        <v>28348.56</v>
      </c>
      <c r="P14" t="n">
        <v>210.67</v>
      </c>
      <c r="Q14" t="n">
        <v>1389.73</v>
      </c>
      <c r="R14" t="n">
        <v>64.81</v>
      </c>
      <c r="S14" t="n">
        <v>39.31</v>
      </c>
      <c r="T14" t="n">
        <v>11777.75</v>
      </c>
      <c r="U14" t="n">
        <v>0.61</v>
      </c>
      <c r="V14" t="n">
        <v>0.86</v>
      </c>
      <c r="W14" t="n">
        <v>3.43</v>
      </c>
      <c r="X14" t="n">
        <v>0.76</v>
      </c>
      <c r="Y14" t="n">
        <v>1</v>
      </c>
      <c r="Z14" t="n">
        <v>10</v>
      </c>
      <c r="AA14" t="n">
        <v>543.2775904817847</v>
      </c>
      <c r="AB14" t="n">
        <v>743.3363670129145</v>
      </c>
      <c r="AC14" t="n">
        <v>672.3933874243446</v>
      </c>
      <c r="AD14" t="n">
        <v>543277.5904817848</v>
      </c>
      <c r="AE14" t="n">
        <v>743336.3670129145</v>
      </c>
      <c r="AF14" t="n">
        <v>1.185543235550273e-06</v>
      </c>
      <c r="AG14" t="n">
        <v>26</v>
      </c>
      <c r="AH14" t="n">
        <v>672393.3874243447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5.2311</v>
      </c>
      <c r="E15" t="n">
        <v>19.12</v>
      </c>
      <c r="F15" t="n">
        <v>14.83</v>
      </c>
      <c r="G15" t="n">
        <v>24.05</v>
      </c>
      <c r="H15" t="n">
        <v>0.33</v>
      </c>
      <c r="I15" t="n">
        <v>37</v>
      </c>
      <c r="J15" t="n">
        <v>228.38</v>
      </c>
      <c r="K15" t="n">
        <v>56.94</v>
      </c>
      <c r="L15" t="n">
        <v>4.25</v>
      </c>
      <c r="M15" t="n">
        <v>35</v>
      </c>
      <c r="N15" t="n">
        <v>52.18</v>
      </c>
      <c r="O15" t="n">
        <v>28400.61</v>
      </c>
      <c r="P15" t="n">
        <v>208.74</v>
      </c>
      <c r="Q15" t="n">
        <v>1389.73</v>
      </c>
      <c r="R15" t="n">
        <v>63.4</v>
      </c>
      <c r="S15" t="n">
        <v>39.31</v>
      </c>
      <c r="T15" t="n">
        <v>11082.63</v>
      </c>
      <c r="U15" t="n">
        <v>0.62</v>
      </c>
      <c r="V15" t="n">
        <v>0.87</v>
      </c>
      <c r="W15" t="n">
        <v>3.42</v>
      </c>
      <c r="X15" t="n">
        <v>0.71</v>
      </c>
      <c r="Y15" t="n">
        <v>1</v>
      </c>
      <c r="Z15" t="n">
        <v>10</v>
      </c>
      <c r="AA15" t="n">
        <v>529.8477999063695</v>
      </c>
      <c r="AB15" t="n">
        <v>724.9611350670859</v>
      </c>
      <c r="AC15" t="n">
        <v>655.7718618256262</v>
      </c>
      <c r="AD15" t="n">
        <v>529847.7999063694</v>
      </c>
      <c r="AE15" t="n">
        <v>724961.135067086</v>
      </c>
      <c r="AF15" t="n">
        <v>1.194195336110112e-06</v>
      </c>
      <c r="AG15" t="n">
        <v>25</v>
      </c>
      <c r="AH15" t="n">
        <v>655771.8618256261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5.2759</v>
      </c>
      <c r="E16" t="n">
        <v>18.95</v>
      </c>
      <c r="F16" t="n">
        <v>14.8</v>
      </c>
      <c r="G16" t="n">
        <v>26.12</v>
      </c>
      <c r="H16" t="n">
        <v>0.35</v>
      </c>
      <c r="I16" t="n">
        <v>34</v>
      </c>
      <c r="J16" t="n">
        <v>228.8</v>
      </c>
      <c r="K16" t="n">
        <v>56.94</v>
      </c>
      <c r="L16" t="n">
        <v>4.5</v>
      </c>
      <c r="M16" t="n">
        <v>32</v>
      </c>
      <c r="N16" t="n">
        <v>52.36</v>
      </c>
      <c r="O16" t="n">
        <v>28452.71</v>
      </c>
      <c r="P16" t="n">
        <v>206.66</v>
      </c>
      <c r="Q16" t="n">
        <v>1389.76</v>
      </c>
      <c r="R16" t="n">
        <v>62.3</v>
      </c>
      <c r="S16" t="n">
        <v>39.31</v>
      </c>
      <c r="T16" t="n">
        <v>10547.74</v>
      </c>
      <c r="U16" t="n">
        <v>0.63</v>
      </c>
      <c r="V16" t="n">
        <v>0.87</v>
      </c>
      <c r="W16" t="n">
        <v>3.42</v>
      </c>
      <c r="X16" t="n">
        <v>0.68</v>
      </c>
      <c r="Y16" t="n">
        <v>1</v>
      </c>
      <c r="Z16" t="n">
        <v>10</v>
      </c>
      <c r="AA16" t="n">
        <v>524.9175077460279</v>
      </c>
      <c r="AB16" t="n">
        <v>718.2152918241677</v>
      </c>
      <c r="AC16" t="n">
        <v>649.6698323939614</v>
      </c>
      <c r="AD16" t="n">
        <v>524917.5077460279</v>
      </c>
      <c r="AE16" t="n">
        <v>718215.2918241677</v>
      </c>
      <c r="AF16" t="n">
        <v>1.204422621204592e-06</v>
      </c>
      <c r="AG16" t="n">
        <v>25</v>
      </c>
      <c r="AH16" t="n">
        <v>649669.8323939614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5.3188</v>
      </c>
      <c r="E17" t="n">
        <v>18.8</v>
      </c>
      <c r="F17" t="n">
        <v>14.74</v>
      </c>
      <c r="G17" t="n">
        <v>27.63</v>
      </c>
      <c r="H17" t="n">
        <v>0.37</v>
      </c>
      <c r="I17" t="n">
        <v>32</v>
      </c>
      <c r="J17" t="n">
        <v>229.22</v>
      </c>
      <c r="K17" t="n">
        <v>56.94</v>
      </c>
      <c r="L17" t="n">
        <v>4.75</v>
      </c>
      <c r="M17" t="n">
        <v>30</v>
      </c>
      <c r="N17" t="n">
        <v>52.53</v>
      </c>
      <c r="O17" t="n">
        <v>28504.87</v>
      </c>
      <c r="P17" t="n">
        <v>204.41</v>
      </c>
      <c r="Q17" t="n">
        <v>1389.75</v>
      </c>
      <c r="R17" t="n">
        <v>60.54</v>
      </c>
      <c r="S17" t="n">
        <v>39.31</v>
      </c>
      <c r="T17" t="n">
        <v>9674.09</v>
      </c>
      <c r="U17" t="n">
        <v>0.65</v>
      </c>
      <c r="V17" t="n">
        <v>0.87</v>
      </c>
      <c r="W17" t="n">
        <v>3.41</v>
      </c>
      <c r="X17" t="n">
        <v>0.61</v>
      </c>
      <c r="Y17" t="n">
        <v>1</v>
      </c>
      <c r="Z17" t="n">
        <v>10</v>
      </c>
      <c r="AA17" t="n">
        <v>519.8240755813657</v>
      </c>
      <c r="AB17" t="n">
        <v>711.2462332301086</v>
      </c>
      <c r="AC17" t="n">
        <v>643.3658909709842</v>
      </c>
      <c r="AD17" t="n">
        <v>519824.0755813657</v>
      </c>
      <c r="AE17" t="n">
        <v>711246.2332301086</v>
      </c>
      <c r="AF17" t="n">
        <v>1.214216159833012e-06</v>
      </c>
      <c r="AG17" t="n">
        <v>25</v>
      </c>
      <c r="AH17" t="n">
        <v>643365.8909709842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5.3342</v>
      </c>
      <c r="E18" t="n">
        <v>18.75</v>
      </c>
      <c r="F18" t="n">
        <v>14.73</v>
      </c>
      <c r="G18" t="n">
        <v>28.5</v>
      </c>
      <c r="H18" t="n">
        <v>0.39</v>
      </c>
      <c r="I18" t="n">
        <v>31</v>
      </c>
      <c r="J18" t="n">
        <v>229.65</v>
      </c>
      <c r="K18" t="n">
        <v>56.94</v>
      </c>
      <c r="L18" t="n">
        <v>5</v>
      </c>
      <c r="M18" t="n">
        <v>29</v>
      </c>
      <c r="N18" t="n">
        <v>52.7</v>
      </c>
      <c r="O18" t="n">
        <v>28557.1</v>
      </c>
      <c r="P18" t="n">
        <v>203.54</v>
      </c>
      <c r="Q18" t="n">
        <v>1389.67</v>
      </c>
      <c r="R18" t="n">
        <v>59.78</v>
      </c>
      <c r="S18" t="n">
        <v>39.31</v>
      </c>
      <c r="T18" t="n">
        <v>9301.02</v>
      </c>
      <c r="U18" t="n">
        <v>0.66</v>
      </c>
      <c r="V18" t="n">
        <v>0.87</v>
      </c>
      <c r="W18" t="n">
        <v>3.42</v>
      </c>
      <c r="X18" t="n">
        <v>0.6</v>
      </c>
      <c r="Y18" t="n">
        <v>1</v>
      </c>
      <c r="Z18" t="n">
        <v>10</v>
      </c>
      <c r="AA18" t="n">
        <v>518.0204705807329</v>
      </c>
      <c r="AB18" t="n">
        <v>708.7784612988062</v>
      </c>
      <c r="AC18" t="n">
        <v>641.1336397292656</v>
      </c>
      <c r="AD18" t="n">
        <v>518020.4705807329</v>
      </c>
      <c r="AE18" t="n">
        <v>708778.4612988061</v>
      </c>
      <c r="AF18" t="n">
        <v>1.217731789084239e-06</v>
      </c>
      <c r="AG18" t="n">
        <v>25</v>
      </c>
      <c r="AH18" t="n">
        <v>641133.6397292656</v>
      </c>
    </row>
    <row r="19">
      <c r="A19" t="n">
        <v>17</v>
      </c>
      <c r="B19" t="n">
        <v>115</v>
      </c>
      <c r="C19" t="inlineStr">
        <is>
          <t xml:space="preserve">CONCLUIDO	</t>
        </is>
      </c>
      <c r="D19" t="n">
        <v>5.3692</v>
      </c>
      <c r="E19" t="n">
        <v>18.62</v>
      </c>
      <c r="F19" t="n">
        <v>14.69</v>
      </c>
      <c r="G19" t="n">
        <v>30.4</v>
      </c>
      <c r="H19" t="n">
        <v>0.41</v>
      </c>
      <c r="I19" t="n">
        <v>29</v>
      </c>
      <c r="J19" t="n">
        <v>230.07</v>
      </c>
      <c r="K19" t="n">
        <v>56.94</v>
      </c>
      <c r="L19" t="n">
        <v>5.25</v>
      </c>
      <c r="M19" t="n">
        <v>27</v>
      </c>
      <c r="N19" t="n">
        <v>52.88</v>
      </c>
      <c r="O19" t="n">
        <v>28609.38</v>
      </c>
      <c r="P19" t="n">
        <v>201.62</v>
      </c>
      <c r="Q19" t="n">
        <v>1389.69</v>
      </c>
      <c r="R19" t="n">
        <v>59.02</v>
      </c>
      <c r="S19" t="n">
        <v>39.31</v>
      </c>
      <c r="T19" t="n">
        <v>8928.17</v>
      </c>
      <c r="U19" t="n">
        <v>0.67</v>
      </c>
      <c r="V19" t="n">
        <v>0.87</v>
      </c>
      <c r="W19" t="n">
        <v>3.41</v>
      </c>
      <c r="X19" t="n">
        <v>0.57</v>
      </c>
      <c r="Y19" t="n">
        <v>1</v>
      </c>
      <c r="Z19" t="n">
        <v>10</v>
      </c>
      <c r="AA19" t="n">
        <v>513.9161854453994</v>
      </c>
      <c r="AB19" t="n">
        <v>703.1627973083619</v>
      </c>
      <c r="AC19" t="n">
        <v>636.0539268284354</v>
      </c>
      <c r="AD19" t="n">
        <v>513916.1854453994</v>
      </c>
      <c r="AE19" t="n">
        <v>703162.7973083619</v>
      </c>
      <c r="AF19" t="n">
        <v>1.225721855564301e-06</v>
      </c>
      <c r="AG19" t="n">
        <v>25</v>
      </c>
      <c r="AH19" t="n">
        <v>636053.9268284354</v>
      </c>
    </row>
    <row r="20">
      <c r="A20" t="n">
        <v>18</v>
      </c>
      <c r="B20" t="n">
        <v>115</v>
      </c>
      <c r="C20" t="inlineStr">
        <is>
          <t xml:space="preserve">CONCLUIDO	</t>
        </is>
      </c>
      <c r="D20" t="n">
        <v>5.4139</v>
      </c>
      <c r="E20" t="n">
        <v>18.47</v>
      </c>
      <c r="F20" t="n">
        <v>14.63</v>
      </c>
      <c r="G20" t="n">
        <v>32.5</v>
      </c>
      <c r="H20" t="n">
        <v>0.42</v>
      </c>
      <c r="I20" t="n">
        <v>27</v>
      </c>
      <c r="J20" t="n">
        <v>230.49</v>
      </c>
      <c r="K20" t="n">
        <v>56.94</v>
      </c>
      <c r="L20" t="n">
        <v>5.5</v>
      </c>
      <c r="M20" t="n">
        <v>25</v>
      </c>
      <c r="N20" t="n">
        <v>53.05</v>
      </c>
      <c r="O20" t="n">
        <v>28661.73</v>
      </c>
      <c r="P20" t="n">
        <v>199.28</v>
      </c>
      <c r="Q20" t="n">
        <v>1389.66</v>
      </c>
      <c r="R20" t="n">
        <v>57.14</v>
      </c>
      <c r="S20" t="n">
        <v>39.31</v>
      </c>
      <c r="T20" t="n">
        <v>8000.64</v>
      </c>
      <c r="U20" t="n">
        <v>0.6899999999999999</v>
      </c>
      <c r="V20" t="n">
        <v>0.88</v>
      </c>
      <c r="W20" t="n">
        <v>3.4</v>
      </c>
      <c r="X20" t="n">
        <v>0.5</v>
      </c>
      <c r="Y20" t="n">
        <v>1</v>
      </c>
      <c r="Z20" t="n">
        <v>10</v>
      </c>
      <c r="AA20" t="n">
        <v>508.812230323813</v>
      </c>
      <c r="AB20" t="n">
        <v>696.179340740399</v>
      </c>
      <c r="AC20" t="n">
        <v>629.736961553976</v>
      </c>
      <c r="AD20" t="n">
        <v>508812.230323813</v>
      </c>
      <c r="AE20" t="n">
        <v>696179.340740399</v>
      </c>
      <c r="AF20" t="n">
        <v>1.235926311897409e-06</v>
      </c>
      <c r="AG20" t="n">
        <v>25</v>
      </c>
      <c r="AH20" t="n">
        <v>629736.9615539761</v>
      </c>
    </row>
    <row r="21">
      <c r="A21" t="n">
        <v>19</v>
      </c>
      <c r="B21" t="n">
        <v>115</v>
      </c>
      <c r="C21" t="inlineStr">
        <is>
          <t xml:space="preserve">CONCLUIDO	</t>
        </is>
      </c>
      <c r="D21" t="n">
        <v>5.429</v>
      </c>
      <c r="E21" t="n">
        <v>18.42</v>
      </c>
      <c r="F21" t="n">
        <v>14.62</v>
      </c>
      <c r="G21" t="n">
        <v>33.73</v>
      </c>
      <c r="H21" t="n">
        <v>0.44</v>
      </c>
      <c r="I21" t="n">
        <v>26</v>
      </c>
      <c r="J21" t="n">
        <v>230.92</v>
      </c>
      <c r="K21" t="n">
        <v>56.94</v>
      </c>
      <c r="L21" t="n">
        <v>5.75</v>
      </c>
      <c r="M21" t="n">
        <v>24</v>
      </c>
      <c r="N21" t="n">
        <v>53.23</v>
      </c>
      <c r="O21" t="n">
        <v>28714.14</v>
      </c>
      <c r="P21" t="n">
        <v>197.62</v>
      </c>
      <c r="Q21" t="n">
        <v>1389.7</v>
      </c>
      <c r="R21" t="n">
        <v>56.74</v>
      </c>
      <c r="S21" t="n">
        <v>39.31</v>
      </c>
      <c r="T21" t="n">
        <v>7804.08</v>
      </c>
      <c r="U21" t="n">
        <v>0.6899999999999999</v>
      </c>
      <c r="V21" t="n">
        <v>0.88</v>
      </c>
      <c r="W21" t="n">
        <v>3.4</v>
      </c>
      <c r="X21" t="n">
        <v>0.49</v>
      </c>
      <c r="Y21" t="n">
        <v>1</v>
      </c>
      <c r="Z21" t="n">
        <v>10</v>
      </c>
      <c r="AA21" t="n">
        <v>497.4312370742499</v>
      </c>
      <c r="AB21" t="n">
        <v>680.6073636823606</v>
      </c>
      <c r="AC21" t="n">
        <v>615.6511521309498</v>
      </c>
      <c r="AD21" t="n">
        <v>497431.2370742499</v>
      </c>
      <c r="AE21" t="n">
        <v>680607.3636823606</v>
      </c>
      <c r="AF21" t="n">
        <v>1.239373454864522e-06</v>
      </c>
      <c r="AG21" t="n">
        <v>24</v>
      </c>
      <c r="AH21" t="n">
        <v>615651.1521309498</v>
      </c>
    </row>
    <row r="22">
      <c r="A22" t="n">
        <v>20</v>
      </c>
      <c r="B22" t="n">
        <v>115</v>
      </c>
      <c r="C22" t="inlineStr">
        <is>
          <t xml:space="preserve">CONCLUIDO	</t>
        </is>
      </c>
      <c r="D22" t="n">
        <v>5.4468</v>
      </c>
      <c r="E22" t="n">
        <v>18.36</v>
      </c>
      <c r="F22" t="n">
        <v>14.6</v>
      </c>
      <c r="G22" t="n">
        <v>35.04</v>
      </c>
      <c r="H22" t="n">
        <v>0.46</v>
      </c>
      <c r="I22" t="n">
        <v>25</v>
      </c>
      <c r="J22" t="n">
        <v>231.34</v>
      </c>
      <c r="K22" t="n">
        <v>56.94</v>
      </c>
      <c r="L22" t="n">
        <v>6</v>
      </c>
      <c r="M22" t="n">
        <v>23</v>
      </c>
      <c r="N22" t="n">
        <v>53.4</v>
      </c>
      <c r="O22" t="n">
        <v>28766.61</v>
      </c>
      <c r="P22" t="n">
        <v>196.49</v>
      </c>
      <c r="Q22" t="n">
        <v>1389.73</v>
      </c>
      <c r="R22" t="n">
        <v>56.33</v>
      </c>
      <c r="S22" t="n">
        <v>39.31</v>
      </c>
      <c r="T22" t="n">
        <v>7603.9</v>
      </c>
      <c r="U22" t="n">
        <v>0.7</v>
      </c>
      <c r="V22" t="n">
        <v>0.88</v>
      </c>
      <c r="W22" t="n">
        <v>3.4</v>
      </c>
      <c r="X22" t="n">
        <v>0.48</v>
      </c>
      <c r="Y22" t="n">
        <v>1</v>
      </c>
      <c r="Z22" t="n">
        <v>10</v>
      </c>
      <c r="AA22" t="n">
        <v>495.26055421645</v>
      </c>
      <c r="AB22" t="n">
        <v>677.6373396325499</v>
      </c>
      <c r="AC22" t="n">
        <v>612.9645830079979</v>
      </c>
      <c r="AD22" t="n">
        <v>495260.55421645</v>
      </c>
      <c r="AE22" t="n">
        <v>677637.3396325499</v>
      </c>
      <c r="AF22" t="n">
        <v>1.243436974388668e-06</v>
      </c>
      <c r="AG22" t="n">
        <v>24</v>
      </c>
      <c r="AH22" t="n">
        <v>612964.5830079979</v>
      </c>
    </row>
    <row r="23">
      <c r="A23" t="n">
        <v>21</v>
      </c>
      <c r="B23" t="n">
        <v>115</v>
      </c>
      <c r="C23" t="inlineStr">
        <is>
          <t xml:space="preserve">CONCLUIDO	</t>
        </is>
      </c>
      <c r="D23" t="n">
        <v>5.4651</v>
      </c>
      <c r="E23" t="n">
        <v>18.3</v>
      </c>
      <c r="F23" t="n">
        <v>14.58</v>
      </c>
      <c r="G23" t="n">
        <v>36.46</v>
      </c>
      <c r="H23" t="n">
        <v>0.48</v>
      </c>
      <c r="I23" t="n">
        <v>24</v>
      </c>
      <c r="J23" t="n">
        <v>231.77</v>
      </c>
      <c r="K23" t="n">
        <v>56.94</v>
      </c>
      <c r="L23" t="n">
        <v>6.25</v>
      </c>
      <c r="M23" t="n">
        <v>22</v>
      </c>
      <c r="N23" t="n">
        <v>53.58</v>
      </c>
      <c r="O23" t="n">
        <v>28819.14</v>
      </c>
      <c r="P23" t="n">
        <v>194.19</v>
      </c>
      <c r="Q23" t="n">
        <v>1389.6</v>
      </c>
      <c r="R23" t="n">
        <v>55.5</v>
      </c>
      <c r="S23" t="n">
        <v>39.31</v>
      </c>
      <c r="T23" t="n">
        <v>7194.39</v>
      </c>
      <c r="U23" t="n">
        <v>0.71</v>
      </c>
      <c r="V23" t="n">
        <v>0.88</v>
      </c>
      <c r="W23" t="n">
        <v>3.41</v>
      </c>
      <c r="X23" t="n">
        <v>0.46</v>
      </c>
      <c r="Y23" t="n">
        <v>1</v>
      </c>
      <c r="Z23" t="n">
        <v>10</v>
      </c>
      <c r="AA23" t="n">
        <v>491.913449928088</v>
      </c>
      <c r="AB23" t="n">
        <v>673.0576838813934</v>
      </c>
      <c r="AC23" t="n">
        <v>608.8220031741447</v>
      </c>
      <c r="AD23" t="n">
        <v>491913.4499280881</v>
      </c>
      <c r="AE23" t="n">
        <v>673057.6838813934</v>
      </c>
      <c r="AF23" t="n">
        <v>1.247614637719672e-06</v>
      </c>
      <c r="AG23" t="n">
        <v>24</v>
      </c>
      <c r="AH23" t="n">
        <v>608822.0031741447</v>
      </c>
    </row>
    <row r="24">
      <c r="A24" t="n">
        <v>22</v>
      </c>
      <c r="B24" t="n">
        <v>115</v>
      </c>
      <c r="C24" t="inlineStr">
        <is>
          <t xml:space="preserve">CONCLUIDO	</t>
        </is>
      </c>
      <c r="D24" t="n">
        <v>5.4835</v>
      </c>
      <c r="E24" t="n">
        <v>18.24</v>
      </c>
      <c r="F24" t="n">
        <v>14.57</v>
      </c>
      <c r="G24" t="n">
        <v>38</v>
      </c>
      <c r="H24" t="n">
        <v>0.5</v>
      </c>
      <c r="I24" t="n">
        <v>23</v>
      </c>
      <c r="J24" t="n">
        <v>232.2</v>
      </c>
      <c r="K24" t="n">
        <v>56.94</v>
      </c>
      <c r="L24" t="n">
        <v>6.5</v>
      </c>
      <c r="M24" t="n">
        <v>21</v>
      </c>
      <c r="N24" t="n">
        <v>53.75</v>
      </c>
      <c r="O24" t="n">
        <v>28871.74</v>
      </c>
      <c r="P24" t="n">
        <v>192.59</v>
      </c>
      <c r="Q24" t="n">
        <v>1389.8</v>
      </c>
      <c r="R24" t="n">
        <v>55.21</v>
      </c>
      <c r="S24" t="n">
        <v>39.31</v>
      </c>
      <c r="T24" t="n">
        <v>7057.52</v>
      </c>
      <c r="U24" t="n">
        <v>0.71</v>
      </c>
      <c r="V24" t="n">
        <v>0.88</v>
      </c>
      <c r="W24" t="n">
        <v>3.4</v>
      </c>
      <c r="X24" t="n">
        <v>0.44</v>
      </c>
      <c r="Y24" t="n">
        <v>1</v>
      </c>
      <c r="Z24" t="n">
        <v>10</v>
      </c>
      <c r="AA24" t="n">
        <v>489.336036617757</v>
      </c>
      <c r="AB24" t="n">
        <v>669.5311532827482</v>
      </c>
      <c r="AC24" t="n">
        <v>605.6320397063175</v>
      </c>
      <c r="AD24" t="n">
        <v>489336.036617757</v>
      </c>
      <c r="AE24" t="n">
        <v>669531.1532827482</v>
      </c>
      <c r="AF24" t="n">
        <v>1.251815129812047e-06</v>
      </c>
      <c r="AG24" t="n">
        <v>24</v>
      </c>
      <c r="AH24" t="n">
        <v>605632.0397063175</v>
      </c>
    </row>
    <row r="25">
      <c r="A25" t="n">
        <v>23</v>
      </c>
      <c r="B25" t="n">
        <v>115</v>
      </c>
      <c r="C25" t="inlineStr">
        <is>
          <t xml:space="preserve">CONCLUIDO	</t>
        </is>
      </c>
      <c r="D25" t="n">
        <v>5.503</v>
      </c>
      <c r="E25" t="n">
        <v>18.17</v>
      </c>
      <c r="F25" t="n">
        <v>14.55</v>
      </c>
      <c r="G25" t="n">
        <v>39.67</v>
      </c>
      <c r="H25" t="n">
        <v>0.52</v>
      </c>
      <c r="I25" t="n">
        <v>22</v>
      </c>
      <c r="J25" t="n">
        <v>232.62</v>
      </c>
      <c r="K25" t="n">
        <v>56.94</v>
      </c>
      <c r="L25" t="n">
        <v>6.75</v>
      </c>
      <c r="M25" t="n">
        <v>20</v>
      </c>
      <c r="N25" t="n">
        <v>53.93</v>
      </c>
      <c r="O25" t="n">
        <v>28924.39</v>
      </c>
      <c r="P25" t="n">
        <v>191.24</v>
      </c>
      <c r="Q25" t="n">
        <v>1389.79</v>
      </c>
      <c r="R25" t="n">
        <v>54.56</v>
      </c>
      <c r="S25" t="n">
        <v>39.31</v>
      </c>
      <c r="T25" t="n">
        <v>6736.29</v>
      </c>
      <c r="U25" t="n">
        <v>0.72</v>
      </c>
      <c r="V25" t="n">
        <v>0.88</v>
      </c>
      <c r="W25" t="n">
        <v>3.39</v>
      </c>
      <c r="X25" t="n">
        <v>0.42</v>
      </c>
      <c r="Y25" t="n">
        <v>1</v>
      </c>
      <c r="Z25" t="n">
        <v>10</v>
      </c>
      <c r="AA25" t="n">
        <v>486.9111510924586</v>
      </c>
      <c r="AB25" t="n">
        <v>666.2133179286358</v>
      </c>
      <c r="AC25" t="n">
        <v>602.6308539017903</v>
      </c>
      <c r="AD25" t="n">
        <v>486911.1510924586</v>
      </c>
      <c r="AE25" t="n">
        <v>666213.3179286357</v>
      </c>
      <c r="AF25" t="n">
        <v>1.256266738279511e-06</v>
      </c>
      <c r="AG25" t="n">
        <v>24</v>
      </c>
      <c r="AH25" t="n">
        <v>602630.8539017902</v>
      </c>
    </row>
    <row r="26">
      <c r="A26" t="n">
        <v>24</v>
      </c>
      <c r="B26" t="n">
        <v>115</v>
      </c>
      <c r="C26" t="inlineStr">
        <is>
          <t xml:space="preserve">CONCLUIDO	</t>
        </is>
      </c>
      <c r="D26" t="n">
        <v>5.5284</v>
      </c>
      <c r="E26" t="n">
        <v>18.09</v>
      </c>
      <c r="F26" t="n">
        <v>14.51</v>
      </c>
      <c r="G26" t="n">
        <v>41.45</v>
      </c>
      <c r="H26" t="n">
        <v>0.53</v>
      </c>
      <c r="I26" t="n">
        <v>21</v>
      </c>
      <c r="J26" t="n">
        <v>233.05</v>
      </c>
      <c r="K26" t="n">
        <v>56.94</v>
      </c>
      <c r="L26" t="n">
        <v>7</v>
      </c>
      <c r="M26" t="n">
        <v>19</v>
      </c>
      <c r="N26" t="n">
        <v>54.11</v>
      </c>
      <c r="O26" t="n">
        <v>28977.11</v>
      </c>
      <c r="P26" t="n">
        <v>188.73</v>
      </c>
      <c r="Q26" t="n">
        <v>1389.68</v>
      </c>
      <c r="R26" t="n">
        <v>53.21</v>
      </c>
      <c r="S26" t="n">
        <v>39.31</v>
      </c>
      <c r="T26" t="n">
        <v>6064.97</v>
      </c>
      <c r="U26" t="n">
        <v>0.74</v>
      </c>
      <c r="V26" t="n">
        <v>0.88</v>
      </c>
      <c r="W26" t="n">
        <v>3.39</v>
      </c>
      <c r="X26" t="n">
        <v>0.38</v>
      </c>
      <c r="Y26" t="n">
        <v>1</v>
      </c>
      <c r="Z26" t="n">
        <v>10</v>
      </c>
      <c r="AA26" t="n">
        <v>482.9586767495402</v>
      </c>
      <c r="AB26" t="n">
        <v>660.8053681617934</v>
      </c>
      <c r="AC26" t="n">
        <v>597.7390312705901</v>
      </c>
      <c r="AD26" t="n">
        <v>482958.6767495402</v>
      </c>
      <c r="AE26" t="n">
        <v>660805.3681617933</v>
      </c>
      <c r="AF26" t="n">
        <v>1.262065243667899e-06</v>
      </c>
      <c r="AG26" t="n">
        <v>24</v>
      </c>
      <c r="AH26" t="n">
        <v>597739.0312705901</v>
      </c>
    </row>
    <row r="27">
      <c r="A27" t="n">
        <v>25</v>
      </c>
      <c r="B27" t="n">
        <v>115</v>
      </c>
      <c r="C27" t="inlineStr">
        <is>
          <t xml:space="preserve">CONCLUIDO	</t>
        </is>
      </c>
      <c r="D27" t="n">
        <v>5.5412</v>
      </c>
      <c r="E27" t="n">
        <v>18.05</v>
      </c>
      <c r="F27" t="n">
        <v>14.51</v>
      </c>
      <c r="G27" t="n">
        <v>43.52</v>
      </c>
      <c r="H27" t="n">
        <v>0.55</v>
      </c>
      <c r="I27" t="n">
        <v>20</v>
      </c>
      <c r="J27" t="n">
        <v>233.48</v>
      </c>
      <c r="K27" t="n">
        <v>56.94</v>
      </c>
      <c r="L27" t="n">
        <v>7.25</v>
      </c>
      <c r="M27" t="n">
        <v>18</v>
      </c>
      <c r="N27" t="n">
        <v>54.29</v>
      </c>
      <c r="O27" t="n">
        <v>29029.89</v>
      </c>
      <c r="P27" t="n">
        <v>188.33</v>
      </c>
      <c r="Q27" t="n">
        <v>1389.68</v>
      </c>
      <c r="R27" t="n">
        <v>53.35</v>
      </c>
      <c r="S27" t="n">
        <v>39.31</v>
      </c>
      <c r="T27" t="n">
        <v>6139.34</v>
      </c>
      <c r="U27" t="n">
        <v>0.74</v>
      </c>
      <c r="V27" t="n">
        <v>0.88</v>
      </c>
      <c r="W27" t="n">
        <v>3.39</v>
      </c>
      <c r="X27" t="n">
        <v>0.39</v>
      </c>
      <c r="Y27" t="n">
        <v>1</v>
      </c>
      <c r="Z27" t="n">
        <v>10</v>
      </c>
      <c r="AA27" t="n">
        <v>481.9450136210219</v>
      </c>
      <c r="AB27" t="n">
        <v>659.4184295496935</v>
      </c>
      <c r="AC27" t="n">
        <v>596.4844601330486</v>
      </c>
      <c r="AD27" t="n">
        <v>481945.0136210219</v>
      </c>
      <c r="AE27" t="n">
        <v>659418.4295496936</v>
      </c>
      <c r="AF27" t="n">
        <v>1.264987325123464e-06</v>
      </c>
      <c r="AG27" t="n">
        <v>24</v>
      </c>
      <c r="AH27" t="n">
        <v>596484.4601330486</v>
      </c>
    </row>
    <row r="28">
      <c r="A28" t="n">
        <v>26</v>
      </c>
      <c r="B28" t="n">
        <v>115</v>
      </c>
      <c r="C28" t="inlineStr">
        <is>
          <t xml:space="preserve">CONCLUIDO	</t>
        </is>
      </c>
      <c r="D28" t="n">
        <v>5.5641</v>
      </c>
      <c r="E28" t="n">
        <v>17.97</v>
      </c>
      <c r="F28" t="n">
        <v>14.48</v>
      </c>
      <c r="G28" t="n">
        <v>45.72</v>
      </c>
      <c r="H28" t="n">
        <v>0.57</v>
      </c>
      <c r="I28" t="n">
        <v>19</v>
      </c>
      <c r="J28" t="n">
        <v>233.91</v>
      </c>
      <c r="K28" t="n">
        <v>56.94</v>
      </c>
      <c r="L28" t="n">
        <v>7.5</v>
      </c>
      <c r="M28" t="n">
        <v>17</v>
      </c>
      <c r="N28" t="n">
        <v>54.46</v>
      </c>
      <c r="O28" t="n">
        <v>29082.74</v>
      </c>
      <c r="P28" t="n">
        <v>186.16</v>
      </c>
      <c r="Q28" t="n">
        <v>1389.78</v>
      </c>
      <c r="R28" t="n">
        <v>52.35</v>
      </c>
      <c r="S28" t="n">
        <v>39.31</v>
      </c>
      <c r="T28" t="n">
        <v>5647.34</v>
      </c>
      <c r="U28" t="n">
        <v>0.75</v>
      </c>
      <c r="V28" t="n">
        <v>0.89</v>
      </c>
      <c r="W28" t="n">
        <v>3.39</v>
      </c>
      <c r="X28" t="n">
        <v>0.35</v>
      </c>
      <c r="Y28" t="n">
        <v>1</v>
      </c>
      <c r="Z28" t="n">
        <v>10</v>
      </c>
      <c r="AA28" t="n">
        <v>478.5502282031752</v>
      </c>
      <c r="AB28" t="n">
        <v>654.773534373633</v>
      </c>
      <c r="AC28" t="n">
        <v>592.2828672334399</v>
      </c>
      <c r="AD28" t="n">
        <v>478550.2282031752</v>
      </c>
      <c r="AE28" t="n">
        <v>654773.534373633</v>
      </c>
      <c r="AF28" t="n">
        <v>1.270215111477562e-06</v>
      </c>
      <c r="AG28" t="n">
        <v>24</v>
      </c>
      <c r="AH28" t="n">
        <v>592282.8672334399</v>
      </c>
    </row>
    <row r="29">
      <c r="A29" t="n">
        <v>27</v>
      </c>
      <c r="B29" t="n">
        <v>115</v>
      </c>
      <c r="C29" t="inlineStr">
        <is>
          <t xml:space="preserve">CONCLUIDO	</t>
        </is>
      </c>
      <c r="D29" t="n">
        <v>5.5785</v>
      </c>
      <c r="E29" t="n">
        <v>17.93</v>
      </c>
      <c r="F29" t="n">
        <v>14.47</v>
      </c>
      <c r="G29" t="n">
        <v>48.25</v>
      </c>
      <c r="H29" t="n">
        <v>0.59</v>
      </c>
      <c r="I29" t="n">
        <v>18</v>
      </c>
      <c r="J29" t="n">
        <v>234.34</v>
      </c>
      <c r="K29" t="n">
        <v>56.94</v>
      </c>
      <c r="L29" t="n">
        <v>7.75</v>
      </c>
      <c r="M29" t="n">
        <v>16</v>
      </c>
      <c r="N29" t="n">
        <v>54.64</v>
      </c>
      <c r="O29" t="n">
        <v>29135.65</v>
      </c>
      <c r="P29" t="n">
        <v>184.17</v>
      </c>
      <c r="Q29" t="n">
        <v>1389.63</v>
      </c>
      <c r="R29" t="n">
        <v>52.12</v>
      </c>
      <c r="S29" t="n">
        <v>39.31</v>
      </c>
      <c r="T29" t="n">
        <v>5534.71</v>
      </c>
      <c r="U29" t="n">
        <v>0.75</v>
      </c>
      <c r="V29" t="n">
        <v>0.89</v>
      </c>
      <c r="W29" t="n">
        <v>3.4</v>
      </c>
      <c r="X29" t="n">
        <v>0.35</v>
      </c>
      <c r="Y29" t="n">
        <v>1</v>
      </c>
      <c r="Z29" t="n">
        <v>10</v>
      </c>
      <c r="AA29" t="n">
        <v>475.8698803231517</v>
      </c>
      <c r="AB29" t="n">
        <v>651.106164155582</v>
      </c>
      <c r="AC29" t="n">
        <v>588.9655056818134</v>
      </c>
      <c r="AD29" t="n">
        <v>475869.8803231517</v>
      </c>
      <c r="AE29" t="n">
        <v>651106.164155582</v>
      </c>
      <c r="AF29" t="n">
        <v>1.273502453115074e-06</v>
      </c>
      <c r="AG29" t="n">
        <v>24</v>
      </c>
      <c r="AH29" t="n">
        <v>588965.5056818133</v>
      </c>
    </row>
    <row r="30">
      <c r="A30" t="n">
        <v>28</v>
      </c>
      <c r="B30" t="n">
        <v>115</v>
      </c>
      <c r="C30" t="inlineStr">
        <is>
          <t xml:space="preserve">CONCLUIDO	</t>
        </is>
      </c>
      <c r="D30" t="n">
        <v>5.5832</v>
      </c>
      <c r="E30" t="n">
        <v>17.91</v>
      </c>
      <c r="F30" t="n">
        <v>14.46</v>
      </c>
      <c r="G30" t="n">
        <v>48.2</v>
      </c>
      <c r="H30" t="n">
        <v>0.61</v>
      </c>
      <c r="I30" t="n">
        <v>18</v>
      </c>
      <c r="J30" t="n">
        <v>234.77</v>
      </c>
      <c r="K30" t="n">
        <v>56.94</v>
      </c>
      <c r="L30" t="n">
        <v>8</v>
      </c>
      <c r="M30" t="n">
        <v>16</v>
      </c>
      <c r="N30" t="n">
        <v>54.82</v>
      </c>
      <c r="O30" t="n">
        <v>29188.62</v>
      </c>
      <c r="P30" t="n">
        <v>181.69</v>
      </c>
      <c r="Q30" t="n">
        <v>1389.74</v>
      </c>
      <c r="R30" t="n">
        <v>51.71</v>
      </c>
      <c r="S30" t="n">
        <v>39.31</v>
      </c>
      <c r="T30" t="n">
        <v>5330</v>
      </c>
      <c r="U30" t="n">
        <v>0.76</v>
      </c>
      <c r="V30" t="n">
        <v>0.89</v>
      </c>
      <c r="W30" t="n">
        <v>3.39</v>
      </c>
      <c r="X30" t="n">
        <v>0.34</v>
      </c>
      <c r="Y30" t="n">
        <v>1</v>
      </c>
      <c r="Z30" t="n">
        <v>10</v>
      </c>
      <c r="AA30" t="n">
        <v>473.175713242121</v>
      </c>
      <c r="AB30" t="n">
        <v>647.4198858970529</v>
      </c>
      <c r="AC30" t="n">
        <v>585.6310406465542</v>
      </c>
      <c r="AD30" t="n">
        <v>473175.713242121</v>
      </c>
      <c r="AE30" t="n">
        <v>647419.8858970529</v>
      </c>
      <c r="AF30" t="n">
        <v>1.274575404899539e-06</v>
      </c>
      <c r="AG30" t="n">
        <v>24</v>
      </c>
      <c r="AH30" t="n">
        <v>585631.0406465542</v>
      </c>
    </row>
    <row r="31">
      <c r="A31" t="n">
        <v>29</v>
      </c>
      <c r="B31" t="n">
        <v>115</v>
      </c>
      <c r="C31" t="inlineStr">
        <is>
          <t xml:space="preserve">CONCLUIDO	</t>
        </is>
      </c>
      <c r="D31" t="n">
        <v>5.6019</v>
      </c>
      <c r="E31" t="n">
        <v>17.85</v>
      </c>
      <c r="F31" t="n">
        <v>14.44</v>
      </c>
      <c r="G31" t="n">
        <v>50.98</v>
      </c>
      <c r="H31" t="n">
        <v>0.62</v>
      </c>
      <c r="I31" t="n">
        <v>17</v>
      </c>
      <c r="J31" t="n">
        <v>235.2</v>
      </c>
      <c r="K31" t="n">
        <v>56.94</v>
      </c>
      <c r="L31" t="n">
        <v>8.25</v>
      </c>
      <c r="M31" t="n">
        <v>15</v>
      </c>
      <c r="N31" t="n">
        <v>55</v>
      </c>
      <c r="O31" t="n">
        <v>29241.66</v>
      </c>
      <c r="P31" t="n">
        <v>181.22</v>
      </c>
      <c r="Q31" t="n">
        <v>1389.57</v>
      </c>
      <c r="R31" t="n">
        <v>51.24</v>
      </c>
      <c r="S31" t="n">
        <v>39.31</v>
      </c>
      <c r="T31" t="n">
        <v>5099.71</v>
      </c>
      <c r="U31" t="n">
        <v>0.77</v>
      </c>
      <c r="V31" t="n">
        <v>0.89</v>
      </c>
      <c r="W31" t="n">
        <v>3.39</v>
      </c>
      <c r="X31" t="n">
        <v>0.32</v>
      </c>
      <c r="Y31" t="n">
        <v>1</v>
      </c>
      <c r="Z31" t="n">
        <v>10</v>
      </c>
      <c r="AA31" t="n">
        <v>471.7417508984582</v>
      </c>
      <c r="AB31" t="n">
        <v>645.4578753564996</v>
      </c>
      <c r="AC31" t="n">
        <v>583.8562816382922</v>
      </c>
      <c r="AD31" t="n">
        <v>471741.7508984582</v>
      </c>
      <c r="AE31" t="n">
        <v>645457.8753564996</v>
      </c>
      <c r="AF31" t="n">
        <v>1.27884438327603e-06</v>
      </c>
      <c r="AG31" t="n">
        <v>24</v>
      </c>
      <c r="AH31" t="n">
        <v>583856.2816382922</v>
      </c>
    </row>
    <row r="32">
      <c r="A32" t="n">
        <v>30</v>
      </c>
      <c r="B32" t="n">
        <v>115</v>
      </c>
      <c r="C32" t="inlineStr">
        <is>
          <t xml:space="preserve">CONCLUIDO	</t>
        </is>
      </c>
      <c r="D32" t="n">
        <v>5.6264</v>
      </c>
      <c r="E32" t="n">
        <v>17.77</v>
      </c>
      <c r="F32" t="n">
        <v>14.41</v>
      </c>
      <c r="G32" t="n">
        <v>54.04</v>
      </c>
      <c r="H32" t="n">
        <v>0.64</v>
      </c>
      <c r="I32" t="n">
        <v>16</v>
      </c>
      <c r="J32" t="n">
        <v>235.63</v>
      </c>
      <c r="K32" t="n">
        <v>56.94</v>
      </c>
      <c r="L32" t="n">
        <v>8.5</v>
      </c>
      <c r="M32" t="n">
        <v>14</v>
      </c>
      <c r="N32" t="n">
        <v>55.18</v>
      </c>
      <c r="O32" t="n">
        <v>29294.76</v>
      </c>
      <c r="P32" t="n">
        <v>177.88</v>
      </c>
      <c r="Q32" t="n">
        <v>1389.67</v>
      </c>
      <c r="R32" t="n">
        <v>50.45</v>
      </c>
      <c r="S32" t="n">
        <v>39.31</v>
      </c>
      <c r="T32" t="n">
        <v>4710.6</v>
      </c>
      <c r="U32" t="n">
        <v>0.78</v>
      </c>
      <c r="V32" t="n">
        <v>0.89</v>
      </c>
      <c r="W32" t="n">
        <v>3.38</v>
      </c>
      <c r="X32" t="n">
        <v>0.29</v>
      </c>
      <c r="Y32" t="n">
        <v>1</v>
      </c>
      <c r="Z32" t="n">
        <v>10</v>
      </c>
      <c r="AA32" t="n">
        <v>467.2211993723146</v>
      </c>
      <c r="AB32" t="n">
        <v>639.2726573257719</v>
      </c>
      <c r="AC32" t="n">
        <v>578.261372135409</v>
      </c>
      <c r="AD32" t="n">
        <v>467221.1993723146</v>
      </c>
      <c r="AE32" t="n">
        <v>639272.6573257719</v>
      </c>
      <c r="AF32" t="n">
        <v>1.284437429812073e-06</v>
      </c>
      <c r="AG32" t="n">
        <v>24</v>
      </c>
      <c r="AH32" t="n">
        <v>578261.372135409</v>
      </c>
    </row>
    <row r="33">
      <c r="A33" t="n">
        <v>31</v>
      </c>
      <c r="B33" t="n">
        <v>115</v>
      </c>
      <c r="C33" t="inlineStr">
        <is>
          <t xml:space="preserve">CONCLUIDO	</t>
        </is>
      </c>
      <c r="D33" t="n">
        <v>5.6187</v>
      </c>
      <c r="E33" t="n">
        <v>17.8</v>
      </c>
      <c r="F33" t="n">
        <v>14.43</v>
      </c>
      <c r="G33" t="n">
        <v>54.13</v>
      </c>
      <c r="H33" t="n">
        <v>0.66</v>
      </c>
      <c r="I33" t="n">
        <v>16</v>
      </c>
      <c r="J33" t="n">
        <v>236.06</v>
      </c>
      <c r="K33" t="n">
        <v>56.94</v>
      </c>
      <c r="L33" t="n">
        <v>8.75</v>
      </c>
      <c r="M33" t="n">
        <v>14</v>
      </c>
      <c r="N33" t="n">
        <v>55.36</v>
      </c>
      <c r="O33" t="n">
        <v>29347.92</v>
      </c>
      <c r="P33" t="n">
        <v>177.91</v>
      </c>
      <c r="Q33" t="n">
        <v>1389.67</v>
      </c>
      <c r="R33" t="n">
        <v>51.13</v>
      </c>
      <c r="S33" t="n">
        <v>39.31</v>
      </c>
      <c r="T33" t="n">
        <v>5051.76</v>
      </c>
      <c r="U33" t="n">
        <v>0.77</v>
      </c>
      <c r="V33" t="n">
        <v>0.89</v>
      </c>
      <c r="W33" t="n">
        <v>3.39</v>
      </c>
      <c r="X33" t="n">
        <v>0.31</v>
      </c>
      <c r="Y33" t="n">
        <v>1</v>
      </c>
      <c r="Z33" t="n">
        <v>10</v>
      </c>
      <c r="AA33" t="n">
        <v>467.7095429111487</v>
      </c>
      <c r="AB33" t="n">
        <v>639.9408304998012</v>
      </c>
      <c r="AC33" t="n">
        <v>578.865775799496</v>
      </c>
      <c r="AD33" t="n">
        <v>467709.5429111487</v>
      </c>
      <c r="AE33" t="n">
        <v>639940.8304998012</v>
      </c>
      <c r="AF33" t="n">
        <v>1.282679615186459e-06</v>
      </c>
      <c r="AG33" t="n">
        <v>24</v>
      </c>
      <c r="AH33" t="n">
        <v>578865.775799496</v>
      </c>
    </row>
    <row r="34">
      <c r="A34" t="n">
        <v>32</v>
      </c>
      <c r="B34" t="n">
        <v>115</v>
      </c>
      <c r="C34" t="inlineStr">
        <is>
          <t xml:space="preserve">CONCLUIDO	</t>
        </is>
      </c>
      <c r="D34" t="n">
        <v>5.6425</v>
      </c>
      <c r="E34" t="n">
        <v>17.72</v>
      </c>
      <c r="F34" t="n">
        <v>14.4</v>
      </c>
      <c r="G34" t="n">
        <v>57.61</v>
      </c>
      <c r="H34" t="n">
        <v>0.68</v>
      </c>
      <c r="I34" t="n">
        <v>15</v>
      </c>
      <c r="J34" t="n">
        <v>236.49</v>
      </c>
      <c r="K34" t="n">
        <v>56.94</v>
      </c>
      <c r="L34" t="n">
        <v>9</v>
      </c>
      <c r="M34" t="n">
        <v>12</v>
      </c>
      <c r="N34" t="n">
        <v>55.55</v>
      </c>
      <c r="O34" t="n">
        <v>29401.15</v>
      </c>
      <c r="P34" t="n">
        <v>175.1</v>
      </c>
      <c r="Q34" t="n">
        <v>1389.7</v>
      </c>
      <c r="R34" t="n">
        <v>50.1</v>
      </c>
      <c r="S34" t="n">
        <v>39.31</v>
      </c>
      <c r="T34" t="n">
        <v>4542.17</v>
      </c>
      <c r="U34" t="n">
        <v>0.78</v>
      </c>
      <c r="V34" t="n">
        <v>0.89</v>
      </c>
      <c r="W34" t="n">
        <v>3.38</v>
      </c>
      <c r="X34" t="n">
        <v>0.28</v>
      </c>
      <c r="Y34" t="n">
        <v>1</v>
      </c>
      <c r="Z34" t="n">
        <v>10</v>
      </c>
      <c r="AA34" t="n">
        <v>463.7620114206312</v>
      </c>
      <c r="AB34" t="n">
        <v>634.5396437616768</v>
      </c>
      <c r="AC34" t="n">
        <v>573.980070743045</v>
      </c>
      <c r="AD34" t="n">
        <v>463762.0114206312</v>
      </c>
      <c r="AE34" t="n">
        <v>634539.6437616767</v>
      </c>
      <c r="AF34" t="n">
        <v>1.288112860392902e-06</v>
      </c>
      <c r="AG34" t="n">
        <v>24</v>
      </c>
      <c r="AH34" t="n">
        <v>573980.070743045</v>
      </c>
    </row>
    <row r="35">
      <c r="A35" t="n">
        <v>33</v>
      </c>
      <c r="B35" t="n">
        <v>115</v>
      </c>
      <c r="C35" t="inlineStr">
        <is>
          <t xml:space="preserve">CONCLUIDO	</t>
        </is>
      </c>
      <c r="D35" t="n">
        <v>5.6424</v>
      </c>
      <c r="E35" t="n">
        <v>17.72</v>
      </c>
      <c r="F35" t="n">
        <v>14.4</v>
      </c>
      <c r="G35" t="n">
        <v>57.62</v>
      </c>
      <c r="H35" t="n">
        <v>0.6899999999999999</v>
      </c>
      <c r="I35" t="n">
        <v>15</v>
      </c>
      <c r="J35" t="n">
        <v>236.92</v>
      </c>
      <c r="K35" t="n">
        <v>56.94</v>
      </c>
      <c r="L35" t="n">
        <v>9.25</v>
      </c>
      <c r="M35" t="n">
        <v>11</v>
      </c>
      <c r="N35" t="n">
        <v>55.73</v>
      </c>
      <c r="O35" t="n">
        <v>29454.44</v>
      </c>
      <c r="P35" t="n">
        <v>173.91</v>
      </c>
      <c r="Q35" t="n">
        <v>1389.57</v>
      </c>
      <c r="R35" t="n">
        <v>49.95</v>
      </c>
      <c r="S35" t="n">
        <v>39.31</v>
      </c>
      <c r="T35" t="n">
        <v>4464.54</v>
      </c>
      <c r="U35" t="n">
        <v>0.79</v>
      </c>
      <c r="V35" t="n">
        <v>0.89</v>
      </c>
      <c r="W35" t="n">
        <v>3.39</v>
      </c>
      <c r="X35" t="n">
        <v>0.28</v>
      </c>
      <c r="Y35" t="n">
        <v>1</v>
      </c>
      <c r="Z35" t="n">
        <v>10</v>
      </c>
      <c r="AA35" t="n">
        <v>462.6187081505046</v>
      </c>
      <c r="AB35" t="n">
        <v>632.9753257885091</v>
      </c>
      <c r="AC35" t="n">
        <v>572.5650490817022</v>
      </c>
      <c r="AD35" t="n">
        <v>462618.7081505046</v>
      </c>
      <c r="AE35" t="n">
        <v>632975.3257885091</v>
      </c>
      <c r="AF35" t="n">
        <v>1.28809003163153e-06</v>
      </c>
      <c r="AG35" t="n">
        <v>24</v>
      </c>
      <c r="AH35" t="n">
        <v>572565.0490817023</v>
      </c>
    </row>
    <row r="36">
      <c r="A36" t="n">
        <v>34</v>
      </c>
      <c r="B36" t="n">
        <v>115</v>
      </c>
      <c r="C36" t="inlineStr">
        <is>
          <t xml:space="preserve">CONCLUIDO	</t>
        </is>
      </c>
      <c r="D36" t="n">
        <v>5.6369</v>
      </c>
      <c r="E36" t="n">
        <v>17.74</v>
      </c>
      <c r="F36" t="n">
        <v>14.42</v>
      </c>
      <c r="G36" t="n">
        <v>57.68</v>
      </c>
      <c r="H36" t="n">
        <v>0.71</v>
      </c>
      <c r="I36" t="n">
        <v>15</v>
      </c>
      <c r="J36" t="n">
        <v>237.35</v>
      </c>
      <c r="K36" t="n">
        <v>56.94</v>
      </c>
      <c r="L36" t="n">
        <v>9.5</v>
      </c>
      <c r="M36" t="n">
        <v>10</v>
      </c>
      <c r="N36" t="n">
        <v>55.91</v>
      </c>
      <c r="O36" t="n">
        <v>29507.8</v>
      </c>
      <c r="P36" t="n">
        <v>172.57</v>
      </c>
      <c r="Q36" t="n">
        <v>1389.57</v>
      </c>
      <c r="R36" t="n">
        <v>50.55</v>
      </c>
      <c r="S36" t="n">
        <v>39.31</v>
      </c>
      <c r="T36" t="n">
        <v>4765.21</v>
      </c>
      <c r="U36" t="n">
        <v>0.78</v>
      </c>
      <c r="V36" t="n">
        <v>0.89</v>
      </c>
      <c r="W36" t="n">
        <v>3.39</v>
      </c>
      <c r="X36" t="n">
        <v>0.3</v>
      </c>
      <c r="Y36" t="n">
        <v>1</v>
      </c>
      <c r="Z36" t="n">
        <v>10</v>
      </c>
      <c r="AA36" t="n">
        <v>461.6796121184119</v>
      </c>
      <c r="AB36" t="n">
        <v>631.6904131674069</v>
      </c>
      <c r="AC36" t="n">
        <v>571.4027667177719</v>
      </c>
      <c r="AD36" t="n">
        <v>461679.6121184119</v>
      </c>
      <c r="AE36" t="n">
        <v>631690.4131674068</v>
      </c>
      <c r="AF36" t="n">
        <v>1.286834449756092e-06</v>
      </c>
      <c r="AG36" t="n">
        <v>24</v>
      </c>
      <c r="AH36" t="n">
        <v>571402.7667177719</v>
      </c>
    </row>
    <row r="37">
      <c r="A37" t="n">
        <v>35</v>
      </c>
      <c r="B37" t="n">
        <v>115</v>
      </c>
      <c r="C37" t="inlineStr">
        <is>
          <t xml:space="preserve">CONCLUIDO	</t>
        </is>
      </c>
      <c r="D37" t="n">
        <v>5.6617</v>
      </c>
      <c r="E37" t="n">
        <v>17.66</v>
      </c>
      <c r="F37" t="n">
        <v>14.39</v>
      </c>
      <c r="G37" t="n">
        <v>61.66</v>
      </c>
      <c r="H37" t="n">
        <v>0.73</v>
      </c>
      <c r="I37" t="n">
        <v>14</v>
      </c>
      <c r="J37" t="n">
        <v>237.79</v>
      </c>
      <c r="K37" t="n">
        <v>56.94</v>
      </c>
      <c r="L37" t="n">
        <v>9.75</v>
      </c>
      <c r="M37" t="n">
        <v>9</v>
      </c>
      <c r="N37" t="n">
        <v>56.09</v>
      </c>
      <c r="O37" t="n">
        <v>29561.22</v>
      </c>
      <c r="P37" t="n">
        <v>171.43</v>
      </c>
      <c r="Q37" t="n">
        <v>1389.59</v>
      </c>
      <c r="R37" t="n">
        <v>49.67</v>
      </c>
      <c r="S37" t="n">
        <v>39.31</v>
      </c>
      <c r="T37" t="n">
        <v>4331.58</v>
      </c>
      <c r="U37" t="n">
        <v>0.79</v>
      </c>
      <c r="V37" t="n">
        <v>0.89</v>
      </c>
      <c r="W37" t="n">
        <v>3.38</v>
      </c>
      <c r="X37" t="n">
        <v>0.27</v>
      </c>
      <c r="Y37" t="n">
        <v>1</v>
      </c>
      <c r="Z37" t="n">
        <v>10</v>
      </c>
      <c r="AA37" t="n">
        <v>450.4682648431681</v>
      </c>
      <c r="AB37" t="n">
        <v>616.3505532156844</v>
      </c>
      <c r="AC37" t="n">
        <v>557.5269214702131</v>
      </c>
      <c r="AD37" t="n">
        <v>450468.2648431681</v>
      </c>
      <c r="AE37" t="n">
        <v>616350.5532156844</v>
      </c>
      <c r="AF37" t="n">
        <v>1.29249598257625e-06</v>
      </c>
      <c r="AG37" t="n">
        <v>23</v>
      </c>
      <c r="AH37" t="n">
        <v>557526.9214702131</v>
      </c>
    </row>
    <row r="38">
      <c r="A38" t="n">
        <v>36</v>
      </c>
      <c r="B38" t="n">
        <v>115</v>
      </c>
      <c r="C38" t="inlineStr">
        <is>
          <t xml:space="preserve">CONCLUIDO	</t>
        </is>
      </c>
      <c r="D38" t="n">
        <v>5.6575</v>
      </c>
      <c r="E38" t="n">
        <v>17.68</v>
      </c>
      <c r="F38" t="n">
        <v>14.4</v>
      </c>
      <c r="G38" t="n">
        <v>61.72</v>
      </c>
      <c r="H38" t="n">
        <v>0.75</v>
      </c>
      <c r="I38" t="n">
        <v>14</v>
      </c>
      <c r="J38" t="n">
        <v>238.22</v>
      </c>
      <c r="K38" t="n">
        <v>56.94</v>
      </c>
      <c r="L38" t="n">
        <v>10</v>
      </c>
      <c r="M38" t="n">
        <v>4</v>
      </c>
      <c r="N38" t="n">
        <v>56.28</v>
      </c>
      <c r="O38" t="n">
        <v>29614.71</v>
      </c>
      <c r="P38" t="n">
        <v>170.49</v>
      </c>
      <c r="Q38" t="n">
        <v>1389.76</v>
      </c>
      <c r="R38" t="n">
        <v>49.47</v>
      </c>
      <c r="S38" t="n">
        <v>39.31</v>
      </c>
      <c r="T38" t="n">
        <v>4229.39</v>
      </c>
      <c r="U38" t="n">
        <v>0.79</v>
      </c>
      <c r="V38" t="n">
        <v>0.89</v>
      </c>
      <c r="W38" t="n">
        <v>3.4</v>
      </c>
      <c r="X38" t="n">
        <v>0.28</v>
      </c>
      <c r="Y38" t="n">
        <v>1</v>
      </c>
      <c r="Z38" t="n">
        <v>10</v>
      </c>
      <c r="AA38" t="n">
        <v>458.6659659073416</v>
      </c>
      <c r="AB38" t="n">
        <v>627.5670094687331</v>
      </c>
      <c r="AC38" t="n">
        <v>567.6728948808661</v>
      </c>
      <c r="AD38" t="n">
        <v>458665.9659073416</v>
      </c>
      <c r="AE38" t="n">
        <v>627567.0094687331</v>
      </c>
      <c r="AF38" t="n">
        <v>1.291537174598643e-06</v>
      </c>
      <c r="AG38" t="n">
        <v>24</v>
      </c>
      <c r="AH38" t="n">
        <v>567672.8948808662</v>
      </c>
    </row>
    <row r="39">
      <c r="A39" t="n">
        <v>37</v>
      </c>
      <c r="B39" t="n">
        <v>115</v>
      </c>
      <c r="C39" t="inlineStr">
        <is>
          <t xml:space="preserve">CONCLUIDO	</t>
        </is>
      </c>
      <c r="D39" t="n">
        <v>5.6591</v>
      </c>
      <c r="E39" t="n">
        <v>17.67</v>
      </c>
      <c r="F39" t="n">
        <v>14.4</v>
      </c>
      <c r="G39" t="n">
        <v>61.69</v>
      </c>
      <c r="H39" t="n">
        <v>0.76</v>
      </c>
      <c r="I39" t="n">
        <v>14</v>
      </c>
      <c r="J39" t="n">
        <v>238.66</v>
      </c>
      <c r="K39" t="n">
        <v>56.94</v>
      </c>
      <c r="L39" t="n">
        <v>10.25</v>
      </c>
      <c r="M39" t="n">
        <v>3</v>
      </c>
      <c r="N39" t="n">
        <v>56.46</v>
      </c>
      <c r="O39" t="n">
        <v>29668.27</v>
      </c>
      <c r="P39" t="n">
        <v>169.79</v>
      </c>
      <c r="Q39" t="n">
        <v>1389.6</v>
      </c>
      <c r="R39" t="n">
        <v>49.42</v>
      </c>
      <c r="S39" t="n">
        <v>39.31</v>
      </c>
      <c r="T39" t="n">
        <v>4207.01</v>
      </c>
      <c r="U39" t="n">
        <v>0.8</v>
      </c>
      <c r="V39" t="n">
        <v>0.89</v>
      </c>
      <c r="W39" t="n">
        <v>3.4</v>
      </c>
      <c r="X39" t="n">
        <v>0.27</v>
      </c>
      <c r="Y39" t="n">
        <v>1</v>
      </c>
      <c r="Z39" t="n">
        <v>10</v>
      </c>
      <c r="AA39" t="n">
        <v>457.9237068030417</v>
      </c>
      <c r="AB39" t="n">
        <v>626.5514178160695</v>
      </c>
      <c r="AC39" t="n">
        <v>566.7542298701408</v>
      </c>
      <c r="AD39" t="n">
        <v>457923.7068030417</v>
      </c>
      <c r="AE39" t="n">
        <v>626551.4178160694</v>
      </c>
      <c r="AF39" t="n">
        <v>1.291902434780589e-06</v>
      </c>
      <c r="AG39" t="n">
        <v>24</v>
      </c>
      <c r="AH39" t="n">
        <v>566754.2298701408</v>
      </c>
    </row>
    <row r="40">
      <c r="A40" t="n">
        <v>38</v>
      </c>
      <c r="B40" t="n">
        <v>115</v>
      </c>
      <c r="C40" t="inlineStr">
        <is>
          <t xml:space="preserve">CONCLUIDO	</t>
        </is>
      </c>
      <c r="D40" t="n">
        <v>5.6562</v>
      </c>
      <c r="E40" t="n">
        <v>17.68</v>
      </c>
      <c r="F40" t="n">
        <v>14.4</v>
      </c>
      <c r="G40" t="n">
        <v>61.73</v>
      </c>
      <c r="H40" t="n">
        <v>0.78</v>
      </c>
      <c r="I40" t="n">
        <v>14</v>
      </c>
      <c r="J40" t="n">
        <v>239.09</v>
      </c>
      <c r="K40" t="n">
        <v>56.94</v>
      </c>
      <c r="L40" t="n">
        <v>10.5</v>
      </c>
      <c r="M40" t="n">
        <v>2</v>
      </c>
      <c r="N40" t="n">
        <v>56.65</v>
      </c>
      <c r="O40" t="n">
        <v>29721.89</v>
      </c>
      <c r="P40" t="n">
        <v>169.59</v>
      </c>
      <c r="Q40" t="n">
        <v>1389.74</v>
      </c>
      <c r="R40" t="n">
        <v>49.6</v>
      </c>
      <c r="S40" t="n">
        <v>39.31</v>
      </c>
      <c r="T40" t="n">
        <v>4294.72</v>
      </c>
      <c r="U40" t="n">
        <v>0.79</v>
      </c>
      <c r="V40" t="n">
        <v>0.89</v>
      </c>
      <c r="W40" t="n">
        <v>3.4</v>
      </c>
      <c r="X40" t="n">
        <v>0.28</v>
      </c>
      <c r="Y40" t="n">
        <v>1</v>
      </c>
      <c r="Z40" t="n">
        <v>10</v>
      </c>
      <c r="AA40" t="n">
        <v>457.8562428837055</v>
      </c>
      <c r="AB40" t="n">
        <v>626.4591107053354</v>
      </c>
      <c r="AC40" t="n">
        <v>566.6707324205014</v>
      </c>
      <c r="AD40" t="n">
        <v>457856.2428837055</v>
      </c>
      <c r="AE40" t="n">
        <v>626459.1107053354</v>
      </c>
      <c r="AF40" t="n">
        <v>1.291240400700812e-06</v>
      </c>
      <c r="AG40" t="n">
        <v>24</v>
      </c>
      <c r="AH40" t="n">
        <v>566670.7324205014</v>
      </c>
    </row>
    <row r="41">
      <c r="A41" t="n">
        <v>39</v>
      </c>
      <c r="B41" t="n">
        <v>115</v>
      </c>
      <c r="C41" t="inlineStr">
        <is>
          <t xml:space="preserve">CONCLUIDO	</t>
        </is>
      </c>
      <c r="D41" t="n">
        <v>5.655</v>
      </c>
      <c r="E41" t="n">
        <v>17.68</v>
      </c>
      <c r="F41" t="n">
        <v>14.41</v>
      </c>
      <c r="G41" t="n">
        <v>61.75</v>
      </c>
      <c r="H41" t="n">
        <v>0.8</v>
      </c>
      <c r="I41" t="n">
        <v>14</v>
      </c>
      <c r="J41" t="n">
        <v>239.53</v>
      </c>
      <c r="K41" t="n">
        <v>56.94</v>
      </c>
      <c r="L41" t="n">
        <v>10.75</v>
      </c>
      <c r="M41" t="n">
        <v>0</v>
      </c>
      <c r="N41" t="n">
        <v>56.83</v>
      </c>
      <c r="O41" t="n">
        <v>29775.57</v>
      </c>
      <c r="P41" t="n">
        <v>169.62</v>
      </c>
      <c r="Q41" t="n">
        <v>1389.67</v>
      </c>
      <c r="R41" t="n">
        <v>49.77</v>
      </c>
      <c r="S41" t="n">
        <v>39.31</v>
      </c>
      <c r="T41" t="n">
        <v>4379.72</v>
      </c>
      <c r="U41" t="n">
        <v>0.79</v>
      </c>
      <c r="V41" t="n">
        <v>0.89</v>
      </c>
      <c r="W41" t="n">
        <v>3.4</v>
      </c>
      <c r="X41" t="n">
        <v>0.29</v>
      </c>
      <c r="Y41" t="n">
        <v>1</v>
      </c>
      <c r="Z41" t="n">
        <v>10</v>
      </c>
      <c r="AA41" t="n">
        <v>457.9927256309261</v>
      </c>
      <c r="AB41" t="n">
        <v>626.6458524212765</v>
      </c>
      <c r="AC41" t="n">
        <v>566.8396517691668</v>
      </c>
      <c r="AD41" t="n">
        <v>457992.7256309261</v>
      </c>
      <c r="AE41" t="n">
        <v>626645.8524212765</v>
      </c>
      <c r="AF41" t="n">
        <v>1.290966455564353e-06</v>
      </c>
      <c r="AG41" t="n">
        <v>24</v>
      </c>
      <c r="AH41" t="n">
        <v>566839.6517691668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5.2498</v>
      </c>
      <c r="E2" t="n">
        <v>19.05</v>
      </c>
      <c r="F2" t="n">
        <v>15.76</v>
      </c>
      <c r="G2" t="n">
        <v>11.68</v>
      </c>
      <c r="H2" t="n">
        <v>0.22</v>
      </c>
      <c r="I2" t="n">
        <v>81</v>
      </c>
      <c r="J2" t="n">
        <v>80.84</v>
      </c>
      <c r="K2" t="n">
        <v>35.1</v>
      </c>
      <c r="L2" t="n">
        <v>1</v>
      </c>
      <c r="M2" t="n">
        <v>79</v>
      </c>
      <c r="N2" t="n">
        <v>9.74</v>
      </c>
      <c r="O2" t="n">
        <v>10204.21</v>
      </c>
      <c r="P2" t="n">
        <v>111.77</v>
      </c>
      <c r="Q2" t="n">
        <v>1390.09</v>
      </c>
      <c r="R2" t="n">
        <v>92.45999999999999</v>
      </c>
      <c r="S2" t="n">
        <v>39.31</v>
      </c>
      <c r="T2" t="n">
        <v>25390.78</v>
      </c>
      <c r="U2" t="n">
        <v>0.43</v>
      </c>
      <c r="V2" t="n">
        <v>0.8100000000000001</v>
      </c>
      <c r="W2" t="n">
        <v>3.49</v>
      </c>
      <c r="X2" t="n">
        <v>1.64</v>
      </c>
      <c r="Y2" t="n">
        <v>1</v>
      </c>
      <c r="Z2" t="n">
        <v>10</v>
      </c>
      <c r="AA2" t="n">
        <v>372.3742724499963</v>
      </c>
      <c r="AB2" t="n">
        <v>509.4989075595569</v>
      </c>
      <c r="AC2" t="n">
        <v>460.87304690828</v>
      </c>
      <c r="AD2" t="n">
        <v>372374.2724499963</v>
      </c>
      <c r="AE2" t="n">
        <v>509498.9075595569</v>
      </c>
      <c r="AF2" t="n">
        <v>1.414502756478288e-06</v>
      </c>
      <c r="AG2" t="n">
        <v>25</v>
      </c>
      <c r="AH2" t="n">
        <v>460873.04690828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5.4705</v>
      </c>
      <c r="E3" t="n">
        <v>18.28</v>
      </c>
      <c r="F3" t="n">
        <v>15.34</v>
      </c>
      <c r="G3" t="n">
        <v>15.09</v>
      </c>
      <c r="H3" t="n">
        <v>0.27</v>
      </c>
      <c r="I3" t="n">
        <v>61</v>
      </c>
      <c r="J3" t="n">
        <v>81.14</v>
      </c>
      <c r="K3" t="n">
        <v>35.1</v>
      </c>
      <c r="L3" t="n">
        <v>1.25</v>
      </c>
      <c r="M3" t="n">
        <v>59</v>
      </c>
      <c r="N3" t="n">
        <v>9.789999999999999</v>
      </c>
      <c r="O3" t="n">
        <v>10241.25</v>
      </c>
      <c r="P3" t="n">
        <v>104.63</v>
      </c>
      <c r="Q3" t="n">
        <v>1389.8</v>
      </c>
      <c r="R3" t="n">
        <v>79.27</v>
      </c>
      <c r="S3" t="n">
        <v>39.31</v>
      </c>
      <c r="T3" t="n">
        <v>18897.89</v>
      </c>
      <c r="U3" t="n">
        <v>0.5</v>
      </c>
      <c r="V3" t="n">
        <v>0.84</v>
      </c>
      <c r="W3" t="n">
        <v>3.45</v>
      </c>
      <c r="X3" t="n">
        <v>1.21</v>
      </c>
      <c r="Y3" t="n">
        <v>1</v>
      </c>
      <c r="Z3" t="n">
        <v>10</v>
      </c>
      <c r="AA3" t="n">
        <v>348.8727951050428</v>
      </c>
      <c r="AB3" t="n">
        <v>477.3431494441855</v>
      </c>
      <c r="AC3" t="n">
        <v>431.7861892165497</v>
      </c>
      <c r="AD3" t="n">
        <v>348872.7951050428</v>
      </c>
      <c r="AE3" t="n">
        <v>477343.1494441855</v>
      </c>
      <c r="AF3" t="n">
        <v>1.473968023413172e-06</v>
      </c>
      <c r="AG3" t="n">
        <v>24</v>
      </c>
      <c r="AH3" t="n">
        <v>431786.1892165497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5.6086</v>
      </c>
      <c r="E4" t="n">
        <v>17.83</v>
      </c>
      <c r="F4" t="n">
        <v>15.09</v>
      </c>
      <c r="G4" t="n">
        <v>18.48</v>
      </c>
      <c r="H4" t="n">
        <v>0.32</v>
      </c>
      <c r="I4" t="n">
        <v>49</v>
      </c>
      <c r="J4" t="n">
        <v>81.44</v>
      </c>
      <c r="K4" t="n">
        <v>35.1</v>
      </c>
      <c r="L4" t="n">
        <v>1.5</v>
      </c>
      <c r="M4" t="n">
        <v>40</v>
      </c>
      <c r="N4" t="n">
        <v>9.84</v>
      </c>
      <c r="O4" t="n">
        <v>10278.32</v>
      </c>
      <c r="P4" t="n">
        <v>98.3</v>
      </c>
      <c r="Q4" t="n">
        <v>1389.83</v>
      </c>
      <c r="R4" t="n">
        <v>71.31999999999999</v>
      </c>
      <c r="S4" t="n">
        <v>39.31</v>
      </c>
      <c r="T4" t="n">
        <v>14979.12</v>
      </c>
      <c r="U4" t="n">
        <v>0.55</v>
      </c>
      <c r="V4" t="n">
        <v>0.85</v>
      </c>
      <c r="W4" t="n">
        <v>3.45</v>
      </c>
      <c r="X4" t="n">
        <v>0.97</v>
      </c>
      <c r="Y4" t="n">
        <v>1</v>
      </c>
      <c r="Z4" t="n">
        <v>10</v>
      </c>
      <c r="AA4" t="n">
        <v>337.9448422735542</v>
      </c>
      <c r="AB4" t="n">
        <v>462.3910422728894</v>
      </c>
      <c r="AC4" t="n">
        <v>418.2610901682679</v>
      </c>
      <c r="AD4" t="n">
        <v>337944.8422735542</v>
      </c>
      <c r="AE4" t="n">
        <v>462391.0422728894</v>
      </c>
      <c r="AF4" t="n">
        <v>1.51117759914361e-06</v>
      </c>
      <c r="AG4" t="n">
        <v>24</v>
      </c>
      <c r="AH4" t="n">
        <v>418261.0901682678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5.6786</v>
      </c>
      <c r="E5" t="n">
        <v>17.61</v>
      </c>
      <c r="F5" t="n">
        <v>14.99</v>
      </c>
      <c r="G5" t="n">
        <v>21.42</v>
      </c>
      <c r="H5" t="n">
        <v>0.38</v>
      </c>
      <c r="I5" t="n">
        <v>42</v>
      </c>
      <c r="J5" t="n">
        <v>81.73999999999999</v>
      </c>
      <c r="K5" t="n">
        <v>35.1</v>
      </c>
      <c r="L5" t="n">
        <v>1.75</v>
      </c>
      <c r="M5" t="n">
        <v>14</v>
      </c>
      <c r="N5" t="n">
        <v>9.890000000000001</v>
      </c>
      <c r="O5" t="n">
        <v>10315.41</v>
      </c>
      <c r="P5" t="n">
        <v>95.06</v>
      </c>
      <c r="Q5" t="n">
        <v>1389.95</v>
      </c>
      <c r="R5" t="n">
        <v>67.29000000000001</v>
      </c>
      <c r="S5" t="n">
        <v>39.31</v>
      </c>
      <c r="T5" t="n">
        <v>12998.5</v>
      </c>
      <c r="U5" t="n">
        <v>0.58</v>
      </c>
      <c r="V5" t="n">
        <v>0.86</v>
      </c>
      <c r="W5" t="n">
        <v>3.47</v>
      </c>
      <c r="X5" t="n">
        <v>0.87</v>
      </c>
      <c r="Y5" t="n">
        <v>1</v>
      </c>
      <c r="Z5" t="n">
        <v>10</v>
      </c>
      <c r="AA5" t="n">
        <v>324.8181543048987</v>
      </c>
      <c r="AB5" t="n">
        <v>444.430528685573</v>
      </c>
      <c r="AC5" t="n">
        <v>402.0147027899858</v>
      </c>
      <c r="AD5" t="n">
        <v>324818.1543048986</v>
      </c>
      <c r="AE5" t="n">
        <v>444430.528685573</v>
      </c>
      <c r="AF5" t="n">
        <v>1.530038354401616e-06</v>
      </c>
      <c r="AG5" t="n">
        <v>23</v>
      </c>
      <c r="AH5" t="n">
        <v>402014.7027899858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5.6868</v>
      </c>
      <c r="E6" t="n">
        <v>17.58</v>
      </c>
      <c r="F6" t="n">
        <v>14.99</v>
      </c>
      <c r="G6" t="n">
        <v>21.93</v>
      </c>
      <c r="H6" t="n">
        <v>0.43</v>
      </c>
      <c r="I6" t="n">
        <v>41</v>
      </c>
      <c r="J6" t="n">
        <v>82.04000000000001</v>
      </c>
      <c r="K6" t="n">
        <v>35.1</v>
      </c>
      <c r="L6" t="n">
        <v>2</v>
      </c>
      <c r="M6" t="n">
        <v>1</v>
      </c>
      <c r="N6" t="n">
        <v>9.94</v>
      </c>
      <c r="O6" t="n">
        <v>10352.53</v>
      </c>
      <c r="P6" t="n">
        <v>94.45999999999999</v>
      </c>
      <c r="Q6" t="n">
        <v>1389.99</v>
      </c>
      <c r="R6" t="n">
        <v>66.61</v>
      </c>
      <c r="S6" t="n">
        <v>39.31</v>
      </c>
      <c r="T6" t="n">
        <v>12665.94</v>
      </c>
      <c r="U6" t="n">
        <v>0.59</v>
      </c>
      <c r="V6" t="n">
        <v>0.86</v>
      </c>
      <c r="W6" t="n">
        <v>3.48</v>
      </c>
      <c r="X6" t="n">
        <v>0.86</v>
      </c>
      <c r="Y6" t="n">
        <v>1</v>
      </c>
      <c r="Z6" t="n">
        <v>10</v>
      </c>
      <c r="AA6" t="n">
        <v>324.0381512042127</v>
      </c>
      <c r="AB6" t="n">
        <v>443.3632940319064</v>
      </c>
      <c r="AC6" t="n">
        <v>401.0493235137918</v>
      </c>
      <c r="AD6" t="n">
        <v>324038.1512042127</v>
      </c>
      <c r="AE6" t="n">
        <v>443363.2940319064</v>
      </c>
      <c r="AF6" t="n">
        <v>1.532247757160411e-06</v>
      </c>
      <c r="AG6" t="n">
        <v>23</v>
      </c>
      <c r="AH6" t="n">
        <v>401049.3235137918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5.6867</v>
      </c>
      <c r="E7" t="n">
        <v>17.58</v>
      </c>
      <c r="F7" t="n">
        <v>14.99</v>
      </c>
      <c r="G7" t="n">
        <v>21.93</v>
      </c>
      <c r="H7" t="n">
        <v>0.48</v>
      </c>
      <c r="I7" t="n">
        <v>41</v>
      </c>
      <c r="J7" t="n">
        <v>82.34</v>
      </c>
      <c r="K7" t="n">
        <v>35.1</v>
      </c>
      <c r="L7" t="n">
        <v>2.25</v>
      </c>
      <c r="M7" t="n">
        <v>0</v>
      </c>
      <c r="N7" t="n">
        <v>9.99</v>
      </c>
      <c r="O7" t="n">
        <v>10389.66</v>
      </c>
      <c r="P7" t="n">
        <v>94.76000000000001</v>
      </c>
      <c r="Q7" t="n">
        <v>1389.98</v>
      </c>
      <c r="R7" t="n">
        <v>66.59</v>
      </c>
      <c r="S7" t="n">
        <v>39.31</v>
      </c>
      <c r="T7" t="n">
        <v>12656.87</v>
      </c>
      <c r="U7" t="n">
        <v>0.59</v>
      </c>
      <c r="V7" t="n">
        <v>0.86</v>
      </c>
      <c r="W7" t="n">
        <v>3.48</v>
      </c>
      <c r="X7" t="n">
        <v>0.86</v>
      </c>
      <c r="Y7" t="n">
        <v>1</v>
      </c>
      <c r="Z7" t="n">
        <v>10</v>
      </c>
      <c r="AA7" t="n">
        <v>324.3277364693062</v>
      </c>
      <c r="AB7" t="n">
        <v>443.7595173672074</v>
      </c>
      <c r="AC7" t="n">
        <v>401.4077318500747</v>
      </c>
      <c r="AD7" t="n">
        <v>324327.7364693062</v>
      </c>
      <c r="AE7" t="n">
        <v>443759.5173672074</v>
      </c>
      <c r="AF7" t="n">
        <v>1.532220813224328e-06</v>
      </c>
      <c r="AG7" t="n">
        <v>23</v>
      </c>
      <c r="AH7" t="n">
        <v>401407.7318500747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4.8255</v>
      </c>
      <c r="E2" t="n">
        <v>20.72</v>
      </c>
      <c r="F2" t="n">
        <v>16.31</v>
      </c>
      <c r="G2" t="n">
        <v>9.15</v>
      </c>
      <c r="H2" t="n">
        <v>0.16</v>
      </c>
      <c r="I2" t="n">
        <v>107</v>
      </c>
      <c r="J2" t="n">
        <v>107.41</v>
      </c>
      <c r="K2" t="n">
        <v>41.65</v>
      </c>
      <c r="L2" t="n">
        <v>1</v>
      </c>
      <c r="M2" t="n">
        <v>105</v>
      </c>
      <c r="N2" t="n">
        <v>14.77</v>
      </c>
      <c r="O2" t="n">
        <v>13481.73</v>
      </c>
      <c r="P2" t="n">
        <v>147.21</v>
      </c>
      <c r="Q2" t="n">
        <v>1390.04</v>
      </c>
      <c r="R2" t="n">
        <v>109.05</v>
      </c>
      <c r="S2" t="n">
        <v>39.31</v>
      </c>
      <c r="T2" t="n">
        <v>33553.9</v>
      </c>
      <c r="U2" t="n">
        <v>0.36</v>
      </c>
      <c r="V2" t="n">
        <v>0.79</v>
      </c>
      <c r="W2" t="n">
        <v>3.55</v>
      </c>
      <c r="X2" t="n">
        <v>2.18</v>
      </c>
      <c r="Y2" t="n">
        <v>1</v>
      </c>
      <c r="Z2" t="n">
        <v>10</v>
      </c>
      <c r="AA2" t="n">
        <v>462.7253972061857</v>
      </c>
      <c r="AB2" t="n">
        <v>633.1213024612807</v>
      </c>
      <c r="AC2" t="n">
        <v>572.6970939457043</v>
      </c>
      <c r="AD2" t="n">
        <v>462725.3972061857</v>
      </c>
      <c r="AE2" t="n">
        <v>633121.3024612807</v>
      </c>
      <c r="AF2" t="n">
        <v>1.243840599659382e-06</v>
      </c>
      <c r="AG2" t="n">
        <v>27</v>
      </c>
      <c r="AH2" t="n">
        <v>572697.0939457043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5.1031</v>
      </c>
      <c r="E3" t="n">
        <v>19.6</v>
      </c>
      <c r="F3" t="n">
        <v>15.76</v>
      </c>
      <c r="G3" t="n">
        <v>11.67</v>
      </c>
      <c r="H3" t="n">
        <v>0.2</v>
      </c>
      <c r="I3" t="n">
        <v>81</v>
      </c>
      <c r="J3" t="n">
        <v>107.73</v>
      </c>
      <c r="K3" t="n">
        <v>41.65</v>
      </c>
      <c r="L3" t="n">
        <v>1.25</v>
      </c>
      <c r="M3" t="n">
        <v>79</v>
      </c>
      <c r="N3" t="n">
        <v>14.83</v>
      </c>
      <c r="O3" t="n">
        <v>13520.81</v>
      </c>
      <c r="P3" t="n">
        <v>139.22</v>
      </c>
      <c r="Q3" t="n">
        <v>1389.81</v>
      </c>
      <c r="R3" t="n">
        <v>92.39</v>
      </c>
      <c r="S3" t="n">
        <v>39.31</v>
      </c>
      <c r="T3" t="n">
        <v>25355.33</v>
      </c>
      <c r="U3" t="n">
        <v>0.43</v>
      </c>
      <c r="V3" t="n">
        <v>0.8100000000000001</v>
      </c>
      <c r="W3" t="n">
        <v>3.49</v>
      </c>
      <c r="X3" t="n">
        <v>1.64</v>
      </c>
      <c r="Y3" t="n">
        <v>1</v>
      </c>
      <c r="Z3" t="n">
        <v>10</v>
      </c>
      <c r="AA3" t="n">
        <v>430.4777524306646</v>
      </c>
      <c r="AB3" t="n">
        <v>588.998652213732</v>
      </c>
      <c r="AC3" t="n">
        <v>532.7854475112531</v>
      </c>
      <c r="AD3" t="n">
        <v>430477.7524306646</v>
      </c>
      <c r="AE3" t="n">
        <v>588998.652213732</v>
      </c>
      <c r="AF3" t="n">
        <v>1.315395910086373e-06</v>
      </c>
      <c r="AG3" t="n">
        <v>26</v>
      </c>
      <c r="AH3" t="n">
        <v>532785.4475112531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5.2915</v>
      </c>
      <c r="E4" t="n">
        <v>18.9</v>
      </c>
      <c r="F4" t="n">
        <v>15.42</v>
      </c>
      <c r="G4" t="n">
        <v>14.23</v>
      </c>
      <c r="H4" t="n">
        <v>0.24</v>
      </c>
      <c r="I4" t="n">
        <v>65</v>
      </c>
      <c r="J4" t="n">
        <v>108.05</v>
      </c>
      <c r="K4" t="n">
        <v>41.65</v>
      </c>
      <c r="L4" t="n">
        <v>1.5</v>
      </c>
      <c r="M4" t="n">
        <v>63</v>
      </c>
      <c r="N4" t="n">
        <v>14.9</v>
      </c>
      <c r="O4" t="n">
        <v>13559.91</v>
      </c>
      <c r="P4" t="n">
        <v>133.22</v>
      </c>
      <c r="Q4" t="n">
        <v>1389.61</v>
      </c>
      <c r="R4" t="n">
        <v>81.48999999999999</v>
      </c>
      <c r="S4" t="n">
        <v>39.31</v>
      </c>
      <c r="T4" t="n">
        <v>19984.86</v>
      </c>
      <c r="U4" t="n">
        <v>0.48</v>
      </c>
      <c r="V4" t="n">
        <v>0.83</v>
      </c>
      <c r="W4" t="n">
        <v>3.47</v>
      </c>
      <c r="X4" t="n">
        <v>1.3</v>
      </c>
      <c r="Y4" t="n">
        <v>1</v>
      </c>
      <c r="Z4" t="n">
        <v>10</v>
      </c>
      <c r="AA4" t="n">
        <v>406.9783507034378</v>
      </c>
      <c r="AB4" t="n">
        <v>556.8457340501042</v>
      </c>
      <c r="AC4" t="n">
        <v>503.7011587302578</v>
      </c>
      <c r="AD4" t="n">
        <v>406978.3507034378</v>
      </c>
      <c r="AE4" t="n">
        <v>556845.7340501042</v>
      </c>
      <c r="AF4" t="n">
        <v>1.363958663992876e-06</v>
      </c>
      <c r="AG4" t="n">
        <v>25</v>
      </c>
      <c r="AH4" t="n">
        <v>503701.1587302578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5.4246</v>
      </c>
      <c r="E5" t="n">
        <v>18.43</v>
      </c>
      <c r="F5" t="n">
        <v>15.2</v>
      </c>
      <c r="G5" t="n">
        <v>16.89</v>
      </c>
      <c r="H5" t="n">
        <v>0.28</v>
      </c>
      <c r="I5" t="n">
        <v>54</v>
      </c>
      <c r="J5" t="n">
        <v>108.37</v>
      </c>
      <c r="K5" t="n">
        <v>41.65</v>
      </c>
      <c r="L5" t="n">
        <v>1.75</v>
      </c>
      <c r="M5" t="n">
        <v>52</v>
      </c>
      <c r="N5" t="n">
        <v>14.97</v>
      </c>
      <c r="O5" t="n">
        <v>13599.17</v>
      </c>
      <c r="P5" t="n">
        <v>128.4</v>
      </c>
      <c r="Q5" t="n">
        <v>1389.77</v>
      </c>
      <c r="R5" t="n">
        <v>74.65000000000001</v>
      </c>
      <c r="S5" t="n">
        <v>39.31</v>
      </c>
      <c r="T5" t="n">
        <v>16622.76</v>
      </c>
      <c r="U5" t="n">
        <v>0.53</v>
      </c>
      <c r="V5" t="n">
        <v>0.84</v>
      </c>
      <c r="W5" t="n">
        <v>3.45</v>
      </c>
      <c r="X5" t="n">
        <v>1.07</v>
      </c>
      <c r="Y5" t="n">
        <v>1</v>
      </c>
      <c r="Z5" t="n">
        <v>10</v>
      </c>
      <c r="AA5" t="n">
        <v>388.1427479887793</v>
      </c>
      <c r="AB5" t="n">
        <v>531.0740314477636</v>
      </c>
      <c r="AC5" t="n">
        <v>480.3890712534727</v>
      </c>
      <c r="AD5" t="n">
        <v>388142.7479887793</v>
      </c>
      <c r="AE5" t="n">
        <v>531074.0314477636</v>
      </c>
      <c r="AF5" t="n">
        <v>1.398267063913022e-06</v>
      </c>
      <c r="AG5" t="n">
        <v>24</v>
      </c>
      <c r="AH5" t="n">
        <v>480389.0712534727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5.5275</v>
      </c>
      <c r="E6" t="n">
        <v>18.09</v>
      </c>
      <c r="F6" t="n">
        <v>15.03</v>
      </c>
      <c r="G6" t="n">
        <v>19.61</v>
      </c>
      <c r="H6" t="n">
        <v>0.32</v>
      </c>
      <c r="I6" t="n">
        <v>46</v>
      </c>
      <c r="J6" t="n">
        <v>108.68</v>
      </c>
      <c r="K6" t="n">
        <v>41.65</v>
      </c>
      <c r="L6" t="n">
        <v>2</v>
      </c>
      <c r="M6" t="n">
        <v>44</v>
      </c>
      <c r="N6" t="n">
        <v>15.03</v>
      </c>
      <c r="O6" t="n">
        <v>13638.32</v>
      </c>
      <c r="P6" t="n">
        <v>123.33</v>
      </c>
      <c r="Q6" t="n">
        <v>1389.87</v>
      </c>
      <c r="R6" t="n">
        <v>69.65000000000001</v>
      </c>
      <c r="S6" t="n">
        <v>39.31</v>
      </c>
      <c r="T6" t="n">
        <v>14161.55</v>
      </c>
      <c r="U6" t="n">
        <v>0.5600000000000001</v>
      </c>
      <c r="V6" t="n">
        <v>0.85</v>
      </c>
      <c r="W6" t="n">
        <v>3.44</v>
      </c>
      <c r="X6" t="n">
        <v>0.91</v>
      </c>
      <c r="Y6" t="n">
        <v>1</v>
      </c>
      <c r="Z6" t="n">
        <v>10</v>
      </c>
      <c r="AA6" t="n">
        <v>378.8797764770139</v>
      </c>
      <c r="AB6" t="n">
        <v>518.4000251719045</v>
      </c>
      <c r="AC6" t="n">
        <v>468.924654348502</v>
      </c>
      <c r="AD6" t="n">
        <v>378879.7764770139</v>
      </c>
      <c r="AE6" t="n">
        <v>518400.0251719045</v>
      </c>
      <c r="AF6" t="n">
        <v>1.42479098841928e-06</v>
      </c>
      <c r="AG6" t="n">
        <v>24</v>
      </c>
      <c r="AH6" t="n">
        <v>468924.6543485021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5.6225</v>
      </c>
      <c r="E7" t="n">
        <v>17.79</v>
      </c>
      <c r="F7" t="n">
        <v>14.88</v>
      </c>
      <c r="G7" t="n">
        <v>22.9</v>
      </c>
      <c r="H7" t="n">
        <v>0.36</v>
      </c>
      <c r="I7" t="n">
        <v>39</v>
      </c>
      <c r="J7" t="n">
        <v>109</v>
      </c>
      <c r="K7" t="n">
        <v>41.65</v>
      </c>
      <c r="L7" t="n">
        <v>2.25</v>
      </c>
      <c r="M7" t="n">
        <v>37</v>
      </c>
      <c r="N7" t="n">
        <v>15.1</v>
      </c>
      <c r="O7" t="n">
        <v>13677.51</v>
      </c>
      <c r="P7" t="n">
        <v>118.92</v>
      </c>
      <c r="Q7" t="n">
        <v>1389.64</v>
      </c>
      <c r="R7" t="n">
        <v>64.88</v>
      </c>
      <c r="S7" t="n">
        <v>39.31</v>
      </c>
      <c r="T7" t="n">
        <v>11808.54</v>
      </c>
      <c r="U7" t="n">
        <v>0.61</v>
      </c>
      <c r="V7" t="n">
        <v>0.86</v>
      </c>
      <c r="W7" t="n">
        <v>3.43</v>
      </c>
      <c r="X7" t="n">
        <v>0.76</v>
      </c>
      <c r="Y7" t="n">
        <v>1</v>
      </c>
      <c r="Z7" t="n">
        <v>10</v>
      </c>
      <c r="AA7" t="n">
        <v>370.9189489560061</v>
      </c>
      <c r="AB7" t="n">
        <v>507.5076697507383</v>
      </c>
      <c r="AC7" t="n">
        <v>459.0718500412152</v>
      </c>
      <c r="AD7" t="n">
        <v>370918.9489560061</v>
      </c>
      <c r="AE7" t="n">
        <v>507507.6697507383</v>
      </c>
      <c r="AF7" t="n">
        <v>1.449278576641773e-06</v>
      </c>
      <c r="AG7" t="n">
        <v>24</v>
      </c>
      <c r="AH7" t="n">
        <v>459071.8500412152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5.6866</v>
      </c>
      <c r="E8" t="n">
        <v>17.59</v>
      </c>
      <c r="F8" t="n">
        <v>14.79</v>
      </c>
      <c r="G8" t="n">
        <v>26.11</v>
      </c>
      <c r="H8" t="n">
        <v>0.4</v>
      </c>
      <c r="I8" t="n">
        <v>34</v>
      </c>
      <c r="J8" t="n">
        <v>109.32</v>
      </c>
      <c r="K8" t="n">
        <v>41.65</v>
      </c>
      <c r="L8" t="n">
        <v>2.5</v>
      </c>
      <c r="M8" t="n">
        <v>29</v>
      </c>
      <c r="N8" t="n">
        <v>15.17</v>
      </c>
      <c r="O8" t="n">
        <v>13716.72</v>
      </c>
      <c r="P8" t="n">
        <v>114.45</v>
      </c>
      <c r="Q8" t="n">
        <v>1389.84</v>
      </c>
      <c r="R8" t="n">
        <v>62.18</v>
      </c>
      <c r="S8" t="n">
        <v>39.31</v>
      </c>
      <c r="T8" t="n">
        <v>10487.23</v>
      </c>
      <c r="U8" t="n">
        <v>0.63</v>
      </c>
      <c r="V8" t="n">
        <v>0.87</v>
      </c>
      <c r="W8" t="n">
        <v>3.42</v>
      </c>
      <c r="X8" t="n">
        <v>0.67</v>
      </c>
      <c r="Y8" t="n">
        <v>1</v>
      </c>
      <c r="Z8" t="n">
        <v>10</v>
      </c>
      <c r="AA8" t="n">
        <v>356.2055635469822</v>
      </c>
      <c r="AB8" t="n">
        <v>487.3761667253593</v>
      </c>
      <c r="AC8" t="n">
        <v>440.8616694098364</v>
      </c>
      <c r="AD8" t="n">
        <v>356205.5635469822</v>
      </c>
      <c r="AE8" t="n">
        <v>487376.1667253593</v>
      </c>
      <c r="AF8" t="n">
        <v>1.465801254589793e-06</v>
      </c>
      <c r="AG8" t="n">
        <v>23</v>
      </c>
      <c r="AH8" t="n">
        <v>440861.6694098364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5.731</v>
      </c>
      <c r="E9" t="n">
        <v>17.45</v>
      </c>
      <c r="F9" t="n">
        <v>14.72</v>
      </c>
      <c r="G9" t="n">
        <v>28.5</v>
      </c>
      <c r="H9" t="n">
        <v>0.44</v>
      </c>
      <c r="I9" t="n">
        <v>31</v>
      </c>
      <c r="J9" t="n">
        <v>109.64</v>
      </c>
      <c r="K9" t="n">
        <v>41.65</v>
      </c>
      <c r="L9" t="n">
        <v>2.75</v>
      </c>
      <c r="M9" t="n">
        <v>18</v>
      </c>
      <c r="N9" t="n">
        <v>15.24</v>
      </c>
      <c r="O9" t="n">
        <v>13755.95</v>
      </c>
      <c r="P9" t="n">
        <v>111.56</v>
      </c>
      <c r="Q9" t="n">
        <v>1389.88</v>
      </c>
      <c r="R9" t="n">
        <v>59.62</v>
      </c>
      <c r="S9" t="n">
        <v>39.31</v>
      </c>
      <c r="T9" t="n">
        <v>9222.940000000001</v>
      </c>
      <c r="U9" t="n">
        <v>0.66</v>
      </c>
      <c r="V9" t="n">
        <v>0.87</v>
      </c>
      <c r="W9" t="n">
        <v>3.42</v>
      </c>
      <c r="X9" t="n">
        <v>0.6</v>
      </c>
      <c r="Y9" t="n">
        <v>1</v>
      </c>
      <c r="Z9" t="n">
        <v>10</v>
      </c>
      <c r="AA9" t="n">
        <v>351.881539134976</v>
      </c>
      <c r="AB9" t="n">
        <v>481.4598457623587</v>
      </c>
      <c r="AC9" t="n">
        <v>435.5099938159359</v>
      </c>
      <c r="AD9" t="n">
        <v>351881.539134976</v>
      </c>
      <c r="AE9" t="n">
        <v>481459.8457623587</v>
      </c>
      <c r="AF9" t="n">
        <v>1.477245980032726e-06</v>
      </c>
      <c r="AG9" t="n">
        <v>23</v>
      </c>
      <c r="AH9" t="n">
        <v>435509.9938159359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5.735</v>
      </c>
      <c r="E10" t="n">
        <v>17.44</v>
      </c>
      <c r="F10" t="n">
        <v>14.73</v>
      </c>
      <c r="G10" t="n">
        <v>29.47</v>
      </c>
      <c r="H10" t="n">
        <v>0.48</v>
      </c>
      <c r="I10" t="n">
        <v>30</v>
      </c>
      <c r="J10" t="n">
        <v>109.96</v>
      </c>
      <c r="K10" t="n">
        <v>41.65</v>
      </c>
      <c r="L10" t="n">
        <v>3</v>
      </c>
      <c r="M10" t="n">
        <v>6</v>
      </c>
      <c r="N10" t="n">
        <v>15.31</v>
      </c>
      <c r="O10" t="n">
        <v>13795.21</v>
      </c>
      <c r="P10" t="n">
        <v>109.96</v>
      </c>
      <c r="Q10" t="n">
        <v>1389.76</v>
      </c>
      <c r="R10" t="n">
        <v>59.49</v>
      </c>
      <c r="S10" t="n">
        <v>39.31</v>
      </c>
      <c r="T10" t="n">
        <v>9159.75</v>
      </c>
      <c r="U10" t="n">
        <v>0.66</v>
      </c>
      <c r="V10" t="n">
        <v>0.87</v>
      </c>
      <c r="W10" t="n">
        <v>3.44</v>
      </c>
      <c r="X10" t="n">
        <v>0.61</v>
      </c>
      <c r="Y10" t="n">
        <v>1</v>
      </c>
      <c r="Z10" t="n">
        <v>10</v>
      </c>
      <c r="AA10" t="n">
        <v>350.2883294721794</v>
      </c>
      <c r="AB10" t="n">
        <v>479.2799460142708</v>
      </c>
      <c r="AC10" t="n">
        <v>433.5381406402971</v>
      </c>
      <c r="AD10" t="n">
        <v>350288.3294721795</v>
      </c>
      <c r="AE10" t="n">
        <v>479279.9460142708</v>
      </c>
      <c r="AF10" t="n">
        <v>1.478277036378937e-06</v>
      </c>
      <c r="AG10" t="n">
        <v>23</v>
      </c>
      <c r="AH10" t="n">
        <v>433538.140640297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5.747</v>
      </c>
      <c r="E11" t="n">
        <v>17.4</v>
      </c>
      <c r="F11" t="n">
        <v>14.72</v>
      </c>
      <c r="G11" t="n">
        <v>30.45</v>
      </c>
      <c r="H11" t="n">
        <v>0.52</v>
      </c>
      <c r="I11" t="n">
        <v>29</v>
      </c>
      <c r="J11" t="n">
        <v>110.27</v>
      </c>
      <c r="K11" t="n">
        <v>41.65</v>
      </c>
      <c r="L11" t="n">
        <v>3.25</v>
      </c>
      <c r="M11" t="n">
        <v>0</v>
      </c>
      <c r="N11" t="n">
        <v>15.37</v>
      </c>
      <c r="O11" t="n">
        <v>13834.5</v>
      </c>
      <c r="P11" t="n">
        <v>110.17</v>
      </c>
      <c r="Q11" t="n">
        <v>1389.92</v>
      </c>
      <c r="R11" t="n">
        <v>58.78</v>
      </c>
      <c r="S11" t="n">
        <v>39.31</v>
      </c>
      <c r="T11" t="n">
        <v>8809.950000000001</v>
      </c>
      <c r="U11" t="n">
        <v>0.67</v>
      </c>
      <c r="V11" t="n">
        <v>0.87</v>
      </c>
      <c r="W11" t="n">
        <v>3.44</v>
      </c>
      <c r="X11" t="n">
        <v>0.6</v>
      </c>
      <c r="Y11" t="n">
        <v>1</v>
      </c>
      <c r="Z11" t="n">
        <v>10</v>
      </c>
      <c r="AA11" t="n">
        <v>350.1088242110287</v>
      </c>
      <c r="AB11" t="n">
        <v>479.034338996751</v>
      </c>
      <c r="AC11" t="n">
        <v>433.3159740118177</v>
      </c>
      <c r="AD11" t="n">
        <v>350108.8242110286</v>
      </c>
      <c r="AE11" t="n">
        <v>479034.338996751</v>
      </c>
      <c r="AF11" t="n">
        <v>1.481370205417567e-06</v>
      </c>
      <c r="AG11" t="n">
        <v>23</v>
      </c>
      <c r="AH11" t="n">
        <v>433315.9740118177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5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2.9129</v>
      </c>
      <c r="E2" t="n">
        <v>34.33</v>
      </c>
      <c r="F2" t="n">
        <v>19.05</v>
      </c>
      <c r="G2" t="n">
        <v>4.82</v>
      </c>
      <c r="H2" t="n">
        <v>0.06</v>
      </c>
      <c r="I2" t="n">
        <v>237</v>
      </c>
      <c r="J2" t="n">
        <v>274.09</v>
      </c>
      <c r="K2" t="n">
        <v>60.56</v>
      </c>
      <c r="L2" t="n">
        <v>1</v>
      </c>
      <c r="M2" t="n">
        <v>235</v>
      </c>
      <c r="N2" t="n">
        <v>72.53</v>
      </c>
      <c r="O2" t="n">
        <v>34038.11</v>
      </c>
      <c r="P2" t="n">
        <v>328.99</v>
      </c>
      <c r="Q2" t="n">
        <v>1390.74</v>
      </c>
      <c r="R2" t="n">
        <v>194.27</v>
      </c>
      <c r="S2" t="n">
        <v>39.31</v>
      </c>
      <c r="T2" t="n">
        <v>75515.28</v>
      </c>
      <c r="U2" t="n">
        <v>0.2</v>
      </c>
      <c r="V2" t="n">
        <v>0.67</v>
      </c>
      <c r="W2" t="n">
        <v>3.78</v>
      </c>
      <c r="X2" t="n">
        <v>4.92</v>
      </c>
      <c r="Y2" t="n">
        <v>1</v>
      </c>
      <c r="Z2" t="n">
        <v>10</v>
      </c>
      <c r="AA2" t="n">
        <v>1248.675366107129</v>
      </c>
      <c r="AB2" t="n">
        <v>1708.492723577034</v>
      </c>
      <c r="AC2" t="n">
        <v>1545.436575923439</v>
      </c>
      <c r="AD2" t="n">
        <v>1248675.366107129</v>
      </c>
      <c r="AE2" t="n">
        <v>1708492.723577034</v>
      </c>
      <c r="AF2" t="n">
        <v>6.436775550433148e-07</v>
      </c>
      <c r="AG2" t="n">
        <v>45</v>
      </c>
      <c r="AH2" t="n">
        <v>1545436.575923439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3.3528</v>
      </c>
      <c r="E3" t="n">
        <v>29.83</v>
      </c>
      <c r="F3" t="n">
        <v>17.73</v>
      </c>
      <c r="G3" t="n">
        <v>6.05</v>
      </c>
      <c r="H3" t="n">
        <v>0.08</v>
      </c>
      <c r="I3" t="n">
        <v>176</v>
      </c>
      <c r="J3" t="n">
        <v>274.57</v>
      </c>
      <c r="K3" t="n">
        <v>60.56</v>
      </c>
      <c r="L3" t="n">
        <v>1.25</v>
      </c>
      <c r="M3" t="n">
        <v>174</v>
      </c>
      <c r="N3" t="n">
        <v>72.76000000000001</v>
      </c>
      <c r="O3" t="n">
        <v>34097.72</v>
      </c>
      <c r="P3" t="n">
        <v>305.25</v>
      </c>
      <c r="Q3" t="n">
        <v>1390.01</v>
      </c>
      <c r="R3" t="n">
        <v>153.8</v>
      </c>
      <c r="S3" t="n">
        <v>39.31</v>
      </c>
      <c r="T3" t="n">
        <v>55585.95</v>
      </c>
      <c r="U3" t="n">
        <v>0.26</v>
      </c>
      <c r="V3" t="n">
        <v>0.72</v>
      </c>
      <c r="W3" t="n">
        <v>3.65</v>
      </c>
      <c r="X3" t="n">
        <v>3.61</v>
      </c>
      <c r="Y3" t="n">
        <v>1</v>
      </c>
      <c r="Z3" t="n">
        <v>10</v>
      </c>
      <c r="AA3" t="n">
        <v>1032.158027434504</v>
      </c>
      <c r="AB3" t="n">
        <v>1412.244148734318</v>
      </c>
      <c r="AC3" t="n">
        <v>1277.461549276225</v>
      </c>
      <c r="AD3" t="n">
        <v>1032158.027434503</v>
      </c>
      <c r="AE3" t="n">
        <v>1412244.148734318</v>
      </c>
      <c r="AF3" t="n">
        <v>7.408843786430106e-07</v>
      </c>
      <c r="AG3" t="n">
        <v>39</v>
      </c>
      <c r="AH3" t="n">
        <v>1277461.549276225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3.6776</v>
      </c>
      <c r="E4" t="n">
        <v>27.19</v>
      </c>
      <c r="F4" t="n">
        <v>16.98</v>
      </c>
      <c r="G4" t="n">
        <v>7.28</v>
      </c>
      <c r="H4" t="n">
        <v>0.1</v>
      </c>
      <c r="I4" t="n">
        <v>140</v>
      </c>
      <c r="J4" t="n">
        <v>275.05</v>
      </c>
      <c r="K4" t="n">
        <v>60.56</v>
      </c>
      <c r="L4" t="n">
        <v>1.5</v>
      </c>
      <c r="M4" t="n">
        <v>138</v>
      </c>
      <c r="N4" t="n">
        <v>73</v>
      </c>
      <c r="O4" t="n">
        <v>34157.42</v>
      </c>
      <c r="P4" t="n">
        <v>291.33</v>
      </c>
      <c r="Q4" t="n">
        <v>1389.97</v>
      </c>
      <c r="R4" t="n">
        <v>130.18</v>
      </c>
      <c r="S4" t="n">
        <v>39.31</v>
      </c>
      <c r="T4" t="n">
        <v>43954.89</v>
      </c>
      <c r="U4" t="n">
        <v>0.3</v>
      </c>
      <c r="V4" t="n">
        <v>0.76</v>
      </c>
      <c r="W4" t="n">
        <v>3.59</v>
      </c>
      <c r="X4" t="n">
        <v>2.85</v>
      </c>
      <c r="Y4" t="n">
        <v>1</v>
      </c>
      <c r="Z4" t="n">
        <v>10</v>
      </c>
      <c r="AA4" t="n">
        <v>917.5869015482327</v>
      </c>
      <c r="AB4" t="n">
        <v>1255.482879775378</v>
      </c>
      <c r="AC4" t="n">
        <v>1135.661355810904</v>
      </c>
      <c r="AD4" t="n">
        <v>917586.9015482328</v>
      </c>
      <c r="AE4" t="n">
        <v>1255482.879775378</v>
      </c>
      <c r="AF4" t="n">
        <v>8.126570003870008e-07</v>
      </c>
      <c r="AG4" t="n">
        <v>36</v>
      </c>
      <c r="AH4" t="n">
        <v>1135661.355810904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3.922</v>
      </c>
      <c r="E5" t="n">
        <v>25.5</v>
      </c>
      <c r="F5" t="n">
        <v>16.49</v>
      </c>
      <c r="G5" t="n">
        <v>8.449999999999999</v>
      </c>
      <c r="H5" t="n">
        <v>0.11</v>
      </c>
      <c r="I5" t="n">
        <v>117</v>
      </c>
      <c r="J5" t="n">
        <v>275.54</v>
      </c>
      <c r="K5" t="n">
        <v>60.56</v>
      </c>
      <c r="L5" t="n">
        <v>1.75</v>
      </c>
      <c r="M5" t="n">
        <v>115</v>
      </c>
      <c r="N5" t="n">
        <v>73.23</v>
      </c>
      <c r="O5" t="n">
        <v>34217.22</v>
      </c>
      <c r="P5" t="n">
        <v>281.84</v>
      </c>
      <c r="Q5" t="n">
        <v>1390.07</v>
      </c>
      <c r="R5" t="n">
        <v>114.97</v>
      </c>
      <c r="S5" t="n">
        <v>39.31</v>
      </c>
      <c r="T5" t="n">
        <v>36467.25</v>
      </c>
      <c r="U5" t="n">
        <v>0.34</v>
      </c>
      <c r="V5" t="n">
        <v>0.78</v>
      </c>
      <c r="W5" t="n">
        <v>3.55</v>
      </c>
      <c r="X5" t="n">
        <v>2.36</v>
      </c>
      <c r="Y5" t="n">
        <v>1</v>
      </c>
      <c r="Z5" t="n">
        <v>10</v>
      </c>
      <c r="AA5" t="n">
        <v>845.2647924142988</v>
      </c>
      <c r="AB5" t="n">
        <v>1156.528579432058</v>
      </c>
      <c r="AC5" t="n">
        <v>1046.151115009117</v>
      </c>
      <c r="AD5" t="n">
        <v>845264.7924142987</v>
      </c>
      <c r="AE5" t="n">
        <v>1156528.579432058</v>
      </c>
      <c r="AF5" t="n">
        <v>8.666632465515057e-07</v>
      </c>
      <c r="AG5" t="n">
        <v>34</v>
      </c>
      <c r="AH5" t="n">
        <v>1046151.115009117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4.1235</v>
      </c>
      <c r="E6" t="n">
        <v>24.25</v>
      </c>
      <c r="F6" t="n">
        <v>16.13</v>
      </c>
      <c r="G6" t="n">
        <v>9.68</v>
      </c>
      <c r="H6" t="n">
        <v>0.13</v>
      </c>
      <c r="I6" t="n">
        <v>100</v>
      </c>
      <c r="J6" t="n">
        <v>276.02</v>
      </c>
      <c r="K6" t="n">
        <v>60.56</v>
      </c>
      <c r="L6" t="n">
        <v>2</v>
      </c>
      <c r="M6" t="n">
        <v>98</v>
      </c>
      <c r="N6" t="n">
        <v>73.47</v>
      </c>
      <c r="O6" t="n">
        <v>34277.1</v>
      </c>
      <c r="P6" t="n">
        <v>274.82</v>
      </c>
      <c r="Q6" t="n">
        <v>1390.04</v>
      </c>
      <c r="R6" t="n">
        <v>103.52</v>
      </c>
      <c r="S6" t="n">
        <v>39.31</v>
      </c>
      <c r="T6" t="n">
        <v>30824.68</v>
      </c>
      <c r="U6" t="n">
        <v>0.38</v>
      </c>
      <c r="V6" t="n">
        <v>0.8</v>
      </c>
      <c r="W6" t="n">
        <v>3.53</v>
      </c>
      <c r="X6" t="n">
        <v>2</v>
      </c>
      <c r="Y6" t="n">
        <v>1</v>
      </c>
      <c r="Z6" t="n">
        <v>10</v>
      </c>
      <c r="AA6" t="n">
        <v>788.703455431873</v>
      </c>
      <c r="AB6" t="n">
        <v>1079.138862862625</v>
      </c>
      <c r="AC6" t="n">
        <v>976.1473643719219</v>
      </c>
      <c r="AD6" t="n">
        <v>788703.455431873</v>
      </c>
      <c r="AE6" t="n">
        <v>1079138.862862625</v>
      </c>
      <c r="AF6" t="n">
        <v>9.111896729105389e-07</v>
      </c>
      <c r="AG6" t="n">
        <v>32</v>
      </c>
      <c r="AH6" t="n">
        <v>976147.3643719219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4.2923</v>
      </c>
      <c r="E7" t="n">
        <v>23.3</v>
      </c>
      <c r="F7" t="n">
        <v>15.85</v>
      </c>
      <c r="G7" t="n">
        <v>10.93</v>
      </c>
      <c r="H7" t="n">
        <v>0.14</v>
      </c>
      <c r="I7" t="n">
        <v>87</v>
      </c>
      <c r="J7" t="n">
        <v>276.51</v>
      </c>
      <c r="K7" t="n">
        <v>60.56</v>
      </c>
      <c r="L7" t="n">
        <v>2.25</v>
      </c>
      <c r="M7" t="n">
        <v>85</v>
      </c>
      <c r="N7" t="n">
        <v>73.70999999999999</v>
      </c>
      <c r="O7" t="n">
        <v>34337.08</v>
      </c>
      <c r="P7" t="n">
        <v>269.16</v>
      </c>
      <c r="Q7" t="n">
        <v>1389.69</v>
      </c>
      <c r="R7" t="n">
        <v>95.39</v>
      </c>
      <c r="S7" t="n">
        <v>39.31</v>
      </c>
      <c r="T7" t="n">
        <v>26827.34</v>
      </c>
      <c r="U7" t="n">
        <v>0.41</v>
      </c>
      <c r="V7" t="n">
        <v>0.8100000000000001</v>
      </c>
      <c r="W7" t="n">
        <v>3.5</v>
      </c>
      <c r="X7" t="n">
        <v>1.73</v>
      </c>
      <c r="Y7" t="n">
        <v>1</v>
      </c>
      <c r="Z7" t="n">
        <v>10</v>
      </c>
      <c r="AA7" t="n">
        <v>750.6829572384027</v>
      </c>
      <c r="AB7" t="n">
        <v>1027.11753988832</v>
      </c>
      <c r="AC7" t="n">
        <v>929.090883449899</v>
      </c>
      <c r="AD7" t="n">
        <v>750682.9572384027</v>
      </c>
      <c r="AE7" t="n">
        <v>1027117.53988832</v>
      </c>
      <c r="AF7" t="n">
        <v>9.484902226346322e-07</v>
      </c>
      <c r="AG7" t="n">
        <v>31</v>
      </c>
      <c r="AH7" t="n">
        <v>929090.883449899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4.4255</v>
      </c>
      <c r="E8" t="n">
        <v>22.6</v>
      </c>
      <c r="F8" t="n">
        <v>15.67</v>
      </c>
      <c r="G8" t="n">
        <v>12.21</v>
      </c>
      <c r="H8" t="n">
        <v>0.16</v>
      </c>
      <c r="I8" t="n">
        <v>77</v>
      </c>
      <c r="J8" t="n">
        <v>277</v>
      </c>
      <c r="K8" t="n">
        <v>60.56</v>
      </c>
      <c r="L8" t="n">
        <v>2.5</v>
      </c>
      <c r="M8" t="n">
        <v>75</v>
      </c>
      <c r="N8" t="n">
        <v>73.94</v>
      </c>
      <c r="O8" t="n">
        <v>34397.15</v>
      </c>
      <c r="P8" t="n">
        <v>265.32</v>
      </c>
      <c r="Q8" t="n">
        <v>1389.98</v>
      </c>
      <c r="R8" t="n">
        <v>89.70999999999999</v>
      </c>
      <c r="S8" t="n">
        <v>39.31</v>
      </c>
      <c r="T8" t="n">
        <v>24037.84</v>
      </c>
      <c r="U8" t="n">
        <v>0.44</v>
      </c>
      <c r="V8" t="n">
        <v>0.82</v>
      </c>
      <c r="W8" t="n">
        <v>3.48</v>
      </c>
      <c r="X8" t="n">
        <v>1.55</v>
      </c>
      <c r="Y8" t="n">
        <v>1</v>
      </c>
      <c r="Z8" t="n">
        <v>10</v>
      </c>
      <c r="AA8" t="n">
        <v>721.4104340810676</v>
      </c>
      <c r="AB8" t="n">
        <v>987.0655822918759</v>
      </c>
      <c r="AC8" t="n">
        <v>892.8614284731841</v>
      </c>
      <c r="AD8" t="n">
        <v>721410.4340810676</v>
      </c>
      <c r="AE8" t="n">
        <v>987065.5822918758</v>
      </c>
      <c r="AF8" t="n">
        <v>9.779240687439288e-07</v>
      </c>
      <c r="AG8" t="n">
        <v>30</v>
      </c>
      <c r="AH8" t="n">
        <v>892861.4284731841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4.5449</v>
      </c>
      <c r="E9" t="n">
        <v>22</v>
      </c>
      <c r="F9" t="n">
        <v>15.5</v>
      </c>
      <c r="G9" t="n">
        <v>13.48</v>
      </c>
      <c r="H9" t="n">
        <v>0.18</v>
      </c>
      <c r="I9" t="n">
        <v>69</v>
      </c>
      <c r="J9" t="n">
        <v>277.48</v>
      </c>
      <c r="K9" t="n">
        <v>60.56</v>
      </c>
      <c r="L9" t="n">
        <v>2.75</v>
      </c>
      <c r="M9" t="n">
        <v>67</v>
      </c>
      <c r="N9" t="n">
        <v>74.18000000000001</v>
      </c>
      <c r="O9" t="n">
        <v>34457.31</v>
      </c>
      <c r="P9" t="n">
        <v>261.3</v>
      </c>
      <c r="Q9" t="n">
        <v>1390.03</v>
      </c>
      <c r="R9" t="n">
        <v>84.09999999999999</v>
      </c>
      <c r="S9" t="n">
        <v>39.31</v>
      </c>
      <c r="T9" t="n">
        <v>21270.28</v>
      </c>
      <c r="U9" t="n">
        <v>0.47</v>
      </c>
      <c r="V9" t="n">
        <v>0.83</v>
      </c>
      <c r="W9" t="n">
        <v>3.47</v>
      </c>
      <c r="X9" t="n">
        <v>1.37</v>
      </c>
      <c r="Y9" t="n">
        <v>1</v>
      </c>
      <c r="Z9" t="n">
        <v>10</v>
      </c>
      <c r="AA9" t="n">
        <v>694.4784192781875</v>
      </c>
      <c r="AB9" t="n">
        <v>950.2160114819379</v>
      </c>
      <c r="AC9" t="n">
        <v>859.5287289826491</v>
      </c>
      <c r="AD9" t="n">
        <v>694478.4192781876</v>
      </c>
      <c r="AE9" t="n">
        <v>950216.011481938</v>
      </c>
      <c r="AF9" t="n">
        <v>1.004308462328388e-06</v>
      </c>
      <c r="AG9" t="n">
        <v>29</v>
      </c>
      <c r="AH9" t="n">
        <v>859528.7289826492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4.6327</v>
      </c>
      <c r="E10" t="n">
        <v>21.59</v>
      </c>
      <c r="F10" t="n">
        <v>15.39</v>
      </c>
      <c r="G10" t="n">
        <v>14.66</v>
      </c>
      <c r="H10" t="n">
        <v>0.19</v>
      </c>
      <c r="I10" t="n">
        <v>63</v>
      </c>
      <c r="J10" t="n">
        <v>277.97</v>
      </c>
      <c r="K10" t="n">
        <v>60.56</v>
      </c>
      <c r="L10" t="n">
        <v>3</v>
      </c>
      <c r="M10" t="n">
        <v>61</v>
      </c>
      <c r="N10" t="n">
        <v>74.42</v>
      </c>
      <c r="O10" t="n">
        <v>34517.57</v>
      </c>
      <c r="P10" t="n">
        <v>258.65</v>
      </c>
      <c r="Q10" t="n">
        <v>1389.79</v>
      </c>
      <c r="R10" t="n">
        <v>80.53</v>
      </c>
      <c r="S10" t="n">
        <v>39.31</v>
      </c>
      <c r="T10" t="n">
        <v>19515.58</v>
      </c>
      <c r="U10" t="n">
        <v>0.49</v>
      </c>
      <c r="V10" t="n">
        <v>0.83</v>
      </c>
      <c r="W10" t="n">
        <v>3.48</v>
      </c>
      <c r="X10" t="n">
        <v>1.27</v>
      </c>
      <c r="Y10" t="n">
        <v>1</v>
      </c>
      <c r="Z10" t="n">
        <v>10</v>
      </c>
      <c r="AA10" t="n">
        <v>682.4108719724088</v>
      </c>
      <c r="AB10" t="n">
        <v>933.7046608755583</v>
      </c>
      <c r="AC10" t="n">
        <v>844.5931985043162</v>
      </c>
      <c r="AD10" t="n">
        <v>682410.8719724088</v>
      </c>
      <c r="AE10" t="n">
        <v>933704.6608755583</v>
      </c>
      <c r="AF10" t="n">
        <v>1.023710051580612e-06</v>
      </c>
      <c r="AG10" t="n">
        <v>29</v>
      </c>
      <c r="AH10" t="n">
        <v>844593.1985043162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4.7116</v>
      </c>
      <c r="E11" t="n">
        <v>21.22</v>
      </c>
      <c r="F11" t="n">
        <v>15.29</v>
      </c>
      <c r="G11" t="n">
        <v>15.82</v>
      </c>
      <c r="H11" t="n">
        <v>0.21</v>
      </c>
      <c r="I11" t="n">
        <v>58</v>
      </c>
      <c r="J11" t="n">
        <v>278.46</v>
      </c>
      <c r="K11" t="n">
        <v>60.56</v>
      </c>
      <c r="L11" t="n">
        <v>3.25</v>
      </c>
      <c r="M11" t="n">
        <v>56</v>
      </c>
      <c r="N11" t="n">
        <v>74.66</v>
      </c>
      <c r="O11" t="n">
        <v>34577.92</v>
      </c>
      <c r="P11" t="n">
        <v>256.08</v>
      </c>
      <c r="Q11" t="n">
        <v>1389.95</v>
      </c>
      <c r="R11" t="n">
        <v>77.98</v>
      </c>
      <c r="S11" t="n">
        <v>39.31</v>
      </c>
      <c r="T11" t="n">
        <v>18263.21</v>
      </c>
      <c r="U11" t="n">
        <v>0.5</v>
      </c>
      <c r="V11" t="n">
        <v>0.84</v>
      </c>
      <c r="W11" t="n">
        <v>3.45</v>
      </c>
      <c r="X11" t="n">
        <v>1.17</v>
      </c>
      <c r="Y11" t="n">
        <v>1</v>
      </c>
      <c r="Z11" t="n">
        <v>10</v>
      </c>
      <c r="AA11" t="n">
        <v>662.6408268748751</v>
      </c>
      <c r="AB11" t="n">
        <v>906.6544129802791</v>
      </c>
      <c r="AC11" t="n">
        <v>820.1245883029012</v>
      </c>
      <c r="AD11" t="n">
        <v>662640.8268748751</v>
      </c>
      <c r="AE11" t="n">
        <v>906654.4129802791</v>
      </c>
      <c r="AF11" t="n">
        <v>1.041144964929137e-06</v>
      </c>
      <c r="AG11" t="n">
        <v>28</v>
      </c>
      <c r="AH11" t="n">
        <v>820124.5883029012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4.7987</v>
      </c>
      <c r="E12" t="n">
        <v>20.84</v>
      </c>
      <c r="F12" t="n">
        <v>15.17</v>
      </c>
      <c r="G12" t="n">
        <v>17.17</v>
      </c>
      <c r="H12" t="n">
        <v>0.22</v>
      </c>
      <c r="I12" t="n">
        <v>53</v>
      </c>
      <c r="J12" t="n">
        <v>278.95</v>
      </c>
      <c r="K12" t="n">
        <v>60.56</v>
      </c>
      <c r="L12" t="n">
        <v>3.5</v>
      </c>
      <c r="M12" t="n">
        <v>51</v>
      </c>
      <c r="N12" t="n">
        <v>74.90000000000001</v>
      </c>
      <c r="O12" t="n">
        <v>34638.36</v>
      </c>
      <c r="P12" t="n">
        <v>253.18</v>
      </c>
      <c r="Q12" t="n">
        <v>1389.88</v>
      </c>
      <c r="R12" t="n">
        <v>74.05</v>
      </c>
      <c r="S12" t="n">
        <v>39.31</v>
      </c>
      <c r="T12" t="n">
        <v>16323.46</v>
      </c>
      <c r="U12" t="n">
        <v>0.53</v>
      </c>
      <c r="V12" t="n">
        <v>0.85</v>
      </c>
      <c r="W12" t="n">
        <v>3.44</v>
      </c>
      <c r="X12" t="n">
        <v>1.05</v>
      </c>
      <c r="Y12" t="n">
        <v>1</v>
      </c>
      <c r="Z12" t="n">
        <v>10</v>
      </c>
      <c r="AA12" t="n">
        <v>651.1115673462236</v>
      </c>
      <c r="AB12" t="n">
        <v>890.8795714581454</v>
      </c>
      <c r="AC12" t="n">
        <v>805.8552755155109</v>
      </c>
      <c r="AD12" t="n">
        <v>651111.5673462236</v>
      </c>
      <c r="AE12" t="n">
        <v>890879.5714581454</v>
      </c>
      <c r="AF12" t="n">
        <v>1.060391871806912e-06</v>
      </c>
      <c r="AG12" t="n">
        <v>28</v>
      </c>
      <c r="AH12" t="n">
        <v>805855.2755155109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4.8674</v>
      </c>
      <c r="E13" t="n">
        <v>20.54</v>
      </c>
      <c r="F13" t="n">
        <v>15.09</v>
      </c>
      <c r="G13" t="n">
        <v>18.47</v>
      </c>
      <c r="H13" t="n">
        <v>0.24</v>
      </c>
      <c r="I13" t="n">
        <v>49</v>
      </c>
      <c r="J13" t="n">
        <v>279.44</v>
      </c>
      <c r="K13" t="n">
        <v>60.56</v>
      </c>
      <c r="L13" t="n">
        <v>3.75</v>
      </c>
      <c r="M13" t="n">
        <v>47</v>
      </c>
      <c r="N13" t="n">
        <v>75.14</v>
      </c>
      <c r="O13" t="n">
        <v>34698.9</v>
      </c>
      <c r="P13" t="n">
        <v>250.76</v>
      </c>
      <c r="Q13" t="n">
        <v>1389.7</v>
      </c>
      <c r="R13" t="n">
        <v>71.40000000000001</v>
      </c>
      <c r="S13" t="n">
        <v>39.31</v>
      </c>
      <c r="T13" t="n">
        <v>15019.55</v>
      </c>
      <c r="U13" t="n">
        <v>0.55</v>
      </c>
      <c r="V13" t="n">
        <v>0.85</v>
      </c>
      <c r="W13" t="n">
        <v>3.44</v>
      </c>
      <c r="X13" t="n">
        <v>0.96</v>
      </c>
      <c r="Y13" t="n">
        <v>1</v>
      </c>
      <c r="Z13" t="n">
        <v>10</v>
      </c>
      <c r="AA13" t="n">
        <v>633.1804821926295</v>
      </c>
      <c r="AB13" t="n">
        <v>866.3454696873515</v>
      </c>
      <c r="AC13" t="n">
        <v>783.6626739838933</v>
      </c>
      <c r="AD13" t="n">
        <v>633180.4821926295</v>
      </c>
      <c r="AE13" t="n">
        <v>866345.4696873515</v>
      </c>
      <c r="AF13" t="n">
        <v>1.075572841984905e-06</v>
      </c>
      <c r="AG13" t="n">
        <v>27</v>
      </c>
      <c r="AH13" t="n">
        <v>783662.6739838934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4.921</v>
      </c>
      <c r="E14" t="n">
        <v>20.32</v>
      </c>
      <c r="F14" t="n">
        <v>15.02</v>
      </c>
      <c r="G14" t="n">
        <v>19.59</v>
      </c>
      <c r="H14" t="n">
        <v>0.25</v>
      </c>
      <c r="I14" t="n">
        <v>46</v>
      </c>
      <c r="J14" t="n">
        <v>279.94</v>
      </c>
      <c r="K14" t="n">
        <v>60.56</v>
      </c>
      <c r="L14" t="n">
        <v>4</v>
      </c>
      <c r="M14" t="n">
        <v>44</v>
      </c>
      <c r="N14" t="n">
        <v>75.38</v>
      </c>
      <c r="O14" t="n">
        <v>34759.54</v>
      </c>
      <c r="P14" t="n">
        <v>248.6</v>
      </c>
      <c r="Q14" t="n">
        <v>1389.76</v>
      </c>
      <c r="R14" t="n">
        <v>69.12</v>
      </c>
      <c r="S14" t="n">
        <v>39.31</v>
      </c>
      <c r="T14" t="n">
        <v>13894.28</v>
      </c>
      <c r="U14" t="n">
        <v>0.57</v>
      </c>
      <c r="V14" t="n">
        <v>0.85</v>
      </c>
      <c r="W14" t="n">
        <v>3.44</v>
      </c>
      <c r="X14" t="n">
        <v>0.89</v>
      </c>
      <c r="Y14" t="n">
        <v>1</v>
      </c>
      <c r="Z14" t="n">
        <v>10</v>
      </c>
      <c r="AA14" t="n">
        <v>626.0954576214846</v>
      </c>
      <c r="AB14" t="n">
        <v>856.6514264998867</v>
      </c>
      <c r="AC14" t="n">
        <v>774.8938166725652</v>
      </c>
      <c r="AD14" t="n">
        <v>626095.4576214845</v>
      </c>
      <c r="AE14" t="n">
        <v>856651.4264998867</v>
      </c>
      <c r="AF14" t="n">
        <v>1.087417092371229e-06</v>
      </c>
      <c r="AG14" t="n">
        <v>27</v>
      </c>
      <c r="AH14" t="n">
        <v>774893.8166725652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4.974</v>
      </c>
      <c r="E15" t="n">
        <v>20.1</v>
      </c>
      <c r="F15" t="n">
        <v>14.96</v>
      </c>
      <c r="G15" t="n">
        <v>20.87</v>
      </c>
      <c r="H15" t="n">
        <v>0.27</v>
      </c>
      <c r="I15" t="n">
        <v>43</v>
      </c>
      <c r="J15" t="n">
        <v>280.43</v>
      </c>
      <c r="K15" t="n">
        <v>60.56</v>
      </c>
      <c r="L15" t="n">
        <v>4.25</v>
      </c>
      <c r="M15" t="n">
        <v>41</v>
      </c>
      <c r="N15" t="n">
        <v>75.62</v>
      </c>
      <c r="O15" t="n">
        <v>34820.27</v>
      </c>
      <c r="P15" t="n">
        <v>246.73</v>
      </c>
      <c r="Q15" t="n">
        <v>1389.7</v>
      </c>
      <c r="R15" t="n">
        <v>67.31</v>
      </c>
      <c r="S15" t="n">
        <v>39.31</v>
      </c>
      <c r="T15" t="n">
        <v>13006.12</v>
      </c>
      <c r="U15" t="n">
        <v>0.58</v>
      </c>
      <c r="V15" t="n">
        <v>0.86</v>
      </c>
      <c r="W15" t="n">
        <v>3.43</v>
      </c>
      <c r="X15" t="n">
        <v>0.84</v>
      </c>
      <c r="Y15" t="n">
        <v>1</v>
      </c>
      <c r="Z15" t="n">
        <v>10</v>
      </c>
      <c r="AA15" t="n">
        <v>619.5941351657982</v>
      </c>
      <c r="AB15" t="n">
        <v>847.7560302979128</v>
      </c>
      <c r="AC15" t="n">
        <v>766.8473845993406</v>
      </c>
      <c r="AD15" t="n">
        <v>619594.1351657982</v>
      </c>
      <c r="AE15" t="n">
        <v>847756.0302979129</v>
      </c>
      <c r="AF15" t="n">
        <v>1.099128757865168e-06</v>
      </c>
      <c r="AG15" t="n">
        <v>27</v>
      </c>
      <c r="AH15" t="n">
        <v>766847.3845993406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5.0282</v>
      </c>
      <c r="E16" t="n">
        <v>19.89</v>
      </c>
      <c r="F16" t="n">
        <v>14.9</v>
      </c>
      <c r="G16" t="n">
        <v>22.35</v>
      </c>
      <c r="H16" t="n">
        <v>0.29</v>
      </c>
      <c r="I16" t="n">
        <v>40</v>
      </c>
      <c r="J16" t="n">
        <v>280.92</v>
      </c>
      <c r="K16" t="n">
        <v>60.56</v>
      </c>
      <c r="L16" t="n">
        <v>4.5</v>
      </c>
      <c r="M16" t="n">
        <v>38</v>
      </c>
      <c r="N16" t="n">
        <v>75.87</v>
      </c>
      <c r="O16" t="n">
        <v>34881.09</v>
      </c>
      <c r="P16" t="n">
        <v>244.91</v>
      </c>
      <c r="Q16" t="n">
        <v>1389.79</v>
      </c>
      <c r="R16" t="n">
        <v>65.41</v>
      </c>
      <c r="S16" t="n">
        <v>39.31</v>
      </c>
      <c r="T16" t="n">
        <v>12068.07</v>
      </c>
      <c r="U16" t="n">
        <v>0.6</v>
      </c>
      <c r="V16" t="n">
        <v>0.86</v>
      </c>
      <c r="W16" t="n">
        <v>3.42</v>
      </c>
      <c r="X16" t="n">
        <v>0.78</v>
      </c>
      <c r="Y16" t="n">
        <v>1</v>
      </c>
      <c r="Z16" t="n">
        <v>10</v>
      </c>
      <c r="AA16" t="n">
        <v>604.113335061955</v>
      </c>
      <c r="AB16" t="n">
        <v>826.574516631135</v>
      </c>
      <c r="AC16" t="n">
        <v>747.687404868479</v>
      </c>
      <c r="AD16" t="n">
        <v>604113.335061955</v>
      </c>
      <c r="AE16" t="n">
        <v>826574.516631135</v>
      </c>
      <c r="AF16" t="n">
        <v>1.111105593143876e-06</v>
      </c>
      <c r="AG16" t="n">
        <v>26</v>
      </c>
      <c r="AH16" t="n">
        <v>747687.404868479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5.0638</v>
      </c>
      <c r="E17" t="n">
        <v>19.75</v>
      </c>
      <c r="F17" t="n">
        <v>14.86</v>
      </c>
      <c r="G17" t="n">
        <v>23.47</v>
      </c>
      <c r="H17" t="n">
        <v>0.3</v>
      </c>
      <c r="I17" t="n">
        <v>38</v>
      </c>
      <c r="J17" t="n">
        <v>281.41</v>
      </c>
      <c r="K17" t="n">
        <v>60.56</v>
      </c>
      <c r="L17" t="n">
        <v>4.75</v>
      </c>
      <c r="M17" t="n">
        <v>36</v>
      </c>
      <c r="N17" t="n">
        <v>76.11</v>
      </c>
      <c r="O17" t="n">
        <v>34942.02</v>
      </c>
      <c r="P17" t="n">
        <v>243.47</v>
      </c>
      <c r="Q17" t="n">
        <v>1389.88</v>
      </c>
      <c r="R17" t="n">
        <v>64.22</v>
      </c>
      <c r="S17" t="n">
        <v>39.31</v>
      </c>
      <c r="T17" t="n">
        <v>11484.14</v>
      </c>
      <c r="U17" t="n">
        <v>0.61</v>
      </c>
      <c r="V17" t="n">
        <v>0.86</v>
      </c>
      <c r="W17" t="n">
        <v>3.42</v>
      </c>
      <c r="X17" t="n">
        <v>0.74</v>
      </c>
      <c r="Y17" t="n">
        <v>1</v>
      </c>
      <c r="Z17" t="n">
        <v>10</v>
      </c>
      <c r="AA17" t="n">
        <v>599.7189147328389</v>
      </c>
      <c r="AB17" t="n">
        <v>820.5618768686961</v>
      </c>
      <c r="AC17" t="n">
        <v>742.2486030061743</v>
      </c>
      <c r="AD17" t="n">
        <v>599718.914732839</v>
      </c>
      <c r="AE17" t="n">
        <v>820561.8768686961</v>
      </c>
      <c r="AF17" t="n">
        <v>1.118972296758672e-06</v>
      </c>
      <c r="AG17" t="n">
        <v>26</v>
      </c>
      <c r="AH17" t="n">
        <v>742248.6030061743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5.1016</v>
      </c>
      <c r="E18" t="n">
        <v>19.6</v>
      </c>
      <c r="F18" t="n">
        <v>14.82</v>
      </c>
      <c r="G18" t="n">
        <v>24.7</v>
      </c>
      <c r="H18" t="n">
        <v>0.32</v>
      </c>
      <c r="I18" t="n">
        <v>36</v>
      </c>
      <c r="J18" t="n">
        <v>281.91</v>
      </c>
      <c r="K18" t="n">
        <v>60.56</v>
      </c>
      <c r="L18" t="n">
        <v>5</v>
      </c>
      <c r="M18" t="n">
        <v>34</v>
      </c>
      <c r="N18" t="n">
        <v>76.34999999999999</v>
      </c>
      <c r="O18" t="n">
        <v>35003.04</v>
      </c>
      <c r="P18" t="n">
        <v>241.7</v>
      </c>
      <c r="Q18" t="n">
        <v>1389.79</v>
      </c>
      <c r="R18" t="n">
        <v>62.8</v>
      </c>
      <c r="S18" t="n">
        <v>39.31</v>
      </c>
      <c r="T18" t="n">
        <v>10783.99</v>
      </c>
      <c r="U18" t="n">
        <v>0.63</v>
      </c>
      <c r="V18" t="n">
        <v>0.87</v>
      </c>
      <c r="W18" t="n">
        <v>3.42</v>
      </c>
      <c r="X18" t="n">
        <v>0.7</v>
      </c>
      <c r="Y18" t="n">
        <v>1</v>
      </c>
      <c r="Z18" t="n">
        <v>10</v>
      </c>
      <c r="AA18" t="n">
        <v>594.8795553446232</v>
      </c>
      <c r="AB18" t="n">
        <v>813.940451856271</v>
      </c>
      <c r="AC18" t="n">
        <v>736.2591175037068</v>
      </c>
      <c r="AD18" t="n">
        <v>594879.5553446232</v>
      </c>
      <c r="AE18" t="n">
        <v>813940.451856271</v>
      </c>
      <c r="AF18" t="n">
        <v>1.127325144978878e-06</v>
      </c>
      <c r="AG18" t="n">
        <v>26</v>
      </c>
      <c r="AH18" t="n">
        <v>736259.1175037067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5.135</v>
      </c>
      <c r="E19" t="n">
        <v>19.47</v>
      </c>
      <c r="F19" t="n">
        <v>14.8</v>
      </c>
      <c r="G19" t="n">
        <v>26.11</v>
      </c>
      <c r="H19" t="n">
        <v>0.33</v>
      </c>
      <c r="I19" t="n">
        <v>34</v>
      </c>
      <c r="J19" t="n">
        <v>282.4</v>
      </c>
      <c r="K19" t="n">
        <v>60.56</v>
      </c>
      <c r="L19" t="n">
        <v>5.25</v>
      </c>
      <c r="M19" t="n">
        <v>32</v>
      </c>
      <c r="N19" t="n">
        <v>76.59999999999999</v>
      </c>
      <c r="O19" t="n">
        <v>35064.15</v>
      </c>
      <c r="P19" t="n">
        <v>240.15</v>
      </c>
      <c r="Q19" t="n">
        <v>1389.75</v>
      </c>
      <c r="R19" t="n">
        <v>62.23</v>
      </c>
      <c r="S19" t="n">
        <v>39.31</v>
      </c>
      <c r="T19" t="n">
        <v>10508.28</v>
      </c>
      <c r="U19" t="n">
        <v>0.63</v>
      </c>
      <c r="V19" t="n">
        <v>0.87</v>
      </c>
      <c r="W19" t="n">
        <v>3.42</v>
      </c>
      <c r="X19" t="n">
        <v>0.68</v>
      </c>
      <c r="Y19" t="n">
        <v>1</v>
      </c>
      <c r="Z19" t="n">
        <v>10</v>
      </c>
      <c r="AA19" t="n">
        <v>590.7798750298497</v>
      </c>
      <c r="AB19" t="n">
        <v>808.3310883844672</v>
      </c>
      <c r="AC19" t="n">
        <v>731.1851038088607</v>
      </c>
      <c r="AD19" t="n">
        <v>590779.8750298497</v>
      </c>
      <c r="AE19" t="n">
        <v>808331.0883844672</v>
      </c>
      <c r="AF19" t="n">
        <v>1.134705703988267e-06</v>
      </c>
      <c r="AG19" t="n">
        <v>26</v>
      </c>
      <c r="AH19" t="n">
        <v>731185.1038088608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5.1808</v>
      </c>
      <c r="E20" t="n">
        <v>19.3</v>
      </c>
      <c r="F20" t="n">
        <v>14.73</v>
      </c>
      <c r="G20" t="n">
        <v>27.62</v>
      </c>
      <c r="H20" t="n">
        <v>0.35</v>
      </c>
      <c r="I20" t="n">
        <v>32</v>
      </c>
      <c r="J20" t="n">
        <v>282.9</v>
      </c>
      <c r="K20" t="n">
        <v>60.56</v>
      </c>
      <c r="L20" t="n">
        <v>5.5</v>
      </c>
      <c r="M20" t="n">
        <v>30</v>
      </c>
      <c r="N20" t="n">
        <v>76.84999999999999</v>
      </c>
      <c r="O20" t="n">
        <v>35125.37</v>
      </c>
      <c r="P20" t="n">
        <v>238.1</v>
      </c>
      <c r="Q20" t="n">
        <v>1389.66</v>
      </c>
      <c r="R20" t="n">
        <v>60.15</v>
      </c>
      <c r="S20" t="n">
        <v>39.31</v>
      </c>
      <c r="T20" t="n">
        <v>9482.52</v>
      </c>
      <c r="U20" t="n">
        <v>0.65</v>
      </c>
      <c r="V20" t="n">
        <v>0.87</v>
      </c>
      <c r="W20" t="n">
        <v>3.41</v>
      </c>
      <c r="X20" t="n">
        <v>0.61</v>
      </c>
      <c r="Y20" t="n">
        <v>1</v>
      </c>
      <c r="Z20" t="n">
        <v>10</v>
      </c>
      <c r="AA20" t="n">
        <v>585.0420787897102</v>
      </c>
      <c r="AB20" t="n">
        <v>800.4803824350035</v>
      </c>
      <c r="AC20" t="n">
        <v>724.0836582166791</v>
      </c>
      <c r="AD20" t="n">
        <v>585042.0787897102</v>
      </c>
      <c r="AE20" t="n">
        <v>800480.3824350035</v>
      </c>
      <c r="AF20" t="n">
        <v>1.144826350773595e-06</v>
      </c>
      <c r="AG20" t="n">
        <v>26</v>
      </c>
      <c r="AH20" t="n">
        <v>724083.658216679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5.198</v>
      </c>
      <c r="E21" t="n">
        <v>19.24</v>
      </c>
      <c r="F21" t="n">
        <v>14.72</v>
      </c>
      <c r="G21" t="n">
        <v>28.49</v>
      </c>
      <c r="H21" t="n">
        <v>0.36</v>
      </c>
      <c r="I21" t="n">
        <v>31</v>
      </c>
      <c r="J21" t="n">
        <v>283.4</v>
      </c>
      <c r="K21" t="n">
        <v>60.56</v>
      </c>
      <c r="L21" t="n">
        <v>5.75</v>
      </c>
      <c r="M21" t="n">
        <v>29</v>
      </c>
      <c r="N21" t="n">
        <v>77.09</v>
      </c>
      <c r="O21" t="n">
        <v>35186.68</v>
      </c>
      <c r="P21" t="n">
        <v>237.2</v>
      </c>
      <c r="Q21" t="n">
        <v>1389.85</v>
      </c>
      <c r="R21" t="n">
        <v>59.97</v>
      </c>
      <c r="S21" t="n">
        <v>39.31</v>
      </c>
      <c r="T21" t="n">
        <v>9394.469999999999</v>
      </c>
      <c r="U21" t="n">
        <v>0.66</v>
      </c>
      <c r="V21" t="n">
        <v>0.87</v>
      </c>
      <c r="W21" t="n">
        <v>3.41</v>
      </c>
      <c r="X21" t="n">
        <v>0.59</v>
      </c>
      <c r="Y21" t="n">
        <v>1</v>
      </c>
      <c r="Z21" t="n">
        <v>10</v>
      </c>
      <c r="AA21" t="n">
        <v>582.8844034538967</v>
      </c>
      <c r="AB21" t="n">
        <v>797.5281558506258</v>
      </c>
      <c r="AC21" t="n">
        <v>721.4131879940383</v>
      </c>
      <c r="AD21" t="n">
        <v>582884.4034538966</v>
      </c>
      <c r="AE21" t="n">
        <v>797528.1558506258</v>
      </c>
      <c r="AF21" t="n">
        <v>1.14862711768861e-06</v>
      </c>
      <c r="AG21" t="n">
        <v>26</v>
      </c>
      <c r="AH21" t="n">
        <v>721413.1879940382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5.2141</v>
      </c>
      <c r="E22" t="n">
        <v>19.18</v>
      </c>
      <c r="F22" t="n">
        <v>14.71</v>
      </c>
      <c r="G22" t="n">
        <v>29.42</v>
      </c>
      <c r="H22" t="n">
        <v>0.38</v>
      </c>
      <c r="I22" t="n">
        <v>30</v>
      </c>
      <c r="J22" t="n">
        <v>283.9</v>
      </c>
      <c r="K22" t="n">
        <v>60.56</v>
      </c>
      <c r="L22" t="n">
        <v>6</v>
      </c>
      <c r="M22" t="n">
        <v>28</v>
      </c>
      <c r="N22" t="n">
        <v>77.34</v>
      </c>
      <c r="O22" t="n">
        <v>35248.1</v>
      </c>
      <c r="P22" t="n">
        <v>236.1</v>
      </c>
      <c r="Q22" t="n">
        <v>1389.81</v>
      </c>
      <c r="R22" t="n">
        <v>59.33</v>
      </c>
      <c r="S22" t="n">
        <v>39.31</v>
      </c>
      <c r="T22" t="n">
        <v>9082.940000000001</v>
      </c>
      <c r="U22" t="n">
        <v>0.66</v>
      </c>
      <c r="V22" t="n">
        <v>0.87</v>
      </c>
      <c r="W22" t="n">
        <v>3.42</v>
      </c>
      <c r="X22" t="n">
        <v>0.59</v>
      </c>
      <c r="Y22" t="n">
        <v>1</v>
      </c>
      <c r="Z22" t="n">
        <v>10</v>
      </c>
      <c r="AA22" t="n">
        <v>571.521398012765</v>
      </c>
      <c r="AB22" t="n">
        <v>781.9807905056493</v>
      </c>
      <c r="AC22" t="n">
        <v>707.3496413767219</v>
      </c>
      <c r="AD22" t="n">
        <v>571521.398012765</v>
      </c>
      <c r="AE22" t="n">
        <v>781980.7905056493</v>
      </c>
      <c r="AF22" t="n">
        <v>1.152184812300919e-06</v>
      </c>
      <c r="AG22" t="n">
        <v>25</v>
      </c>
      <c r="AH22" t="n">
        <v>707349.6413767219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5.2553</v>
      </c>
      <c r="E23" t="n">
        <v>19.03</v>
      </c>
      <c r="F23" t="n">
        <v>14.66</v>
      </c>
      <c r="G23" t="n">
        <v>31.43</v>
      </c>
      <c r="H23" t="n">
        <v>0.39</v>
      </c>
      <c r="I23" t="n">
        <v>28</v>
      </c>
      <c r="J23" t="n">
        <v>284.4</v>
      </c>
      <c r="K23" t="n">
        <v>60.56</v>
      </c>
      <c r="L23" t="n">
        <v>6.25</v>
      </c>
      <c r="M23" t="n">
        <v>26</v>
      </c>
      <c r="N23" t="n">
        <v>77.59</v>
      </c>
      <c r="O23" t="n">
        <v>35309.61</v>
      </c>
      <c r="P23" t="n">
        <v>234.4</v>
      </c>
      <c r="Q23" t="n">
        <v>1389.6</v>
      </c>
      <c r="R23" t="n">
        <v>57.95</v>
      </c>
      <c r="S23" t="n">
        <v>39.31</v>
      </c>
      <c r="T23" t="n">
        <v>8398.790000000001</v>
      </c>
      <c r="U23" t="n">
        <v>0.68</v>
      </c>
      <c r="V23" t="n">
        <v>0.88</v>
      </c>
      <c r="W23" t="n">
        <v>3.41</v>
      </c>
      <c r="X23" t="n">
        <v>0.54</v>
      </c>
      <c r="Y23" t="n">
        <v>1</v>
      </c>
      <c r="Z23" t="n">
        <v>10</v>
      </c>
      <c r="AA23" t="n">
        <v>566.7465198597949</v>
      </c>
      <c r="AB23" t="n">
        <v>775.4475915639988</v>
      </c>
      <c r="AC23" t="n">
        <v>701.4399617726602</v>
      </c>
      <c r="AD23" t="n">
        <v>566746.519859795</v>
      </c>
      <c r="AE23" t="n">
        <v>775447.5915639988</v>
      </c>
      <c r="AF23" t="n">
        <v>1.161288974911302e-06</v>
      </c>
      <c r="AG23" t="n">
        <v>25</v>
      </c>
      <c r="AH23" t="n">
        <v>701439.9617726603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5.2755</v>
      </c>
      <c r="E24" t="n">
        <v>18.96</v>
      </c>
      <c r="F24" t="n">
        <v>14.64</v>
      </c>
      <c r="G24" t="n">
        <v>32.54</v>
      </c>
      <c r="H24" t="n">
        <v>0.41</v>
      </c>
      <c r="I24" t="n">
        <v>27</v>
      </c>
      <c r="J24" t="n">
        <v>284.89</v>
      </c>
      <c r="K24" t="n">
        <v>60.56</v>
      </c>
      <c r="L24" t="n">
        <v>6.5</v>
      </c>
      <c r="M24" t="n">
        <v>25</v>
      </c>
      <c r="N24" t="n">
        <v>77.84</v>
      </c>
      <c r="O24" t="n">
        <v>35371.22</v>
      </c>
      <c r="P24" t="n">
        <v>233.18</v>
      </c>
      <c r="Q24" t="n">
        <v>1389.67</v>
      </c>
      <c r="R24" t="n">
        <v>57.71</v>
      </c>
      <c r="S24" t="n">
        <v>39.31</v>
      </c>
      <c r="T24" t="n">
        <v>8284.59</v>
      </c>
      <c r="U24" t="n">
        <v>0.68</v>
      </c>
      <c r="V24" t="n">
        <v>0.88</v>
      </c>
      <c r="W24" t="n">
        <v>3.4</v>
      </c>
      <c r="X24" t="n">
        <v>0.52</v>
      </c>
      <c r="Y24" t="n">
        <v>1</v>
      </c>
      <c r="Z24" t="n">
        <v>10</v>
      </c>
      <c r="AA24" t="n">
        <v>564.0632758552923</v>
      </c>
      <c r="AB24" t="n">
        <v>771.7762587406675</v>
      </c>
      <c r="AC24" t="n">
        <v>698.1190158012398</v>
      </c>
      <c r="AD24" t="n">
        <v>564063.2758552923</v>
      </c>
      <c r="AE24" t="n">
        <v>771776.2587406675</v>
      </c>
      <c r="AF24" t="n">
        <v>1.165752666288238e-06</v>
      </c>
      <c r="AG24" t="n">
        <v>25</v>
      </c>
      <c r="AH24" t="n">
        <v>698119.0158012398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5.2961</v>
      </c>
      <c r="E25" t="n">
        <v>18.88</v>
      </c>
      <c r="F25" t="n">
        <v>14.62</v>
      </c>
      <c r="G25" t="n">
        <v>33.75</v>
      </c>
      <c r="H25" t="n">
        <v>0.42</v>
      </c>
      <c r="I25" t="n">
        <v>26</v>
      </c>
      <c r="J25" t="n">
        <v>285.39</v>
      </c>
      <c r="K25" t="n">
        <v>60.56</v>
      </c>
      <c r="L25" t="n">
        <v>6.75</v>
      </c>
      <c r="M25" t="n">
        <v>24</v>
      </c>
      <c r="N25" t="n">
        <v>78.09</v>
      </c>
      <c r="O25" t="n">
        <v>35432.93</v>
      </c>
      <c r="P25" t="n">
        <v>231.77</v>
      </c>
      <c r="Q25" t="n">
        <v>1389.71</v>
      </c>
      <c r="R25" t="n">
        <v>56.83</v>
      </c>
      <c r="S25" t="n">
        <v>39.31</v>
      </c>
      <c r="T25" t="n">
        <v>7851.76</v>
      </c>
      <c r="U25" t="n">
        <v>0.6899999999999999</v>
      </c>
      <c r="V25" t="n">
        <v>0.88</v>
      </c>
      <c r="W25" t="n">
        <v>3.4</v>
      </c>
      <c r="X25" t="n">
        <v>0.5</v>
      </c>
      <c r="Y25" t="n">
        <v>1</v>
      </c>
      <c r="Z25" t="n">
        <v>10</v>
      </c>
      <c r="AA25" t="n">
        <v>561.1801292593782</v>
      </c>
      <c r="AB25" t="n">
        <v>767.8314103726869</v>
      </c>
      <c r="AC25" t="n">
        <v>694.5506582248697</v>
      </c>
      <c r="AD25" t="n">
        <v>561180.1292593782</v>
      </c>
      <c r="AE25" t="n">
        <v>767831.4103726869</v>
      </c>
      <c r="AF25" t="n">
        <v>1.170304747593429e-06</v>
      </c>
      <c r="AG25" t="n">
        <v>25</v>
      </c>
      <c r="AH25" t="n">
        <v>694550.6582248698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5.3138</v>
      </c>
      <c r="E26" t="n">
        <v>18.82</v>
      </c>
      <c r="F26" t="n">
        <v>14.61</v>
      </c>
      <c r="G26" t="n">
        <v>35.07</v>
      </c>
      <c r="H26" t="n">
        <v>0.44</v>
      </c>
      <c r="I26" t="n">
        <v>25</v>
      </c>
      <c r="J26" t="n">
        <v>285.9</v>
      </c>
      <c r="K26" t="n">
        <v>60.56</v>
      </c>
      <c r="L26" t="n">
        <v>7</v>
      </c>
      <c r="M26" t="n">
        <v>23</v>
      </c>
      <c r="N26" t="n">
        <v>78.34</v>
      </c>
      <c r="O26" t="n">
        <v>35494.74</v>
      </c>
      <c r="P26" t="n">
        <v>231.13</v>
      </c>
      <c r="Q26" t="n">
        <v>1389.61</v>
      </c>
      <c r="R26" t="n">
        <v>56.6</v>
      </c>
      <c r="S26" t="n">
        <v>39.31</v>
      </c>
      <c r="T26" t="n">
        <v>7741.36</v>
      </c>
      <c r="U26" t="n">
        <v>0.6899999999999999</v>
      </c>
      <c r="V26" t="n">
        <v>0.88</v>
      </c>
      <c r="W26" t="n">
        <v>3.4</v>
      </c>
      <c r="X26" t="n">
        <v>0.49</v>
      </c>
      <c r="Y26" t="n">
        <v>1</v>
      </c>
      <c r="Z26" t="n">
        <v>10</v>
      </c>
      <c r="AA26" t="n">
        <v>559.3522825829161</v>
      </c>
      <c r="AB26" t="n">
        <v>765.3304699110474</v>
      </c>
      <c r="AC26" t="n">
        <v>692.2884040107972</v>
      </c>
      <c r="AD26" t="n">
        <v>559352.2825829161</v>
      </c>
      <c r="AE26" t="n">
        <v>765330.4699110474</v>
      </c>
      <c r="AF26" t="n">
        <v>1.174216001918764e-06</v>
      </c>
      <c r="AG26" t="n">
        <v>25</v>
      </c>
      <c r="AH26" t="n">
        <v>692288.4040107972</v>
      </c>
    </row>
    <row r="27">
      <c r="A27" t="n">
        <v>25</v>
      </c>
      <c r="B27" t="n">
        <v>140</v>
      </c>
      <c r="C27" t="inlineStr">
        <is>
          <t xml:space="preserve">CONCLUIDO	</t>
        </is>
      </c>
      <c r="D27" t="n">
        <v>5.3396</v>
      </c>
      <c r="E27" t="n">
        <v>18.73</v>
      </c>
      <c r="F27" t="n">
        <v>14.57</v>
      </c>
      <c r="G27" t="n">
        <v>36.43</v>
      </c>
      <c r="H27" t="n">
        <v>0.45</v>
      </c>
      <c r="I27" t="n">
        <v>24</v>
      </c>
      <c r="J27" t="n">
        <v>286.4</v>
      </c>
      <c r="K27" t="n">
        <v>60.56</v>
      </c>
      <c r="L27" t="n">
        <v>7.25</v>
      </c>
      <c r="M27" t="n">
        <v>22</v>
      </c>
      <c r="N27" t="n">
        <v>78.59</v>
      </c>
      <c r="O27" t="n">
        <v>35556.78</v>
      </c>
      <c r="P27" t="n">
        <v>229.13</v>
      </c>
      <c r="Q27" t="n">
        <v>1389.65</v>
      </c>
      <c r="R27" t="n">
        <v>55.38</v>
      </c>
      <c r="S27" t="n">
        <v>39.31</v>
      </c>
      <c r="T27" t="n">
        <v>7134.62</v>
      </c>
      <c r="U27" t="n">
        <v>0.71</v>
      </c>
      <c r="V27" t="n">
        <v>0.88</v>
      </c>
      <c r="W27" t="n">
        <v>3.4</v>
      </c>
      <c r="X27" t="n">
        <v>0.45</v>
      </c>
      <c r="Y27" t="n">
        <v>1</v>
      </c>
      <c r="Z27" t="n">
        <v>10</v>
      </c>
      <c r="AA27" t="n">
        <v>555.4591268121642</v>
      </c>
      <c r="AB27" t="n">
        <v>760.0036824315938</v>
      </c>
      <c r="AC27" t="n">
        <v>687.4699976521894</v>
      </c>
      <c r="AD27" t="n">
        <v>555459.1268121642</v>
      </c>
      <c r="AE27" t="n">
        <v>760003.6824315938</v>
      </c>
      <c r="AF27" t="n">
        <v>1.179917152291285e-06</v>
      </c>
      <c r="AG27" t="n">
        <v>25</v>
      </c>
      <c r="AH27" t="n">
        <v>687469.9976521893</v>
      </c>
    </row>
    <row r="28">
      <c r="A28" t="n">
        <v>26</v>
      </c>
      <c r="B28" t="n">
        <v>140</v>
      </c>
      <c r="C28" t="inlineStr">
        <is>
          <t xml:space="preserve">CONCLUIDO	</t>
        </is>
      </c>
      <c r="D28" t="n">
        <v>5.3586</v>
      </c>
      <c r="E28" t="n">
        <v>18.66</v>
      </c>
      <c r="F28" t="n">
        <v>14.56</v>
      </c>
      <c r="G28" t="n">
        <v>37.98</v>
      </c>
      <c r="H28" t="n">
        <v>0.47</v>
      </c>
      <c r="I28" t="n">
        <v>23</v>
      </c>
      <c r="J28" t="n">
        <v>286.9</v>
      </c>
      <c r="K28" t="n">
        <v>60.56</v>
      </c>
      <c r="L28" t="n">
        <v>7.5</v>
      </c>
      <c r="M28" t="n">
        <v>21</v>
      </c>
      <c r="N28" t="n">
        <v>78.84999999999999</v>
      </c>
      <c r="O28" t="n">
        <v>35618.8</v>
      </c>
      <c r="P28" t="n">
        <v>228.13</v>
      </c>
      <c r="Q28" t="n">
        <v>1389.8</v>
      </c>
      <c r="R28" t="n">
        <v>54.95</v>
      </c>
      <c r="S28" t="n">
        <v>39.31</v>
      </c>
      <c r="T28" t="n">
        <v>6925.68</v>
      </c>
      <c r="U28" t="n">
        <v>0.72</v>
      </c>
      <c r="V28" t="n">
        <v>0.88</v>
      </c>
      <c r="W28" t="n">
        <v>3.4</v>
      </c>
      <c r="X28" t="n">
        <v>0.44</v>
      </c>
      <c r="Y28" t="n">
        <v>1</v>
      </c>
      <c r="Z28" t="n">
        <v>10</v>
      </c>
      <c r="AA28" t="n">
        <v>553.2205483162818</v>
      </c>
      <c r="AB28" t="n">
        <v>756.9407605744144</v>
      </c>
      <c r="AC28" t="n">
        <v>684.6993967582213</v>
      </c>
      <c r="AD28" t="n">
        <v>553220.5483162818</v>
      </c>
      <c r="AE28" t="n">
        <v>756940.7605744144</v>
      </c>
      <c r="AF28" t="n">
        <v>1.184115673883452e-06</v>
      </c>
      <c r="AG28" t="n">
        <v>25</v>
      </c>
      <c r="AH28" t="n">
        <v>684699.3967582213</v>
      </c>
    </row>
    <row r="29">
      <c r="A29" t="n">
        <v>27</v>
      </c>
      <c r="B29" t="n">
        <v>140</v>
      </c>
      <c r="C29" t="inlineStr">
        <is>
          <t xml:space="preserve">CONCLUIDO	</t>
        </is>
      </c>
      <c r="D29" t="n">
        <v>5.3793</v>
      </c>
      <c r="E29" t="n">
        <v>18.59</v>
      </c>
      <c r="F29" t="n">
        <v>14.54</v>
      </c>
      <c r="G29" t="n">
        <v>39.65</v>
      </c>
      <c r="H29" t="n">
        <v>0.48</v>
      </c>
      <c r="I29" t="n">
        <v>22</v>
      </c>
      <c r="J29" t="n">
        <v>287.41</v>
      </c>
      <c r="K29" t="n">
        <v>60.56</v>
      </c>
      <c r="L29" t="n">
        <v>7.75</v>
      </c>
      <c r="M29" t="n">
        <v>20</v>
      </c>
      <c r="N29" t="n">
        <v>79.09999999999999</v>
      </c>
      <c r="O29" t="n">
        <v>35680.92</v>
      </c>
      <c r="P29" t="n">
        <v>226.21</v>
      </c>
      <c r="Q29" t="n">
        <v>1389.66</v>
      </c>
      <c r="R29" t="n">
        <v>54.11</v>
      </c>
      <c r="S29" t="n">
        <v>39.31</v>
      </c>
      <c r="T29" t="n">
        <v>6512.99</v>
      </c>
      <c r="U29" t="n">
        <v>0.73</v>
      </c>
      <c r="V29" t="n">
        <v>0.88</v>
      </c>
      <c r="W29" t="n">
        <v>3.4</v>
      </c>
      <c r="X29" t="n">
        <v>0.42</v>
      </c>
      <c r="Y29" t="n">
        <v>1</v>
      </c>
      <c r="Z29" t="n">
        <v>10</v>
      </c>
      <c r="AA29" t="n">
        <v>549.9015404191165</v>
      </c>
      <c r="AB29" t="n">
        <v>752.3995475452184</v>
      </c>
      <c r="AC29" t="n">
        <v>680.5915907268993</v>
      </c>
      <c r="AD29" t="n">
        <v>549901.5404191165</v>
      </c>
      <c r="AE29" t="n">
        <v>752399.5475452184</v>
      </c>
      <c r="AF29" t="n">
        <v>1.188689852670707e-06</v>
      </c>
      <c r="AG29" t="n">
        <v>25</v>
      </c>
      <c r="AH29" t="n">
        <v>680591.5907268993</v>
      </c>
    </row>
    <row r="30">
      <c r="A30" t="n">
        <v>28</v>
      </c>
      <c r="B30" t="n">
        <v>140</v>
      </c>
      <c r="C30" t="inlineStr">
        <is>
          <t xml:space="preserve">CONCLUIDO	</t>
        </is>
      </c>
      <c r="D30" t="n">
        <v>5.375</v>
      </c>
      <c r="E30" t="n">
        <v>18.6</v>
      </c>
      <c r="F30" t="n">
        <v>14.55</v>
      </c>
      <c r="G30" t="n">
        <v>39.69</v>
      </c>
      <c r="H30" t="n">
        <v>0.49</v>
      </c>
      <c r="I30" t="n">
        <v>22</v>
      </c>
      <c r="J30" t="n">
        <v>287.91</v>
      </c>
      <c r="K30" t="n">
        <v>60.56</v>
      </c>
      <c r="L30" t="n">
        <v>8</v>
      </c>
      <c r="M30" t="n">
        <v>20</v>
      </c>
      <c r="N30" t="n">
        <v>79.36</v>
      </c>
      <c r="O30" t="n">
        <v>35743.15</v>
      </c>
      <c r="P30" t="n">
        <v>225.75</v>
      </c>
      <c r="Q30" t="n">
        <v>1389.7</v>
      </c>
      <c r="R30" t="n">
        <v>54.76</v>
      </c>
      <c r="S30" t="n">
        <v>39.31</v>
      </c>
      <c r="T30" t="n">
        <v>6835.15</v>
      </c>
      <c r="U30" t="n">
        <v>0.72</v>
      </c>
      <c r="V30" t="n">
        <v>0.88</v>
      </c>
      <c r="W30" t="n">
        <v>3.4</v>
      </c>
      <c r="X30" t="n">
        <v>0.43</v>
      </c>
      <c r="Y30" t="n">
        <v>1</v>
      </c>
      <c r="Z30" t="n">
        <v>10</v>
      </c>
      <c r="AA30" t="n">
        <v>549.7565755856062</v>
      </c>
      <c r="AB30" t="n">
        <v>752.2012002646125</v>
      </c>
      <c r="AC30" t="n">
        <v>680.4121734323722</v>
      </c>
      <c r="AD30" t="n">
        <v>549756.5755856063</v>
      </c>
      <c r="AE30" t="n">
        <v>752201.2002646124</v>
      </c>
      <c r="AF30" t="n">
        <v>1.187739660941954e-06</v>
      </c>
      <c r="AG30" t="n">
        <v>25</v>
      </c>
      <c r="AH30" t="n">
        <v>680412.1734323723</v>
      </c>
    </row>
    <row r="31">
      <c r="A31" t="n">
        <v>29</v>
      </c>
      <c r="B31" t="n">
        <v>140</v>
      </c>
      <c r="C31" t="inlineStr">
        <is>
          <t xml:space="preserve">CONCLUIDO	</t>
        </is>
      </c>
      <c r="D31" t="n">
        <v>5.4009</v>
      </c>
      <c r="E31" t="n">
        <v>18.52</v>
      </c>
      <c r="F31" t="n">
        <v>14.52</v>
      </c>
      <c r="G31" t="n">
        <v>41.48</v>
      </c>
      <c r="H31" t="n">
        <v>0.51</v>
      </c>
      <c r="I31" t="n">
        <v>21</v>
      </c>
      <c r="J31" t="n">
        <v>288.42</v>
      </c>
      <c r="K31" t="n">
        <v>60.56</v>
      </c>
      <c r="L31" t="n">
        <v>8.25</v>
      </c>
      <c r="M31" t="n">
        <v>19</v>
      </c>
      <c r="N31" t="n">
        <v>79.61</v>
      </c>
      <c r="O31" t="n">
        <v>35805.48</v>
      </c>
      <c r="P31" t="n">
        <v>224.35</v>
      </c>
      <c r="Q31" t="n">
        <v>1389.63</v>
      </c>
      <c r="R31" t="n">
        <v>53.6</v>
      </c>
      <c r="S31" t="n">
        <v>39.31</v>
      </c>
      <c r="T31" t="n">
        <v>6258.91</v>
      </c>
      <c r="U31" t="n">
        <v>0.73</v>
      </c>
      <c r="V31" t="n">
        <v>0.88</v>
      </c>
      <c r="W31" t="n">
        <v>3.4</v>
      </c>
      <c r="X31" t="n">
        <v>0.4</v>
      </c>
      <c r="Y31" t="n">
        <v>1</v>
      </c>
      <c r="Z31" t="n">
        <v>10</v>
      </c>
      <c r="AA31" t="n">
        <v>546.6154322868754</v>
      </c>
      <c r="AB31" t="n">
        <v>747.9033494258268</v>
      </c>
      <c r="AC31" t="n">
        <v>676.5245034455687</v>
      </c>
      <c r="AD31" t="n">
        <v>546615.4322868753</v>
      </c>
      <c r="AE31" t="n">
        <v>747903.3494258268</v>
      </c>
      <c r="AF31" t="n">
        <v>1.193462908796539e-06</v>
      </c>
      <c r="AG31" t="n">
        <v>25</v>
      </c>
      <c r="AH31" t="n">
        <v>676524.5034455687</v>
      </c>
    </row>
    <row r="32">
      <c r="A32" t="n">
        <v>30</v>
      </c>
      <c r="B32" t="n">
        <v>140</v>
      </c>
      <c r="C32" t="inlineStr">
        <is>
          <t xml:space="preserve">CONCLUIDO	</t>
        </is>
      </c>
      <c r="D32" t="n">
        <v>5.4203</v>
      </c>
      <c r="E32" t="n">
        <v>18.45</v>
      </c>
      <c r="F32" t="n">
        <v>14.5</v>
      </c>
      <c r="G32" t="n">
        <v>43.51</v>
      </c>
      <c r="H32" t="n">
        <v>0.52</v>
      </c>
      <c r="I32" t="n">
        <v>20</v>
      </c>
      <c r="J32" t="n">
        <v>288.92</v>
      </c>
      <c r="K32" t="n">
        <v>60.56</v>
      </c>
      <c r="L32" t="n">
        <v>8.5</v>
      </c>
      <c r="M32" t="n">
        <v>18</v>
      </c>
      <c r="N32" t="n">
        <v>79.87</v>
      </c>
      <c r="O32" t="n">
        <v>35867.91</v>
      </c>
      <c r="P32" t="n">
        <v>222.96</v>
      </c>
      <c r="Q32" t="n">
        <v>1389.58</v>
      </c>
      <c r="R32" t="n">
        <v>53.21</v>
      </c>
      <c r="S32" t="n">
        <v>39.31</v>
      </c>
      <c r="T32" t="n">
        <v>6072.86</v>
      </c>
      <c r="U32" t="n">
        <v>0.74</v>
      </c>
      <c r="V32" t="n">
        <v>0.89</v>
      </c>
      <c r="W32" t="n">
        <v>3.39</v>
      </c>
      <c r="X32" t="n">
        <v>0.38</v>
      </c>
      <c r="Y32" t="n">
        <v>1</v>
      </c>
      <c r="Z32" t="n">
        <v>10</v>
      </c>
      <c r="AA32" t="n">
        <v>543.9551588105096</v>
      </c>
      <c r="AB32" t="n">
        <v>744.2634458924805</v>
      </c>
      <c r="AC32" t="n">
        <v>673.2319871968083</v>
      </c>
      <c r="AD32" t="n">
        <v>543955.1588105096</v>
      </c>
      <c r="AE32" t="n">
        <v>744263.4458924804</v>
      </c>
      <c r="AF32" t="n">
        <v>1.197749820316962e-06</v>
      </c>
      <c r="AG32" t="n">
        <v>25</v>
      </c>
      <c r="AH32" t="n">
        <v>673231.9871968083</v>
      </c>
    </row>
    <row r="33">
      <c r="A33" t="n">
        <v>31</v>
      </c>
      <c r="B33" t="n">
        <v>140</v>
      </c>
      <c r="C33" t="inlineStr">
        <is>
          <t xml:space="preserve">CONCLUIDO	</t>
        </is>
      </c>
      <c r="D33" t="n">
        <v>5.4233</v>
      </c>
      <c r="E33" t="n">
        <v>18.44</v>
      </c>
      <c r="F33" t="n">
        <v>14.49</v>
      </c>
      <c r="G33" t="n">
        <v>43.48</v>
      </c>
      <c r="H33" t="n">
        <v>0.54</v>
      </c>
      <c r="I33" t="n">
        <v>20</v>
      </c>
      <c r="J33" t="n">
        <v>289.43</v>
      </c>
      <c r="K33" t="n">
        <v>60.56</v>
      </c>
      <c r="L33" t="n">
        <v>8.75</v>
      </c>
      <c r="M33" t="n">
        <v>18</v>
      </c>
      <c r="N33" t="n">
        <v>80.12</v>
      </c>
      <c r="O33" t="n">
        <v>35930.44</v>
      </c>
      <c r="P33" t="n">
        <v>222.31</v>
      </c>
      <c r="Q33" t="n">
        <v>1389.59</v>
      </c>
      <c r="R33" t="n">
        <v>53.02</v>
      </c>
      <c r="S33" t="n">
        <v>39.31</v>
      </c>
      <c r="T33" t="n">
        <v>5977.29</v>
      </c>
      <c r="U33" t="n">
        <v>0.74</v>
      </c>
      <c r="V33" t="n">
        <v>0.89</v>
      </c>
      <c r="W33" t="n">
        <v>3.39</v>
      </c>
      <c r="X33" t="n">
        <v>0.37</v>
      </c>
      <c r="Y33" t="n">
        <v>1</v>
      </c>
      <c r="Z33" t="n">
        <v>10</v>
      </c>
      <c r="AA33" t="n">
        <v>543.065334897241</v>
      </c>
      <c r="AB33" t="n">
        <v>743.045949558086</v>
      </c>
      <c r="AC33" t="n">
        <v>672.1306870038015</v>
      </c>
      <c r="AD33" t="n">
        <v>543065.334897241</v>
      </c>
      <c r="AE33" t="n">
        <v>743045.949558086</v>
      </c>
      <c r="AF33" t="n">
        <v>1.198412744778883e-06</v>
      </c>
      <c r="AG33" t="n">
        <v>25</v>
      </c>
      <c r="AH33" t="n">
        <v>672130.6870038016</v>
      </c>
    </row>
    <row r="34">
      <c r="A34" t="n">
        <v>32</v>
      </c>
      <c r="B34" t="n">
        <v>140</v>
      </c>
      <c r="C34" t="inlineStr">
        <is>
          <t xml:space="preserve">CONCLUIDO	</t>
        </is>
      </c>
      <c r="D34" t="n">
        <v>5.4399</v>
      </c>
      <c r="E34" t="n">
        <v>18.38</v>
      </c>
      <c r="F34" t="n">
        <v>14.49</v>
      </c>
      <c r="G34" t="n">
        <v>45.76</v>
      </c>
      <c r="H34" t="n">
        <v>0.55</v>
      </c>
      <c r="I34" t="n">
        <v>19</v>
      </c>
      <c r="J34" t="n">
        <v>289.94</v>
      </c>
      <c r="K34" t="n">
        <v>60.56</v>
      </c>
      <c r="L34" t="n">
        <v>9</v>
      </c>
      <c r="M34" t="n">
        <v>17</v>
      </c>
      <c r="N34" t="n">
        <v>80.38</v>
      </c>
      <c r="O34" t="n">
        <v>35993.08</v>
      </c>
      <c r="P34" t="n">
        <v>220.96</v>
      </c>
      <c r="Q34" t="n">
        <v>1389.63</v>
      </c>
      <c r="R34" t="n">
        <v>52.65</v>
      </c>
      <c r="S34" t="n">
        <v>39.31</v>
      </c>
      <c r="T34" t="n">
        <v>5793.11</v>
      </c>
      <c r="U34" t="n">
        <v>0.75</v>
      </c>
      <c r="V34" t="n">
        <v>0.89</v>
      </c>
      <c r="W34" t="n">
        <v>3.4</v>
      </c>
      <c r="X34" t="n">
        <v>0.37</v>
      </c>
      <c r="Y34" t="n">
        <v>1</v>
      </c>
      <c r="Z34" t="n">
        <v>10</v>
      </c>
      <c r="AA34" t="n">
        <v>531.6718408894309</v>
      </c>
      <c r="AB34" t="n">
        <v>727.4568684111196</v>
      </c>
      <c r="AC34" t="n">
        <v>658.0294058820888</v>
      </c>
      <c r="AD34" t="n">
        <v>531671.8408894308</v>
      </c>
      <c r="AE34" t="n">
        <v>727456.8684111196</v>
      </c>
      <c r="AF34" t="n">
        <v>1.202080926801513e-06</v>
      </c>
      <c r="AG34" t="n">
        <v>24</v>
      </c>
      <c r="AH34" t="n">
        <v>658029.4058820888</v>
      </c>
    </row>
    <row r="35">
      <c r="A35" t="n">
        <v>33</v>
      </c>
      <c r="B35" t="n">
        <v>140</v>
      </c>
      <c r="C35" t="inlineStr">
        <is>
          <t xml:space="preserve">CONCLUIDO	</t>
        </is>
      </c>
      <c r="D35" t="n">
        <v>5.4617</v>
      </c>
      <c r="E35" t="n">
        <v>18.31</v>
      </c>
      <c r="F35" t="n">
        <v>14.47</v>
      </c>
      <c r="G35" t="n">
        <v>48.23</v>
      </c>
      <c r="H35" t="n">
        <v>0.57</v>
      </c>
      <c r="I35" t="n">
        <v>18</v>
      </c>
      <c r="J35" t="n">
        <v>290.45</v>
      </c>
      <c r="K35" t="n">
        <v>60.56</v>
      </c>
      <c r="L35" t="n">
        <v>9.25</v>
      </c>
      <c r="M35" t="n">
        <v>16</v>
      </c>
      <c r="N35" t="n">
        <v>80.64</v>
      </c>
      <c r="O35" t="n">
        <v>36055.83</v>
      </c>
      <c r="P35" t="n">
        <v>219.24</v>
      </c>
      <c r="Q35" t="n">
        <v>1389.67</v>
      </c>
      <c r="R35" t="n">
        <v>52.07</v>
      </c>
      <c r="S35" t="n">
        <v>39.31</v>
      </c>
      <c r="T35" t="n">
        <v>5509.17</v>
      </c>
      <c r="U35" t="n">
        <v>0.75</v>
      </c>
      <c r="V35" t="n">
        <v>0.89</v>
      </c>
      <c r="W35" t="n">
        <v>3.39</v>
      </c>
      <c r="X35" t="n">
        <v>0.35</v>
      </c>
      <c r="Y35" t="n">
        <v>1</v>
      </c>
      <c r="Z35" t="n">
        <v>10</v>
      </c>
      <c r="AA35" t="n">
        <v>528.5865477531748</v>
      </c>
      <c r="AB35" t="n">
        <v>723.2354342285672</v>
      </c>
      <c r="AC35" t="n">
        <v>654.210859453099</v>
      </c>
      <c r="AD35" t="n">
        <v>528586.5477531748</v>
      </c>
      <c r="AE35" t="n">
        <v>723235.4342285672</v>
      </c>
      <c r="AF35" t="n">
        <v>1.206898177891473e-06</v>
      </c>
      <c r="AG35" t="n">
        <v>24</v>
      </c>
      <c r="AH35" t="n">
        <v>654210.8594530991</v>
      </c>
    </row>
    <row r="36">
      <c r="A36" t="n">
        <v>34</v>
      </c>
      <c r="B36" t="n">
        <v>140</v>
      </c>
      <c r="C36" t="inlineStr">
        <is>
          <t xml:space="preserve">CONCLUIDO	</t>
        </is>
      </c>
      <c r="D36" t="n">
        <v>5.4636</v>
      </c>
      <c r="E36" t="n">
        <v>18.3</v>
      </c>
      <c r="F36" t="n">
        <v>14.46</v>
      </c>
      <c r="G36" t="n">
        <v>48.21</v>
      </c>
      <c r="H36" t="n">
        <v>0.58</v>
      </c>
      <c r="I36" t="n">
        <v>18</v>
      </c>
      <c r="J36" t="n">
        <v>290.96</v>
      </c>
      <c r="K36" t="n">
        <v>60.56</v>
      </c>
      <c r="L36" t="n">
        <v>9.5</v>
      </c>
      <c r="M36" t="n">
        <v>16</v>
      </c>
      <c r="N36" t="n">
        <v>80.90000000000001</v>
      </c>
      <c r="O36" t="n">
        <v>36118.68</v>
      </c>
      <c r="P36" t="n">
        <v>217.83</v>
      </c>
      <c r="Q36" t="n">
        <v>1389.57</v>
      </c>
      <c r="R36" t="n">
        <v>52.09</v>
      </c>
      <c r="S36" t="n">
        <v>39.31</v>
      </c>
      <c r="T36" t="n">
        <v>5520.28</v>
      </c>
      <c r="U36" t="n">
        <v>0.75</v>
      </c>
      <c r="V36" t="n">
        <v>0.89</v>
      </c>
      <c r="W36" t="n">
        <v>3.38</v>
      </c>
      <c r="X36" t="n">
        <v>0.34</v>
      </c>
      <c r="Y36" t="n">
        <v>1</v>
      </c>
      <c r="Z36" t="n">
        <v>10</v>
      </c>
      <c r="AA36" t="n">
        <v>527.0119862438764</v>
      </c>
      <c r="AB36" t="n">
        <v>721.0810497067938</v>
      </c>
      <c r="AC36" t="n">
        <v>652.2620863663863</v>
      </c>
      <c r="AD36" t="n">
        <v>527011.9862438764</v>
      </c>
      <c r="AE36" t="n">
        <v>721081.0497067939</v>
      </c>
      <c r="AF36" t="n">
        <v>1.20731803005069e-06</v>
      </c>
      <c r="AG36" t="n">
        <v>24</v>
      </c>
      <c r="AH36" t="n">
        <v>652262.0863663863</v>
      </c>
    </row>
    <row r="37">
      <c r="A37" t="n">
        <v>35</v>
      </c>
      <c r="B37" t="n">
        <v>140</v>
      </c>
      <c r="C37" t="inlineStr">
        <is>
          <t xml:space="preserve">CONCLUIDO	</t>
        </is>
      </c>
      <c r="D37" t="n">
        <v>5.4842</v>
      </c>
      <c r="E37" t="n">
        <v>18.23</v>
      </c>
      <c r="F37" t="n">
        <v>14.45</v>
      </c>
      <c r="G37" t="n">
        <v>50.98</v>
      </c>
      <c r="H37" t="n">
        <v>0.6</v>
      </c>
      <c r="I37" t="n">
        <v>17</v>
      </c>
      <c r="J37" t="n">
        <v>291.47</v>
      </c>
      <c r="K37" t="n">
        <v>60.56</v>
      </c>
      <c r="L37" t="n">
        <v>9.75</v>
      </c>
      <c r="M37" t="n">
        <v>15</v>
      </c>
      <c r="N37" t="n">
        <v>81.16</v>
      </c>
      <c r="O37" t="n">
        <v>36181.64</v>
      </c>
      <c r="P37" t="n">
        <v>216.25</v>
      </c>
      <c r="Q37" t="n">
        <v>1389.67</v>
      </c>
      <c r="R37" t="n">
        <v>51.41</v>
      </c>
      <c r="S37" t="n">
        <v>39.31</v>
      </c>
      <c r="T37" t="n">
        <v>5183.51</v>
      </c>
      <c r="U37" t="n">
        <v>0.76</v>
      </c>
      <c r="V37" t="n">
        <v>0.89</v>
      </c>
      <c r="W37" t="n">
        <v>3.39</v>
      </c>
      <c r="X37" t="n">
        <v>0.32</v>
      </c>
      <c r="Y37" t="n">
        <v>1</v>
      </c>
      <c r="Z37" t="n">
        <v>10</v>
      </c>
      <c r="AA37" t="n">
        <v>524.22650204979</v>
      </c>
      <c r="AB37" t="n">
        <v>717.2698273455552</v>
      </c>
      <c r="AC37" t="n">
        <v>648.8146017182199</v>
      </c>
      <c r="AD37" t="n">
        <v>524226.50204979</v>
      </c>
      <c r="AE37" t="n">
        <v>717269.8273455552</v>
      </c>
      <c r="AF37" t="n">
        <v>1.211870111355881e-06</v>
      </c>
      <c r="AG37" t="n">
        <v>24</v>
      </c>
      <c r="AH37" t="n">
        <v>648814.6017182199</v>
      </c>
    </row>
    <row r="38">
      <c r="A38" t="n">
        <v>36</v>
      </c>
      <c r="B38" t="n">
        <v>140</v>
      </c>
      <c r="C38" t="inlineStr">
        <is>
          <t xml:space="preserve">CONCLUIDO	</t>
        </is>
      </c>
      <c r="D38" t="n">
        <v>5.4868</v>
      </c>
      <c r="E38" t="n">
        <v>18.23</v>
      </c>
      <c r="F38" t="n">
        <v>14.44</v>
      </c>
      <c r="G38" t="n">
        <v>50.95</v>
      </c>
      <c r="H38" t="n">
        <v>0.61</v>
      </c>
      <c r="I38" t="n">
        <v>17</v>
      </c>
      <c r="J38" t="n">
        <v>291.98</v>
      </c>
      <c r="K38" t="n">
        <v>60.56</v>
      </c>
      <c r="L38" t="n">
        <v>10</v>
      </c>
      <c r="M38" t="n">
        <v>15</v>
      </c>
      <c r="N38" t="n">
        <v>81.42</v>
      </c>
      <c r="O38" t="n">
        <v>36244.71</v>
      </c>
      <c r="P38" t="n">
        <v>216.06</v>
      </c>
      <c r="Q38" t="n">
        <v>1389.62</v>
      </c>
      <c r="R38" t="n">
        <v>51.18</v>
      </c>
      <c r="S38" t="n">
        <v>39.31</v>
      </c>
      <c r="T38" t="n">
        <v>5072.88</v>
      </c>
      <c r="U38" t="n">
        <v>0.77</v>
      </c>
      <c r="V38" t="n">
        <v>0.89</v>
      </c>
      <c r="W38" t="n">
        <v>3.39</v>
      </c>
      <c r="X38" t="n">
        <v>0.31</v>
      </c>
      <c r="Y38" t="n">
        <v>1</v>
      </c>
      <c r="Z38" t="n">
        <v>10</v>
      </c>
      <c r="AA38" t="n">
        <v>523.8312556718959</v>
      </c>
      <c r="AB38" t="n">
        <v>716.7290338142809</v>
      </c>
      <c r="AC38" t="n">
        <v>648.325420762562</v>
      </c>
      <c r="AD38" t="n">
        <v>523831.2556718958</v>
      </c>
      <c r="AE38" t="n">
        <v>716729.0338142809</v>
      </c>
      <c r="AF38" t="n">
        <v>1.212444645889546e-06</v>
      </c>
      <c r="AG38" t="n">
        <v>24</v>
      </c>
      <c r="AH38" t="n">
        <v>648325.420762562</v>
      </c>
    </row>
    <row r="39">
      <c r="A39" t="n">
        <v>37</v>
      </c>
      <c r="B39" t="n">
        <v>140</v>
      </c>
      <c r="C39" t="inlineStr">
        <is>
          <t xml:space="preserve">CONCLUIDO	</t>
        </is>
      </c>
      <c r="D39" t="n">
        <v>5.508</v>
      </c>
      <c r="E39" t="n">
        <v>18.16</v>
      </c>
      <c r="F39" t="n">
        <v>14.42</v>
      </c>
      <c r="G39" t="n">
        <v>54.07</v>
      </c>
      <c r="H39" t="n">
        <v>0.62</v>
      </c>
      <c r="I39" t="n">
        <v>16</v>
      </c>
      <c r="J39" t="n">
        <v>292.49</v>
      </c>
      <c r="K39" t="n">
        <v>60.56</v>
      </c>
      <c r="L39" t="n">
        <v>10.25</v>
      </c>
      <c r="M39" t="n">
        <v>14</v>
      </c>
      <c r="N39" t="n">
        <v>81.68000000000001</v>
      </c>
      <c r="O39" t="n">
        <v>36307.88</v>
      </c>
      <c r="P39" t="n">
        <v>213.63</v>
      </c>
      <c r="Q39" t="n">
        <v>1389.61</v>
      </c>
      <c r="R39" t="n">
        <v>50.64</v>
      </c>
      <c r="S39" t="n">
        <v>39.31</v>
      </c>
      <c r="T39" t="n">
        <v>4805.31</v>
      </c>
      <c r="U39" t="n">
        <v>0.78</v>
      </c>
      <c r="V39" t="n">
        <v>0.89</v>
      </c>
      <c r="W39" t="n">
        <v>3.38</v>
      </c>
      <c r="X39" t="n">
        <v>0.3</v>
      </c>
      <c r="Y39" t="n">
        <v>1</v>
      </c>
      <c r="Z39" t="n">
        <v>10</v>
      </c>
      <c r="AA39" t="n">
        <v>520.1345984240204</v>
      </c>
      <c r="AB39" t="n">
        <v>711.67110428273</v>
      </c>
      <c r="AC39" t="n">
        <v>643.7502129266536</v>
      </c>
      <c r="AD39" t="n">
        <v>520134.5984240204</v>
      </c>
      <c r="AE39" t="n">
        <v>711671.10428273</v>
      </c>
      <c r="AF39" t="n">
        <v>1.217129312087122e-06</v>
      </c>
      <c r="AG39" t="n">
        <v>24</v>
      </c>
      <c r="AH39" t="n">
        <v>643750.2129266536</v>
      </c>
    </row>
    <row r="40">
      <c r="A40" t="n">
        <v>38</v>
      </c>
      <c r="B40" t="n">
        <v>140</v>
      </c>
      <c r="C40" t="inlineStr">
        <is>
          <t xml:space="preserve">CONCLUIDO	</t>
        </is>
      </c>
      <c r="D40" t="n">
        <v>5.5048</v>
      </c>
      <c r="E40" t="n">
        <v>18.17</v>
      </c>
      <c r="F40" t="n">
        <v>14.43</v>
      </c>
      <c r="G40" t="n">
        <v>54.11</v>
      </c>
      <c r="H40" t="n">
        <v>0.64</v>
      </c>
      <c r="I40" t="n">
        <v>16</v>
      </c>
      <c r="J40" t="n">
        <v>293</v>
      </c>
      <c r="K40" t="n">
        <v>60.56</v>
      </c>
      <c r="L40" t="n">
        <v>10.5</v>
      </c>
      <c r="M40" t="n">
        <v>14</v>
      </c>
      <c r="N40" t="n">
        <v>81.95</v>
      </c>
      <c r="O40" t="n">
        <v>36371.17</v>
      </c>
      <c r="P40" t="n">
        <v>213.74</v>
      </c>
      <c r="Q40" t="n">
        <v>1389.57</v>
      </c>
      <c r="R40" t="n">
        <v>50.93</v>
      </c>
      <c r="S40" t="n">
        <v>39.31</v>
      </c>
      <c r="T40" t="n">
        <v>4951.28</v>
      </c>
      <c r="U40" t="n">
        <v>0.77</v>
      </c>
      <c r="V40" t="n">
        <v>0.89</v>
      </c>
      <c r="W40" t="n">
        <v>3.39</v>
      </c>
      <c r="X40" t="n">
        <v>0.31</v>
      </c>
      <c r="Y40" t="n">
        <v>1</v>
      </c>
      <c r="Z40" t="n">
        <v>10</v>
      </c>
      <c r="AA40" t="n">
        <v>520.4803053385109</v>
      </c>
      <c r="AB40" t="n">
        <v>712.1441157346485</v>
      </c>
      <c r="AC40" t="n">
        <v>644.1780808294768</v>
      </c>
      <c r="AD40" t="n">
        <v>520480.305338511</v>
      </c>
      <c r="AE40" t="n">
        <v>712144.1157346485</v>
      </c>
      <c r="AF40" t="n">
        <v>1.216422192661073e-06</v>
      </c>
      <c r="AG40" t="n">
        <v>24</v>
      </c>
      <c r="AH40" t="n">
        <v>644178.0808294768</v>
      </c>
    </row>
    <row r="41">
      <c r="A41" t="n">
        <v>39</v>
      </c>
      <c r="B41" t="n">
        <v>140</v>
      </c>
      <c r="C41" t="inlineStr">
        <is>
          <t xml:space="preserve">CONCLUIDO	</t>
        </is>
      </c>
      <c r="D41" t="n">
        <v>5.5064</v>
      </c>
      <c r="E41" t="n">
        <v>18.16</v>
      </c>
      <c r="F41" t="n">
        <v>14.42</v>
      </c>
      <c r="G41" t="n">
        <v>54.09</v>
      </c>
      <c r="H41" t="n">
        <v>0.65</v>
      </c>
      <c r="I41" t="n">
        <v>16</v>
      </c>
      <c r="J41" t="n">
        <v>293.52</v>
      </c>
      <c r="K41" t="n">
        <v>60.56</v>
      </c>
      <c r="L41" t="n">
        <v>10.75</v>
      </c>
      <c r="M41" t="n">
        <v>14</v>
      </c>
      <c r="N41" t="n">
        <v>82.20999999999999</v>
      </c>
      <c r="O41" t="n">
        <v>36434.56</v>
      </c>
      <c r="P41" t="n">
        <v>212.21</v>
      </c>
      <c r="Q41" t="n">
        <v>1389.57</v>
      </c>
      <c r="R41" t="n">
        <v>50.93</v>
      </c>
      <c r="S41" t="n">
        <v>39.31</v>
      </c>
      <c r="T41" t="n">
        <v>4951.39</v>
      </c>
      <c r="U41" t="n">
        <v>0.77</v>
      </c>
      <c r="V41" t="n">
        <v>0.89</v>
      </c>
      <c r="W41" t="n">
        <v>3.38</v>
      </c>
      <c r="X41" t="n">
        <v>0.3</v>
      </c>
      <c r="Y41" t="n">
        <v>1</v>
      </c>
      <c r="Z41" t="n">
        <v>10</v>
      </c>
      <c r="AA41" t="n">
        <v>518.8185842318252</v>
      </c>
      <c r="AB41" t="n">
        <v>709.8704756065197</v>
      </c>
      <c r="AC41" t="n">
        <v>642.1214337241026</v>
      </c>
      <c r="AD41" t="n">
        <v>518818.5842318251</v>
      </c>
      <c r="AE41" t="n">
        <v>709870.4756065197</v>
      </c>
      <c r="AF41" t="n">
        <v>1.216775752374097e-06</v>
      </c>
      <c r="AG41" t="n">
        <v>24</v>
      </c>
      <c r="AH41" t="n">
        <v>642121.4337241027</v>
      </c>
    </row>
    <row r="42">
      <c r="A42" t="n">
        <v>40</v>
      </c>
      <c r="B42" t="n">
        <v>140</v>
      </c>
      <c r="C42" t="inlineStr">
        <is>
          <t xml:space="preserve">CONCLUIDO	</t>
        </is>
      </c>
      <c r="D42" t="n">
        <v>5.53</v>
      </c>
      <c r="E42" t="n">
        <v>18.08</v>
      </c>
      <c r="F42" t="n">
        <v>14.4</v>
      </c>
      <c r="G42" t="n">
        <v>57.6</v>
      </c>
      <c r="H42" t="n">
        <v>0.67</v>
      </c>
      <c r="I42" t="n">
        <v>15</v>
      </c>
      <c r="J42" t="n">
        <v>294.03</v>
      </c>
      <c r="K42" t="n">
        <v>60.56</v>
      </c>
      <c r="L42" t="n">
        <v>11</v>
      </c>
      <c r="M42" t="n">
        <v>13</v>
      </c>
      <c r="N42" t="n">
        <v>82.48</v>
      </c>
      <c r="O42" t="n">
        <v>36498.06</v>
      </c>
      <c r="P42" t="n">
        <v>210.36</v>
      </c>
      <c r="Q42" t="n">
        <v>1389.57</v>
      </c>
      <c r="R42" t="n">
        <v>50.03</v>
      </c>
      <c r="S42" t="n">
        <v>39.31</v>
      </c>
      <c r="T42" t="n">
        <v>4506.35</v>
      </c>
      <c r="U42" t="n">
        <v>0.79</v>
      </c>
      <c r="V42" t="n">
        <v>0.89</v>
      </c>
      <c r="W42" t="n">
        <v>3.38</v>
      </c>
      <c r="X42" t="n">
        <v>0.28</v>
      </c>
      <c r="Y42" t="n">
        <v>1</v>
      </c>
      <c r="Z42" t="n">
        <v>10</v>
      </c>
      <c r="AA42" t="n">
        <v>515.5966952608239</v>
      </c>
      <c r="AB42" t="n">
        <v>705.4621449766861</v>
      </c>
      <c r="AC42" t="n">
        <v>638.1338279824495</v>
      </c>
      <c r="AD42" t="n">
        <v>515596.6952608239</v>
      </c>
      <c r="AE42" t="n">
        <v>705462.1449766861</v>
      </c>
      <c r="AF42" t="n">
        <v>1.22199075814121e-06</v>
      </c>
      <c r="AG42" t="n">
        <v>24</v>
      </c>
      <c r="AH42" t="n">
        <v>638133.8279824494</v>
      </c>
    </row>
    <row r="43">
      <c r="A43" t="n">
        <v>41</v>
      </c>
      <c r="B43" t="n">
        <v>140</v>
      </c>
      <c r="C43" t="inlineStr">
        <is>
          <t xml:space="preserve">CONCLUIDO	</t>
        </is>
      </c>
      <c r="D43" t="n">
        <v>5.5254</v>
      </c>
      <c r="E43" t="n">
        <v>18.1</v>
      </c>
      <c r="F43" t="n">
        <v>14.41</v>
      </c>
      <c r="G43" t="n">
        <v>57.66</v>
      </c>
      <c r="H43" t="n">
        <v>0.68</v>
      </c>
      <c r="I43" t="n">
        <v>15</v>
      </c>
      <c r="J43" t="n">
        <v>294.55</v>
      </c>
      <c r="K43" t="n">
        <v>60.56</v>
      </c>
      <c r="L43" t="n">
        <v>11.25</v>
      </c>
      <c r="M43" t="n">
        <v>13</v>
      </c>
      <c r="N43" t="n">
        <v>82.73999999999999</v>
      </c>
      <c r="O43" t="n">
        <v>36561.67</v>
      </c>
      <c r="P43" t="n">
        <v>209.57</v>
      </c>
      <c r="Q43" t="n">
        <v>1389.7</v>
      </c>
      <c r="R43" t="n">
        <v>50.38</v>
      </c>
      <c r="S43" t="n">
        <v>39.31</v>
      </c>
      <c r="T43" t="n">
        <v>4681.96</v>
      </c>
      <c r="U43" t="n">
        <v>0.78</v>
      </c>
      <c r="V43" t="n">
        <v>0.89</v>
      </c>
      <c r="W43" t="n">
        <v>3.39</v>
      </c>
      <c r="X43" t="n">
        <v>0.29</v>
      </c>
      <c r="Y43" t="n">
        <v>1</v>
      </c>
      <c r="Z43" t="n">
        <v>10</v>
      </c>
      <c r="AA43" t="n">
        <v>515.1271104159445</v>
      </c>
      <c r="AB43" t="n">
        <v>704.8196382753008</v>
      </c>
      <c r="AC43" t="n">
        <v>637.5526412188807</v>
      </c>
      <c r="AD43" t="n">
        <v>515127.1104159445</v>
      </c>
      <c r="AE43" t="n">
        <v>704819.6382753009</v>
      </c>
      <c r="AF43" t="n">
        <v>1.220974273966264e-06</v>
      </c>
      <c r="AG43" t="n">
        <v>24</v>
      </c>
      <c r="AH43" t="n">
        <v>637552.6412188807</v>
      </c>
    </row>
    <row r="44">
      <c r="A44" t="n">
        <v>42</v>
      </c>
      <c r="B44" t="n">
        <v>140</v>
      </c>
      <c r="C44" t="inlineStr">
        <is>
          <t xml:space="preserve">CONCLUIDO	</t>
        </is>
      </c>
      <c r="D44" t="n">
        <v>5.5522</v>
      </c>
      <c r="E44" t="n">
        <v>18.01</v>
      </c>
      <c r="F44" t="n">
        <v>14.38</v>
      </c>
      <c r="G44" t="n">
        <v>61.62</v>
      </c>
      <c r="H44" t="n">
        <v>0.6899999999999999</v>
      </c>
      <c r="I44" t="n">
        <v>14</v>
      </c>
      <c r="J44" t="n">
        <v>295.06</v>
      </c>
      <c r="K44" t="n">
        <v>60.56</v>
      </c>
      <c r="L44" t="n">
        <v>11.5</v>
      </c>
      <c r="M44" t="n">
        <v>12</v>
      </c>
      <c r="N44" t="n">
        <v>83.01000000000001</v>
      </c>
      <c r="O44" t="n">
        <v>36625.39</v>
      </c>
      <c r="P44" t="n">
        <v>208.39</v>
      </c>
      <c r="Q44" t="n">
        <v>1389.62</v>
      </c>
      <c r="R44" t="n">
        <v>49.32</v>
      </c>
      <c r="S44" t="n">
        <v>39.31</v>
      </c>
      <c r="T44" t="n">
        <v>4154.16</v>
      </c>
      <c r="U44" t="n">
        <v>0.8</v>
      </c>
      <c r="V44" t="n">
        <v>0.89</v>
      </c>
      <c r="W44" t="n">
        <v>3.38</v>
      </c>
      <c r="X44" t="n">
        <v>0.26</v>
      </c>
      <c r="Y44" t="n">
        <v>1</v>
      </c>
      <c r="Z44" t="n">
        <v>10</v>
      </c>
      <c r="AA44" t="n">
        <v>512.3584379966123</v>
      </c>
      <c r="AB44" t="n">
        <v>701.031418525964</v>
      </c>
      <c r="AC44" t="n">
        <v>634.1259638456206</v>
      </c>
      <c r="AD44" t="n">
        <v>512358.4379966123</v>
      </c>
      <c r="AE44" t="n">
        <v>701031.418525964</v>
      </c>
      <c r="AF44" t="n">
        <v>1.226896399159426e-06</v>
      </c>
      <c r="AG44" t="n">
        <v>24</v>
      </c>
      <c r="AH44" t="n">
        <v>634125.9638456206</v>
      </c>
    </row>
    <row r="45">
      <c r="A45" t="n">
        <v>43</v>
      </c>
      <c r="B45" t="n">
        <v>140</v>
      </c>
      <c r="C45" t="inlineStr">
        <is>
          <t xml:space="preserve">CONCLUIDO	</t>
        </is>
      </c>
      <c r="D45" t="n">
        <v>5.5516</v>
      </c>
      <c r="E45" t="n">
        <v>18.01</v>
      </c>
      <c r="F45" t="n">
        <v>14.38</v>
      </c>
      <c r="G45" t="n">
        <v>61.63</v>
      </c>
      <c r="H45" t="n">
        <v>0.71</v>
      </c>
      <c r="I45" t="n">
        <v>14</v>
      </c>
      <c r="J45" t="n">
        <v>295.58</v>
      </c>
      <c r="K45" t="n">
        <v>60.56</v>
      </c>
      <c r="L45" t="n">
        <v>11.75</v>
      </c>
      <c r="M45" t="n">
        <v>12</v>
      </c>
      <c r="N45" t="n">
        <v>83.28</v>
      </c>
      <c r="O45" t="n">
        <v>36689.22</v>
      </c>
      <c r="P45" t="n">
        <v>206.77</v>
      </c>
      <c r="Q45" t="n">
        <v>1389.64</v>
      </c>
      <c r="R45" t="n">
        <v>49.33</v>
      </c>
      <c r="S45" t="n">
        <v>39.31</v>
      </c>
      <c r="T45" t="n">
        <v>4160.54</v>
      </c>
      <c r="U45" t="n">
        <v>0.8</v>
      </c>
      <c r="V45" t="n">
        <v>0.89</v>
      </c>
      <c r="W45" t="n">
        <v>3.38</v>
      </c>
      <c r="X45" t="n">
        <v>0.26</v>
      </c>
      <c r="Y45" t="n">
        <v>1</v>
      </c>
      <c r="Z45" t="n">
        <v>10</v>
      </c>
      <c r="AA45" t="n">
        <v>510.802087873533</v>
      </c>
      <c r="AB45" t="n">
        <v>698.9019516262454</v>
      </c>
      <c r="AC45" t="n">
        <v>632.1997302780856</v>
      </c>
      <c r="AD45" t="n">
        <v>510802.087873533</v>
      </c>
      <c r="AE45" t="n">
        <v>698901.9516262454</v>
      </c>
      <c r="AF45" t="n">
        <v>1.226763814267042e-06</v>
      </c>
      <c r="AG45" t="n">
        <v>24</v>
      </c>
      <c r="AH45" t="n">
        <v>632199.7302780856</v>
      </c>
    </row>
    <row r="46">
      <c r="A46" t="n">
        <v>44</v>
      </c>
      <c r="B46" t="n">
        <v>140</v>
      </c>
      <c r="C46" t="inlineStr">
        <is>
          <t xml:space="preserve">CONCLUIDO	</t>
        </is>
      </c>
      <c r="D46" t="n">
        <v>5.5514</v>
      </c>
      <c r="E46" t="n">
        <v>18.01</v>
      </c>
      <c r="F46" t="n">
        <v>14.38</v>
      </c>
      <c r="G46" t="n">
        <v>61.63</v>
      </c>
      <c r="H46" t="n">
        <v>0.72</v>
      </c>
      <c r="I46" t="n">
        <v>14</v>
      </c>
      <c r="J46" t="n">
        <v>296.1</v>
      </c>
      <c r="K46" t="n">
        <v>60.56</v>
      </c>
      <c r="L46" t="n">
        <v>12</v>
      </c>
      <c r="M46" t="n">
        <v>12</v>
      </c>
      <c r="N46" t="n">
        <v>83.54000000000001</v>
      </c>
      <c r="O46" t="n">
        <v>36753.16</v>
      </c>
      <c r="P46" t="n">
        <v>205.5</v>
      </c>
      <c r="Q46" t="n">
        <v>1389.62</v>
      </c>
      <c r="R46" t="n">
        <v>49.46</v>
      </c>
      <c r="S46" t="n">
        <v>39.31</v>
      </c>
      <c r="T46" t="n">
        <v>4227.63</v>
      </c>
      <c r="U46" t="n">
        <v>0.79</v>
      </c>
      <c r="V46" t="n">
        <v>0.89</v>
      </c>
      <c r="W46" t="n">
        <v>3.38</v>
      </c>
      <c r="X46" t="n">
        <v>0.26</v>
      </c>
      <c r="Y46" t="n">
        <v>1</v>
      </c>
      <c r="Z46" t="n">
        <v>10</v>
      </c>
      <c r="AA46" t="n">
        <v>509.5676211074918</v>
      </c>
      <c r="AB46" t="n">
        <v>697.2128997361178</v>
      </c>
      <c r="AC46" t="n">
        <v>630.6718791297526</v>
      </c>
      <c r="AD46" t="n">
        <v>509567.6211074918</v>
      </c>
      <c r="AE46" t="n">
        <v>697212.8997361178</v>
      </c>
      <c r="AF46" t="n">
        <v>1.226719619302914e-06</v>
      </c>
      <c r="AG46" t="n">
        <v>24</v>
      </c>
      <c r="AH46" t="n">
        <v>630671.8791297526</v>
      </c>
    </row>
    <row r="47">
      <c r="A47" t="n">
        <v>45</v>
      </c>
      <c r="B47" t="n">
        <v>140</v>
      </c>
      <c r="C47" t="inlineStr">
        <is>
          <t xml:space="preserve">CONCLUIDO	</t>
        </is>
      </c>
      <c r="D47" t="n">
        <v>5.5721</v>
      </c>
      <c r="E47" t="n">
        <v>17.95</v>
      </c>
      <c r="F47" t="n">
        <v>14.37</v>
      </c>
      <c r="G47" t="n">
        <v>66.31</v>
      </c>
      <c r="H47" t="n">
        <v>0.74</v>
      </c>
      <c r="I47" t="n">
        <v>13</v>
      </c>
      <c r="J47" t="n">
        <v>296.62</v>
      </c>
      <c r="K47" t="n">
        <v>60.56</v>
      </c>
      <c r="L47" t="n">
        <v>12.25</v>
      </c>
      <c r="M47" t="n">
        <v>11</v>
      </c>
      <c r="N47" t="n">
        <v>83.81</v>
      </c>
      <c r="O47" t="n">
        <v>36817.22</v>
      </c>
      <c r="P47" t="n">
        <v>204.27</v>
      </c>
      <c r="Q47" t="n">
        <v>1389.73</v>
      </c>
      <c r="R47" t="n">
        <v>49.06</v>
      </c>
      <c r="S47" t="n">
        <v>39.31</v>
      </c>
      <c r="T47" t="n">
        <v>4029.88</v>
      </c>
      <c r="U47" t="n">
        <v>0.8</v>
      </c>
      <c r="V47" t="n">
        <v>0.89</v>
      </c>
      <c r="W47" t="n">
        <v>3.38</v>
      </c>
      <c r="X47" t="n">
        <v>0.24</v>
      </c>
      <c r="Y47" t="n">
        <v>1</v>
      </c>
      <c r="Z47" t="n">
        <v>10</v>
      </c>
      <c r="AA47" t="n">
        <v>507.2271886246209</v>
      </c>
      <c r="AB47" t="n">
        <v>694.0106167604597</v>
      </c>
      <c r="AC47" t="n">
        <v>627.7752175468589</v>
      </c>
      <c r="AD47" t="n">
        <v>507227.1886246208</v>
      </c>
      <c r="AE47" t="n">
        <v>694010.6167604597</v>
      </c>
      <c r="AF47" t="n">
        <v>1.231293798090169e-06</v>
      </c>
      <c r="AG47" t="n">
        <v>24</v>
      </c>
      <c r="AH47" t="n">
        <v>627775.2175468589</v>
      </c>
    </row>
    <row r="48">
      <c r="A48" t="n">
        <v>46</v>
      </c>
      <c r="B48" t="n">
        <v>140</v>
      </c>
      <c r="C48" t="inlineStr">
        <is>
          <t xml:space="preserve">CONCLUIDO	</t>
        </is>
      </c>
      <c r="D48" t="n">
        <v>5.5732</v>
      </c>
      <c r="E48" t="n">
        <v>17.94</v>
      </c>
      <c r="F48" t="n">
        <v>14.36</v>
      </c>
      <c r="G48" t="n">
        <v>66.29000000000001</v>
      </c>
      <c r="H48" t="n">
        <v>0.75</v>
      </c>
      <c r="I48" t="n">
        <v>13</v>
      </c>
      <c r="J48" t="n">
        <v>297.14</v>
      </c>
      <c r="K48" t="n">
        <v>60.56</v>
      </c>
      <c r="L48" t="n">
        <v>12.5</v>
      </c>
      <c r="M48" t="n">
        <v>11</v>
      </c>
      <c r="N48" t="n">
        <v>84.08</v>
      </c>
      <c r="O48" t="n">
        <v>36881.39</v>
      </c>
      <c r="P48" t="n">
        <v>203.25</v>
      </c>
      <c r="Q48" t="n">
        <v>1389.59</v>
      </c>
      <c r="R48" t="n">
        <v>48.74</v>
      </c>
      <c r="S48" t="n">
        <v>39.31</v>
      </c>
      <c r="T48" t="n">
        <v>3870.83</v>
      </c>
      <c r="U48" t="n">
        <v>0.8100000000000001</v>
      </c>
      <c r="V48" t="n">
        <v>0.89</v>
      </c>
      <c r="W48" t="n">
        <v>3.38</v>
      </c>
      <c r="X48" t="n">
        <v>0.24</v>
      </c>
      <c r="Y48" t="n">
        <v>1</v>
      </c>
      <c r="Z48" t="n">
        <v>10</v>
      </c>
      <c r="AA48" t="n">
        <v>506.1129969110639</v>
      </c>
      <c r="AB48" t="n">
        <v>692.486130503302</v>
      </c>
      <c r="AC48" t="n">
        <v>626.3962261184544</v>
      </c>
      <c r="AD48" t="n">
        <v>506112.9969110639</v>
      </c>
      <c r="AE48" t="n">
        <v>692486.130503302</v>
      </c>
      <c r="AF48" t="n">
        <v>1.231536870392874e-06</v>
      </c>
      <c r="AG48" t="n">
        <v>24</v>
      </c>
      <c r="AH48" t="n">
        <v>626396.2261184544</v>
      </c>
    </row>
    <row r="49">
      <c r="A49" t="n">
        <v>47</v>
      </c>
      <c r="B49" t="n">
        <v>140</v>
      </c>
      <c r="C49" t="inlineStr">
        <is>
          <t xml:space="preserve">CONCLUIDO	</t>
        </is>
      </c>
      <c r="D49" t="n">
        <v>5.5736</v>
      </c>
      <c r="E49" t="n">
        <v>17.94</v>
      </c>
      <c r="F49" t="n">
        <v>14.36</v>
      </c>
      <c r="G49" t="n">
        <v>66.28</v>
      </c>
      <c r="H49" t="n">
        <v>0.76</v>
      </c>
      <c r="I49" t="n">
        <v>13</v>
      </c>
      <c r="J49" t="n">
        <v>297.66</v>
      </c>
      <c r="K49" t="n">
        <v>60.56</v>
      </c>
      <c r="L49" t="n">
        <v>12.75</v>
      </c>
      <c r="M49" t="n">
        <v>11</v>
      </c>
      <c r="N49" t="n">
        <v>84.36</v>
      </c>
      <c r="O49" t="n">
        <v>36945.67</v>
      </c>
      <c r="P49" t="n">
        <v>201.21</v>
      </c>
      <c r="Q49" t="n">
        <v>1389.65</v>
      </c>
      <c r="R49" t="n">
        <v>48.85</v>
      </c>
      <c r="S49" t="n">
        <v>39.31</v>
      </c>
      <c r="T49" t="n">
        <v>3925.31</v>
      </c>
      <c r="U49" t="n">
        <v>0.8</v>
      </c>
      <c r="V49" t="n">
        <v>0.89</v>
      </c>
      <c r="W49" t="n">
        <v>3.38</v>
      </c>
      <c r="X49" t="n">
        <v>0.24</v>
      </c>
      <c r="Y49" t="n">
        <v>1</v>
      </c>
      <c r="Z49" t="n">
        <v>10</v>
      </c>
      <c r="AA49" t="n">
        <v>504.100606895583</v>
      </c>
      <c r="AB49" t="n">
        <v>689.7326897037392</v>
      </c>
      <c r="AC49" t="n">
        <v>623.9055698443235</v>
      </c>
      <c r="AD49" t="n">
        <v>504100.606895583</v>
      </c>
      <c r="AE49" t="n">
        <v>689732.6897037392</v>
      </c>
      <c r="AF49" t="n">
        <v>1.23162526032113e-06</v>
      </c>
      <c r="AG49" t="n">
        <v>24</v>
      </c>
      <c r="AH49" t="n">
        <v>623905.5698443236</v>
      </c>
    </row>
    <row r="50">
      <c r="A50" t="n">
        <v>48</v>
      </c>
      <c r="B50" t="n">
        <v>140</v>
      </c>
      <c r="C50" t="inlineStr">
        <is>
          <t xml:space="preserve">CONCLUIDO	</t>
        </is>
      </c>
      <c r="D50" t="n">
        <v>5.596</v>
      </c>
      <c r="E50" t="n">
        <v>17.87</v>
      </c>
      <c r="F50" t="n">
        <v>14.34</v>
      </c>
      <c r="G50" t="n">
        <v>71.70999999999999</v>
      </c>
      <c r="H50" t="n">
        <v>0.78</v>
      </c>
      <c r="I50" t="n">
        <v>12</v>
      </c>
      <c r="J50" t="n">
        <v>298.18</v>
      </c>
      <c r="K50" t="n">
        <v>60.56</v>
      </c>
      <c r="L50" t="n">
        <v>13</v>
      </c>
      <c r="M50" t="n">
        <v>9</v>
      </c>
      <c r="N50" t="n">
        <v>84.63</v>
      </c>
      <c r="O50" t="n">
        <v>37010.06</v>
      </c>
      <c r="P50" t="n">
        <v>199.1</v>
      </c>
      <c r="Q50" t="n">
        <v>1389.57</v>
      </c>
      <c r="R50" t="n">
        <v>48.12</v>
      </c>
      <c r="S50" t="n">
        <v>39.31</v>
      </c>
      <c r="T50" t="n">
        <v>3563.42</v>
      </c>
      <c r="U50" t="n">
        <v>0.82</v>
      </c>
      <c r="V50" t="n">
        <v>0.89</v>
      </c>
      <c r="W50" t="n">
        <v>3.38</v>
      </c>
      <c r="X50" t="n">
        <v>0.22</v>
      </c>
      <c r="Y50" t="n">
        <v>1</v>
      </c>
      <c r="Z50" t="n">
        <v>10</v>
      </c>
      <c r="AA50" t="n">
        <v>500.7869826463224</v>
      </c>
      <c r="AB50" t="n">
        <v>685.1988428191164</v>
      </c>
      <c r="AC50" t="n">
        <v>619.804426943075</v>
      </c>
      <c r="AD50" t="n">
        <v>500786.9826463224</v>
      </c>
      <c r="AE50" t="n">
        <v>685198.8428191164</v>
      </c>
      <c r="AF50" t="n">
        <v>1.236575096303474e-06</v>
      </c>
      <c r="AG50" t="n">
        <v>24</v>
      </c>
      <c r="AH50" t="n">
        <v>619804.426943075</v>
      </c>
    </row>
    <row r="51">
      <c r="A51" t="n">
        <v>49</v>
      </c>
      <c r="B51" t="n">
        <v>140</v>
      </c>
      <c r="C51" t="inlineStr">
        <is>
          <t xml:space="preserve">CONCLUIDO	</t>
        </is>
      </c>
      <c r="D51" t="n">
        <v>5.5968</v>
      </c>
      <c r="E51" t="n">
        <v>17.87</v>
      </c>
      <c r="F51" t="n">
        <v>14.34</v>
      </c>
      <c r="G51" t="n">
        <v>71.7</v>
      </c>
      <c r="H51" t="n">
        <v>0.79</v>
      </c>
      <c r="I51" t="n">
        <v>12</v>
      </c>
      <c r="J51" t="n">
        <v>298.71</v>
      </c>
      <c r="K51" t="n">
        <v>60.56</v>
      </c>
      <c r="L51" t="n">
        <v>13.25</v>
      </c>
      <c r="M51" t="n">
        <v>8</v>
      </c>
      <c r="N51" t="n">
        <v>84.90000000000001</v>
      </c>
      <c r="O51" t="n">
        <v>37074.57</v>
      </c>
      <c r="P51" t="n">
        <v>198.79</v>
      </c>
      <c r="Q51" t="n">
        <v>1389.59</v>
      </c>
      <c r="R51" t="n">
        <v>48.08</v>
      </c>
      <c r="S51" t="n">
        <v>39.31</v>
      </c>
      <c r="T51" t="n">
        <v>3547.9</v>
      </c>
      <c r="U51" t="n">
        <v>0.82</v>
      </c>
      <c r="V51" t="n">
        <v>0.9</v>
      </c>
      <c r="W51" t="n">
        <v>3.38</v>
      </c>
      <c r="X51" t="n">
        <v>0.22</v>
      </c>
      <c r="Y51" t="n">
        <v>1</v>
      </c>
      <c r="Z51" t="n">
        <v>10</v>
      </c>
      <c r="AA51" t="n">
        <v>500.4453464664117</v>
      </c>
      <c r="AB51" t="n">
        <v>684.7314011258383</v>
      </c>
      <c r="AC51" t="n">
        <v>619.3815972289448</v>
      </c>
      <c r="AD51" t="n">
        <v>500445.3464664117</v>
      </c>
      <c r="AE51" t="n">
        <v>684731.4011258383</v>
      </c>
      <c r="AF51" t="n">
        <v>1.236751876159986e-06</v>
      </c>
      <c r="AG51" t="n">
        <v>24</v>
      </c>
      <c r="AH51" t="n">
        <v>619381.5972289448</v>
      </c>
    </row>
    <row r="52">
      <c r="A52" t="n">
        <v>50</v>
      </c>
      <c r="B52" t="n">
        <v>140</v>
      </c>
      <c r="C52" t="inlineStr">
        <is>
          <t xml:space="preserve">CONCLUIDO	</t>
        </is>
      </c>
      <c r="D52" t="n">
        <v>5.5956</v>
      </c>
      <c r="E52" t="n">
        <v>17.87</v>
      </c>
      <c r="F52" t="n">
        <v>14.34</v>
      </c>
      <c r="G52" t="n">
        <v>71.72</v>
      </c>
      <c r="H52" t="n">
        <v>0.8</v>
      </c>
      <c r="I52" t="n">
        <v>12</v>
      </c>
      <c r="J52" t="n">
        <v>299.23</v>
      </c>
      <c r="K52" t="n">
        <v>60.56</v>
      </c>
      <c r="L52" t="n">
        <v>13.5</v>
      </c>
      <c r="M52" t="n">
        <v>7</v>
      </c>
      <c r="N52" t="n">
        <v>85.18000000000001</v>
      </c>
      <c r="O52" t="n">
        <v>37139.2</v>
      </c>
      <c r="P52" t="n">
        <v>198.68</v>
      </c>
      <c r="Q52" t="n">
        <v>1389.67</v>
      </c>
      <c r="R52" t="n">
        <v>48.24</v>
      </c>
      <c r="S52" t="n">
        <v>39.31</v>
      </c>
      <c r="T52" t="n">
        <v>3625.72</v>
      </c>
      <c r="U52" t="n">
        <v>0.8100000000000001</v>
      </c>
      <c r="V52" t="n">
        <v>0.89</v>
      </c>
      <c r="W52" t="n">
        <v>3.38</v>
      </c>
      <c r="X52" t="n">
        <v>0.22</v>
      </c>
      <c r="Y52" t="n">
        <v>1</v>
      </c>
      <c r="Z52" t="n">
        <v>10</v>
      </c>
      <c r="AA52" t="n">
        <v>500.39862545672</v>
      </c>
      <c r="AB52" t="n">
        <v>684.6674753791924</v>
      </c>
      <c r="AC52" t="n">
        <v>619.3237724658385</v>
      </c>
      <c r="AD52" t="n">
        <v>500398.62545672</v>
      </c>
      <c r="AE52" t="n">
        <v>684667.4753791924</v>
      </c>
      <c r="AF52" t="n">
        <v>1.236486706375218e-06</v>
      </c>
      <c r="AG52" t="n">
        <v>24</v>
      </c>
      <c r="AH52" t="n">
        <v>619323.7724658385</v>
      </c>
    </row>
    <row r="53">
      <c r="A53" t="n">
        <v>51</v>
      </c>
      <c r="B53" t="n">
        <v>140</v>
      </c>
      <c r="C53" t="inlineStr">
        <is>
          <t xml:space="preserve">CONCLUIDO	</t>
        </is>
      </c>
      <c r="D53" t="n">
        <v>5.5968</v>
      </c>
      <c r="E53" t="n">
        <v>17.87</v>
      </c>
      <c r="F53" t="n">
        <v>14.34</v>
      </c>
      <c r="G53" t="n">
        <v>71.7</v>
      </c>
      <c r="H53" t="n">
        <v>0.82</v>
      </c>
      <c r="I53" t="n">
        <v>12</v>
      </c>
      <c r="J53" t="n">
        <v>299.76</v>
      </c>
      <c r="K53" t="n">
        <v>60.56</v>
      </c>
      <c r="L53" t="n">
        <v>13.75</v>
      </c>
      <c r="M53" t="n">
        <v>7</v>
      </c>
      <c r="N53" t="n">
        <v>85.45</v>
      </c>
      <c r="O53" t="n">
        <v>37204.07</v>
      </c>
      <c r="P53" t="n">
        <v>198.09</v>
      </c>
      <c r="Q53" t="n">
        <v>1389.67</v>
      </c>
      <c r="R53" t="n">
        <v>47.98</v>
      </c>
      <c r="S53" t="n">
        <v>39.31</v>
      </c>
      <c r="T53" t="n">
        <v>3495.15</v>
      </c>
      <c r="U53" t="n">
        <v>0.82</v>
      </c>
      <c r="V53" t="n">
        <v>0.9</v>
      </c>
      <c r="W53" t="n">
        <v>3.38</v>
      </c>
      <c r="X53" t="n">
        <v>0.22</v>
      </c>
      <c r="Y53" t="n">
        <v>1</v>
      </c>
      <c r="Z53" t="n">
        <v>10</v>
      </c>
      <c r="AA53" t="n">
        <v>499.764712711968</v>
      </c>
      <c r="AB53" t="n">
        <v>683.8001279955662</v>
      </c>
      <c r="AC53" t="n">
        <v>618.5392034991759</v>
      </c>
      <c r="AD53" t="n">
        <v>499764.712711968</v>
      </c>
      <c r="AE53" t="n">
        <v>683800.1279955662</v>
      </c>
      <c r="AF53" t="n">
        <v>1.236751876159986e-06</v>
      </c>
      <c r="AG53" t="n">
        <v>24</v>
      </c>
      <c r="AH53" t="n">
        <v>618539.2034991758</v>
      </c>
    </row>
    <row r="54">
      <c r="A54" t="n">
        <v>52</v>
      </c>
      <c r="B54" t="n">
        <v>140</v>
      </c>
      <c r="C54" t="inlineStr">
        <is>
          <t xml:space="preserve">CONCLUIDO	</t>
        </is>
      </c>
      <c r="D54" t="n">
        <v>5.5904</v>
      </c>
      <c r="E54" t="n">
        <v>17.89</v>
      </c>
      <c r="F54" t="n">
        <v>14.36</v>
      </c>
      <c r="G54" t="n">
        <v>71.8</v>
      </c>
      <c r="H54" t="n">
        <v>0.83</v>
      </c>
      <c r="I54" t="n">
        <v>12</v>
      </c>
      <c r="J54" t="n">
        <v>300.28</v>
      </c>
      <c r="K54" t="n">
        <v>60.56</v>
      </c>
      <c r="L54" t="n">
        <v>14</v>
      </c>
      <c r="M54" t="n">
        <v>6</v>
      </c>
      <c r="N54" t="n">
        <v>85.73</v>
      </c>
      <c r="O54" t="n">
        <v>37268.93</v>
      </c>
      <c r="P54" t="n">
        <v>195.91</v>
      </c>
      <c r="Q54" t="n">
        <v>1389.58</v>
      </c>
      <c r="R54" t="n">
        <v>48.47</v>
      </c>
      <c r="S54" t="n">
        <v>39.31</v>
      </c>
      <c r="T54" t="n">
        <v>3739.12</v>
      </c>
      <c r="U54" t="n">
        <v>0.8100000000000001</v>
      </c>
      <c r="V54" t="n">
        <v>0.89</v>
      </c>
      <c r="W54" t="n">
        <v>3.39</v>
      </c>
      <c r="X54" t="n">
        <v>0.24</v>
      </c>
      <c r="Y54" t="n">
        <v>1</v>
      </c>
      <c r="Z54" t="n">
        <v>10</v>
      </c>
      <c r="AA54" t="n">
        <v>498.0859467947738</v>
      </c>
      <c r="AB54" t="n">
        <v>681.5031664057358</v>
      </c>
      <c r="AC54" t="n">
        <v>616.461460699673</v>
      </c>
      <c r="AD54" t="n">
        <v>498085.9467947738</v>
      </c>
      <c r="AE54" t="n">
        <v>681503.1664057358</v>
      </c>
      <c r="AF54" t="n">
        <v>1.235337637307888e-06</v>
      </c>
      <c r="AG54" t="n">
        <v>24</v>
      </c>
      <c r="AH54" t="n">
        <v>616461.460699673</v>
      </c>
    </row>
    <row r="55">
      <c r="A55" t="n">
        <v>53</v>
      </c>
      <c r="B55" t="n">
        <v>140</v>
      </c>
      <c r="C55" t="inlineStr">
        <is>
          <t xml:space="preserve">CONCLUIDO	</t>
        </is>
      </c>
      <c r="D55" t="n">
        <v>5.589</v>
      </c>
      <c r="E55" t="n">
        <v>17.89</v>
      </c>
      <c r="F55" t="n">
        <v>14.36</v>
      </c>
      <c r="G55" t="n">
        <v>71.81999999999999</v>
      </c>
      <c r="H55" t="n">
        <v>0.84</v>
      </c>
      <c r="I55" t="n">
        <v>12</v>
      </c>
      <c r="J55" t="n">
        <v>300.81</v>
      </c>
      <c r="K55" t="n">
        <v>60.56</v>
      </c>
      <c r="L55" t="n">
        <v>14.25</v>
      </c>
      <c r="M55" t="n">
        <v>3</v>
      </c>
      <c r="N55" t="n">
        <v>86</v>
      </c>
      <c r="O55" t="n">
        <v>37333.9</v>
      </c>
      <c r="P55" t="n">
        <v>196.22</v>
      </c>
      <c r="Q55" t="n">
        <v>1389.68</v>
      </c>
      <c r="R55" t="n">
        <v>48.75</v>
      </c>
      <c r="S55" t="n">
        <v>39.31</v>
      </c>
      <c r="T55" t="n">
        <v>3882.88</v>
      </c>
      <c r="U55" t="n">
        <v>0.8100000000000001</v>
      </c>
      <c r="V55" t="n">
        <v>0.89</v>
      </c>
      <c r="W55" t="n">
        <v>3.39</v>
      </c>
      <c r="X55" t="n">
        <v>0.24</v>
      </c>
      <c r="Y55" t="n">
        <v>1</v>
      </c>
      <c r="Z55" t="n">
        <v>10</v>
      </c>
      <c r="AA55" t="n">
        <v>498.4575847592586</v>
      </c>
      <c r="AB55" t="n">
        <v>682.0116578642537</v>
      </c>
      <c r="AC55" t="n">
        <v>616.9214224470624</v>
      </c>
      <c r="AD55" t="n">
        <v>498457.5847592586</v>
      </c>
      <c r="AE55" t="n">
        <v>682011.6578642537</v>
      </c>
      <c r="AF55" t="n">
        <v>1.235028272558992e-06</v>
      </c>
      <c r="AG55" t="n">
        <v>24</v>
      </c>
      <c r="AH55" t="n">
        <v>616921.4224470623</v>
      </c>
    </row>
    <row r="56">
      <c r="A56" t="n">
        <v>54</v>
      </c>
      <c r="B56" t="n">
        <v>140</v>
      </c>
      <c r="C56" t="inlineStr">
        <is>
          <t xml:space="preserve">CONCLUIDO	</t>
        </is>
      </c>
      <c r="D56" t="n">
        <v>5.588</v>
      </c>
      <c r="E56" t="n">
        <v>17.9</v>
      </c>
      <c r="F56" t="n">
        <v>14.37</v>
      </c>
      <c r="G56" t="n">
        <v>71.84</v>
      </c>
      <c r="H56" t="n">
        <v>0.86</v>
      </c>
      <c r="I56" t="n">
        <v>12</v>
      </c>
      <c r="J56" t="n">
        <v>301.34</v>
      </c>
      <c r="K56" t="n">
        <v>60.56</v>
      </c>
      <c r="L56" t="n">
        <v>14.5</v>
      </c>
      <c r="M56" t="n">
        <v>2</v>
      </c>
      <c r="N56" t="n">
        <v>86.28</v>
      </c>
      <c r="O56" t="n">
        <v>37399</v>
      </c>
      <c r="P56" t="n">
        <v>195.95</v>
      </c>
      <c r="Q56" t="n">
        <v>1389.57</v>
      </c>
      <c r="R56" t="n">
        <v>48.82</v>
      </c>
      <c r="S56" t="n">
        <v>39.31</v>
      </c>
      <c r="T56" t="n">
        <v>3916.48</v>
      </c>
      <c r="U56" t="n">
        <v>0.8100000000000001</v>
      </c>
      <c r="V56" t="n">
        <v>0.89</v>
      </c>
      <c r="W56" t="n">
        <v>3.39</v>
      </c>
      <c r="X56" t="n">
        <v>0.25</v>
      </c>
      <c r="Y56" t="n">
        <v>1</v>
      </c>
      <c r="Z56" t="n">
        <v>10</v>
      </c>
      <c r="AA56" t="n">
        <v>498.3058203185212</v>
      </c>
      <c r="AB56" t="n">
        <v>681.8040070610624</v>
      </c>
      <c r="AC56" t="n">
        <v>616.7335895450877</v>
      </c>
      <c r="AD56" t="n">
        <v>498305.8203185212</v>
      </c>
      <c r="AE56" t="n">
        <v>681804.0070610624</v>
      </c>
      <c r="AF56" t="n">
        <v>1.234807297738351e-06</v>
      </c>
      <c r="AG56" t="n">
        <v>24</v>
      </c>
      <c r="AH56" t="n">
        <v>616733.5895450878</v>
      </c>
    </row>
    <row r="57">
      <c r="A57" t="n">
        <v>55</v>
      </c>
      <c r="B57" t="n">
        <v>140</v>
      </c>
      <c r="C57" t="inlineStr">
        <is>
          <t xml:space="preserve">CONCLUIDO	</t>
        </is>
      </c>
      <c r="D57" t="n">
        <v>5.6131</v>
      </c>
      <c r="E57" t="n">
        <v>17.82</v>
      </c>
      <c r="F57" t="n">
        <v>14.34</v>
      </c>
      <c r="G57" t="n">
        <v>78.22</v>
      </c>
      <c r="H57" t="n">
        <v>0.87</v>
      </c>
      <c r="I57" t="n">
        <v>11</v>
      </c>
      <c r="J57" t="n">
        <v>301.86</v>
      </c>
      <c r="K57" t="n">
        <v>60.56</v>
      </c>
      <c r="L57" t="n">
        <v>14.75</v>
      </c>
      <c r="M57" t="n">
        <v>1</v>
      </c>
      <c r="N57" t="n">
        <v>86.56</v>
      </c>
      <c r="O57" t="n">
        <v>37464.21</v>
      </c>
      <c r="P57" t="n">
        <v>195.58</v>
      </c>
      <c r="Q57" t="n">
        <v>1389.59</v>
      </c>
      <c r="R57" t="n">
        <v>47.93</v>
      </c>
      <c r="S57" t="n">
        <v>39.31</v>
      </c>
      <c r="T57" t="n">
        <v>3473.94</v>
      </c>
      <c r="U57" t="n">
        <v>0.82</v>
      </c>
      <c r="V57" t="n">
        <v>0.9</v>
      </c>
      <c r="W57" t="n">
        <v>3.39</v>
      </c>
      <c r="X57" t="n">
        <v>0.22</v>
      </c>
      <c r="Y57" t="n">
        <v>1</v>
      </c>
      <c r="Z57" t="n">
        <v>10</v>
      </c>
      <c r="AA57" t="n">
        <v>496.5172566442953</v>
      </c>
      <c r="AB57" t="n">
        <v>679.3568153361261</v>
      </c>
      <c r="AC57" t="n">
        <v>614.5199543637242</v>
      </c>
      <c r="AD57" t="n">
        <v>496517.2566442954</v>
      </c>
      <c r="AE57" t="n">
        <v>679356.8153361261</v>
      </c>
      <c r="AF57" t="n">
        <v>1.240353765736424e-06</v>
      </c>
      <c r="AG57" t="n">
        <v>24</v>
      </c>
      <c r="AH57" t="n">
        <v>614519.9543637242</v>
      </c>
    </row>
    <row r="58">
      <c r="A58" t="n">
        <v>56</v>
      </c>
      <c r="B58" t="n">
        <v>140</v>
      </c>
      <c r="C58" t="inlineStr">
        <is>
          <t xml:space="preserve">CONCLUIDO	</t>
        </is>
      </c>
      <c r="D58" t="n">
        <v>5.6103</v>
      </c>
      <c r="E58" t="n">
        <v>17.82</v>
      </c>
      <c r="F58" t="n">
        <v>14.35</v>
      </c>
      <c r="G58" t="n">
        <v>78.27</v>
      </c>
      <c r="H58" t="n">
        <v>0.88</v>
      </c>
      <c r="I58" t="n">
        <v>11</v>
      </c>
      <c r="J58" t="n">
        <v>302.39</v>
      </c>
      <c r="K58" t="n">
        <v>60.56</v>
      </c>
      <c r="L58" t="n">
        <v>15</v>
      </c>
      <c r="M58" t="n">
        <v>1</v>
      </c>
      <c r="N58" t="n">
        <v>86.84</v>
      </c>
      <c r="O58" t="n">
        <v>37529.55</v>
      </c>
      <c r="P58" t="n">
        <v>196.11</v>
      </c>
      <c r="Q58" t="n">
        <v>1389.67</v>
      </c>
      <c r="R58" t="n">
        <v>48.05</v>
      </c>
      <c r="S58" t="n">
        <v>39.31</v>
      </c>
      <c r="T58" t="n">
        <v>3537.58</v>
      </c>
      <c r="U58" t="n">
        <v>0.82</v>
      </c>
      <c r="V58" t="n">
        <v>0.89</v>
      </c>
      <c r="W58" t="n">
        <v>3.39</v>
      </c>
      <c r="X58" t="n">
        <v>0.23</v>
      </c>
      <c r="Y58" t="n">
        <v>1</v>
      </c>
      <c r="Z58" t="n">
        <v>10</v>
      </c>
      <c r="AA58" t="n">
        <v>497.2306358414386</v>
      </c>
      <c r="AB58" t="n">
        <v>680.3328922257265</v>
      </c>
      <c r="AC58" t="n">
        <v>615.4028758449136</v>
      </c>
      <c r="AD58" t="n">
        <v>497230.6358414386</v>
      </c>
      <c r="AE58" t="n">
        <v>680332.8922257265</v>
      </c>
      <c r="AF58" t="n">
        <v>1.239735036238631e-06</v>
      </c>
      <c r="AG58" t="n">
        <v>24</v>
      </c>
      <c r="AH58" t="n">
        <v>615402.8758449137</v>
      </c>
    </row>
    <row r="59">
      <c r="A59" t="n">
        <v>57</v>
      </c>
      <c r="B59" t="n">
        <v>140</v>
      </c>
      <c r="C59" t="inlineStr">
        <is>
          <t xml:space="preserve">CONCLUIDO	</t>
        </is>
      </c>
      <c r="D59" t="n">
        <v>5.6108</v>
      </c>
      <c r="E59" t="n">
        <v>17.82</v>
      </c>
      <c r="F59" t="n">
        <v>14.35</v>
      </c>
      <c r="G59" t="n">
        <v>78.26000000000001</v>
      </c>
      <c r="H59" t="n">
        <v>0.9</v>
      </c>
      <c r="I59" t="n">
        <v>11</v>
      </c>
      <c r="J59" t="n">
        <v>302.92</v>
      </c>
      <c r="K59" t="n">
        <v>60.56</v>
      </c>
      <c r="L59" t="n">
        <v>15.25</v>
      </c>
      <c r="M59" t="n">
        <v>0</v>
      </c>
      <c r="N59" t="n">
        <v>87.12</v>
      </c>
      <c r="O59" t="n">
        <v>37595</v>
      </c>
      <c r="P59" t="n">
        <v>196.5</v>
      </c>
      <c r="Q59" t="n">
        <v>1389.63</v>
      </c>
      <c r="R59" t="n">
        <v>48</v>
      </c>
      <c r="S59" t="n">
        <v>39.31</v>
      </c>
      <c r="T59" t="n">
        <v>3510.94</v>
      </c>
      <c r="U59" t="n">
        <v>0.82</v>
      </c>
      <c r="V59" t="n">
        <v>0.89</v>
      </c>
      <c r="W59" t="n">
        <v>3.39</v>
      </c>
      <c r="X59" t="n">
        <v>0.23</v>
      </c>
      <c r="Y59" t="n">
        <v>1</v>
      </c>
      <c r="Z59" t="n">
        <v>10</v>
      </c>
      <c r="AA59" t="n">
        <v>497.5841465938334</v>
      </c>
      <c r="AB59" t="n">
        <v>680.8165812329469</v>
      </c>
      <c r="AC59" t="n">
        <v>615.8404022521466</v>
      </c>
      <c r="AD59" t="n">
        <v>497584.1465938334</v>
      </c>
      <c r="AE59" t="n">
        <v>680816.5812329468</v>
      </c>
      <c r="AF59" t="n">
        <v>1.239845523648952e-06</v>
      </c>
      <c r="AG59" t="n">
        <v>24</v>
      </c>
      <c r="AH59" t="n">
        <v>615840.4022521466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5.5366</v>
      </c>
      <c r="E2" t="n">
        <v>18.06</v>
      </c>
      <c r="F2" t="n">
        <v>15.4</v>
      </c>
      <c r="G2" t="n">
        <v>14.91</v>
      </c>
      <c r="H2" t="n">
        <v>0.28</v>
      </c>
      <c r="I2" t="n">
        <v>62</v>
      </c>
      <c r="J2" t="n">
        <v>61.76</v>
      </c>
      <c r="K2" t="n">
        <v>28.92</v>
      </c>
      <c r="L2" t="n">
        <v>1</v>
      </c>
      <c r="M2" t="n">
        <v>37</v>
      </c>
      <c r="N2" t="n">
        <v>6.84</v>
      </c>
      <c r="O2" t="n">
        <v>7851.41</v>
      </c>
      <c r="P2" t="n">
        <v>83.01000000000001</v>
      </c>
      <c r="Q2" t="n">
        <v>1389.88</v>
      </c>
      <c r="R2" t="n">
        <v>79.90000000000001</v>
      </c>
      <c r="S2" t="n">
        <v>39.31</v>
      </c>
      <c r="T2" t="n">
        <v>19205.3</v>
      </c>
      <c r="U2" t="n">
        <v>0.49</v>
      </c>
      <c r="V2" t="n">
        <v>0.83</v>
      </c>
      <c r="W2" t="n">
        <v>3.5</v>
      </c>
      <c r="X2" t="n">
        <v>1.28</v>
      </c>
      <c r="Y2" t="n">
        <v>1</v>
      </c>
      <c r="Z2" t="n">
        <v>10</v>
      </c>
      <c r="AA2" t="n">
        <v>314.0259802285532</v>
      </c>
      <c r="AB2" t="n">
        <v>429.6641999971997</v>
      </c>
      <c r="AC2" t="n">
        <v>388.6576517869583</v>
      </c>
      <c r="AD2" t="n">
        <v>314025.9802285532</v>
      </c>
      <c r="AE2" t="n">
        <v>429664.1999971997</v>
      </c>
      <c r="AF2" t="n">
        <v>1.549336938714754e-06</v>
      </c>
      <c r="AG2" t="n">
        <v>24</v>
      </c>
      <c r="AH2" t="n">
        <v>388657.6517869583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5.5835</v>
      </c>
      <c r="E3" t="n">
        <v>17.91</v>
      </c>
      <c r="F3" t="n">
        <v>15.32</v>
      </c>
      <c r="G3" t="n">
        <v>16.13</v>
      </c>
      <c r="H3" t="n">
        <v>0.35</v>
      </c>
      <c r="I3" t="n">
        <v>57</v>
      </c>
      <c r="J3" t="n">
        <v>62.05</v>
      </c>
      <c r="K3" t="n">
        <v>28.92</v>
      </c>
      <c r="L3" t="n">
        <v>1.25</v>
      </c>
      <c r="M3" t="n">
        <v>1</v>
      </c>
      <c r="N3" t="n">
        <v>6.88</v>
      </c>
      <c r="O3" t="n">
        <v>7887.12</v>
      </c>
      <c r="P3" t="n">
        <v>81.59999999999999</v>
      </c>
      <c r="Q3" t="n">
        <v>1389.94</v>
      </c>
      <c r="R3" t="n">
        <v>76.63</v>
      </c>
      <c r="S3" t="n">
        <v>39.31</v>
      </c>
      <c r="T3" t="n">
        <v>17596.05</v>
      </c>
      <c r="U3" t="n">
        <v>0.51</v>
      </c>
      <c r="V3" t="n">
        <v>0.84</v>
      </c>
      <c r="W3" t="n">
        <v>3.52</v>
      </c>
      <c r="X3" t="n">
        <v>1.2</v>
      </c>
      <c r="Y3" t="n">
        <v>1</v>
      </c>
      <c r="Z3" t="n">
        <v>10</v>
      </c>
      <c r="AA3" t="n">
        <v>311.3224755156647</v>
      </c>
      <c r="AB3" t="n">
        <v>425.9651455788152</v>
      </c>
      <c r="AC3" t="n">
        <v>385.311629930609</v>
      </c>
      <c r="AD3" t="n">
        <v>311322.4755156647</v>
      </c>
      <c r="AE3" t="n">
        <v>425965.1455788153</v>
      </c>
      <c r="AF3" t="n">
        <v>1.562461221203235e-06</v>
      </c>
      <c r="AG3" t="n">
        <v>24</v>
      </c>
      <c r="AH3" t="n">
        <v>385311.629930609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5.5823</v>
      </c>
      <c r="E4" t="n">
        <v>17.91</v>
      </c>
      <c r="F4" t="n">
        <v>15.33</v>
      </c>
      <c r="G4" t="n">
        <v>16.13</v>
      </c>
      <c r="H4" t="n">
        <v>0.42</v>
      </c>
      <c r="I4" t="n">
        <v>57</v>
      </c>
      <c r="J4" t="n">
        <v>62.34</v>
      </c>
      <c r="K4" t="n">
        <v>28.92</v>
      </c>
      <c r="L4" t="n">
        <v>1.5</v>
      </c>
      <c r="M4" t="n">
        <v>0</v>
      </c>
      <c r="N4" t="n">
        <v>6.92</v>
      </c>
      <c r="O4" t="n">
        <v>7922.85</v>
      </c>
      <c r="P4" t="n">
        <v>81.97</v>
      </c>
      <c r="Q4" t="n">
        <v>1389.91</v>
      </c>
      <c r="R4" t="n">
        <v>76.67</v>
      </c>
      <c r="S4" t="n">
        <v>39.31</v>
      </c>
      <c r="T4" t="n">
        <v>17613.2</v>
      </c>
      <c r="U4" t="n">
        <v>0.51</v>
      </c>
      <c r="V4" t="n">
        <v>0.84</v>
      </c>
      <c r="W4" t="n">
        <v>3.52</v>
      </c>
      <c r="X4" t="n">
        <v>1.2</v>
      </c>
      <c r="Y4" t="n">
        <v>1</v>
      </c>
      <c r="Z4" t="n">
        <v>10</v>
      </c>
      <c r="AA4" t="n">
        <v>311.7409490268845</v>
      </c>
      <c r="AB4" t="n">
        <v>426.5377194986146</v>
      </c>
      <c r="AC4" t="n">
        <v>385.8295581991154</v>
      </c>
      <c r="AD4" t="n">
        <v>311740.9490268845</v>
      </c>
      <c r="AE4" t="n">
        <v>426537.7194986147</v>
      </c>
      <c r="AF4" t="n">
        <v>1.562125418666217e-06</v>
      </c>
      <c r="AG4" t="n">
        <v>24</v>
      </c>
      <c r="AH4" t="n">
        <v>385829.5581991153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4.0029</v>
      </c>
      <c r="E2" t="n">
        <v>24.98</v>
      </c>
      <c r="F2" t="n">
        <v>17.32</v>
      </c>
      <c r="G2" t="n">
        <v>6.66</v>
      </c>
      <c r="H2" t="n">
        <v>0.11</v>
      </c>
      <c r="I2" t="n">
        <v>156</v>
      </c>
      <c r="J2" t="n">
        <v>167.88</v>
      </c>
      <c r="K2" t="n">
        <v>51.39</v>
      </c>
      <c r="L2" t="n">
        <v>1</v>
      </c>
      <c r="M2" t="n">
        <v>154</v>
      </c>
      <c r="N2" t="n">
        <v>30.49</v>
      </c>
      <c r="O2" t="n">
        <v>20939.59</v>
      </c>
      <c r="P2" t="n">
        <v>216.45</v>
      </c>
      <c r="Q2" t="n">
        <v>1390.15</v>
      </c>
      <c r="R2" t="n">
        <v>140.48</v>
      </c>
      <c r="S2" t="n">
        <v>39.31</v>
      </c>
      <c r="T2" t="n">
        <v>49025.04</v>
      </c>
      <c r="U2" t="n">
        <v>0.28</v>
      </c>
      <c r="V2" t="n">
        <v>0.74</v>
      </c>
      <c r="W2" t="n">
        <v>3.63</v>
      </c>
      <c r="X2" t="n">
        <v>3.2</v>
      </c>
      <c r="Y2" t="n">
        <v>1</v>
      </c>
      <c r="Z2" t="n">
        <v>10</v>
      </c>
      <c r="AA2" t="n">
        <v>699.2811188468849</v>
      </c>
      <c r="AB2" t="n">
        <v>956.7872769119809</v>
      </c>
      <c r="AC2" t="n">
        <v>865.4728420628777</v>
      </c>
      <c r="AD2" t="n">
        <v>699281.1188468848</v>
      </c>
      <c r="AE2" t="n">
        <v>956787.2769119809</v>
      </c>
      <c r="AF2" t="n">
        <v>9.578762740295914e-07</v>
      </c>
      <c r="AG2" t="n">
        <v>33</v>
      </c>
      <c r="AH2" t="n">
        <v>865472.8420628777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4.3607</v>
      </c>
      <c r="E3" t="n">
        <v>22.93</v>
      </c>
      <c r="F3" t="n">
        <v>16.53</v>
      </c>
      <c r="G3" t="n">
        <v>8.33</v>
      </c>
      <c r="H3" t="n">
        <v>0.13</v>
      </c>
      <c r="I3" t="n">
        <v>119</v>
      </c>
      <c r="J3" t="n">
        <v>168.25</v>
      </c>
      <c r="K3" t="n">
        <v>51.39</v>
      </c>
      <c r="L3" t="n">
        <v>1.25</v>
      </c>
      <c r="M3" t="n">
        <v>117</v>
      </c>
      <c r="N3" t="n">
        <v>30.6</v>
      </c>
      <c r="O3" t="n">
        <v>20984.25</v>
      </c>
      <c r="P3" t="n">
        <v>204.86</v>
      </c>
      <c r="Q3" t="n">
        <v>1390</v>
      </c>
      <c r="R3" t="n">
        <v>116.22</v>
      </c>
      <c r="S3" t="n">
        <v>39.31</v>
      </c>
      <c r="T3" t="n">
        <v>37081.16</v>
      </c>
      <c r="U3" t="n">
        <v>0.34</v>
      </c>
      <c r="V3" t="n">
        <v>0.78</v>
      </c>
      <c r="W3" t="n">
        <v>3.55</v>
      </c>
      <c r="X3" t="n">
        <v>2.4</v>
      </c>
      <c r="Y3" t="n">
        <v>1</v>
      </c>
      <c r="Z3" t="n">
        <v>10</v>
      </c>
      <c r="AA3" t="n">
        <v>619.9882933576243</v>
      </c>
      <c r="AB3" t="n">
        <v>848.2953349250015</v>
      </c>
      <c r="AC3" t="n">
        <v>767.3352187497387</v>
      </c>
      <c r="AD3" t="n">
        <v>619988.2933576243</v>
      </c>
      <c r="AE3" t="n">
        <v>848295.3349250015</v>
      </c>
      <c r="AF3" t="n">
        <v>1.043496232271813e-06</v>
      </c>
      <c r="AG3" t="n">
        <v>30</v>
      </c>
      <c r="AH3" t="n">
        <v>767335.2187497388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4.622</v>
      </c>
      <c r="E4" t="n">
        <v>21.64</v>
      </c>
      <c r="F4" t="n">
        <v>16.04</v>
      </c>
      <c r="G4" t="n">
        <v>10.13</v>
      </c>
      <c r="H4" t="n">
        <v>0.16</v>
      </c>
      <c r="I4" t="n">
        <v>95</v>
      </c>
      <c r="J4" t="n">
        <v>168.61</v>
      </c>
      <c r="K4" t="n">
        <v>51.39</v>
      </c>
      <c r="L4" t="n">
        <v>1.5</v>
      </c>
      <c r="M4" t="n">
        <v>93</v>
      </c>
      <c r="N4" t="n">
        <v>30.71</v>
      </c>
      <c r="O4" t="n">
        <v>21028.94</v>
      </c>
      <c r="P4" t="n">
        <v>197.16</v>
      </c>
      <c r="Q4" t="n">
        <v>1390.21</v>
      </c>
      <c r="R4" t="n">
        <v>100.59</v>
      </c>
      <c r="S4" t="n">
        <v>39.31</v>
      </c>
      <c r="T4" t="n">
        <v>29384.61</v>
      </c>
      <c r="U4" t="n">
        <v>0.39</v>
      </c>
      <c r="V4" t="n">
        <v>0.8</v>
      </c>
      <c r="W4" t="n">
        <v>3.53</v>
      </c>
      <c r="X4" t="n">
        <v>1.92</v>
      </c>
      <c r="Y4" t="n">
        <v>1</v>
      </c>
      <c r="Z4" t="n">
        <v>10</v>
      </c>
      <c r="AA4" t="n">
        <v>578.9449873848353</v>
      </c>
      <c r="AB4" t="n">
        <v>792.138072990165</v>
      </c>
      <c r="AC4" t="n">
        <v>716.5375270767508</v>
      </c>
      <c r="AD4" t="n">
        <v>578944.9873848353</v>
      </c>
      <c r="AE4" t="n">
        <v>792138.072990165</v>
      </c>
      <c r="AF4" t="n">
        <v>1.106024167120031e-06</v>
      </c>
      <c r="AG4" t="n">
        <v>29</v>
      </c>
      <c r="AH4" t="n">
        <v>716537.5270767509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4.8023</v>
      </c>
      <c r="E5" t="n">
        <v>20.82</v>
      </c>
      <c r="F5" t="n">
        <v>15.74</v>
      </c>
      <c r="G5" t="n">
        <v>11.8</v>
      </c>
      <c r="H5" t="n">
        <v>0.18</v>
      </c>
      <c r="I5" t="n">
        <v>80</v>
      </c>
      <c r="J5" t="n">
        <v>168.97</v>
      </c>
      <c r="K5" t="n">
        <v>51.39</v>
      </c>
      <c r="L5" t="n">
        <v>1.75</v>
      </c>
      <c r="M5" t="n">
        <v>78</v>
      </c>
      <c r="N5" t="n">
        <v>30.83</v>
      </c>
      <c r="O5" t="n">
        <v>21073.68</v>
      </c>
      <c r="P5" t="n">
        <v>191.49</v>
      </c>
      <c r="Q5" t="n">
        <v>1389.94</v>
      </c>
      <c r="R5" t="n">
        <v>91.31</v>
      </c>
      <c r="S5" t="n">
        <v>39.31</v>
      </c>
      <c r="T5" t="n">
        <v>24819.16</v>
      </c>
      <c r="U5" t="n">
        <v>0.43</v>
      </c>
      <c r="V5" t="n">
        <v>0.82</v>
      </c>
      <c r="W5" t="n">
        <v>3.5</v>
      </c>
      <c r="X5" t="n">
        <v>1.62</v>
      </c>
      <c r="Y5" t="n">
        <v>1</v>
      </c>
      <c r="Z5" t="n">
        <v>10</v>
      </c>
      <c r="AA5" t="n">
        <v>549.8500866010626</v>
      </c>
      <c r="AB5" t="n">
        <v>752.3291461613746</v>
      </c>
      <c r="AC5" t="n">
        <v>680.5279083523208</v>
      </c>
      <c r="AD5" t="n">
        <v>549850.0866010626</v>
      </c>
      <c r="AE5" t="n">
        <v>752329.1461613746</v>
      </c>
      <c r="AF5" t="n">
        <v>1.149169160052039e-06</v>
      </c>
      <c r="AG5" t="n">
        <v>28</v>
      </c>
      <c r="AH5" t="n">
        <v>680527.9083523208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4.9607</v>
      </c>
      <c r="E6" t="n">
        <v>20.16</v>
      </c>
      <c r="F6" t="n">
        <v>15.48</v>
      </c>
      <c r="G6" t="n">
        <v>13.66</v>
      </c>
      <c r="H6" t="n">
        <v>0.21</v>
      </c>
      <c r="I6" t="n">
        <v>68</v>
      </c>
      <c r="J6" t="n">
        <v>169.33</v>
      </c>
      <c r="K6" t="n">
        <v>51.39</v>
      </c>
      <c r="L6" t="n">
        <v>2</v>
      </c>
      <c r="M6" t="n">
        <v>66</v>
      </c>
      <c r="N6" t="n">
        <v>30.94</v>
      </c>
      <c r="O6" t="n">
        <v>21118.46</v>
      </c>
      <c r="P6" t="n">
        <v>186.68</v>
      </c>
      <c r="Q6" t="n">
        <v>1389.75</v>
      </c>
      <c r="R6" t="n">
        <v>83.39</v>
      </c>
      <c r="S6" t="n">
        <v>39.31</v>
      </c>
      <c r="T6" t="n">
        <v>20920.89</v>
      </c>
      <c r="U6" t="n">
        <v>0.47</v>
      </c>
      <c r="V6" t="n">
        <v>0.83</v>
      </c>
      <c r="W6" t="n">
        <v>3.48</v>
      </c>
      <c r="X6" t="n">
        <v>1.36</v>
      </c>
      <c r="Y6" t="n">
        <v>1</v>
      </c>
      <c r="Z6" t="n">
        <v>10</v>
      </c>
      <c r="AA6" t="n">
        <v>524.6893203785279</v>
      </c>
      <c r="AB6" t="n">
        <v>717.9030758010381</v>
      </c>
      <c r="AC6" t="n">
        <v>649.3874138298814</v>
      </c>
      <c r="AD6" t="n">
        <v>524689.3203785279</v>
      </c>
      <c r="AE6" t="n">
        <v>717903.0758010381</v>
      </c>
      <c r="AF6" t="n">
        <v>1.187073579799294e-06</v>
      </c>
      <c r="AG6" t="n">
        <v>27</v>
      </c>
      <c r="AH6" t="n">
        <v>649387.4138298815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5.0868</v>
      </c>
      <c r="E7" t="n">
        <v>19.66</v>
      </c>
      <c r="F7" t="n">
        <v>15.29</v>
      </c>
      <c r="G7" t="n">
        <v>15.55</v>
      </c>
      <c r="H7" t="n">
        <v>0.24</v>
      </c>
      <c r="I7" t="n">
        <v>59</v>
      </c>
      <c r="J7" t="n">
        <v>169.7</v>
      </c>
      <c r="K7" t="n">
        <v>51.39</v>
      </c>
      <c r="L7" t="n">
        <v>2.25</v>
      </c>
      <c r="M7" t="n">
        <v>57</v>
      </c>
      <c r="N7" t="n">
        <v>31.05</v>
      </c>
      <c r="O7" t="n">
        <v>21163.27</v>
      </c>
      <c r="P7" t="n">
        <v>182.42</v>
      </c>
      <c r="Q7" t="n">
        <v>1389.67</v>
      </c>
      <c r="R7" t="n">
        <v>77.48999999999999</v>
      </c>
      <c r="S7" t="n">
        <v>39.31</v>
      </c>
      <c r="T7" t="n">
        <v>18016.44</v>
      </c>
      <c r="U7" t="n">
        <v>0.51</v>
      </c>
      <c r="V7" t="n">
        <v>0.84</v>
      </c>
      <c r="W7" t="n">
        <v>3.46</v>
      </c>
      <c r="X7" t="n">
        <v>1.16</v>
      </c>
      <c r="Y7" t="n">
        <v>1</v>
      </c>
      <c r="Z7" t="n">
        <v>10</v>
      </c>
      <c r="AA7" t="n">
        <v>503.2855138052714</v>
      </c>
      <c r="AB7" t="n">
        <v>688.6174433782056</v>
      </c>
      <c r="AC7" t="n">
        <v>622.8967610628408</v>
      </c>
      <c r="AD7" t="n">
        <v>503285.5138052714</v>
      </c>
      <c r="AE7" t="n">
        <v>688617.4433782056</v>
      </c>
      <c r="AF7" t="n">
        <v>1.217248752337986e-06</v>
      </c>
      <c r="AG7" t="n">
        <v>26</v>
      </c>
      <c r="AH7" t="n">
        <v>622896.7610628408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5.172</v>
      </c>
      <c r="E8" t="n">
        <v>19.34</v>
      </c>
      <c r="F8" t="n">
        <v>15.17</v>
      </c>
      <c r="G8" t="n">
        <v>17.17</v>
      </c>
      <c r="H8" t="n">
        <v>0.26</v>
      </c>
      <c r="I8" t="n">
        <v>53</v>
      </c>
      <c r="J8" t="n">
        <v>170.06</v>
      </c>
      <c r="K8" t="n">
        <v>51.39</v>
      </c>
      <c r="L8" t="n">
        <v>2.5</v>
      </c>
      <c r="M8" t="n">
        <v>51</v>
      </c>
      <c r="N8" t="n">
        <v>31.17</v>
      </c>
      <c r="O8" t="n">
        <v>21208.12</v>
      </c>
      <c r="P8" t="n">
        <v>179.41</v>
      </c>
      <c r="Q8" t="n">
        <v>1389.86</v>
      </c>
      <c r="R8" t="n">
        <v>74.01000000000001</v>
      </c>
      <c r="S8" t="n">
        <v>39.31</v>
      </c>
      <c r="T8" t="n">
        <v>16306.59</v>
      </c>
      <c r="U8" t="n">
        <v>0.53</v>
      </c>
      <c r="V8" t="n">
        <v>0.85</v>
      </c>
      <c r="W8" t="n">
        <v>3.44</v>
      </c>
      <c r="X8" t="n">
        <v>1.04</v>
      </c>
      <c r="Y8" t="n">
        <v>1</v>
      </c>
      <c r="Z8" t="n">
        <v>10</v>
      </c>
      <c r="AA8" t="n">
        <v>494.8683793474802</v>
      </c>
      <c r="AB8" t="n">
        <v>677.1007486752915</v>
      </c>
      <c r="AC8" t="n">
        <v>612.4792035385901</v>
      </c>
      <c r="AD8" t="n">
        <v>494868.3793474803</v>
      </c>
      <c r="AE8" t="n">
        <v>677100.7486752914</v>
      </c>
      <c r="AF8" t="n">
        <v>1.237636735686889e-06</v>
      </c>
      <c r="AG8" t="n">
        <v>26</v>
      </c>
      <c r="AH8" t="n">
        <v>612479.2035385901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5.2629</v>
      </c>
      <c r="E9" t="n">
        <v>19</v>
      </c>
      <c r="F9" t="n">
        <v>15.04</v>
      </c>
      <c r="G9" t="n">
        <v>19.19</v>
      </c>
      <c r="H9" t="n">
        <v>0.29</v>
      </c>
      <c r="I9" t="n">
        <v>47</v>
      </c>
      <c r="J9" t="n">
        <v>170.42</v>
      </c>
      <c r="K9" t="n">
        <v>51.39</v>
      </c>
      <c r="L9" t="n">
        <v>2.75</v>
      </c>
      <c r="M9" t="n">
        <v>45</v>
      </c>
      <c r="N9" t="n">
        <v>31.28</v>
      </c>
      <c r="O9" t="n">
        <v>21253.01</v>
      </c>
      <c r="P9" t="n">
        <v>176.1</v>
      </c>
      <c r="Q9" t="n">
        <v>1389.85</v>
      </c>
      <c r="R9" t="n">
        <v>69.78</v>
      </c>
      <c r="S9" t="n">
        <v>39.31</v>
      </c>
      <c r="T9" t="n">
        <v>14219.2</v>
      </c>
      <c r="U9" t="n">
        <v>0.5600000000000001</v>
      </c>
      <c r="V9" t="n">
        <v>0.85</v>
      </c>
      <c r="W9" t="n">
        <v>3.43</v>
      </c>
      <c r="X9" t="n">
        <v>0.91</v>
      </c>
      <c r="Y9" t="n">
        <v>1</v>
      </c>
      <c r="Z9" t="n">
        <v>10</v>
      </c>
      <c r="AA9" t="n">
        <v>477.5167991445266</v>
      </c>
      <c r="AB9" t="n">
        <v>653.3595511439178</v>
      </c>
      <c r="AC9" t="n">
        <v>591.0038325786306</v>
      </c>
      <c r="AD9" t="n">
        <v>477516.7991445266</v>
      </c>
      <c r="AE9" t="n">
        <v>653359.5511439177</v>
      </c>
      <c r="AF9" t="n">
        <v>1.259388703837302e-06</v>
      </c>
      <c r="AG9" t="n">
        <v>25</v>
      </c>
      <c r="AH9" t="n">
        <v>591003.8325786307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5.3202</v>
      </c>
      <c r="E10" t="n">
        <v>18.8</v>
      </c>
      <c r="F10" t="n">
        <v>14.97</v>
      </c>
      <c r="G10" t="n">
        <v>20.88</v>
      </c>
      <c r="H10" t="n">
        <v>0.31</v>
      </c>
      <c r="I10" t="n">
        <v>43</v>
      </c>
      <c r="J10" t="n">
        <v>170.79</v>
      </c>
      <c r="K10" t="n">
        <v>51.39</v>
      </c>
      <c r="L10" t="n">
        <v>3</v>
      </c>
      <c r="M10" t="n">
        <v>41</v>
      </c>
      <c r="N10" t="n">
        <v>31.4</v>
      </c>
      <c r="O10" t="n">
        <v>21297.94</v>
      </c>
      <c r="P10" t="n">
        <v>173.38</v>
      </c>
      <c r="Q10" t="n">
        <v>1389.79</v>
      </c>
      <c r="R10" t="n">
        <v>67.40000000000001</v>
      </c>
      <c r="S10" t="n">
        <v>39.31</v>
      </c>
      <c r="T10" t="n">
        <v>13050.41</v>
      </c>
      <c r="U10" t="n">
        <v>0.58</v>
      </c>
      <c r="V10" t="n">
        <v>0.86</v>
      </c>
      <c r="W10" t="n">
        <v>3.43</v>
      </c>
      <c r="X10" t="n">
        <v>0.84</v>
      </c>
      <c r="Y10" t="n">
        <v>1</v>
      </c>
      <c r="Z10" t="n">
        <v>10</v>
      </c>
      <c r="AA10" t="n">
        <v>471.5437373479079</v>
      </c>
      <c r="AB10" t="n">
        <v>645.1869444808954</v>
      </c>
      <c r="AC10" t="n">
        <v>583.6112080252018</v>
      </c>
      <c r="AD10" t="n">
        <v>471543.737347908</v>
      </c>
      <c r="AE10" t="n">
        <v>645186.9444808954</v>
      </c>
      <c r="AF10" t="n">
        <v>1.273100340526177e-06</v>
      </c>
      <c r="AG10" t="n">
        <v>25</v>
      </c>
      <c r="AH10" t="n">
        <v>583611.2080252018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5.38</v>
      </c>
      <c r="E11" t="n">
        <v>18.59</v>
      </c>
      <c r="F11" t="n">
        <v>14.89</v>
      </c>
      <c r="G11" t="n">
        <v>22.91</v>
      </c>
      <c r="H11" t="n">
        <v>0.34</v>
      </c>
      <c r="I11" t="n">
        <v>39</v>
      </c>
      <c r="J11" t="n">
        <v>171.15</v>
      </c>
      <c r="K11" t="n">
        <v>51.39</v>
      </c>
      <c r="L11" t="n">
        <v>3.25</v>
      </c>
      <c r="M11" t="n">
        <v>37</v>
      </c>
      <c r="N11" t="n">
        <v>31.51</v>
      </c>
      <c r="O11" t="n">
        <v>21342.91</v>
      </c>
      <c r="P11" t="n">
        <v>170.89</v>
      </c>
      <c r="Q11" t="n">
        <v>1389.65</v>
      </c>
      <c r="R11" t="n">
        <v>65.18000000000001</v>
      </c>
      <c r="S11" t="n">
        <v>39.31</v>
      </c>
      <c r="T11" t="n">
        <v>11960.69</v>
      </c>
      <c r="U11" t="n">
        <v>0.6</v>
      </c>
      <c r="V11" t="n">
        <v>0.86</v>
      </c>
      <c r="W11" t="n">
        <v>3.43</v>
      </c>
      <c r="X11" t="n">
        <v>0.77</v>
      </c>
      <c r="Y11" t="n">
        <v>1</v>
      </c>
      <c r="Z11" t="n">
        <v>10</v>
      </c>
      <c r="AA11" t="n">
        <v>465.7623077628789</v>
      </c>
      <c r="AB11" t="n">
        <v>637.2765374639865</v>
      </c>
      <c r="AC11" t="n">
        <v>576.4557591516608</v>
      </c>
      <c r="AD11" t="n">
        <v>465762.3077628789</v>
      </c>
      <c r="AE11" t="n">
        <v>637276.5374639865</v>
      </c>
      <c r="AF11" t="n">
        <v>1.287410216163082e-06</v>
      </c>
      <c r="AG11" t="n">
        <v>25</v>
      </c>
      <c r="AH11" t="n">
        <v>576455.7591516608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5.4281</v>
      </c>
      <c r="E12" t="n">
        <v>18.42</v>
      </c>
      <c r="F12" t="n">
        <v>14.83</v>
      </c>
      <c r="G12" t="n">
        <v>24.72</v>
      </c>
      <c r="H12" t="n">
        <v>0.36</v>
      </c>
      <c r="I12" t="n">
        <v>36</v>
      </c>
      <c r="J12" t="n">
        <v>171.52</v>
      </c>
      <c r="K12" t="n">
        <v>51.39</v>
      </c>
      <c r="L12" t="n">
        <v>3.5</v>
      </c>
      <c r="M12" t="n">
        <v>34</v>
      </c>
      <c r="N12" t="n">
        <v>31.63</v>
      </c>
      <c r="O12" t="n">
        <v>21387.92</v>
      </c>
      <c r="P12" t="n">
        <v>168.15</v>
      </c>
      <c r="Q12" t="n">
        <v>1389.92</v>
      </c>
      <c r="R12" t="n">
        <v>63.18</v>
      </c>
      <c r="S12" t="n">
        <v>39.31</v>
      </c>
      <c r="T12" t="n">
        <v>10975.99</v>
      </c>
      <c r="U12" t="n">
        <v>0.62</v>
      </c>
      <c r="V12" t="n">
        <v>0.87</v>
      </c>
      <c r="W12" t="n">
        <v>3.42</v>
      </c>
      <c r="X12" t="n">
        <v>0.71</v>
      </c>
      <c r="Y12" t="n">
        <v>1</v>
      </c>
      <c r="Z12" t="n">
        <v>10</v>
      </c>
      <c r="AA12" t="n">
        <v>451.9284825785277</v>
      </c>
      <c r="AB12" t="n">
        <v>618.3484875414634</v>
      </c>
      <c r="AC12" t="n">
        <v>559.3341757480582</v>
      </c>
      <c r="AD12" t="n">
        <v>451928.4825785277</v>
      </c>
      <c r="AE12" t="n">
        <v>618348.4875414635</v>
      </c>
      <c r="AF12" t="n">
        <v>1.298920333523202e-06</v>
      </c>
      <c r="AG12" t="n">
        <v>24</v>
      </c>
      <c r="AH12" t="n">
        <v>559334.1757480582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5.4798</v>
      </c>
      <c r="E13" t="n">
        <v>18.25</v>
      </c>
      <c r="F13" t="n">
        <v>14.76</v>
      </c>
      <c r="G13" t="n">
        <v>26.83</v>
      </c>
      <c r="H13" t="n">
        <v>0.39</v>
      </c>
      <c r="I13" t="n">
        <v>33</v>
      </c>
      <c r="J13" t="n">
        <v>171.88</v>
      </c>
      <c r="K13" t="n">
        <v>51.39</v>
      </c>
      <c r="L13" t="n">
        <v>3.75</v>
      </c>
      <c r="M13" t="n">
        <v>31</v>
      </c>
      <c r="N13" t="n">
        <v>31.74</v>
      </c>
      <c r="O13" t="n">
        <v>21432.96</v>
      </c>
      <c r="P13" t="n">
        <v>165.38</v>
      </c>
      <c r="Q13" t="n">
        <v>1389.61</v>
      </c>
      <c r="R13" t="n">
        <v>61.19</v>
      </c>
      <c r="S13" t="n">
        <v>39.31</v>
      </c>
      <c r="T13" t="n">
        <v>9996.299999999999</v>
      </c>
      <c r="U13" t="n">
        <v>0.64</v>
      </c>
      <c r="V13" t="n">
        <v>0.87</v>
      </c>
      <c r="W13" t="n">
        <v>3.41</v>
      </c>
      <c r="X13" t="n">
        <v>0.64</v>
      </c>
      <c r="Y13" t="n">
        <v>1</v>
      </c>
      <c r="Z13" t="n">
        <v>10</v>
      </c>
      <c r="AA13" t="n">
        <v>446.5082143166584</v>
      </c>
      <c r="AB13" t="n">
        <v>610.9322373802147</v>
      </c>
      <c r="AC13" t="n">
        <v>552.6257220934266</v>
      </c>
      <c r="AD13" t="n">
        <v>446508.2143166584</v>
      </c>
      <c r="AE13" t="n">
        <v>610932.2373802147</v>
      </c>
      <c r="AF13" t="n">
        <v>1.311291914968487e-06</v>
      </c>
      <c r="AG13" t="n">
        <v>24</v>
      </c>
      <c r="AH13" t="n">
        <v>552625.7220934266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5.5119</v>
      </c>
      <c r="E14" t="n">
        <v>18.14</v>
      </c>
      <c r="F14" t="n">
        <v>14.72</v>
      </c>
      <c r="G14" t="n">
        <v>28.49</v>
      </c>
      <c r="H14" t="n">
        <v>0.41</v>
      </c>
      <c r="I14" t="n">
        <v>31</v>
      </c>
      <c r="J14" t="n">
        <v>172.25</v>
      </c>
      <c r="K14" t="n">
        <v>51.39</v>
      </c>
      <c r="L14" t="n">
        <v>4</v>
      </c>
      <c r="M14" t="n">
        <v>29</v>
      </c>
      <c r="N14" t="n">
        <v>31.86</v>
      </c>
      <c r="O14" t="n">
        <v>21478.05</v>
      </c>
      <c r="P14" t="n">
        <v>163.4</v>
      </c>
      <c r="Q14" t="n">
        <v>1389.57</v>
      </c>
      <c r="R14" t="n">
        <v>59.85</v>
      </c>
      <c r="S14" t="n">
        <v>39.31</v>
      </c>
      <c r="T14" t="n">
        <v>9336.459999999999</v>
      </c>
      <c r="U14" t="n">
        <v>0.66</v>
      </c>
      <c r="V14" t="n">
        <v>0.87</v>
      </c>
      <c r="W14" t="n">
        <v>3.41</v>
      </c>
      <c r="X14" t="n">
        <v>0.6</v>
      </c>
      <c r="Y14" t="n">
        <v>1</v>
      </c>
      <c r="Z14" t="n">
        <v>10</v>
      </c>
      <c r="AA14" t="n">
        <v>442.9547363520746</v>
      </c>
      <c r="AB14" t="n">
        <v>606.0702120606876</v>
      </c>
      <c r="AC14" t="n">
        <v>548.2277216464998</v>
      </c>
      <c r="AD14" t="n">
        <v>442954.7363520747</v>
      </c>
      <c r="AE14" t="n">
        <v>606070.2120606876</v>
      </c>
      <c r="AF14" t="n">
        <v>1.318973303061207e-06</v>
      </c>
      <c r="AG14" t="n">
        <v>24</v>
      </c>
      <c r="AH14" t="n">
        <v>548227.7216464998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5.5616</v>
      </c>
      <c r="E15" t="n">
        <v>17.98</v>
      </c>
      <c r="F15" t="n">
        <v>14.66</v>
      </c>
      <c r="G15" t="n">
        <v>31.41</v>
      </c>
      <c r="H15" t="n">
        <v>0.44</v>
      </c>
      <c r="I15" t="n">
        <v>28</v>
      </c>
      <c r="J15" t="n">
        <v>172.61</v>
      </c>
      <c r="K15" t="n">
        <v>51.39</v>
      </c>
      <c r="L15" t="n">
        <v>4.25</v>
      </c>
      <c r="M15" t="n">
        <v>26</v>
      </c>
      <c r="N15" t="n">
        <v>31.97</v>
      </c>
      <c r="O15" t="n">
        <v>21523.17</v>
      </c>
      <c r="P15" t="n">
        <v>160.06</v>
      </c>
      <c r="Q15" t="n">
        <v>1389.63</v>
      </c>
      <c r="R15" t="n">
        <v>57.95</v>
      </c>
      <c r="S15" t="n">
        <v>39.31</v>
      </c>
      <c r="T15" t="n">
        <v>8401.41</v>
      </c>
      <c r="U15" t="n">
        <v>0.68</v>
      </c>
      <c r="V15" t="n">
        <v>0.88</v>
      </c>
      <c r="W15" t="n">
        <v>3.41</v>
      </c>
      <c r="X15" t="n">
        <v>0.54</v>
      </c>
      <c r="Y15" t="n">
        <v>1</v>
      </c>
      <c r="Z15" t="n">
        <v>10</v>
      </c>
      <c r="AA15" t="n">
        <v>437.2750842227686</v>
      </c>
      <c r="AB15" t="n">
        <v>598.2990614488033</v>
      </c>
      <c r="AC15" t="n">
        <v>541.1982387421355</v>
      </c>
      <c r="AD15" t="n">
        <v>437275.0842227686</v>
      </c>
      <c r="AE15" t="n">
        <v>598299.0614488033</v>
      </c>
      <c r="AF15" t="n">
        <v>1.330866293348067e-06</v>
      </c>
      <c r="AG15" t="n">
        <v>24</v>
      </c>
      <c r="AH15" t="n">
        <v>541198.2387421355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5.5784</v>
      </c>
      <c r="E16" t="n">
        <v>17.93</v>
      </c>
      <c r="F16" t="n">
        <v>14.64</v>
      </c>
      <c r="G16" t="n">
        <v>32.53</v>
      </c>
      <c r="H16" t="n">
        <v>0.46</v>
      </c>
      <c r="I16" t="n">
        <v>27</v>
      </c>
      <c r="J16" t="n">
        <v>172.98</v>
      </c>
      <c r="K16" t="n">
        <v>51.39</v>
      </c>
      <c r="L16" t="n">
        <v>4.5</v>
      </c>
      <c r="M16" t="n">
        <v>25</v>
      </c>
      <c r="N16" t="n">
        <v>32.09</v>
      </c>
      <c r="O16" t="n">
        <v>21568.34</v>
      </c>
      <c r="P16" t="n">
        <v>157.64</v>
      </c>
      <c r="Q16" t="n">
        <v>1389.65</v>
      </c>
      <c r="R16" t="n">
        <v>57.73</v>
      </c>
      <c r="S16" t="n">
        <v>39.31</v>
      </c>
      <c r="T16" t="n">
        <v>8295.4</v>
      </c>
      <c r="U16" t="n">
        <v>0.68</v>
      </c>
      <c r="V16" t="n">
        <v>0.88</v>
      </c>
      <c r="W16" t="n">
        <v>3.4</v>
      </c>
      <c r="X16" t="n">
        <v>0.52</v>
      </c>
      <c r="Y16" t="n">
        <v>1</v>
      </c>
      <c r="Z16" t="n">
        <v>10</v>
      </c>
      <c r="AA16" t="n">
        <v>434.1200921000381</v>
      </c>
      <c r="AB16" t="n">
        <v>593.9822620380543</v>
      </c>
      <c r="AC16" t="n">
        <v>537.2934286084824</v>
      </c>
      <c r="AD16" t="n">
        <v>434120.0921000381</v>
      </c>
      <c r="AE16" t="n">
        <v>593982.2620380543</v>
      </c>
      <c r="AF16" t="n">
        <v>1.334886459078836e-06</v>
      </c>
      <c r="AG16" t="n">
        <v>24</v>
      </c>
      <c r="AH16" t="n">
        <v>537293.4286084824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5.6116</v>
      </c>
      <c r="E17" t="n">
        <v>17.82</v>
      </c>
      <c r="F17" t="n">
        <v>14.6</v>
      </c>
      <c r="G17" t="n">
        <v>35.04</v>
      </c>
      <c r="H17" t="n">
        <v>0.49</v>
      </c>
      <c r="I17" t="n">
        <v>25</v>
      </c>
      <c r="J17" t="n">
        <v>173.35</v>
      </c>
      <c r="K17" t="n">
        <v>51.39</v>
      </c>
      <c r="L17" t="n">
        <v>4.75</v>
      </c>
      <c r="M17" t="n">
        <v>23</v>
      </c>
      <c r="N17" t="n">
        <v>32.2</v>
      </c>
      <c r="O17" t="n">
        <v>21613.54</v>
      </c>
      <c r="P17" t="n">
        <v>155.86</v>
      </c>
      <c r="Q17" t="n">
        <v>1389.63</v>
      </c>
      <c r="R17" t="n">
        <v>56.2</v>
      </c>
      <c r="S17" t="n">
        <v>39.31</v>
      </c>
      <c r="T17" t="n">
        <v>7541.59</v>
      </c>
      <c r="U17" t="n">
        <v>0.7</v>
      </c>
      <c r="V17" t="n">
        <v>0.88</v>
      </c>
      <c r="W17" t="n">
        <v>3.4</v>
      </c>
      <c r="X17" t="n">
        <v>0.48</v>
      </c>
      <c r="Y17" t="n">
        <v>1</v>
      </c>
      <c r="Z17" t="n">
        <v>10</v>
      </c>
      <c r="AA17" t="n">
        <v>430.8500226505992</v>
      </c>
      <c r="AB17" t="n">
        <v>589.5080087520495</v>
      </c>
      <c r="AC17" t="n">
        <v>533.2461917764399</v>
      </c>
      <c r="AD17" t="n">
        <v>430850.0226505991</v>
      </c>
      <c r="AE17" t="n">
        <v>589508.0087520495</v>
      </c>
      <c r="AF17" t="n">
        <v>1.34283107230869e-06</v>
      </c>
      <c r="AG17" t="n">
        <v>24</v>
      </c>
      <c r="AH17" t="n">
        <v>533246.1917764399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5.6438</v>
      </c>
      <c r="E18" t="n">
        <v>17.72</v>
      </c>
      <c r="F18" t="n">
        <v>14.57</v>
      </c>
      <c r="G18" t="n">
        <v>38</v>
      </c>
      <c r="H18" t="n">
        <v>0.51</v>
      </c>
      <c r="I18" t="n">
        <v>23</v>
      </c>
      <c r="J18" t="n">
        <v>173.71</v>
      </c>
      <c r="K18" t="n">
        <v>51.39</v>
      </c>
      <c r="L18" t="n">
        <v>5</v>
      </c>
      <c r="M18" t="n">
        <v>21</v>
      </c>
      <c r="N18" t="n">
        <v>32.32</v>
      </c>
      <c r="O18" t="n">
        <v>21658.78</v>
      </c>
      <c r="P18" t="n">
        <v>153.08</v>
      </c>
      <c r="Q18" t="n">
        <v>1389.65</v>
      </c>
      <c r="R18" t="n">
        <v>55.19</v>
      </c>
      <c r="S18" t="n">
        <v>39.31</v>
      </c>
      <c r="T18" t="n">
        <v>7045.81</v>
      </c>
      <c r="U18" t="n">
        <v>0.71</v>
      </c>
      <c r="V18" t="n">
        <v>0.88</v>
      </c>
      <c r="W18" t="n">
        <v>3.4</v>
      </c>
      <c r="X18" t="n">
        <v>0.44</v>
      </c>
      <c r="Y18" t="n">
        <v>1</v>
      </c>
      <c r="Z18" t="n">
        <v>10</v>
      </c>
      <c r="AA18" t="n">
        <v>426.742881982106</v>
      </c>
      <c r="AB18" t="n">
        <v>583.8884376951592</v>
      </c>
      <c r="AC18" t="n">
        <v>528.1629446941016</v>
      </c>
      <c r="AD18" t="n">
        <v>426742.881982106</v>
      </c>
      <c r="AE18" t="n">
        <v>583888.4376951591</v>
      </c>
      <c r="AF18" t="n">
        <v>1.350536389959331e-06</v>
      </c>
      <c r="AG18" t="n">
        <v>24</v>
      </c>
      <c r="AH18" t="n">
        <v>528162.9446941016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5.6633</v>
      </c>
      <c r="E19" t="n">
        <v>17.66</v>
      </c>
      <c r="F19" t="n">
        <v>14.54</v>
      </c>
      <c r="G19" t="n">
        <v>39.65</v>
      </c>
      <c r="H19" t="n">
        <v>0.53</v>
      </c>
      <c r="I19" t="n">
        <v>22</v>
      </c>
      <c r="J19" t="n">
        <v>174.08</v>
      </c>
      <c r="K19" t="n">
        <v>51.39</v>
      </c>
      <c r="L19" t="n">
        <v>5.25</v>
      </c>
      <c r="M19" t="n">
        <v>20</v>
      </c>
      <c r="N19" t="n">
        <v>32.44</v>
      </c>
      <c r="O19" t="n">
        <v>21704.07</v>
      </c>
      <c r="P19" t="n">
        <v>150.7</v>
      </c>
      <c r="Q19" t="n">
        <v>1389.67</v>
      </c>
      <c r="R19" t="n">
        <v>54.1</v>
      </c>
      <c r="S19" t="n">
        <v>39.31</v>
      </c>
      <c r="T19" t="n">
        <v>6507.66</v>
      </c>
      <c r="U19" t="n">
        <v>0.73</v>
      </c>
      <c r="V19" t="n">
        <v>0.88</v>
      </c>
      <c r="W19" t="n">
        <v>3.4</v>
      </c>
      <c r="X19" t="n">
        <v>0.42</v>
      </c>
      <c r="Y19" t="n">
        <v>1</v>
      </c>
      <c r="Z19" t="n">
        <v>10</v>
      </c>
      <c r="AA19" t="n">
        <v>414.9912872269031</v>
      </c>
      <c r="AB19" t="n">
        <v>567.8093873073198</v>
      </c>
      <c r="AC19" t="n">
        <v>513.6184563081887</v>
      </c>
      <c r="AD19" t="n">
        <v>414991.2872269031</v>
      </c>
      <c r="AE19" t="n">
        <v>567809.3873073198</v>
      </c>
      <c r="AF19" t="n">
        <v>1.355202653753974e-06</v>
      </c>
      <c r="AG19" t="n">
        <v>23</v>
      </c>
      <c r="AH19" t="n">
        <v>513618.4563081887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5.6792</v>
      </c>
      <c r="E20" t="n">
        <v>17.61</v>
      </c>
      <c r="F20" t="n">
        <v>14.52</v>
      </c>
      <c r="G20" t="n">
        <v>41.5</v>
      </c>
      <c r="H20" t="n">
        <v>0.5600000000000001</v>
      </c>
      <c r="I20" t="n">
        <v>21</v>
      </c>
      <c r="J20" t="n">
        <v>174.45</v>
      </c>
      <c r="K20" t="n">
        <v>51.39</v>
      </c>
      <c r="L20" t="n">
        <v>5.5</v>
      </c>
      <c r="M20" t="n">
        <v>17</v>
      </c>
      <c r="N20" t="n">
        <v>32.56</v>
      </c>
      <c r="O20" t="n">
        <v>21749.39</v>
      </c>
      <c r="P20" t="n">
        <v>147.19</v>
      </c>
      <c r="Q20" t="n">
        <v>1389.57</v>
      </c>
      <c r="R20" t="n">
        <v>53.58</v>
      </c>
      <c r="S20" t="n">
        <v>39.31</v>
      </c>
      <c r="T20" t="n">
        <v>6251.27</v>
      </c>
      <c r="U20" t="n">
        <v>0.73</v>
      </c>
      <c r="V20" t="n">
        <v>0.88</v>
      </c>
      <c r="W20" t="n">
        <v>3.4</v>
      </c>
      <c r="X20" t="n">
        <v>0.4</v>
      </c>
      <c r="Y20" t="n">
        <v>1</v>
      </c>
      <c r="Z20" t="n">
        <v>10</v>
      </c>
      <c r="AA20" t="n">
        <v>410.9227609621585</v>
      </c>
      <c r="AB20" t="n">
        <v>562.2426501811852</v>
      </c>
      <c r="AC20" t="n">
        <v>508.5830007604076</v>
      </c>
      <c r="AD20" t="n">
        <v>410922.7609621584</v>
      </c>
      <c r="AE20" t="n">
        <v>562242.6501811852</v>
      </c>
      <c r="AF20" t="n">
        <v>1.359007453463453e-06</v>
      </c>
      <c r="AG20" t="n">
        <v>23</v>
      </c>
      <c r="AH20" t="n">
        <v>508583.0007604077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5.6989</v>
      </c>
      <c r="E21" t="n">
        <v>17.55</v>
      </c>
      <c r="F21" t="n">
        <v>14.5</v>
      </c>
      <c r="G21" t="n">
        <v>43.49</v>
      </c>
      <c r="H21" t="n">
        <v>0.58</v>
      </c>
      <c r="I21" t="n">
        <v>20</v>
      </c>
      <c r="J21" t="n">
        <v>174.82</v>
      </c>
      <c r="K21" t="n">
        <v>51.39</v>
      </c>
      <c r="L21" t="n">
        <v>5.75</v>
      </c>
      <c r="M21" t="n">
        <v>16</v>
      </c>
      <c r="N21" t="n">
        <v>32.67</v>
      </c>
      <c r="O21" t="n">
        <v>21794.75</v>
      </c>
      <c r="P21" t="n">
        <v>146.01</v>
      </c>
      <c r="Q21" t="n">
        <v>1389.61</v>
      </c>
      <c r="R21" t="n">
        <v>52.85</v>
      </c>
      <c r="S21" t="n">
        <v>39.31</v>
      </c>
      <c r="T21" t="n">
        <v>5888.59</v>
      </c>
      <c r="U21" t="n">
        <v>0.74</v>
      </c>
      <c r="V21" t="n">
        <v>0.89</v>
      </c>
      <c r="W21" t="n">
        <v>3.4</v>
      </c>
      <c r="X21" t="n">
        <v>0.38</v>
      </c>
      <c r="Y21" t="n">
        <v>1</v>
      </c>
      <c r="Z21" t="n">
        <v>10</v>
      </c>
      <c r="AA21" t="n">
        <v>408.9628415591724</v>
      </c>
      <c r="AB21" t="n">
        <v>559.5610019884781</v>
      </c>
      <c r="AC21" t="n">
        <v>506.1572853074957</v>
      </c>
      <c r="AD21" t="n">
        <v>408962.8415591724</v>
      </c>
      <c r="AE21" t="n">
        <v>559561.0019884781</v>
      </c>
      <c r="AF21" t="n">
        <v>1.363721576373939e-06</v>
      </c>
      <c r="AG21" t="n">
        <v>23</v>
      </c>
      <c r="AH21" t="n">
        <v>506157.2853074957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5.7108</v>
      </c>
      <c r="E22" t="n">
        <v>17.51</v>
      </c>
      <c r="F22" t="n">
        <v>14.49</v>
      </c>
      <c r="G22" t="n">
        <v>45.77</v>
      </c>
      <c r="H22" t="n">
        <v>0.61</v>
      </c>
      <c r="I22" t="n">
        <v>19</v>
      </c>
      <c r="J22" t="n">
        <v>175.18</v>
      </c>
      <c r="K22" t="n">
        <v>51.39</v>
      </c>
      <c r="L22" t="n">
        <v>6</v>
      </c>
      <c r="M22" t="n">
        <v>11</v>
      </c>
      <c r="N22" t="n">
        <v>32.79</v>
      </c>
      <c r="O22" t="n">
        <v>21840.16</v>
      </c>
      <c r="P22" t="n">
        <v>143.83</v>
      </c>
      <c r="Q22" t="n">
        <v>1389.62</v>
      </c>
      <c r="R22" t="n">
        <v>52.67</v>
      </c>
      <c r="S22" t="n">
        <v>39.31</v>
      </c>
      <c r="T22" t="n">
        <v>5803.65</v>
      </c>
      <c r="U22" t="n">
        <v>0.75</v>
      </c>
      <c r="V22" t="n">
        <v>0.89</v>
      </c>
      <c r="W22" t="n">
        <v>3.4</v>
      </c>
      <c r="X22" t="n">
        <v>0.37</v>
      </c>
      <c r="Y22" t="n">
        <v>1</v>
      </c>
      <c r="Z22" t="n">
        <v>10</v>
      </c>
      <c r="AA22" t="n">
        <v>406.3975434499736</v>
      </c>
      <c r="AB22" t="n">
        <v>556.0510479425071</v>
      </c>
      <c r="AC22" t="n">
        <v>502.9823163494207</v>
      </c>
      <c r="AD22" t="n">
        <v>406397.5434499736</v>
      </c>
      <c r="AE22" t="n">
        <v>556051.0479425071</v>
      </c>
      <c r="AF22" t="n">
        <v>1.366569193766567e-06</v>
      </c>
      <c r="AG22" t="n">
        <v>23</v>
      </c>
      <c r="AH22" t="n">
        <v>502982.3163494207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5.7274</v>
      </c>
      <c r="E23" t="n">
        <v>17.46</v>
      </c>
      <c r="F23" t="n">
        <v>14.48</v>
      </c>
      <c r="G23" t="n">
        <v>48.26</v>
      </c>
      <c r="H23" t="n">
        <v>0.63</v>
      </c>
      <c r="I23" t="n">
        <v>18</v>
      </c>
      <c r="J23" t="n">
        <v>175.55</v>
      </c>
      <c r="K23" t="n">
        <v>51.39</v>
      </c>
      <c r="L23" t="n">
        <v>6.25</v>
      </c>
      <c r="M23" t="n">
        <v>8</v>
      </c>
      <c r="N23" t="n">
        <v>32.91</v>
      </c>
      <c r="O23" t="n">
        <v>21885.6</v>
      </c>
      <c r="P23" t="n">
        <v>142.82</v>
      </c>
      <c r="Q23" t="n">
        <v>1389.71</v>
      </c>
      <c r="R23" t="n">
        <v>52.08</v>
      </c>
      <c r="S23" t="n">
        <v>39.31</v>
      </c>
      <c r="T23" t="n">
        <v>5517.08</v>
      </c>
      <c r="U23" t="n">
        <v>0.75</v>
      </c>
      <c r="V23" t="n">
        <v>0.89</v>
      </c>
      <c r="W23" t="n">
        <v>3.4</v>
      </c>
      <c r="X23" t="n">
        <v>0.36</v>
      </c>
      <c r="Y23" t="n">
        <v>1</v>
      </c>
      <c r="Z23" t="n">
        <v>10</v>
      </c>
      <c r="AA23" t="n">
        <v>404.7859541149568</v>
      </c>
      <c r="AB23" t="n">
        <v>553.8460003160334</v>
      </c>
      <c r="AC23" t="n">
        <v>500.987715373614</v>
      </c>
      <c r="AD23" t="n">
        <v>404785.9541149568</v>
      </c>
      <c r="AE23" t="n">
        <v>553846.0003160334</v>
      </c>
      <c r="AF23" t="n">
        <v>1.370541500381494e-06</v>
      </c>
      <c r="AG23" t="n">
        <v>23</v>
      </c>
      <c r="AH23" t="n">
        <v>500987.715373614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5.7277</v>
      </c>
      <c r="E24" t="n">
        <v>17.46</v>
      </c>
      <c r="F24" t="n">
        <v>14.48</v>
      </c>
      <c r="G24" t="n">
        <v>48.25</v>
      </c>
      <c r="H24" t="n">
        <v>0.66</v>
      </c>
      <c r="I24" t="n">
        <v>18</v>
      </c>
      <c r="J24" t="n">
        <v>175.92</v>
      </c>
      <c r="K24" t="n">
        <v>51.39</v>
      </c>
      <c r="L24" t="n">
        <v>6.5</v>
      </c>
      <c r="M24" t="n">
        <v>2</v>
      </c>
      <c r="N24" t="n">
        <v>33.03</v>
      </c>
      <c r="O24" t="n">
        <v>21931.08</v>
      </c>
      <c r="P24" t="n">
        <v>142.47</v>
      </c>
      <c r="Q24" t="n">
        <v>1389.78</v>
      </c>
      <c r="R24" t="n">
        <v>51.77</v>
      </c>
      <c r="S24" t="n">
        <v>39.31</v>
      </c>
      <c r="T24" t="n">
        <v>5359.2</v>
      </c>
      <c r="U24" t="n">
        <v>0.76</v>
      </c>
      <c r="V24" t="n">
        <v>0.89</v>
      </c>
      <c r="W24" t="n">
        <v>3.41</v>
      </c>
      <c r="X24" t="n">
        <v>0.35</v>
      </c>
      <c r="Y24" t="n">
        <v>1</v>
      </c>
      <c r="Z24" t="n">
        <v>10</v>
      </c>
      <c r="AA24" t="n">
        <v>404.4426010863362</v>
      </c>
      <c r="AB24" t="n">
        <v>553.3762095546081</v>
      </c>
      <c r="AC24" t="n">
        <v>500.5627607831037</v>
      </c>
      <c r="AD24" t="n">
        <v>404442.6010863362</v>
      </c>
      <c r="AE24" t="n">
        <v>553376.2095546081</v>
      </c>
      <c r="AF24" t="n">
        <v>1.370613289055257e-06</v>
      </c>
      <c r="AG24" t="n">
        <v>23</v>
      </c>
      <c r="AH24" t="n">
        <v>500562.7607831036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5.7264</v>
      </c>
      <c r="E25" t="n">
        <v>17.46</v>
      </c>
      <c r="F25" t="n">
        <v>14.48</v>
      </c>
      <c r="G25" t="n">
        <v>48.27</v>
      </c>
      <c r="H25" t="n">
        <v>0.68</v>
      </c>
      <c r="I25" t="n">
        <v>18</v>
      </c>
      <c r="J25" t="n">
        <v>176.29</v>
      </c>
      <c r="K25" t="n">
        <v>51.39</v>
      </c>
      <c r="L25" t="n">
        <v>6.75</v>
      </c>
      <c r="M25" t="n">
        <v>1</v>
      </c>
      <c r="N25" t="n">
        <v>33.15</v>
      </c>
      <c r="O25" t="n">
        <v>21976.61</v>
      </c>
      <c r="P25" t="n">
        <v>142.08</v>
      </c>
      <c r="Q25" t="n">
        <v>1389.77</v>
      </c>
      <c r="R25" t="n">
        <v>51.84</v>
      </c>
      <c r="S25" t="n">
        <v>39.31</v>
      </c>
      <c r="T25" t="n">
        <v>5394.39</v>
      </c>
      <c r="U25" t="n">
        <v>0.76</v>
      </c>
      <c r="V25" t="n">
        <v>0.89</v>
      </c>
      <c r="W25" t="n">
        <v>3.41</v>
      </c>
      <c r="X25" t="n">
        <v>0.36</v>
      </c>
      <c r="Y25" t="n">
        <v>1</v>
      </c>
      <c r="Z25" t="n">
        <v>10</v>
      </c>
      <c r="AA25" t="n">
        <v>404.1187652131051</v>
      </c>
      <c r="AB25" t="n">
        <v>552.9331230262229</v>
      </c>
      <c r="AC25" t="n">
        <v>500.1619618111116</v>
      </c>
      <c r="AD25" t="n">
        <v>404118.7652131051</v>
      </c>
      <c r="AE25" t="n">
        <v>552933.1230262229</v>
      </c>
      <c r="AF25" t="n">
        <v>1.370302204802281e-06</v>
      </c>
      <c r="AG25" t="n">
        <v>23</v>
      </c>
      <c r="AH25" t="n">
        <v>500161.9618111115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5.7256</v>
      </c>
      <c r="E26" t="n">
        <v>17.47</v>
      </c>
      <c r="F26" t="n">
        <v>14.48</v>
      </c>
      <c r="G26" t="n">
        <v>48.28</v>
      </c>
      <c r="H26" t="n">
        <v>0.7</v>
      </c>
      <c r="I26" t="n">
        <v>18</v>
      </c>
      <c r="J26" t="n">
        <v>176.66</v>
      </c>
      <c r="K26" t="n">
        <v>51.39</v>
      </c>
      <c r="L26" t="n">
        <v>7</v>
      </c>
      <c r="M26" t="n">
        <v>0</v>
      </c>
      <c r="N26" t="n">
        <v>33.27</v>
      </c>
      <c r="O26" t="n">
        <v>22022.17</v>
      </c>
      <c r="P26" t="n">
        <v>142.4</v>
      </c>
      <c r="Q26" t="n">
        <v>1389.91</v>
      </c>
      <c r="R26" t="n">
        <v>51.84</v>
      </c>
      <c r="S26" t="n">
        <v>39.31</v>
      </c>
      <c r="T26" t="n">
        <v>5395.06</v>
      </c>
      <c r="U26" t="n">
        <v>0.76</v>
      </c>
      <c r="V26" t="n">
        <v>0.89</v>
      </c>
      <c r="W26" t="n">
        <v>3.41</v>
      </c>
      <c r="X26" t="n">
        <v>0.36</v>
      </c>
      <c r="Y26" t="n">
        <v>1</v>
      </c>
      <c r="Z26" t="n">
        <v>10</v>
      </c>
      <c r="AA26" t="n">
        <v>404.451666575389</v>
      </c>
      <c r="AB26" t="n">
        <v>553.3886133566713</v>
      </c>
      <c r="AC26" t="n">
        <v>500.5739807837068</v>
      </c>
      <c r="AD26" t="n">
        <v>404451.666575389</v>
      </c>
      <c r="AE26" t="n">
        <v>553388.6133566713</v>
      </c>
      <c r="AF26" t="n">
        <v>1.370110768338911e-06</v>
      </c>
      <c r="AG26" t="n">
        <v>23</v>
      </c>
      <c r="AH26" t="n">
        <v>500573.9807837068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5.4799</v>
      </c>
      <c r="E2" t="n">
        <v>18.25</v>
      </c>
      <c r="F2" t="n">
        <v>15.63</v>
      </c>
      <c r="G2" t="n">
        <v>13.21</v>
      </c>
      <c r="H2" t="n">
        <v>0.34</v>
      </c>
      <c r="I2" t="n">
        <v>71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73.78</v>
      </c>
      <c r="Q2" t="n">
        <v>1390.15</v>
      </c>
      <c r="R2" t="n">
        <v>85.72</v>
      </c>
      <c r="S2" t="n">
        <v>39.31</v>
      </c>
      <c r="T2" t="n">
        <v>22070.93</v>
      </c>
      <c r="U2" t="n">
        <v>0.46</v>
      </c>
      <c r="V2" t="n">
        <v>0.82</v>
      </c>
      <c r="W2" t="n">
        <v>3.56</v>
      </c>
      <c r="X2" t="n">
        <v>1.51</v>
      </c>
      <c r="Y2" t="n">
        <v>1</v>
      </c>
      <c r="Z2" t="n">
        <v>10</v>
      </c>
      <c r="AA2" t="n">
        <v>299.7557936134438</v>
      </c>
      <c r="AB2" t="n">
        <v>410.1391011142053</v>
      </c>
      <c r="AC2" t="n">
        <v>370.9960009377085</v>
      </c>
      <c r="AD2" t="n">
        <v>299755.7936134438</v>
      </c>
      <c r="AE2" t="n">
        <v>410139.1011142053</v>
      </c>
      <c r="AF2" t="n">
        <v>1.569325575261948e-06</v>
      </c>
      <c r="AG2" t="n">
        <v>24</v>
      </c>
      <c r="AH2" t="n">
        <v>370996.0009377085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4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3.2803</v>
      </c>
      <c r="E2" t="n">
        <v>30.48</v>
      </c>
      <c r="F2" t="n">
        <v>18.39</v>
      </c>
      <c r="G2" t="n">
        <v>5.36</v>
      </c>
      <c r="H2" t="n">
        <v>0.08</v>
      </c>
      <c r="I2" t="n">
        <v>206</v>
      </c>
      <c r="J2" t="n">
        <v>232.68</v>
      </c>
      <c r="K2" t="n">
        <v>57.72</v>
      </c>
      <c r="L2" t="n">
        <v>1</v>
      </c>
      <c r="M2" t="n">
        <v>204</v>
      </c>
      <c r="N2" t="n">
        <v>53.95</v>
      </c>
      <c r="O2" t="n">
        <v>28931.02</v>
      </c>
      <c r="P2" t="n">
        <v>285.71</v>
      </c>
      <c r="Q2" t="n">
        <v>1390.31</v>
      </c>
      <c r="R2" t="n">
        <v>173.88</v>
      </c>
      <c r="S2" t="n">
        <v>39.31</v>
      </c>
      <c r="T2" t="n">
        <v>65473.04</v>
      </c>
      <c r="U2" t="n">
        <v>0.23</v>
      </c>
      <c r="V2" t="n">
        <v>0.7</v>
      </c>
      <c r="W2" t="n">
        <v>3.71</v>
      </c>
      <c r="X2" t="n">
        <v>4.26</v>
      </c>
      <c r="Y2" t="n">
        <v>1</v>
      </c>
      <c r="Z2" t="n">
        <v>10</v>
      </c>
      <c r="AA2" t="n">
        <v>1012.165037294133</v>
      </c>
      <c r="AB2" t="n">
        <v>1384.888857595788</v>
      </c>
      <c r="AC2" t="n">
        <v>1252.717008730564</v>
      </c>
      <c r="AD2" t="n">
        <v>1012165.037294133</v>
      </c>
      <c r="AE2" t="n">
        <v>1384888.857595788</v>
      </c>
      <c r="AF2" t="n">
        <v>7.436913432371692e-07</v>
      </c>
      <c r="AG2" t="n">
        <v>40</v>
      </c>
      <c r="AH2" t="n">
        <v>1252717.008730564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3.705</v>
      </c>
      <c r="E3" t="n">
        <v>26.99</v>
      </c>
      <c r="F3" t="n">
        <v>17.27</v>
      </c>
      <c r="G3" t="n">
        <v>6.73</v>
      </c>
      <c r="H3" t="n">
        <v>0.1</v>
      </c>
      <c r="I3" t="n">
        <v>154</v>
      </c>
      <c r="J3" t="n">
        <v>233.1</v>
      </c>
      <c r="K3" t="n">
        <v>57.72</v>
      </c>
      <c r="L3" t="n">
        <v>1.25</v>
      </c>
      <c r="M3" t="n">
        <v>152</v>
      </c>
      <c r="N3" t="n">
        <v>54.13</v>
      </c>
      <c r="O3" t="n">
        <v>28983.75</v>
      </c>
      <c r="P3" t="n">
        <v>267.01</v>
      </c>
      <c r="Q3" t="n">
        <v>1390.07</v>
      </c>
      <c r="R3" t="n">
        <v>139.26</v>
      </c>
      <c r="S3" t="n">
        <v>39.31</v>
      </c>
      <c r="T3" t="n">
        <v>48424.44</v>
      </c>
      <c r="U3" t="n">
        <v>0.28</v>
      </c>
      <c r="V3" t="n">
        <v>0.74</v>
      </c>
      <c r="W3" t="n">
        <v>3.61</v>
      </c>
      <c r="X3" t="n">
        <v>3.14</v>
      </c>
      <c r="Y3" t="n">
        <v>1</v>
      </c>
      <c r="Z3" t="n">
        <v>10</v>
      </c>
      <c r="AA3" t="n">
        <v>864.3333017361259</v>
      </c>
      <c r="AB3" t="n">
        <v>1182.618955129441</v>
      </c>
      <c r="AC3" t="n">
        <v>1069.751461868015</v>
      </c>
      <c r="AD3" t="n">
        <v>864333.301736126</v>
      </c>
      <c r="AE3" t="n">
        <v>1182618.955129441</v>
      </c>
      <c r="AF3" t="n">
        <v>8.399769614650221e-07</v>
      </c>
      <c r="AG3" t="n">
        <v>36</v>
      </c>
      <c r="AH3" t="n">
        <v>1069751.461868014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3.998</v>
      </c>
      <c r="E4" t="n">
        <v>25.01</v>
      </c>
      <c r="F4" t="n">
        <v>16.65</v>
      </c>
      <c r="G4" t="n">
        <v>8.06</v>
      </c>
      <c r="H4" t="n">
        <v>0.11</v>
      </c>
      <c r="I4" t="n">
        <v>124</v>
      </c>
      <c r="J4" t="n">
        <v>233.53</v>
      </c>
      <c r="K4" t="n">
        <v>57.72</v>
      </c>
      <c r="L4" t="n">
        <v>1.5</v>
      </c>
      <c r="M4" t="n">
        <v>122</v>
      </c>
      <c r="N4" t="n">
        <v>54.31</v>
      </c>
      <c r="O4" t="n">
        <v>29036.54</v>
      </c>
      <c r="P4" t="n">
        <v>256.36</v>
      </c>
      <c r="Q4" t="n">
        <v>1390.36</v>
      </c>
      <c r="R4" t="n">
        <v>120</v>
      </c>
      <c r="S4" t="n">
        <v>39.31</v>
      </c>
      <c r="T4" t="n">
        <v>38947.3</v>
      </c>
      <c r="U4" t="n">
        <v>0.33</v>
      </c>
      <c r="V4" t="n">
        <v>0.77</v>
      </c>
      <c r="W4" t="n">
        <v>3.57</v>
      </c>
      <c r="X4" t="n">
        <v>2.53</v>
      </c>
      <c r="Y4" t="n">
        <v>1</v>
      </c>
      <c r="Z4" t="n">
        <v>10</v>
      </c>
      <c r="AA4" t="n">
        <v>778.3894809844234</v>
      </c>
      <c r="AB4" t="n">
        <v>1065.026828003186</v>
      </c>
      <c r="AC4" t="n">
        <v>963.3821623131021</v>
      </c>
      <c r="AD4" t="n">
        <v>778389.4809844233</v>
      </c>
      <c r="AE4" t="n">
        <v>1065026.828003186</v>
      </c>
      <c r="AF4" t="n">
        <v>9.064042893217703e-07</v>
      </c>
      <c r="AG4" t="n">
        <v>33</v>
      </c>
      <c r="AH4" t="n">
        <v>963382.162313102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4.2374</v>
      </c>
      <c r="E5" t="n">
        <v>23.6</v>
      </c>
      <c r="F5" t="n">
        <v>16.2</v>
      </c>
      <c r="G5" t="n">
        <v>9.44</v>
      </c>
      <c r="H5" t="n">
        <v>0.13</v>
      </c>
      <c r="I5" t="n">
        <v>103</v>
      </c>
      <c r="J5" t="n">
        <v>233.96</v>
      </c>
      <c r="K5" t="n">
        <v>57.72</v>
      </c>
      <c r="L5" t="n">
        <v>1.75</v>
      </c>
      <c r="M5" t="n">
        <v>101</v>
      </c>
      <c r="N5" t="n">
        <v>54.49</v>
      </c>
      <c r="O5" t="n">
        <v>29089.39</v>
      </c>
      <c r="P5" t="n">
        <v>248.17</v>
      </c>
      <c r="Q5" t="n">
        <v>1390.06</v>
      </c>
      <c r="R5" t="n">
        <v>106.02</v>
      </c>
      <c r="S5" t="n">
        <v>39.31</v>
      </c>
      <c r="T5" t="n">
        <v>32059.74</v>
      </c>
      <c r="U5" t="n">
        <v>0.37</v>
      </c>
      <c r="V5" t="n">
        <v>0.79</v>
      </c>
      <c r="W5" t="n">
        <v>3.52</v>
      </c>
      <c r="X5" t="n">
        <v>2.07</v>
      </c>
      <c r="Y5" t="n">
        <v>1</v>
      </c>
      <c r="Z5" t="n">
        <v>10</v>
      </c>
      <c r="AA5" t="n">
        <v>719.3534319397997</v>
      </c>
      <c r="AB5" t="n">
        <v>984.2511012136633</v>
      </c>
      <c r="AC5" t="n">
        <v>890.315557518927</v>
      </c>
      <c r="AD5" t="n">
        <v>719353.4319397998</v>
      </c>
      <c r="AE5" t="n">
        <v>984251.1012136634</v>
      </c>
      <c r="AF5" t="n">
        <v>9.606797237548948e-07</v>
      </c>
      <c r="AG5" t="n">
        <v>31</v>
      </c>
      <c r="AH5" t="n">
        <v>890315.557518927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4.4236</v>
      </c>
      <c r="E6" t="n">
        <v>22.61</v>
      </c>
      <c r="F6" t="n">
        <v>15.89</v>
      </c>
      <c r="G6" t="n">
        <v>10.83</v>
      </c>
      <c r="H6" t="n">
        <v>0.15</v>
      </c>
      <c r="I6" t="n">
        <v>88</v>
      </c>
      <c r="J6" t="n">
        <v>234.39</v>
      </c>
      <c r="K6" t="n">
        <v>57.72</v>
      </c>
      <c r="L6" t="n">
        <v>2</v>
      </c>
      <c r="M6" t="n">
        <v>86</v>
      </c>
      <c r="N6" t="n">
        <v>54.67</v>
      </c>
      <c r="O6" t="n">
        <v>29142.31</v>
      </c>
      <c r="P6" t="n">
        <v>242.26</v>
      </c>
      <c r="Q6" t="n">
        <v>1390.02</v>
      </c>
      <c r="R6" t="n">
        <v>96.29000000000001</v>
      </c>
      <c r="S6" t="n">
        <v>39.31</v>
      </c>
      <c r="T6" t="n">
        <v>27268.56</v>
      </c>
      <c r="U6" t="n">
        <v>0.41</v>
      </c>
      <c r="V6" t="n">
        <v>0.8100000000000001</v>
      </c>
      <c r="W6" t="n">
        <v>3.5</v>
      </c>
      <c r="X6" t="n">
        <v>1.76</v>
      </c>
      <c r="Y6" t="n">
        <v>1</v>
      </c>
      <c r="Z6" t="n">
        <v>10</v>
      </c>
      <c r="AA6" t="n">
        <v>682.3274679300146</v>
      </c>
      <c r="AB6" t="n">
        <v>933.5905437852277</v>
      </c>
      <c r="AC6" t="n">
        <v>844.4899725889227</v>
      </c>
      <c r="AD6" t="n">
        <v>682327.4679300146</v>
      </c>
      <c r="AE6" t="n">
        <v>933590.5437852277</v>
      </c>
      <c r="AF6" t="n">
        <v>1.002893950536214e-06</v>
      </c>
      <c r="AG6" t="n">
        <v>30</v>
      </c>
      <c r="AH6" t="n">
        <v>844489.9725889227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4.5711</v>
      </c>
      <c r="E7" t="n">
        <v>21.88</v>
      </c>
      <c r="F7" t="n">
        <v>15.66</v>
      </c>
      <c r="G7" t="n">
        <v>12.2</v>
      </c>
      <c r="H7" t="n">
        <v>0.17</v>
      </c>
      <c r="I7" t="n">
        <v>77</v>
      </c>
      <c r="J7" t="n">
        <v>234.82</v>
      </c>
      <c r="K7" t="n">
        <v>57.72</v>
      </c>
      <c r="L7" t="n">
        <v>2.25</v>
      </c>
      <c r="M7" t="n">
        <v>75</v>
      </c>
      <c r="N7" t="n">
        <v>54.85</v>
      </c>
      <c r="O7" t="n">
        <v>29195.29</v>
      </c>
      <c r="P7" t="n">
        <v>237.72</v>
      </c>
      <c r="Q7" t="n">
        <v>1389.83</v>
      </c>
      <c r="R7" t="n">
        <v>89.23999999999999</v>
      </c>
      <c r="S7" t="n">
        <v>39.31</v>
      </c>
      <c r="T7" t="n">
        <v>23800.24</v>
      </c>
      <c r="U7" t="n">
        <v>0.44</v>
      </c>
      <c r="V7" t="n">
        <v>0.82</v>
      </c>
      <c r="W7" t="n">
        <v>3.48</v>
      </c>
      <c r="X7" t="n">
        <v>1.54</v>
      </c>
      <c r="Y7" t="n">
        <v>1</v>
      </c>
      <c r="Z7" t="n">
        <v>10</v>
      </c>
      <c r="AA7" t="n">
        <v>653.0492835797093</v>
      </c>
      <c r="AB7" t="n">
        <v>893.5308402948075</v>
      </c>
      <c r="AC7" t="n">
        <v>808.253510975481</v>
      </c>
      <c r="AD7" t="n">
        <v>653049.2835797092</v>
      </c>
      <c r="AE7" t="n">
        <v>893530.8402948075</v>
      </c>
      <c r="AF7" t="n">
        <v>1.036334328894133e-06</v>
      </c>
      <c r="AG7" t="n">
        <v>29</v>
      </c>
      <c r="AH7" t="n">
        <v>808253.510975481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4.6967</v>
      </c>
      <c r="E8" t="n">
        <v>21.29</v>
      </c>
      <c r="F8" t="n">
        <v>15.48</v>
      </c>
      <c r="G8" t="n">
        <v>13.66</v>
      </c>
      <c r="H8" t="n">
        <v>0.19</v>
      </c>
      <c r="I8" t="n">
        <v>68</v>
      </c>
      <c r="J8" t="n">
        <v>235.25</v>
      </c>
      <c r="K8" t="n">
        <v>57.72</v>
      </c>
      <c r="L8" t="n">
        <v>2.5</v>
      </c>
      <c r="M8" t="n">
        <v>66</v>
      </c>
      <c r="N8" t="n">
        <v>55.03</v>
      </c>
      <c r="O8" t="n">
        <v>29248.33</v>
      </c>
      <c r="P8" t="n">
        <v>233.84</v>
      </c>
      <c r="Q8" t="n">
        <v>1390.04</v>
      </c>
      <c r="R8" t="n">
        <v>83.44</v>
      </c>
      <c r="S8" t="n">
        <v>39.31</v>
      </c>
      <c r="T8" t="n">
        <v>20943.55</v>
      </c>
      <c r="U8" t="n">
        <v>0.47</v>
      </c>
      <c r="V8" t="n">
        <v>0.83</v>
      </c>
      <c r="W8" t="n">
        <v>3.48</v>
      </c>
      <c r="X8" t="n">
        <v>1.36</v>
      </c>
      <c r="Y8" t="n">
        <v>1</v>
      </c>
      <c r="Z8" t="n">
        <v>10</v>
      </c>
      <c r="AA8" t="n">
        <v>627.8960080120218</v>
      </c>
      <c r="AB8" t="n">
        <v>859.1150189788967</v>
      </c>
      <c r="AC8" t="n">
        <v>777.1222873430524</v>
      </c>
      <c r="AD8" t="n">
        <v>627896.0080120218</v>
      </c>
      <c r="AE8" t="n">
        <v>859115.0189788968</v>
      </c>
      <c r="AF8" t="n">
        <v>1.064809661245012e-06</v>
      </c>
      <c r="AG8" t="n">
        <v>28</v>
      </c>
      <c r="AH8" t="n">
        <v>777122.2873430524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4.8007</v>
      </c>
      <c r="E9" t="n">
        <v>20.83</v>
      </c>
      <c r="F9" t="n">
        <v>15.34</v>
      </c>
      <c r="G9" t="n">
        <v>15.09</v>
      </c>
      <c r="H9" t="n">
        <v>0.21</v>
      </c>
      <c r="I9" t="n">
        <v>61</v>
      </c>
      <c r="J9" t="n">
        <v>235.68</v>
      </c>
      <c r="K9" t="n">
        <v>57.72</v>
      </c>
      <c r="L9" t="n">
        <v>2.75</v>
      </c>
      <c r="M9" t="n">
        <v>59</v>
      </c>
      <c r="N9" t="n">
        <v>55.21</v>
      </c>
      <c r="O9" t="n">
        <v>29301.44</v>
      </c>
      <c r="P9" t="n">
        <v>230.53</v>
      </c>
      <c r="Q9" t="n">
        <v>1389.82</v>
      </c>
      <c r="R9" t="n">
        <v>79.58</v>
      </c>
      <c r="S9" t="n">
        <v>39.31</v>
      </c>
      <c r="T9" t="n">
        <v>19048.34</v>
      </c>
      <c r="U9" t="n">
        <v>0.49</v>
      </c>
      <c r="V9" t="n">
        <v>0.84</v>
      </c>
      <c r="W9" t="n">
        <v>3.45</v>
      </c>
      <c r="X9" t="n">
        <v>1.22</v>
      </c>
      <c r="Y9" t="n">
        <v>1</v>
      </c>
      <c r="Z9" t="n">
        <v>10</v>
      </c>
      <c r="AA9" t="n">
        <v>615.0397490827681</v>
      </c>
      <c r="AB9" t="n">
        <v>841.5245183337776</v>
      </c>
      <c r="AC9" t="n">
        <v>761.2105993910807</v>
      </c>
      <c r="AD9" t="n">
        <v>615039.7490827681</v>
      </c>
      <c r="AE9" t="n">
        <v>841524.5183337776</v>
      </c>
      <c r="AF9" t="n">
        <v>1.088387961917715e-06</v>
      </c>
      <c r="AG9" t="n">
        <v>28</v>
      </c>
      <c r="AH9" t="n">
        <v>761210.5993910807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4.8765</v>
      </c>
      <c r="E10" t="n">
        <v>20.51</v>
      </c>
      <c r="F10" t="n">
        <v>15.25</v>
      </c>
      <c r="G10" t="n">
        <v>16.34</v>
      </c>
      <c r="H10" t="n">
        <v>0.23</v>
      </c>
      <c r="I10" t="n">
        <v>56</v>
      </c>
      <c r="J10" t="n">
        <v>236.11</v>
      </c>
      <c r="K10" t="n">
        <v>57.72</v>
      </c>
      <c r="L10" t="n">
        <v>3</v>
      </c>
      <c r="M10" t="n">
        <v>54</v>
      </c>
      <c r="N10" t="n">
        <v>55.39</v>
      </c>
      <c r="O10" t="n">
        <v>29354.61</v>
      </c>
      <c r="P10" t="n">
        <v>227.92</v>
      </c>
      <c r="Q10" t="n">
        <v>1389.81</v>
      </c>
      <c r="R10" t="n">
        <v>75.84</v>
      </c>
      <c r="S10" t="n">
        <v>39.31</v>
      </c>
      <c r="T10" t="n">
        <v>17207.28</v>
      </c>
      <c r="U10" t="n">
        <v>0.52</v>
      </c>
      <c r="V10" t="n">
        <v>0.84</v>
      </c>
      <c r="W10" t="n">
        <v>3.47</v>
      </c>
      <c r="X10" t="n">
        <v>1.12</v>
      </c>
      <c r="Y10" t="n">
        <v>1</v>
      </c>
      <c r="Z10" t="n">
        <v>10</v>
      </c>
      <c r="AA10" t="n">
        <v>596.9639978109418</v>
      </c>
      <c r="AB10" t="n">
        <v>816.7924779977997</v>
      </c>
      <c r="AC10" t="n">
        <v>738.8389502731316</v>
      </c>
      <c r="AD10" t="n">
        <v>596963.9978109418</v>
      </c>
      <c r="AE10" t="n">
        <v>816792.4779977996</v>
      </c>
      <c r="AF10" t="n">
        <v>1.105572915677242e-06</v>
      </c>
      <c r="AG10" t="n">
        <v>27</v>
      </c>
      <c r="AH10" t="n">
        <v>738838.9502731316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4.9592</v>
      </c>
      <c r="E11" t="n">
        <v>20.16</v>
      </c>
      <c r="F11" t="n">
        <v>15.13</v>
      </c>
      <c r="G11" t="n">
        <v>17.8</v>
      </c>
      <c r="H11" t="n">
        <v>0.24</v>
      </c>
      <c r="I11" t="n">
        <v>51</v>
      </c>
      <c r="J11" t="n">
        <v>236.54</v>
      </c>
      <c r="K11" t="n">
        <v>57.72</v>
      </c>
      <c r="L11" t="n">
        <v>3.25</v>
      </c>
      <c r="M11" t="n">
        <v>49</v>
      </c>
      <c r="N11" t="n">
        <v>55.57</v>
      </c>
      <c r="O11" t="n">
        <v>29407.85</v>
      </c>
      <c r="P11" t="n">
        <v>224.92</v>
      </c>
      <c r="Q11" t="n">
        <v>1389.65</v>
      </c>
      <c r="R11" t="n">
        <v>72.81</v>
      </c>
      <c r="S11" t="n">
        <v>39.31</v>
      </c>
      <c r="T11" t="n">
        <v>15716.86</v>
      </c>
      <c r="U11" t="n">
        <v>0.54</v>
      </c>
      <c r="V11" t="n">
        <v>0.85</v>
      </c>
      <c r="W11" t="n">
        <v>3.44</v>
      </c>
      <c r="X11" t="n">
        <v>1.01</v>
      </c>
      <c r="Y11" t="n">
        <v>1</v>
      </c>
      <c r="Z11" t="n">
        <v>10</v>
      </c>
      <c r="AA11" t="n">
        <v>586.9748032409798</v>
      </c>
      <c r="AB11" t="n">
        <v>803.1248212950155</v>
      </c>
      <c r="AC11" t="n">
        <v>726.4757155433848</v>
      </c>
      <c r="AD11" t="n">
        <v>586974.8032409798</v>
      </c>
      <c r="AE11" t="n">
        <v>803124.8212950155</v>
      </c>
      <c r="AF11" t="n">
        <v>1.124322199000631e-06</v>
      </c>
      <c r="AG11" t="n">
        <v>27</v>
      </c>
      <c r="AH11" t="n">
        <v>726475.7155433848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5.0255</v>
      </c>
      <c r="E12" t="n">
        <v>19.9</v>
      </c>
      <c r="F12" t="n">
        <v>15.05</v>
      </c>
      <c r="G12" t="n">
        <v>19.21</v>
      </c>
      <c r="H12" t="n">
        <v>0.26</v>
      </c>
      <c r="I12" t="n">
        <v>47</v>
      </c>
      <c r="J12" t="n">
        <v>236.98</v>
      </c>
      <c r="K12" t="n">
        <v>57.72</v>
      </c>
      <c r="L12" t="n">
        <v>3.5</v>
      </c>
      <c r="M12" t="n">
        <v>45</v>
      </c>
      <c r="N12" t="n">
        <v>55.75</v>
      </c>
      <c r="O12" t="n">
        <v>29461.15</v>
      </c>
      <c r="P12" t="n">
        <v>222.78</v>
      </c>
      <c r="Q12" t="n">
        <v>1389.71</v>
      </c>
      <c r="R12" t="n">
        <v>70.05</v>
      </c>
      <c r="S12" t="n">
        <v>39.31</v>
      </c>
      <c r="T12" t="n">
        <v>14356.27</v>
      </c>
      <c r="U12" t="n">
        <v>0.5600000000000001</v>
      </c>
      <c r="V12" t="n">
        <v>0.85</v>
      </c>
      <c r="W12" t="n">
        <v>3.44</v>
      </c>
      <c r="X12" t="n">
        <v>0.93</v>
      </c>
      <c r="Y12" t="n">
        <v>1</v>
      </c>
      <c r="Z12" t="n">
        <v>10</v>
      </c>
      <c r="AA12" t="n">
        <v>570.6847374005844</v>
      </c>
      <c r="AB12" t="n">
        <v>780.8360345452028</v>
      </c>
      <c r="AC12" t="n">
        <v>706.3141393184653</v>
      </c>
      <c r="AD12" t="n">
        <v>570684.7374005844</v>
      </c>
      <c r="AE12" t="n">
        <v>780836.0345452027</v>
      </c>
      <c r="AF12" t="n">
        <v>1.139353365679479e-06</v>
      </c>
      <c r="AG12" t="n">
        <v>26</v>
      </c>
      <c r="AH12" t="n">
        <v>706314.1393184654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5.0958</v>
      </c>
      <c r="E13" t="n">
        <v>19.62</v>
      </c>
      <c r="F13" t="n">
        <v>14.96</v>
      </c>
      <c r="G13" t="n">
        <v>20.87</v>
      </c>
      <c r="H13" t="n">
        <v>0.28</v>
      </c>
      <c r="I13" t="n">
        <v>43</v>
      </c>
      <c r="J13" t="n">
        <v>237.41</v>
      </c>
      <c r="K13" t="n">
        <v>57.72</v>
      </c>
      <c r="L13" t="n">
        <v>3.75</v>
      </c>
      <c r="M13" t="n">
        <v>41</v>
      </c>
      <c r="N13" t="n">
        <v>55.93</v>
      </c>
      <c r="O13" t="n">
        <v>29514.51</v>
      </c>
      <c r="P13" t="n">
        <v>220.14</v>
      </c>
      <c r="Q13" t="n">
        <v>1389.59</v>
      </c>
      <c r="R13" t="n">
        <v>67.48999999999999</v>
      </c>
      <c r="S13" t="n">
        <v>39.31</v>
      </c>
      <c r="T13" t="n">
        <v>13096.82</v>
      </c>
      <c r="U13" t="n">
        <v>0.58</v>
      </c>
      <c r="V13" t="n">
        <v>0.86</v>
      </c>
      <c r="W13" t="n">
        <v>3.43</v>
      </c>
      <c r="X13" t="n">
        <v>0.83</v>
      </c>
      <c r="Y13" t="n">
        <v>1</v>
      </c>
      <c r="Z13" t="n">
        <v>10</v>
      </c>
      <c r="AA13" t="n">
        <v>562.6404306572967</v>
      </c>
      <c r="AB13" t="n">
        <v>769.82945916927</v>
      </c>
      <c r="AC13" t="n">
        <v>696.358016048586</v>
      </c>
      <c r="AD13" t="n">
        <v>562640.4306572968</v>
      </c>
      <c r="AE13" t="n">
        <v>769829.45916927</v>
      </c>
      <c r="AF13" t="n">
        <v>1.155291390076507e-06</v>
      </c>
      <c r="AG13" t="n">
        <v>26</v>
      </c>
      <c r="AH13" t="n">
        <v>696358.016048586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5.1446</v>
      </c>
      <c r="E14" t="n">
        <v>19.44</v>
      </c>
      <c r="F14" t="n">
        <v>14.91</v>
      </c>
      <c r="G14" t="n">
        <v>22.36</v>
      </c>
      <c r="H14" t="n">
        <v>0.3</v>
      </c>
      <c r="I14" t="n">
        <v>40</v>
      </c>
      <c r="J14" t="n">
        <v>237.84</v>
      </c>
      <c r="K14" t="n">
        <v>57.72</v>
      </c>
      <c r="L14" t="n">
        <v>4</v>
      </c>
      <c r="M14" t="n">
        <v>38</v>
      </c>
      <c r="N14" t="n">
        <v>56.12</v>
      </c>
      <c r="O14" t="n">
        <v>29567.95</v>
      </c>
      <c r="P14" t="n">
        <v>218.08</v>
      </c>
      <c r="Q14" t="n">
        <v>1389.74</v>
      </c>
      <c r="R14" t="n">
        <v>65.72</v>
      </c>
      <c r="S14" t="n">
        <v>39.31</v>
      </c>
      <c r="T14" t="n">
        <v>12225.15</v>
      </c>
      <c r="U14" t="n">
        <v>0.6</v>
      </c>
      <c r="V14" t="n">
        <v>0.86</v>
      </c>
      <c r="W14" t="n">
        <v>3.42</v>
      </c>
      <c r="X14" t="n">
        <v>0.78</v>
      </c>
      <c r="Y14" t="n">
        <v>1</v>
      </c>
      <c r="Z14" t="n">
        <v>10</v>
      </c>
      <c r="AA14" t="n">
        <v>557.02305917336</v>
      </c>
      <c r="AB14" t="n">
        <v>762.1435236840083</v>
      </c>
      <c r="AC14" t="n">
        <v>689.4056154587594</v>
      </c>
      <c r="AD14" t="n">
        <v>557023.05917336</v>
      </c>
      <c r="AE14" t="n">
        <v>762143.5236840083</v>
      </c>
      <c r="AF14" t="n">
        <v>1.166355054238314e-06</v>
      </c>
      <c r="AG14" t="n">
        <v>26</v>
      </c>
      <c r="AH14" t="n">
        <v>689405.6154587594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5.1781</v>
      </c>
      <c r="E15" t="n">
        <v>19.31</v>
      </c>
      <c r="F15" t="n">
        <v>14.87</v>
      </c>
      <c r="G15" t="n">
        <v>23.48</v>
      </c>
      <c r="H15" t="n">
        <v>0.32</v>
      </c>
      <c r="I15" t="n">
        <v>38</v>
      </c>
      <c r="J15" t="n">
        <v>238.28</v>
      </c>
      <c r="K15" t="n">
        <v>57.72</v>
      </c>
      <c r="L15" t="n">
        <v>4.25</v>
      </c>
      <c r="M15" t="n">
        <v>36</v>
      </c>
      <c r="N15" t="n">
        <v>56.3</v>
      </c>
      <c r="O15" t="n">
        <v>29621.44</v>
      </c>
      <c r="P15" t="n">
        <v>216.94</v>
      </c>
      <c r="Q15" t="n">
        <v>1389.67</v>
      </c>
      <c r="R15" t="n">
        <v>64.44</v>
      </c>
      <c r="S15" t="n">
        <v>39.31</v>
      </c>
      <c r="T15" t="n">
        <v>11593.47</v>
      </c>
      <c r="U15" t="n">
        <v>0.61</v>
      </c>
      <c r="V15" t="n">
        <v>0.86</v>
      </c>
      <c r="W15" t="n">
        <v>3.43</v>
      </c>
      <c r="X15" t="n">
        <v>0.75</v>
      </c>
      <c r="Y15" t="n">
        <v>1</v>
      </c>
      <c r="Z15" t="n">
        <v>10</v>
      </c>
      <c r="AA15" t="n">
        <v>553.4810122592235</v>
      </c>
      <c r="AB15" t="n">
        <v>757.2971388320054</v>
      </c>
      <c r="AC15" t="n">
        <v>685.0217627750877</v>
      </c>
      <c r="AD15" t="n">
        <v>553481.0122592235</v>
      </c>
      <c r="AE15" t="n">
        <v>757297.1388320054</v>
      </c>
      <c r="AF15" t="n">
        <v>1.173949987628079e-06</v>
      </c>
      <c r="AG15" t="n">
        <v>26</v>
      </c>
      <c r="AH15" t="n">
        <v>685021.7627750877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5.2125</v>
      </c>
      <c r="E16" t="n">
        <v>19.18</v>
      </c>
      <c r="F16" t="n">
        <v>14.84</v>
      </c>
      <c r="G16" t="n">
        <v>24.73</v>
      </c>
      <c r="H16" t="n">
        <v>0.34</v>
      </c>
      <c r="I16" t="n">
        <v>36</v>
      </c>
      <c r="J16" t="n">
        <v>238.71</v>
      </c>
      <c r="K16" t="n">
        <v>57.72</v>
      </c>
      <c r="L16" t="n">
        <v>4.5</v>
      </c>
      <c r="M16" t="n">
        <v>34</v>
      </c>
      <c r="N16" t="n">
        <v>56.49</v>
      </c>
      <c r="O16" t="n">
        <v>29675.01</v>
      </c>
      <c r="P16" t="n">
        <v>214.52</v>
      </c>
      <c r="Q16" t="n">
        <v>1389.6</v>
      </c>
      <c r="R16" t="n">
        <v>63.54</v>
      </c>
      <c r="S16" t="n">
        <v>39.31</v>
      </c>
      <c r="T16" t="n">
        <v>11153.23</v>
      </c>
      <c r="U16" t="n">
        <v>0.62</v>
      </c>
      <c r="V16" t="n">
        <v>0.87</v>
      </c>
      <c r="W16" t="n">
        <v>3.42</v>
      </c>
      <c r="X16" t="n">
        <v>0.71</v>
      </c>
      <c r="Y16" t="n">
        <v>1</v>
      </c>
      <c r="Z16" t="n">
        <v>10</v>
      </c>
      <c r="AA16" t="n">
        <v>539.7451675064643</v>
      </c>
      <c r="AB16" t="n">
        <v>738.5031500585776</v>
      </c>
      <c r="AC16" t="n">
        <v>668.0214459126672</v>
      </c>
      <c r="AD16" t="n">
        <v>539745.1675064643</v>
      </c>
      <c r="AE16" t="n">
        <v>738503.1500585777</v>
      </c>
      <c r="AF16" t="n">
        <v>1.181748964004434e-06</v>
      </c>
      <c r="AG16" t="n">
        <v>25</v>
      </c>
      <c r="AH16" t="n">
        <v>668021.4459126672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5.2709</v>
      </c>
      <c r="E17" t="n">
        <v>18.97</v>
      </c>
      <c r="F17" t="n">
        <v>14.76</v>
      </c>
      <c r="G17" t="n">
        <v>26.84</v>
      </c>
      <c r="H17" t="n">
        <v>0.35</v>
      </c>
      <c r="I17" t="n">
        <v>33</v>
      </c>
      <c r="J17" t="n">
        <v>239.14</v>
      </c>
      <c r="K17" t="n">
        <v>57.72</v>
      </c>
      <c r="L17" t="n">
        <v>4.75</v>
      </c>
      <c r="M17" t="n">
        <v>31</v>
      </c>
      <c r="N17" t="n">
        <v>56.67</v>
      </c>
      <c r="O17" t="n">
        <v>29728.63</v>
      </c>
      <c r="P17" t="n">
        <v>212.28</v>
      </c>
      <c r="Q17" t="n">
        <v>1389.65</v>
      </c>
      <c r="R17" t="n">
        <v>61.28</v>
      </c>
      <c r="S17" t="n">
        <v>39.31</v>
      </c>
      <c r="T17" t="n">
        <v>10042.66</v>
      </c>
      <c r="U17" t="n">
        <v>0.64</v>
      </c>
      <c r="V17" t="n">
        <v>0.87</v>
      </c>
      <c r="W17" t="n">
        <v>3.41</v>
      </c>
      <c r="X17" t="n">
        <v>0.64</v>
      </c>
      <c r="Y17" t="n">
        <v>1</v>
      </c>
      <c r="Z17" t="n">
        <v>10</v>
      </c>
      <c r="AA17" t="n">
        <v>533.4482863644313</v>
      </c>
      <c r="AB17" t="n">
        <v>729.887479481258</v>
      </c>
      <c r="AC17" t="n">
        <v>660.2280428430773</v>
      </c>
      <c r="AD17" t="n">
        <v>533448.2863644313</v>
      </c>
      <c r="AE17" t="n">
        <v>729887.479481258</v>
      </c>
      <c r="AF17" t="n">
        <v>1.194989086689875e-06</v>
      </c>
      <c r="AG17" t="n">
        <v>25</v>
      </c>
      <c r="AH17" t="n">
        <v>660228.0428430773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5.2853</v>
      </c>
      <c r="E18" t="n">
        <v>18.92</v>
      </c>
      <c r="F18" t="n">
        <v>14.75</v>
      </c>
      <c r="G18" t="n">
        <v>27.66</v>
      </c>
      <c r="H18" t="n">
        <v>0.37</v>
      </c>
      <c r="I18" t="n">
        <v>32</v>
      </c>
      <c r="J18" t="n">
        <v>239.58</v>
      </c>
      <c r="K18" t="n">
        <v>57.72</v>
      </c>
      <c r="L18" t="n">
        <v>5</v>
      </c>
      <c r="M18" t="n">
        <v>30</v>
      </c>
      <c r="N18" t="n">
        <v>56.86</v>
      </c>
      <c r="O18" t="n">
        <v>29782.33</v>
      </c>
      <c r="P18" t="n">
        <v>211.17</v>
      </c>
      <c r="Q18" t="n">
        <v>1389.65</v>
      </c>
      <c r="R18" t="n">
        <v>60.91</v>
      </c>
      <c r="S18" t="n">
        <v>39.31</v>
      </c>
      <c r="T18" t="n">
        <v>9861.75</v>
      </c>
      <c r="U18" t="n">
        <v>0.65</v>
      </c>
      <c r="V18" t="n">
        <v>0.87</v>
      </c>
      <c r="W18" t="n">
        <v>3.41</v>
      </c>
      <c r="X18" t="n">
        <v>0.63</v>
      </c>
      <c r="Y18" t="n">
        <v>1</v>
      </c>
      <c r="Z18" t="n">
        <v>10</v>
      </c>
      <c r="AA18" t="n">
        <v>531.4020039481422</v>
      </c>
      <c r="AB18" t="n">
        <v>727.0876656036826</v>
      </c>
      <c r="AC18" t="n">
        <v>657.6954392724143</v>
      </c>
      <c r="AD18" t="n">
        <v>531402.0039481423</v>
      </c>
      <c r="AE18" t="n">
        <v>727087.6656036826</v>
      </c>
      <c r="AF18" t="n">
        <v>1.198253774475326e-06</v>
      </c>
      <c r="AG18" t="n">
        <v>25</v>
      </c>
      <c r="AH18" t="n">
        <v>657695.4392724143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5.3309</v>
      </c>
      <c r="E19" t="n">
        <v>18.76</v>
      </c>
      <c r="F19" t="n">
        <v>14.68</v>
      </c>
      <c r="G19" t="n">
        <v>29.37</v>
      </c>
      <c r="H19" t="n">
        <v>0.39</v>
      </c>
      <c r="I19" t="n">
        <v>30</v>
      </c>
      <c r="J19" t="n">
        <v>240.02</v>
      </c>
      <c r="K19" t="n">
        <v>57.72</v>
      </c>
      <c r="L19" t="n">
        <v>5.25</v>
      </c>
      <c r="M19" t="n">
        <v>28</v>
      </c>
      <c r="N19" t="n">
        <v>57.04</v>
      </c>
      <c r="O19" t="n">
        <v>29836.09</v>
      </c>
      <c r="P19" t="n">
        <v>208.77</v>
      </c>
      <c r="Q19" t="n">
        <v>1389.62</v>
      </c>
      <c r="R19" t="n">
        <v>58.89</v>
      </c>
      <c r="S19" t="n">
        <v>39.31</v>
      </c>
      <c r="T19" t="n">
        <v>8858.299999999999</v>
      </c>
      <c r="U19" t="n">
        <v>0.67</v>
      </c>
      <c r="V19" t="n">
        <v>0.87</v>
      </c>
      <c r="W19" t="n">
        <v>3.4</v>
      </c>
      <c r="X19" t="n">
        <v>0.5600000000000001</v>
      </c>
      <c r="Y19" t="n">
        <v>1</v>
      </c>
      <c r="Z19" t="n">
        <v>10</v>
      </c>
      <c r="AA19" t="n">
        <v>525.901988600486</v>
      </c>
      <c r="AB19" t="n">
        <v>719.5623019614674</v>
      </c>
      <c r="AC19" t="n">
        <v>650.8882857742977</v>
      </c>
      <c r="AD19" t="n">
        <v>525901.988600486</v>
      </c>
      <c r="AE19" t="n">
        <v>719562.3019614674</v>
      </c>
      <c r="AF19" t="n">
        <v>1.208591952462587e-06</v>
      </c>
      <c r="AG19" t="n">
        <v>25</v>
      </c>
      <c r="AH19" t="n">
        <v>650888.2857742978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5.3638</v>
      </c>
      <c r="E20" t="n">
        <v>18.64</v>
      </c>
      <c r="F20" t="n">
        <v>14.66</v>
      </c>
      <c r="G20" t="n">
        <v>31.41</v>
      </c>
      <c r="H20" t="n">
        <v>0.41</v>
      </c>
      <c r="I20" t="n">
        <v>28</v>
      </c>
      <c r="J20" t="n">
        <v>240.45</v>
      </c>
      <c r="K20" t="n">
        <v>57.72</v>
      </c>
      <c r="L20" t="n">
        <v>5.5</v>
      </c>
      <c r="M20" t="n">
        <v>26</v>
      </c>
      <c r="N20" t="n">
        <v>57.23</v>
      </c>
      <c r="O20" t="n">
        <v>29890.04</v>
      </c>
      <c r="P20" t="n">
        <v>207.26</v>
      </c>
      <c r="Q20" t="n">
        <v>1389.7</v>
      </c>
      <c r="R20" t="n">
        <v>57.82</v>
      </c>
      <c r="S20" t="n">
        <v>39.31</v>
      </c>
      <c r="T20" t="n">
        <v>8336.629999999999</v>
      </c>
      <c r="U20" t="n">
        <v>0.68</v>
      </c>
      <c r="V20" t="n">
        <v>0.88</v>
      </c>
      <c r="W20" t="n">
        <v>3.41</v>
      </c>
      <c r="X20" t="n">
        <v>0.54</v>
      </c>
      <c r="Y20" t="n">
        <v>1</v>
      </c>
      <c r="Z20" t="n">
        <v>10</v>
      </c>
      <c r="AA20" t="n">
        <v>522.3995763509549</v>
      </c>
      <c r="AB20" t="n">
        <v>714.7701470061355</v>
      </c>
      <c r="AC20" t="n">
        <v>646.5534873620712</v>
      </c>
      <c r="AD20" t="n">
        <v>522399.5763509549</v>
      </c>
      <c r="AE20" t="n">
        <v>714770.1470061356</v>
      </c>
      <c r="AF20" t="n">
        <v>1.216050857194625e-06</v>
      </c>
      <c r="AG20" t="n">
        <v>25</v>
      </c>
      <c r="AH20" t="n">
        <v>646553.4873620712</v>
      </c>
    </row>
    <row r="21">
      <c r="A21" t="n">
        <v>19</v>
      </c>
      <c r="B21" t="n">
        <v>120</v>
      </c>
      <c r="C21" t="inlineStr">
        <is>
          <t xml:space="preserve">CONCLUIDO	</t>
        </is>
      </c>
      <c r="D21" t="n">
        <v>5.3784</v>
      </c>
      <c r="E21" t="n">
        <v>18.59</v>
      </c>
      <c r="F21" t="n">
        <v>14.65</v>
      </c>
      <c r="G21" t="n">
        <v>32.56</v>
      </c>
      <c r="H21" t="n">
        <v>0.42</v>
      </c>
      <c r="I21" t="n">
        <v>27</v>
      </c>
      <c r="J21" t="n">
        <v>240.89</v>
      </c>
      <c r="K21" t="n">
        <v>57.72</v>
      </c>
      <c r="L21" t="n">
        <v>5.75</v>
      </c>
      <c r="M21" t="n">
        <v>25</v>
      </c>
      <c r="N21" t="n">
        <v>57.42</v>
      </c>
      <c r="O21" t="n">
        <v>29943.94</v>
      </c>
      <c r="P21" t="n">
        <v>205.73</v>
      </c>
      <c r="Q21" t="n">
        <v>1389.71</v>
      </c>
      <c r="R21" t="n">
        <v>57.77</v>
      </c>
      <c r="S21" t="n">
        <v>39.31</v>
      </c>
      <c r="T21" t="n">
        <v>8316.52</v>
      </c>
      <c r="U21" t="n">
        <v>0.68</v>
      </c>
      <c r="V21" t="n">
        <v>0.88</v>
      </c>
      <c r="W21" t="n">
        <v>3.41</v>
      </c>
      <c r="X21" t="n">
        <v>0.53</v>
      </c>
      <c r="Y21" t="n">
        <v>1</v>
      </c>
      <c r="Z21" t="n">
        <v>10</v>
      </c>
      <c r="AA21" t="n">
        <v>519.9822449533546</v>
      </c>
      <c r="AB21" t="n">
        <v>711.462647542804</v>
      </c>
      <c r="AC21" t="n">
        <v>643.5616510054153</v>
      </c>
      <c r="AD21" t="n">
        <v>519982.2449533545</v>
      </c>
      <c r="AE21" t="n">
        <v>711462.647542804</v>
      </c>
      <c r="AF21" t="n">
        <v>1.219360887865985e-06</v>
      </c>
      <c r="AG21" t="n">
        <v>25</v>
      </c>
      <c r="AH21" t="n">
        <v>643561.6510054154</v>
      </c>
    </row>
    <row r="22">
      <c r="A22" t="n">
        <v>20</v>
      </c>
      <c r="B22" t="n">
        <v>120</v>
      </c>
      <c r="C22" t="inlineStr">
        <is>
          <t xml:space="preserve">CONCLUIDO	</t>
        </is>
      </c>
      <c r="D22" t="n">
        <v>5.3991</v>
      </c>
      <c r="E22" t="n">
        <v>18.52</v>
      </c>
      <c r="F22" t="n">
        <v>14.63</v>
      </c>
      <c r="G22" t="n">
        <v>33.76</v>
      </c>
      <c r="H22" t="n">
        <v>0.44</v>
      </c>
      <c r="I22" t="n">
        <v>26</v>
      </c>
      <c r="J22" t="n">
        <v>241.33</v>
      </c>
      <c r="K22" t="n">
        <v>57.72</v>
      </c>
      <c r="L22" t="n">
        <v>6</v>
      </c>
      <c r="M22" t="n">
        <v>24</v>
      </c>
      <c r="N22" t="n">
        <v>57.6</v>
      </c>
      <c r="O22" t="n">
        <v>29997.9</v>
      </c>
      <c r="P22" t="n">
        <v>204.36</v>
      </c>
      <c r="Q22" t="n">
        <v>1389.67</v>
      </c>
      <c r="R22" t="n">
        <v>57.01</v>
      </c>
      <c r="S22" t="n">
        <v>39.31</v>
      </c>
      <c r="T22" t="n">
        <v>7940.72</v>
      </c>
      <c r="U22" t="n">
        <v>0.6899999999999999</v>
      </c>
      <c r="V22" t="n">
        <v>0.88</v>
      </c>
      <c r="W22" t="n">
        <v>3.41</v>
      </c>
      <c r="X22" t="n">
        <v>0.51</v>
      </c>
      <c r="Y22" t="n">
        <v>1</v>
      </c>
      <c r="Z22" t="n">
        <v>10</v>
      </c>
      <c r="AA22" t="n">
        <v>517.3482494106182</v>
      </c>
      <c r="AB22" t="n">
        <v>707.8586986375502</v>
      </c>
      <c r="AC22" t="n">
        <v>640.3016579255049</v>
      </c>
      <c r="AD22" t="n">
        <v>517348.2494106183</v>
      </c>
      <c r="AE22" t="n">
        <v>707858.6986375502</v>
      </c>
      <c r="AF22" t="n">
        <v>1.224053876557571e-06</v>
      </c>
      <c r="AG22" t="n">
        <v>25</v>
      </c>
      <c r="AH22" t="n">
        <v>640301.6579255048</v>
      </c>
    </row>
    <row r="23">
      <c r="A23" t="n">
        <v>21</v>
      </c>
      <c r="B23" t="n">
        <v>120</v>
      </c>
      <c r="C23" t="inlineStr">
        <is>
          <t xml:space="preserve">CONCLUIDO	</t>
        </is>
      </c>
      <c r="D23" t="n">
        <v>5.4176</v>
      </c>
      <c r="E23" t="n">
        <v>18.46</v>
      </c>
      <c r="F23" t="n">
        <v>14.61</v>
      </c>
      <c r="G23" t="n">
        <v>35.07</v>
      </c>
      <c r="H23" t="n">
        <v>0.46</v>
      </c>
      <c r="I23" t="n">
        <v>25</v>
      </c>
      <c r="J23" t="n">
        <v>241.77</v>
      </c>
      <c r="K23" t="n">
        <v>57.72</v>
      </c>
      <c r="L23" t="n">
        <v>6.25</v>
      </c>
      <c r="M23" t="n">
        <v>23</v>
      </c>
      <c r="N23" t="n">
        <v>57.79</v>
      </c>
      <c r="O23" t="n">
        <v>30051.93</v>
      </c>
      <c r="P23" t="n">
        <v>203.19</v>
      </c>
      <c r="Q23" t="n">
        <v>1389.68</v>
      </c>
      <c r="R23" t="n">
        <v>56.46</v>
      </c>
      <c r="S23" t="n">
        <v>39.31</v>
      </c>
      <c r="T23" t="n">
        <v>7669.4</v>
      </c>
      <c r="U23" t="n">
        <v>0.7</v>
      </c>
      <c r="V23" t="n">
        <v>0.88</v>
      </c>
      <c r="W23" t="n">
        <v>3.4</v>
      </c>
      <c r="X23" t="n">
        <v>0.49</v>
      </c>
      <c r="Y23" t="n">
        <v>1</v>
      </c>
      <c r="Z23" t="n">
        <v>10</v>
      </c>
      <c r="AA23" t="n">
        <v>515.0532498403878</v>
      </c>
      <c r="AB23" t="n">
        <v>704.7185789773257</v>
      </c>
      <c r="AC23" t="n">
        <v>637.4612268784665</v>
      </c>
      <c r="AD23" t="n">
        <v>515053.2498403878</v>
      </c>
      <c r="AE23" t="n">
        <v>704718.5789773257</v>
      </c>
      <c r="AF23" t="n">
        <v>1.228248093504158e-06</v>
      </c>
      <c r="AG23" t="n">
        <v>25</v>
      </c>
      <c r="AH23" t="n">
        <v>637461.2268784666</v>
      </c>
    </row>
    <row r="24">
      <c r="A24" t="n">
        <v>22</v>
      </c>
      <c r="B24" t="n">
        <v>120</v>
      </c>
      <c r="C24" t="inlineStr">
        <is>
          <t xml:space="preserve">CONCLUIDO	</t>
        </is>
      </c>
      <c r="D24" t="n">
        <v>5.4397</v>
      </c>
      <c r="E24" t="n">
        <v>18.38</v>
      </c>
      <c r="F24" t="n">
        <v>14.58</v>
      </c>
      <c r="G24" t="n">
        <v>36.45</v>
      </c>
      <c r="H24" t="n">
        <v>0.48</v>
      </c>
      <c r="I24" t="n">
        <v>24</v>
      </c>
      <c r="J24" t="n">
        <v>242.2</v>
      </c>
      <c r="K24" t="n">
        <v>57.72</v>
      </c>
      <c r="L24" t="n">
        <v>6.5</v>
      </c>
      <c r="M24" t="n">
        <v>22</v>
      </c>
      <c r="N24" t="n">
        <v>57.98</v>
      </c>
      <c r="O24" t="n">
        <v>30106.03</v>
      </c>
      <c r="P24" t="n">
        <v>200.6</v>
      </c>
      <c r="Q24" t="n">
        <v>1389.67</v>
      </c>
      <c r="R24" t="n">
        <v>55.62</v>
      </c>
      <c r="S24" t="n">
        <v>39.31</v>
      </c>
      <c r="T24" t="n">
        <v>7253.53</v>
      </c>
      <c r="U24" t="n">
        <v>0.71</v>
      </c>
      <c r="V24" t="n">
        <v>0.88</v>
      </c>
      <c r="W24" t="n">
        <v>3.4</v>
      </c>
      <c r="X24" t="n">
        <v>0.46</v>
      </c>
      <c r="Y24" t="n">
        <v>1</v>
      </c>
      <c r="Z24" t="n">
        <v>10</v>
      </c>
      <c r="AA24" t="n">
        <v>502.1932005847967</v>
      </c>
      <c r="AB24" t="n">
        <v>687.1228922404939</v>
      </c>
      <c r="AC24" t="n">
        <v>621.5448477880966</v>
      </c>
      <c r="AD24" t="n">
        <v>502193.2005847967</v>
      </c>
      <c r="AE24" t="n">
        <v>687122.8922404939</v>
      </c>
      <c r="AF24" t="n">
        <v>1.233258482397107e-06</v>
      </c>
      <c r="AG24" t="n">
        <v>24</v>
      </c>
      <c r="AH24" t="n">
        <v>621544.8477880966</v>
      </c>
    </row>
    <row r="25">
      <c r="A25" t="n">
        <v>23</v>
      </c>
      <c r="B25" t="n">
        <v>120</v>
      </c>
      <c r="C25" t="inlineStr">
        <is>
          <t xml:space="preserve">CONCLUIDO	</t>
        </is>
      </c>
      <c r="D25" t="n">
        <v>5.4551</v>
      </c>
      <c r="E25" t="n">
        <v>18.33</v>
      </c>
      <c r="F25" t="n">
        <v>14.57</v>
      </c>
      <c r="G25" t="n">
        <v>38.02</v>
      </c>
      <c r="H25" t="n">
        <v>0.49</v>
      </c>
      <c r="I25" t="n">
        <v>23</v>
      </c>
      <c r="J25" t="n">
        <v>242.64</v>
      </c>
      <c r="K25" t="n">
        <v>57.72</v>
      </c>
      <c r="L25" t="n">
        <v>6.75</v>
      </c>
      <c r="M25" t="n">
        <v>21</v>
      </c>
      <c r="N25" t="n">
        <v>58.17</v>
      </c>
      <c r="O25" t="n">
        <v>30160.2</v>
      </c>
      <c r="P25" t="n">
        <v>199.25</v>
      </c>
      <c r="Q25" t="n">
        <v>1389.65</v>
      </c>
      <c r="R25" t="n">
        <v>55.3</v>
      </c>
      <c r="S25" t="n">
        <v>39.31</v>
      </c>
      <c r="T25" t="n">
        <v>7098.51</v>
      </c>
      <c r="U25" t="n">
        <v>0.71</v>
      </c>
      <c r="V25" t="n">
        <v>0.88</v>
      </c>
      <c r="W25" t="n">
        <v>3.4</v>
      </c>
      <c r="X25" t="n">
        <v>0.45</v>
      </c>
      <c r="Y25" t="n">
        <v>1</v>
      </c>
      <c r="Z25" t="n">
        <v>10</v>
      </c>
      <c r="AA25" t="n">
        <v>499.9775842940742</v>
      </c>
      <c r="AB25" t="n">
        <v>684.0913882854353</v>
      </c>
      <c r="AC25" t="n">
        <v>618.8026663157663</v>
      </c>
      <c r="AD25" t="n">
        <v>499977.5842940742</v>
      </c>
      <c r="AE25" t="n">
        <v>684091.3882854353</v>
      </c>
      <c r="AF25" t="n">
        <v>1.236749884612103e-06</v>
      </c>
      <c r="AG25" t="n">
        <v>24</v>
      </c>
      <c r="AH25" t="n">
        <v>618802.6663157663</v>
      </c>
    </row>
    <row r="26">
      <c r="A26" t="n">
        <v>24</v>
      </c>
      <c r="B26" t="n">
        <v>120</v>
      </c>
      <c r="C26" t="inlineStr">
        <is>
          <t xml:space="preserve">CONCLUIDO	</t>
        </is>
      </c>
      <c r="D26" t="n">
        <v>5.4764</v>
      </c>
      <c r="E26" t="n">
        <v>18.26</v>
      </c>
      <c r="F26" t="n">
        <v>14.55</v>
      </c>
      <c r="G26" t="n">
        <v>39.68</v>
      </c>
      <c r="H26" t="n">
        <v>0.51</v>
      </c>
      <c r="I26" t="n">
        <v>22</v>
      </c>
      <c r="J26" t="n">
        <v>243.08</v>
      </c>
      <c r="K26" t="n">
        <v>57.72</v>
      </c>
      <c r="L26" t="n">
        <v>7</v>
      </c>
      <c r="M26" t="n">
        <v>20</v>
      </c>
      <c r="N26" t="n">
        <v>58.36</v>
      </c>
      <c r="O26" t="n">
        <v>30214.44</v>
      </c>
      <c r="P26" t="n">
        <v>198.14</v>
      </c>
      <c r="Q26" t="n">
        <v>1389.67</v>
      </c>
      <c r="R26" t="n">
        <v>54.71</v>
      </c>
      <c r="S26" t="n">
        <v>39.31</v>
      </c>
      <c r="T26" t="n">
        <v>6808.34</v>
      </c>
      <c r="U26" t="n">
        <v>0.72</v>
      </c>
      <c r="V26" t="n">
        <v>0.88</v>
      </c>
      <c r="W26" t="n">
        <v>3.4</v>
      </c>
      <c r="X26" t="n">
        <v>0.43</v>
      </c>
      <c r="Y26" t="n">
        <v>1</v>
      </c>
      <c r="Z26" t="n">
        <v>10</v>
      </c>
      <c r="AA26" t="n">
        <v>497.6498796451562</v>
      </c>
      <c r="AB26" t="n">
        <v>680.9065200937042</v>
      </c>
      <c r="AC26" t="n">
        <v>615.9217574742635</v>
      </c>
      <c r="AD26" t="n">
        <v>497649.8796451562</v>
      </c>
      <c r="AE26" t="n">
        <v>680906.5200937042</v>
      </c>
      <c r="AF26" t="n">
        <v>1.241578901961416e-06</v>
      </c>
      <c r="AG26" t="n">
        <v>24</v>
      </c>
      <c r="AH26" t="n">
        <v>615921.7574742634</v>
      </c>
    </row>
    <row r="27">
      <c r="A27" t="n">
        <v>25</v>
      </c>
      <c r="B27" t="n">
        <v>120</v>
      </c>
      <c r="C27" t="inlineStr">
        <is>
          <t xml:space="preserve">CONCLUIDO	</t>
        </is>
      </c>
      <c r="D27" t="n">
        <v>5.5032</v>
      </c>
      <c r="E27" t="n">
        <v>18.17</v>
      </c>
      <c r="F27" t="n">
        <v>14.51</v>
      </c>
      <c r="G27" t="n">
        <v>41.45</v>
      </c>
      <c r="H27" t="n">
        <v>0.53</v>
      </c>
      <c r="I27" t="n">
        <v>21</v>
      </c>
      <c r="J27" t="n">
        <v>243.52</v>
      </c>
      <c r="K27" t="n">
        <v>57.72</v>
      </c>
      <c r="L27" t="n">
        <v>7.25</v>
      </c>
      <c r="M27" t="n">
        <v>19</v>
      </c>
      <c r="N27" t="n">
        <v>58.55</v>
      </c>
      <c r="O27" t="n">
        <v>30268.74</v>
      </c>
      <c r="P27" t="n">
        <v>195.51</v>
      </c>
      <c r="Q27" t="n">
        <v>1389.66</v>
      </c>
      <c r="R27" t="n">
        <v>53.17</v>
      </c>
      <c r="S27" t="n">
        <v>39.31</v>
      </c>
      <c r="T27" t="n">
        <v>6043.59</v>
      </c>
      <c r="U27" t="n">
        <v>0.74</v>
      </c>
      <c r="V27" t="n">
        <v>0.88</v>
      </c>
      <c r="W27" t="n">
        <v>3.39</v>
      </c>
      <c r="X27" t="n">
        <v>0.38</v>
      </c>
      <c r="Y27" t="n">
        <v>1</v>
      </c>
      <c r="Z27" t="n">
        <v>10</v>
      </c>
      <c r="AA27" t="n">
        <v>493.4403603632698</v>
      </c>
      <c r="AB27" t="n">
        <v>675.1468701013432</v>
      </c>
      <c r="AC27" t="n">
        <v>610.7118003934539</v>
      </c>
      <c r="AD27" t="n">
        <v>493440.3603632698</v>
      </c>
      <c r="AE27" t="n">
        <v>675146.8701013433</v>
      </c>
      <c r="AF27" t="n">
        <v>1.247654848673228e-06</v>
      </c>
      <c r="AG27" t="n">
        <v>24</v>
      </c>
      <c r="AH27" t="n">
        <v>610711.8003934539</v>
      </c>
    </row>
    <row r="28">
      <c r="A28" t="n">
        <v>26</v>
      </c>
      <c r="B28" t="n">
        <v>120</v>
      </c>
      <c r="C28" t="inlineStr">
        <is>
          <t xml:space="preserve">CONCLUIDO	</t>
        </is>
      </c>
      <c r="D28" t="n">
        <v>5.5167</v>
      </c>
      <c r="E28" t="n">
        <v>18.13</v>
      </c>
      <c r="F28" t="n">
        <v>14.51</v>
      </c>
      <c r="G28" t="n">
        <v>43.52</v>
      </c>
      <c r="H28" t="n">
        <v>0.55</v>
      </c>
      <c r="I28" t="n">
        <v>20</v>
      </c>
      <c r="J28" t="n">
        <v>243.96</v>
      </c>
      <c r="K28" t="n">
        <v>57.72</v>
      </c>
      <c r="L28" t="n">
        <v>7.5</v>
      </c>
      <c r="M28" t="n">
        <v>18</v>
      </c>
      <c r="N28" t="n">
        <v>58.74</v>
      </c>
      <c r="O28" t="n">
        <v>30323.11</v>
      </c>
      <c r="P28" t="n">
        <v>194.98</v>
      </c>
      <c r="Q28" t="n">
        <v>1389.6</v>
      </c>
      <c r="R28" t="n">
        <v>53.23</v>
      </c>
      <c r="S28" t="n">
        <v>39.31</v>
      </c>
      <c r="T28" t="n">
        <v>6078.38</v>
      </c>
      <c r="U28" t="n">
        <v>0.74</v>
      </c>
      <c r="V28" t="n">
        <v>0.88</v>
      </c>
      <c r="W28" t="n">
        <v>3.4</v>
      </c>
      <c r="X28" t="n">
        <v>0.39</v>
      </c>
      <c r="Y28" t="n">
        <v>1</v>
      </c>
      <c r="Z28" t="n">
        <v>10</v>
      </c>
      <c r="AA28" t="n">
        <v>492.2369038234792</v>
      </c>
      <c r="AB28" t="n">
        <v>673.5002477708464</v>
      </c>
      <c r="AC28" t="n">
        <v>609.2223293871306</v>
      </c>
      <c r="AD28" t="n">
        <v>492236.9038234792</v>
      </c>
      <c r="AE28" t="n">
        <v>673500.2477708464</v>
      </c>
      <c r="AF28" t="n">
        <v>1.250715493472088e-06</v>
      </c>
      <c r="AG28" t="n">
        <v>24</v>
      </c>
      <c r="AH28" t="n">
        <v>609222.3293871306</v>
      </c>
    </row>
    <row r="29">
      <c r="A29" t="n">
        <v>27</v>
      </c>
      <c r="B29" t="n">
        <v>120</v>
      </c>
      <c r="C29" t="inlineStr">
        <is>
          <t xml:space="preserve">CONCLUIDO	</t>
        </is>
      </c>
      <c r="D29" t="n">
        <v>5.5401</v>
      </c>
      <c r="E29" t="n">
        <v>18.05</v>
      </c>
      <c r="F29" t="n">
        <v>14.48</v>
      </c>
      <c r="G29" t="n">
        <v>45.71</v>
      </c>
      <c r="H29" t="n">
        <v>0.5600000000000001</v>
      </c>
      <c r="I29" t="n">
        <v>19</v>
      </c>
      <c r="J29" t="n">
        <v>244.41</v>
      </c>
      <c r="K29" t="n">
        <v>57.72</v>
      </c>
      <c r="L29" t="n">
        <v>7.75</v>
      </c>
      <c r="M29" t="n">
        <v>17</v>
      </c>
      <c r="N29" t="n">
        <v>58.93</v>
      </c>
      <c r="O29" t="n">
        <v>30377.55</v>
      </c>
      <c r="P29" t="n">
        <v>193.05</v>
      </c>
      <c r="Q29" t="n">
        <v>1389.59</v>
      </c>
      <c r="R29" t="n">
        <v>52.19</v>
      </c>
      <c r="S29" t="n">
        <v>39.31</v>
      </c>
      <c r="T29" t="n">
        <v>5563.09</v>
      </c>
      <c r="U29" t="n">
        <v>0.75</v>
      </c>
      <c r="V29" t="n">
        <v>0.89</v>
      </c>
      <c r="W29" t="n">
        <v>3.39</v>
      </c>
      <c r="X29" t="n">
        <v>0.35</v>
      </c>
      <c r="Y29" t="n">
        <v>1</v>
      </c>
      <c r="Z29" t="n">
        <v>10</v>
      </c>
      <c r="AA29" t="n">
        <v>488.9972201183124</v>
      </c>
      <c r="AB29" t="n">
        <v>669.0675696006792</v>
      </c>
      <c r="AC29" t="n">
        <v>605.2126998002213</v>
      </c>
      <c r="AD29" t="n">
        <v>488997.2201183124</v>
      </c>
      <c r="AE29" t="n">
        <v>669067.5696006792</v>
      </c>
      <c r="AF29" t="n">
        <v>1.256020611123446e-06</v>
      </c>
      <c r="AG29" t="n">
        <v>24</v>
      </c>
      <c r="AH29" t="n">
        <v>605212.6998002214</v>
      </c>
    </row>
    <row r="30">
      <c r="A30" t="n">
        <v>28</v>
      </c>
      <c r="B30" t="n">
        <v>120</v>
      </c>
      <c r="C30" t="inlineStr">
        <is>
          <t xml:space="preserve">CONCLUIDO	</t>
        </is>
      </c>
      <c r="D30" t="n">
        <v>5.5393</v>
      </c>
      <c r="E30" t="n">
        <v>18.05</v>
      </c>
      <c r="F30" t="n">
        <v>14.48</v>
      </c>
      <c r="G30" t="n">
        <v>45.72</v>
      </c>
      <c r="H30" t="n">
        <v>0.58</v>
      </c>
      <c r="I30" t="n">
        <v>19</v>
      </c>
      <c r="J30" t="n">
        <v>244.85</v>
      </c>
      <c r="K30" t="n">
        <v>57.72</v>
      </c>
      <c r="L30" t="n">
        <v>8</v>
      </c>
      <c r="M30" t="n">
        <v>17</v>
      </c>
      <c r="N30" t="n">
        <v>59.12</v>
      </c>
      <c r="O30" t="n">
        <v>30432.06</v>
      </c>
      <c r="P30" t="n">
        <v>191.44</v>
      </c>
      <c r="Q30" t="n">
        <v>1389.6</v>
      </c>
      <c r="R30" t="n">
        <v>52.58</v>
      </c>
      <c r="S30" t="n">
        <v>39.31</v>
      </c>
      <c r="T30" t="n">
        <v>5760.08</v>
      </c>
      <c r="U30" t="n">
        <v>0.75</v>
      </c>
      <c r="V30" t="n">
        <v>0.89</v>
      </c>
      <c r="W30" t="n">
        <v>3.39</v>
      </c>
      <c r="X30" t="n">
        <v>0.36</v>
      </c>
      <c r="Y30" t="n">
        <v>1</v>
      </c>
      <c r="Z30" t="n">
        <v>10</v>
      </c>
      <c r="AA30" t="n">
        <v>487.4550402487416</v>
      </c>
      <c r="AB30" t="n">
        <v>666.9574910669584</v>
      </c>
      <c r="AC30" t="n">
        <v>603.304004200245</v>
      </c>
      <c r="AD30" t="n">
        <v>487455.0402487416</v>
      </c>
      <c r="AE30" t="n">
        <v>666957.4910669584</v>
      </c>
      <c r="AF30" t="n">
        <v>1.25583923957981e-06</v>
      </c>
      <c r="AG30" t="n">
        <v>24</v>
      </c>
      <c r="AH30" t="n">
        <v>603304.004200245</v>
      </c>
    </row>
    <row r="31">
      <c r="A31" t="n">
        <v>29</v>
      </c>
      <c r="B31" t="n">
        <v>120</v>
      </c>
      <c r="C31" t="inlineStr">
        <is>
          <t xml:space="preserve">CONCLUIDO	</t>
        </is>
      </c>
      <c r="D31" t="n">
        <v>5.5583</v>
      </c>
      <c r="E31" t="n">
        <v>17.99</v>
      </c>
      <c r="F31" t="n">
        <v>14.46</v>
      </c>
      <c r="G31" t="n">
        <v>48.21</v>
      </c>
      <c r="H31" t="n">
        <v>0.6</v>
      </c>
      <c r="I31" t="n">
        <v>18</v>
      </c>
      <c r="J31" t="n">
        <v>245.29</v>
      </c>
      <c r="K31" t="n">
        <v>57.72</v>
      </c>
      <c r="L31" t="n">
        <v>8.25</v>
      </c>
      <c r="M31" t="n">
        <v>16</v>
      </c>
      <c r="N31" t="n">
        <v>59.32</v>
      </c>
      <c r="O31" t="n">
        <v>30486.64</v>
      </c>
      <c r="P31" t="n">
        <v>189.57</v>
      </c>
      <c r="Q31" t="n">
        <v>1389.57</v>
      </c>
      <c r="R31" t="n">
        <v>52.08</v>
      </c>
      <c r="S31" t="n">
        <v>39.31</v>
      </c>
      <c r="T31" t="n">
        <v>5516.66</v>
      </c>
      <c r="U31" t="n">
        <v>0.75</v>
      </c>
      <c r="V31" t="n">
        <v>0.89</v>
      </c>
      <c r="W31" t="n">
        <v>3.39</v>
      </c>
      <c r="X31" t="n">
        <v>0.34</v>
      </c>
      <c r="Y31" t="n">
        <v>1</v>
      </c>
      <c r="Z31" t="n">
        <v>10</v>
      </c>
      <c r="AA31" t="n">
        <v>484.5781448680409</v>
      </c>
      <c r="AB31" t="n">
        <v>663.0211958874171</v>
      </c>
      <c r="AC31" t="n">
        <v>599.7433835080142</v>
      </c>
      <c r="AD31" t="n">
        <v>484578.1448680409</v>
      </c>
      <c r="AE31" t="n">
        <v>663021.1958874171</v>
      </c>
      <c r="AF31" t="n">
        <v>1.260146813741169e-06</v>
      </c>
      <c r="AG31" t="n">
        <v>24</v>
      </c>
      <c r="AH31" t="n">
        <v>599743.3835080141</v>
      </c>
    </row>
    <row r="32">
      <c r="A32" t="n">
        <v>30</v>
      </c>
      <c r="B32" t="n">
        <v>120</v>
      </c>
      <c r="C32" t="inlineStr">
        <is>
          <t xml:space="preserve">CONCLUIDO	</t>
        </is>
      </c>
      <c r="D32" t="n">
        <v>5.5805</v>
      </c>
      <c r="E32" t="n">
        <v>17.92</v>
      </c>
      <c r="F32" t="n">
        <v>14.44</v>
      </c>
      <c r="G32" t="n">
        <v>50.95</v>
      </c>
      <c r="H32" t="n">
        <v>0.62</v>
      </c>
      <c r="I32" t="n">
        <v>17</v>
      </c>
      <c r="J32" t="n">
        <v>245.73</v>
      </c>
      <c r="K32" t="n">
        <v>57.72</v>
      </c>
      <c r="L32" t="n">
        <v>8.5</v>
      </c>
      <c r="M32" t="n">
        <v>15</v>
      </c>
      <c r="N32" t="n">
        <v>59.51</v>
      </c>
      <c r="O32" t="n">
        <v>30541.29</v>
      </c>
      <c r="P32" t="n">
        <v>187.57</v>
      </c>
      <c r="Q32" t="n">
        <v>1389.68</v>
      </c>
      <c r="R32" t="n">
        <v>51.1</v>
      </c>
      <c r="S32" t="n">
        <v>39.31</v>
      </c>
      <c r="T32" t="n">
        <v>5031.38</v>
      </c>
      <c r="U32" t="n">
        <v>0.77</v>
      </c>
      <c r="V32" t="n">
        <v>0.89</v>
      </c>
      <c r="W32" t="n">
        <v>3.39</v>
      </c>
      <c r="X32" t="n">
        <v>0.31</v>
      </c>
      <c r="Y32" t="n">
        <v>1</v>
      </c>
      <c r="Z32" t="n">
        <v>10</v>
      </c>
      <c r="AA32" t="n">
        <v>481.4413066778467</v>
      </c>
      <c r="AB32" t="n">
        <v>658.7292354880592</v>
      </c>
      <c r="AC32" t="n">
        <v>595.8610417853668</v>
      </c>
      <c r="AD32" t="n">
        <v>481441.3066778467</v>
      </c>
      <c r="AE32" t="n">
        <v>658729.2354880592</v>
      </c>
      <c r="AF32" t="n">
        <v>1.265179874077073e-06</v>
      </c>
      <c r="AG32" t="n">
        <v>24</v>
      </c>
      <c r="AH32" t="n">
        <v>595861.0417853667</v>
      </c>
    </row>
    <row r="33">
      <c r="A33" t="n">
        <v>31</v>
      </c>
      <c r="B33" t="n">
        <v>120</v>
      </c>
      <c r="C33" t="inlineStr">
        <is>
          <t xml:space="preserve">CONCLUIDO	</t>
        </is>
      </c>
      <c r="D33" t="n">
        <v>5.5781</v>
      </c>
      <c r="E33" t="n">
        <v>17.93</v>
      </c>
      <c r="F33" t="n">
        <v>14.44</v>
      </c>
      <c r="G33" t="n">
        <v>50.98</v>
      </c>
      <c r="H33" t="n">
        <v>0.63</v>
      </c>
      <c r="I33" t="n">
        <v>17</v>
      </c>
      <c r="J33" t="n">
        <v>246.18</v>
      </c>
      <c r="K33" t="n">
        <v>57.72</v>
      </c>
      <c r="L33" t="n">
        <v>8.75</v>
      </c>
      <c r="M33" t="n">
        <v>15</v>
      </c>
      <c r="N33" t="n">
        <v>59.7</v>
      </c>
      <c r="O33" t="n">
        <v>30596.01</v>
      </c>
      <c r="P33" t="n">
        <v>186.88</v>
      </c>
      <c r="Q33" t="n">
        <v>1389.6</v>
      </c>
      <c r="R33" t="n">
        <v>51.27</v>
      </c>
      <c r="S33" t="n">
        <v>39.31</v>
      </c>
      <c r="T33" t="n">
        <v>5117.08</v>
      </c>
      <c r="U33" t="n">
        <v>0.77</v>
      </c>
      <c r="V33" t="n">
        <v>0.89</v>
      </c>
      <c r="W33" t="n">
        <v>3.39</v>
      </c>
      <c r="X33" t="n">
        <v>0.32</v>
      </c>
      <c r="Y33" t="n">
        <v>1</v>
      </c>
      <c r="Z33" t="n">
        <v>10</v>
      </c>
      <c r="AA33" t="n">
        <v>480.8826547032338</v>
      </c>
      <c r="AB33" t="n">
        <v>657.9648632104081</v>
      </c>
      <c r="AC33" t="n">
        <v>595.1696201250915</v>
      </c>
      <c r="AD33" t="n">
        <v>480882.6547032337</v>
      </c>
      <c r="AE33" t="n">
        <v>657964.8632104081</v>
      </c>
      <c r="AF33" t="n">
        <v>1.264635759446165e-06</v>
      </c>
      <c r="AG33" t="n">
        <v>24</v>
      </c>
      <c r="AH33" t="n">
        <v>595169.6201250914</v>
      </c>
    </row>
    <row r="34">
      <c r="A34" t="n">
        <v>32</v>
      </c>
      <c r="B34" t="n">
        <v>120</v>
      </c>
      <c r="C34" t="inlineStr">
        <is>
          <t xml:space="preserve">CONCLUIDO	</t>
        </is>
      </c>
      <c r="D34" t="n">
        <v>5.5997</v>
      </c>
      <c r="E34" t="n">
        <v>17.86</v>
      </c>
      <c r="F34" t="n">
        <v>14.42</v>
      </c>
      <c r="G34" t="n">
        <v>54.08</v>
      </c>
      <c r="H34" t="n">
        <v>0.65</v>
      </c>
      <c r="I34" t="n">
        <v>16</v>
      </c>
      <c r="J34" t="n">
        <v>246.62</v>
      </c>
      <c r="K34" t="n">
        <v>57.72</v>
      </c>
      <c r="L34" t="n">
        <v>9</v>
      </c>
      <c r="M34" t="n">
        <v>14</v>
      </c>
      <c r="N34" t="n">
        <v>59.9</v>
      </c>
      <c r="O34" t="n">
        <v>30650.8</v>
      </c>
      <c r="P34" t="n">
        <v>184.4</v>
      </c>
      <c r="Q34" t="n">
        <v>1389.64</v>
      </c>
      <c r="R34" t="n">
        <v>50.6</v>
      </c>
      <c r="S34" t="n">
        <v>39.31</v>
      </c>
      <c r="T34" t="n">
        <v>4785.69</v>
      </c>
      <c r="U34" t="n">
        <v>0.78</v>
      </c>
      <c r="V34" t="n">
        <v>0.89</v>
      </c>
      <c r="W34" t="n">
        <v>3.39</v>
      </c>
      <c r="X34" t="n">
        <v>0.3</v>
      </c>
      <c r="Y34" t="n">
        <v>1</v>
      </c>
      <c r="Z34" t="n">
        <v>10</v>
      </c>
      <c r="AA34" t="n">
        <v>477.3332007621044</v>
      </c>
      <c r="AB34" t="n">
        <v>653.1083437372986</v>
      </c>
      <c r="AC34" t="n">
        <v>590.7766000543277</v>
      </c>
      <c r="AD34" t="n">
        <v>477333.2007621044</v>
      </c>
      <c r="AE34" t="n">
        <v>653108.3437372986</v>
      </c>
      <c r="AF34" t="n">
        <v>1.269532791124341e-06</v>
      </c>
      <c r="AG34" t="n">
        <v>24</v>
      </c>
      <c r="AH34" t="n">
        <v>590776.6000543276</v>
      </c>
    </row>
    <row r="35">
      <c r="A35" t="n">
        <v>33</v>
      </c>
      <c r="B35" t="n">
        <v>120</v>
      </c>
      <c r="C35" t="inlineStr">
        <is>
          <t xml:space="preserve">CONCLUIDO	</t>
        </is>
      </c>
      <c r="D35" t="n">
        <v>5.5984</v>
      </c>
      <c r="E35" t="n">
        <v>17.86</v>
      </c>
      <c r="F35" t="n">
        <v>14.42</v>
      </c>
      <c r="G35" t="n">
        <v>54.09</v>
      </c>
      <c r="H35" t="n">
        <v>0.67</v>
      </c>
      <c r="I35" t="n">
        <v>16</v>
      </c>
      <c r="J35" t="n">
        <v>247.07</v>
      </c>
      <c r="K35" t="n">
        <v>57.72</v>
      </c>
      <c r="L35" t="n">
        <v>9.25</v>
      </c>
      <c r="M35" t="n">
        <v>14</v>
      </c>
      <c r="N35" t="n">
        <v>60.09</v>
      </c>
      <c r="O35" t="n">
        <v>30705.66</v>
      </c>
      <c r="P35" t="n">
        <v>183.58</v>
      </c>
      <c r="Q35" t="n">
        <v>1389.6</v>
      </c>
      <c r="R35" t="n">
        <v>50.75</v>
      </c>
      <c r="S35" t="n">
        <v>39.31</v>
      </c>
      <c r="T35" t="n">
        <v>4862.6</v>
      </c>
      <c r="U35" t="n">
        <v>0.77</v>
      </c>
      <c r="V35" t="n">
        <v>0.89</v>
      </c>
      <c r="W35" t="n">
        <v>3.39</v>
      </c>
      <c r="X35" t="n">
        <v>0.3</v>
      </c>
      <c r="Y35" t="n">
        <v>1</v>
      </c>
      <c r="Z35" t="n">
        <v>10</v>
      </c>
      <c r="AA35" t="n">
        <v>476.5969609086691</v>
      </c>
      <c r="AB35" t="n">
        <v>652.1009878892183</v>
      </c>
      <c r="AC35" t="n">
        <v>589.8653848345555</v>
      </c>
      <c r="AD35" t="n">
        <v>476596.960908669</v>
      </c>
      <c r="AE35" t="n">
        <v>652100.9878892184</v>
      </c>
      <c r="AF35" t="n">
        <v>1.269238062365932e-06</v>
      </c>
      <c r="AG35" t="n">
        <v>24</v>
      </c>
      <c r="AH35" t="n">
        <v>589865.3848345554</v>
      </c>
    </row>
    <row r="36">
      <c r="A36" t="n">
        <v>34</v>
      </c>
      <c r="B36" t="n">
        <v>120</v>
      </c>
      <c r="C36" t="inlineStr">
        <is>
          <t xml:space="preserve">CONCLUIDO	</t>
        </is>
      </c>
      <c r="D36" t="n">
        <v>5.62</v>
      </c>
      <c r="E36" t="n">
        <v>17.79</v>
      </c>
      <c r="F36" t="n">
        <v>14.4</v>
      </c>
      <c r="G36" t="n">
        <v>57.61</v>
      </c>
      <c r="H36" t="n">
        <v>0.68</v>
      </c>
      <c r="I36" t="n">
        <v>15</v>
      </c>
      <c r="J36" t="n">
        <v>247.51</v>
      </c>
      <c r="K36" t="n">
        <v>57.72</v>
      </c>
      <c r="L36" t="n">
        <v>9.5</v>
      </c>
      <c r="M36" t="n">
        <v>12</v>
      </c>
      <c r="N36" t="n">
        <v>60.29</v>
      </c>
      <c r="O36" t="n">
        <v>30760.6</v>
      </c>
      <c r="P36" t="n">
        <v>181.4</v>
      </c>
      <c r="Q36" t="n">
        <v>1389.62</v>
      </c>
      <c r="R36" t="n">
        <v>49.96</v>
      </c>
      <c r="S36" t="n">
        <v>39.31</v>
      </c>
      <c r="T36" t="n">
        <v>4471.87</v>
      </c>
      <c r="U36" t="n">
        <v>0.79</v>
      </c>
      <c r="V36" t="n">
        <v>0.89</v>
      </c>
      <c r="W36" t="n">
        <v>3.39</v>
      </c>
      <c r="X36" t="n">
        <v>0.28</v>
      </c>
      <c r="Y36" t="n">
        <v>1</v>
      </c>
      <c r="Z36" t="n">
        <v>10</v>
      </c>
      <c r="AA36" t="n">
        <v>473.3672956634569</v>
      </c>
      <c r="AB36" t="n">
        <v>647.6820174179445</v>
      </c>
      <c r="AC36" t="n">
        <v>585.8681547029959</v>
      </c>
      <c r="AD36" t="n">
        <v>473367.2956634569</v>
      </c>
      <c r="AE36" t="n">
        <v>647682.0174179445</v>
      </c>
      <c r="AF36" t="n">
        <v>1.274135094044109e-06</v>
      </c>
      <c r="AG36" t="n">
        <v>24</v>
      </c>
      <c r="AH36" t="n">
        <v>585868.1547029959</v>
      </c>
    </row>
    <row r="37">
      <c r="A37" t="n">
        <v>35</v>
      </c>
      <c r="B37" t="n">
        <v>120</v>
      </c>
      <c r="C37" t="inlineStr">
        <is>
          <t xml:space="preserve">CONCLUIDO	</t>
        </is>
      </c>
      <c r="D37" t="n">
        <v>5.6148</v>
      </c>
      <c r="E37" t="n">
        <v>17.81</v>
      </c>
      <c r="F37" t="n">
        <v>14.42</v>
      </c>
      <c r="G37" t="n">
        <v>57.67</v>
      </c>
      <c r="H37" t="n">
        <v>0.7</v>
      </c>
      <c r="I37" t="n">
        <v>15</v>
      </c>
      <c r="J37" t="n">
        <v>247.96</v>
      </c>
      <c r="K37" t="n">
        <v>57.72</v>
      </c>
      <c r="L37" t="n">
        <v>9.75</v>
      </c>
      <c r="M37" t="n">
        <v>11</v>
      </c>
      <c r="N37" t="n">
        <v>60.48</v>
      </c>
      <c r="O37" t="n">
        <v>30815.6</v>
      </c>
      <c r="P37" t="n">
        <v>180.36</v>
      </c>
      <c r="Q37" t="n">
        <v>1389.66</v>
      </c>
      <c r="R37" t="n">
        <v>50.33</v>
      </c>
      <c r="S37" t="n">
        <v>39.31</v>
      </c>
      <c r="T37" t="n">
        <v>4655.9</v>
      </c>
      <c r="U37" t="n">
        <v>0.78</v>
      </c>
      <c r="V37" t="n">
        <v>0.89</v>
      </c>
      <c r="W37" t="n">
        <v>3.39</v>
      </c>
      <c r="X37" t="n">
        <v>0.3</v>
      </c>
      <c r="Y37" t="n">
        <v>1</v>
      </c>
      <c r="Z37" t="n">
        <v>10</v>
      </c>
      <c r="AA37" t="n">
        <v>472.712878246595</v>
      </c>
      <c r="AB37" t="n">
        <v>646.7866146373354</v>
      </c>
      <c r="AC37" t="n">
        <v>585.0582079070623</v>
      </c>
      <c r="AD37" t="n">
        <v>472712.878246595</v>
      </c>
      <c r="AE37" t="n">
        <v>646786.6146373354</v>
      </c>
      <c r="AF37" t="n">
        <v>1.272956179010474e-06</v>
      </c>
      <c r="AG37" t="n">
        <v>24</v>
      </c>
      <c r="AH37" t="n">
        <v>585058.2079070623</v>
      </c>
    </row>
    <row r="38">
      <c r="A38" t="n">
        <v>36</v>
      </c>
      <c r="B38" t="n">
        <v>120</v>
      </c>
      <c r="C38" t="inlineStr">
        <is>
          <t xml:space="preserve">CONCLUIDO	</t>
        </is>
      </c>
      <c r="D38" t="n">
        <v>5.6388</v>
      </c>
      <c r="E38" t="n">
        <v>17.73</v>
      </c>
      <c r="F38" t="n">
        <v>14.39</v>
      </c>
      <c r="G38" t="n">
        <v>61.66</v>
      </c>
      <c r="H38" t="n">
        <v>0.72</v>
      </c>
      <c r="I38" t="n">
        <v>14</v>
      </c>
      <c r="J38" t="n">
        <v>248.4</v>
      </c>
      <c r="K38" t="n">
        <v>57.72</v>
      </c>
      <c r="L38" t="n">
        <v>10</v>
      </c>
      <c r="M38" t="n">
        <v>9</v>
      </c>
      <c r="N38" t="n">
        <v>60.68</v>
      </c>
      <c r="O38" t="n">
        <v>30870.67</v>
      </c>
      <c r="P38" t="n">
        <v>179.02</v>
      </c>
      <c r="Q38" t="n">
        <v>1389.67</v>
      </c>
      <c r="R38" t="n">
        <v>49.45</v>
      </c>
      <c r="S38" t="n">
        <v>39.31</v>
      </c>
      <c r="T38" t="n">
        <v>4219.73</v>
      </c>
      <c r="U38" t="n">
        <v>0.79</v>
      </c>
      <c r="V38" t="n">
        <v>0.89</v>
      </c>
      <c r="W38" t="n">
        <v>3.39</v>
      </c>
      <c r="X38" t="n">
        <v>0.27</v>
      </c>
      <c r="Y38" t="n">
        <v>1</v>
      </c>
      <c r="Z38" t="n">
        <v>10</v>
      </c>
      <c r="AA38" t="n">
        <v>470.1529363098649</v>
      </c>
      <c r="AB38" t="n">
        <v>643.2839891428335</v>
      </c>
      <c r="AC38" t="n">
        <v>581.8898680737899</v>
      </c>
      <c r="AD38" t="n">
        <v>470152.9363098649</v>
      </c>
      <c r="AE38" t="n">
        <v>643283.9891428335</v>
      </c>
      <c r="AF38" t="n">
        <v>1.278397325319559e-06</v>
      </c>
      <c r="AG38" t="n">
        <v>24</v>
      </c>
      <c r="AH38" t="n">
        <v>581889.8680737899</v>
      </c>
    </row>
    <row r="39">
      <c r="A39" t="n">
        <v>37</v>
      </c>
      <c r="B39" t="n">
        <v>120</v>
      </c>
      <c r="C39" t="inlineStr">
        <is>
          <t xml:space="preserve">CONCLUIDO	</t>
        </is>
      </c>
      <c r="D39" t="n">
        <v>5.6402</v>
      </c>
      <c r="E39" t="n">
        <v>17.73</v>
      </c>
      <c r="F39" t="n">
        <v>14.38</v>
      </c>
      <c r="G39" t="n">
        <v>61.64</v>
      </c>
      <c r="H39" t="n">
        <v>0.73</v>
      </c>
      <c r="I39" t="n">
        <v>14</v>
      </c>
      <c r="J39" t="n">
        <v>248.85</v>
      </c>
      <c r="K39" t="n">
        <v>57.72</v>
      </c>
      <c r="L39" t="n">
        <v>10.25</v>
      </c>
      <c r="M39" t="n">
        <v>10</v>
      </c>
      <c r="N39" t="n">
        <v>60.88</v>
      </c>
      <c r="O39" t="n">
        <v>30925.82</v>
      </c>
      <c r="P39" t="n">
        <v>176.96</v>
      </c>
      <c r="Q39" t="n">
        <v>1389.67</v>
      </c>
      <c r="R39" t="n">
        <v>49.45</v>
      </c>
      <c r="S39" t="n">
        <v>39.31</v>
      </c>
      <c r="T39" t="n">
        <v>4220.61</v>
      </c>
      <c r="U39" t="n">
        <v>0.79</v>
      </c>
      <c r="V39" t="n">
        <v>0.89</v>
      </c>
      <c r="W39" t="n">
        <v>3.39</v>
      </c>
      <c r="X39" t="n">
        <v>0.26</v>
      </c>
      <c r="Y39" t="n">
        <v>1</v>
      </c>
      <c r="Z39" t="n">
        <v>10</v>
      </c>
      <c r="AA39" t="n">
        <v>468.0450566352131</v>
      </c>
      <c r="AB39" t="n">
        <v>640.3998951788868</v>
      </c>
      <c r="AC39" t="n">
        <v>579.2810279899111</v>
      </c>
      <c r="AD39" t="n">
        <v>468045.0566352131</v>
      </c>
      <c r="AE39" t="n">
        <v>640399.8951788868</v>
      </c>
      <c r="AF39" t="n">
        <v>1.278714725520923e-06</v>
      </c>
      <c r="AG39" t="n">
        <v>24</v>
      </c>
      <c r="AH39" t="n">
        <v>579281.027989911</v>
      </c>
    </row>
    <row r="40">
      <c r="A40" t="n">
        <v>38</v>
      </c>
      <c r="B40" t="n">
        <v>120</v>
      </c>
      <c r="C40" t="inlineStr">
        <is>
          <t xml:space="preserve">CONCLUIDO	</t>
        </is>
      </c>
      <c r="D40" t="n">
        <v>5.6367</v>
      </c>
      <c r="E40" t="n">
        <v>17.74</v>
      </c>
      <c r="F40" t="n">
        <v>14.39</v>
      </c>
      <c r="G40" t="n">
        <v>61.69</v>
      </c>
      <c r="H40" t="n">
        <v>0.75</v>
      </c>
      <c r="I40" t="n">
        <v>14</v>
      </c>
      <c r="J40" t="n">
        <v>249.3</v>
      </c>
      <c r="K40" t="n">
        <v>57.72</v>
      </c>
      <c r="L40" t="n">
        <v>10.5</v>
      </c>
      <c r="M40" t="n">
        <v>8</v>
      </c>
      <c r="N40" t="n">
        <v>61.07</v>
      </c>
      <c r="O40" t="n">
        <v>30981.04</v>
      </c>
      <c r="P40" t="n">
        <v>176.38</v>
      </c>
      <c r="Q40" t="n">
        <v>1389.69</v>
      </c>
      <c r="R40" t="n">
        <v>49.73</v>
      </c>
      <c r="S40" t="n">
        <v>39.31</v>
      </c>
      <c r="T40" t="n">
        <v>4362.79</v>
      </c>
      <c r="U40" t="n">
        <v>0.79</v>
      </c>
      <c r="V40" t="n">
        <v>0.89</v>
      </c>
      <c r="W40" t="n">
        <v>3.39</v>
      </c>
      <c r="X40" t="n">
        <v>0.27</v>
      </c>
      <c r="Y40" t="n">
        <v>1</v>
      </c>
      <c r="Z40" t="n">
        <v>10</v>
      </c>
      <c r="AA40" t="n">
        <v>467.6990921782129</v>
      </c>
      <c r="AB40" t="n">
        <v>639.9265313459446</v>
      </c>
      <c r="AC40" t="n">
        <v>578.8528413368144</v>
      </c>
      <c r="AD40" t="n">
        <v>467699.0921782129</v>
      </c>
      <c r="AE40" t="n">
        <v>639926.5313459446</v>
      </c>
      <c r="AF40" t="n">
        <v>1.277921225017514e-06</v>
      </c>
      <c r="AG40" t="n">
        <v>24</v>
      </c>
      <c r="AH40" t="n">
        <v>578852.8413368145</v>
      </c>
    </row>
    <row r="41">
      <c r="A41" t="n">
        <v>39</v>
      </c>
      <c r="B41" t="n">
        <v>120</v>
      </c>
      <c r="C41" t="inlineStr">
        <is>
          <t xml:space="preserve">CONCLUIDO	</t>
        </is>
      </c>
      <c r="D41" t="n">
        <v>5.6556</v>
      </c>
      <c r="E41" t="n">
        <v>17.68</v>
      </c>
      <c r="F41" t="n">
        <v>14.38</v>
      </c>
      <c r="G41" t="n">
        <v>66.37</v>
      </c>
      <c r="H41" t="n">
        <v>0.77</v>
      </c>
      <c r="I41" t="n">
        <v>13</v>
      </c>
      <c r="J41" t="n">
        <v>249.75</v>
      </c>
      <c r="K41" t="n">
        <v>57.72</v>
      </c>
      <c r="L41" t="n">
        <v>10.75</v>
      </c>
      <c r="M41" t="n">
        <v>5</v>
      </c>
      <c r="N41" t="n">
        <v>61.27</v>
      </c>
      <c r="O41" t="n">
        <v>31036.33</v>
      </c>
      <c r="P41" t="n">
        <v>175.53</v>
      </c>
      <c r="Q41" t="n">
        <v>1389.65</v>
      </c>
      <c r="R41" t="n">
        <v>49.18</v>
      </c>
      <c r="S41" t="n">
        <v>39.31</v>
      </c>
      <c r="T41" t="n">
        <v>4091.82</v>
      </c>
      <c r="U41" t="n">
        <v>0.8</v>
      </c>
      <c r="V41" t="n">
        <v>0.89</v>
      </c>
      <c r="W41" t="n">
        <v>3.39</v>
      </c>
      <c r="X41" t="n">
        <v>0.26</v>
      </c>
      <c r="Y41" t="n">
        <v>1</v>
      </c>
      <c r="Z41" t="n">
        <v>10</v>
      </c>
      <c r="AA41" t="n">
        <v>465.9808641529048</v>
      </c>
      <c r="AB41" t="n">
        <v>637.5755759588474</v>
      </c>
      <c r="AC41" t="n">
        <v>576.7262578322752</v>
      </c>
      <c r="AD41" t="n">
        <v>465980.8641529048</v>
      </c>
      <c r="AE41" t="n">
        <v>637575.5759588474</v>
      </c>
      <c r="AF41" t="n">
        <v>1.282206127735919e-06</v>
      </c>
      <c r="AG41" t="n">
        <v>24</v>
      </c>
      <c r="AH41" t="n">
        <v>576726.2578322752</v>
      </c>
    </row>
    <row r="42">
      <c r="A42" t="n">
        <v>40</v>
      </c>
      <c r="B42" t="n">
        <v>120</v>
      </c>
      <c r="C42" t="inlineStr">
        <is>
          <t xml:space="preserve">CONCLUIDO	</t>
        </is>
      </c>
      <c r="D42" t="n">
        <v>5.6568</v>
      </c>
      <c r="E42" t="n">
        <v>17.68</v>
      </c>
      <c r="F42" t="n">
        <v>14.38</v>
      </c>
      <c r="G42" t="n">
        <v>66.34999999999999</v>
      </c>
      <c r="H42" t="n">
        <v>0.78</v>
      </c>
      <c r="I42" t="n">
        <v>13</v>
      </c>
      <c r="J42" t="n">
        <v>250.2</v>
      </c>
      <c r="K42" t="n">
        <v>57.72</v>
      </c>
      <c r="L42" t="n">
        <v>11</v>
      </c>
      <c r="M42" t="n">
        <v>1</v>
      </c>
      <c r="N42" t="n">
        <v>61.47</v>
      </c>
      <c r="O42" t="n">
        <v>31091.69</v>
      </c>
      <c r="P42" t="n">
        <v>175.35</v>
      </c>
      <c r="Q42" t="n">
        <v>1389.64</v>
      </c>
      <c r="R42" t="n">
        <v>48.95</v>
      </c>
      <c r="S42" t="n">
        <v>39.31</v>
      </c>
      <c r="T42" t="n">
        <v>3973.14</v>
      </c>
      <c r="U42" t="n">
        <v>0.8</v>
      </c>
      <c r="V42" t="n">
        <v>0.89</v>
      </c>
      <c r="W42" t="n">
        <v>3.39</v>
      </c>
      <c r="X42" t="n">
        <v>0.25</v>
      </c>
      <c r="Y42" t="n">
        <v>1</v>
      </c>
      <c r="Z42" t="n">
        <v>10</v>
      </c>
      <c r="AA42" t="n">
        <v>465.7545228598011</v>
      </c>
      <c r="AB42" t="n">
        <v>637.2658858161498</v>
      </c>
      <c r="AC42" t="n">
        <v>576.4461240821439</v>
      </c>
      <c r="AD42" t="n">
        <v>465754.5228598011</v>
      </c>
      <c r="AE42" t="n">
        <v>637265.8858161498</v>
      </c>
      <c r="AF42" t="n">
        <v>1.282478185051373e-06</v>
      </c>
      <c r="AG42" t="n">
        <v>24</v>
      </c>
      <c r="AH42" t="n">
        <v>576446.1240821439</v>
      </c>
    </row>
    <row r="43">
      <c r="A43" t="n">
        <v>41</v>
      </c>
      <c r="B43" t="n">
        <v>120</v>
      </c>
      <c r="C43" t="inlineStr">
        <is>
          <t xml:space="preserve">CONCLUIDO	</t>
        </is>
      </c>
      <c r="D43" t="n">
        <v>5.6558</v>
      </c>
      <c r="E43" t="n">
        <v>17.68</v>
      </c>
      <c r="F43" t="n">
        <v>14.38</v>
      </c>
      <c r="G43" t="n">
        <v>66.37</v>
      </c>
      <c r="H43" t="n">
        <v>0.8</v>
      </c>
      <c r="I43" t="n">
        <v>13</v>
      </c>
      <c r="J43" t="n">
        <v>250.65</v>
      </c>
      <c r="K43" t="n">
        <v>57.72</v>
      </c>
      <c r="L43" t="n">
        <v>11.25</v>
      </c>
      <c r="M43" t="n">
        <v>1</v>
      </c>
      <c r="N43" t="n">
        <v>61.67</v>
      </c>
      <c r="O43" t="n">
        <v>31147.12</v>
      </c>
      <c r="P43" t="n">
        <v>175.61</v>
      </c>
      <c r="Q43" t="n">
        <v>1389.68</v>
      </c>
      <c r="R43" t="n">
        <v>49.05</v>
      </c>
      <c r="S43" t="n">
        <v>39.31</v>
      </c>
      <c r="T43" t="n">
        <v>4023.84</v>
      </c>
      <c r="U43" t="n">
        <v>0.8</v>
      </c>
      <c r="V43" t="n">
        <v>0.89</v>
      </c>
      <c r="W43" t="n">
        <v>3.39</v>
      </c>
      <c r="X43" t="n">
        <v>0.26</v>
      </c>
      <c r="Y43" t="n">
        <v>1</v>
      </c>
      <c r="Z43" t="n">
        <v>10</v>
      </c>
      <c r="AA43" t="n">
        <v>466.0489749190612</v>
      </c>
      <c r="AB43" t="n">
        <v>637.6687681139373</v>
      </c>
      <c r="AC43" t="n">
        <v>576.8105558588796</v>
      </c>
      <c r="AD43" t="n">
        <v>466048.9749190612</v>
      </c>
      <c r="AE43" t="n">
        <v>637668.7681139373</v>
      </c>
      <c r="AF43" t="n">
        <v>1.282251470621828e-06</v>
      </c>
      <c r="AG43" t="n">
        <v>24</v>
      </c>
      <c r="AH43" t="n">
        <v>576810.5558588796</v>
      </c>
    </row>
    <row r="44">
      <c r="A44" t="n">
        <v>42</v>
      </c>
      <c r="B44" t="n">
        <v>120</v>
      </c>
      <c r="C44" t="inlineStr">
        <is>
          <t xml:space="preserve">CONCLUIDO	</t>
        </is>
      </c>
      <c r="D44" t="n">
        <v>5.6548</v>
      </c>
      <c r="E44" t="n">
        <v>17.68</v>
      </c>
      <c r="F44" t="n">
        <v>14.38</v>
      </c>
      <c r="G44" t="n">
        <v>66.38</v>
      </c>
      <c r="H44" t="n">
        <v>0.8100000000000001</v>
      </c>
      <c r="I44" t="n">
        <v>13</v>
      </c>
      <c r="J44" t="n">
        <v>251.1</v>
      </c>
      <c r="K44" t="n">
        <v>57.72</v>
      </c>
      <c r="L44" t="n">
        <v>11.5</v>
      </c>
      <c r="M44" t="n">
        <v>1</v>
      </c>
      <c r="N44" t="n">
        <v>61.87</v>
      </c>
      <c r="O44" t="n">
        <v>31202.63</v>
      </c>
      <c r="P44" t="n">
        <v>175.89</v>
      </c>
      <c r="Q44" t="n">
        <v>1389.59</v>
      </c>
      <c r="R44" t="n">
        <v>49.16</v>
      </c>
      <c r="S44" t="n">
        <v>39.31</v>
      </c>
      <c r="T44" t="n">
        <v>4082.55</v>
      </c>
      <c r="U44" t="n">
        <v>0.8</v>
      </c>
      <c r="V44" t="n">
        <v>0.89</v>
      </c>
      <c r="W44" t="n">
        <v>3.39</v>
      </c>
      <c r="X44" t="n">
        <v>0.26</v>
      </c>
      <c r="Y44" t="n">
        <v>1</v>
      </c>
      <c r="Z44" t="n">
        <v>10</v>
      </c>
      <c r="AA44" t="n">
        <v>466.362778339193</v>
      </c>
      <c r="AB44" t="n">
        <v>638.0981277973917</v>
      </c>
      <c r="AC44" t="n">
        <v>577.198938056755</v>
      </c>
      <c r="AD44" t="n">
        <v>466362.778339193</v>
      </c>
      <c r="AE44" t="n">
        <v>638098.1277973917</v>
      </c>
      <c r="AF44" t="n">
        <v>1.282024756192283e-06</v>
      </c>
      <c r="AG44" t="n">
        <v>24</v>
      </c>
      <c r="AH44" t="n">
        <v>577198.938056755</v>
      </c>
    </row>
    <row r="45">
      <c r="A45" t="n">
        <v>43</v>
      </c>
      <c r="B45" t="n">
        <v>120</v>
      </c>
      <c r="C45" t="inlineStr">
        <is>
          <t xml:space="preserve">CONCLUIDO	</t>
        </is>
      </c>
      <c r="D45" t="n">
        <v>5.655</v>
      </c>
      <c r="E45" t="n">
        <v>17.68</v>
      </c>
      <c r="F45" t="n">
        <v>14.38</v>
      </c>
      <c r="G45" t="n">
        <v>66.38</v>
      </c>
      <c r="H45" t="n">
        <v>0.83</v>
      </c>
      <c r="I45" t="n">
        <v>13</v>
      </c>
      <c r="J45" t="n">
        <v>251.55</v>
      </c>
      <c r="K45" t="n">
        <v>57.72</v>
      </c>
      <c r="L45" t="n">
        <v>11.75</v>
      </c>
      <c r="M45" t="n">
        <v>0</v>
      </c>
      <c r="N45" t="n">
        <v>62.07</v>
      </c>
      <c r="O45" t="n">
        <v>31258.21</v>
      </c>
      <c r="P45" t="n">
        <v>176.03</v>
      </c>
      <c r="Q45" t="n">
        <v>1389.71</v>
      </c>
      <c r="R45" t="n">
        <v>49.03</v>
      </c>
      <c r="S45" t="n">
        <v>39.31</v>
      </c>
      <c r="T45" t="n">
        <v>4015.6</v>
      </c>
      <c r="U45" t="n">
        <v>0.8</v>
      </c>
      <c r="V45" t="n">
        <v>0.89</v>
      </c>
      <c r="W45" t="n">
        <v>3.4</v>
      </c>
      <c r="X45" t="n">
        <v>0.26</v>
      </c>
      <c r="Y45" t="n">
        <v>1</v>
      </c>
      <c r="Z45" t="n">
        <v>10</v>
      </c>
      <c r="AA45" t="n">
        <v>466.4886248471342</v>
      </c>
      <c r="AB45" t="n">
        <v>638.270316541513</v>
      </c>
      <c r="AC45" t="n">
        <v>577.3546933488058</v>
      </c>
      <c r="AD45" t="n">
        <v>466488.6248471342</v>
      </c>
      <c r="AE45" t="n">
        <v>638270.316541513</v>
      </c>
      <c r="AF45" t="n">
        <v>1.282070099078192e-06</v>
      </c>
      <c r="AG45" t="n">
        <v>24</v>
      </c>
      <c r="AH45" t="n">
        <v>577354.6933488058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6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2.8277</v>
      </c>
      <c r="E2" t="n">
        <v>35.36</v>
      </c>
      <c r="F2" t="n">
        <v>19.21</v>
      </c>
      <c r="G2" t="n">
        <v>4.71</v>
      </c>
      <c r="H2" t="n">
        <v>0.06</v>
      </c>
      <c r="I2" t="n">
        <v>245</v>
      </c>
      <c r="J2" t="n">
        <v>285.18</v>
      </c>
      <c r="K2" t="n">
        <v>61.2</v>
      </c>
      <c r="L2" t="n">
        <v>1</v>
      </c>
      <c r="M2" t="n">
        <v>243</v>
      </c>
      <c r="N2" t="n">
        <v>77.98</v>
      </c>
      <c r="O2" t="n">
        <v>35406.83</v>
      </c>
      <c r="P2" t="n">
        <v>340.31</v>
      </c>
      <c r="Q2" t="n">
        <v>1390.62</v>
      </c>
      <c r="R2" t="n">
        <v>199.99</v>
      </c>
      <c r="S2" t="n">
        <v>39.31</v>
      </c>
      <c r="T2" t="n">
        <v>78337.56</v>
      </c>
      <c r="U2" t="n">
        <v>0.2</v>
      </c>
      <c r="V2" t="n">
        <v>0.67</v>
      </c>
      <c r="W2" t="n">
        <v>3.76</v>
      </c>
      <c r="X2" t="n">
        <v>5.08</v>
      </c>
      <c r="Y2" t="n">
        <v>1</v>
      </c>
      <c r="Z2" t="n">
        <v>10</v>
      </c>
      <c r="AA2" t="n">
        <v>1321.067352174864</v>
      </c>
      <c r="AB2" t="n">
        <v>1807.542632623934</v>
      </c>
      <c r="AC2" t="n">
        <v>1635.033300668324</v>
      </c>
      <c r="AD2" t="n">
        <v>1321067.352174864</v>
      </c>
      <c r="AE2" t="n">
        <v>1807542.632623934</v>
      </c>
      <c r="AF2" t="n">
        <v>6.211321455695173e-07</v>
      </c>
      <c r="AG2" t="n">
        <v>47</v>
      </c>
      <c r="AH2" t="n">
        <v>1635033.300668324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3.2656</v>
      </c>
      <c r="E3" t="n">
        <v>30.62</v>
      </c>
      <c r="F3" t="n">
        <v>17.86</v>
      </c>
      <c r="G3" t="n">
        <v>5.89</v>
      </c>
      <c r="H3" t="n">
        <v>0.08</v>
      </c>
      <c r="I3" t="n">
        <v>182</v>
      </c>
      <c r="J3" t="n">
        <v>285.68</v>
      </c>
      <c r="K3" t="n">
        <v>61.2</v>
      </c>
      <c r="L3" t="n">
        <v>1.25</v>
      </c>
      <c r="M3" t="n">
        <v>180</v>
      </c>
      <c r="N3" t="n">
        <v>78.23999999999999</v>
      </c>
      <c r="O3" t="n">
        <v>35468.6</v>
      </c>
      <c r="P3" t="n">
        <v>315.51</v>
      </c>
      <c r="Q3" t="n">
        <v>1390.41</v>
      </c>
      <c r="R3" t="n">
        <v>158.15</v>
      </c>
      <c r="S3" t="n">
        <v>39.31</v>
      </c>
      <c r="T3" t="n">
        <v>57728.63</v>
      </c>
      <c r="U3" t="n">
        <v>0.25</v>
      </c>
      <c r="V3" t="n">
        <v>0.72</v>
      </c>
      <c r="W3" t="n">
        <v>3.65</v>
      </c>
      <c r="X3" t="n">
        <v>3.74</v>
      </c>
      <c r="Y3" t="n">
        <v>1</v>
      </c>
      <c r="Z3" t="n">
        <v>10</v>
      </c>
      <c r="AA3" t="n">
        <v>1082.071501970488</v>
      </c>
      <c r="AB3" t="n">
        <v>1480.537966621537</v>
      </c>
      <c r="AC3" t="n">
        <v>1339.237501035264</v>
      </c>
      <c r="AD3" t="n">
        <v>1082071.501970489</v>
      </c>
      <c r="AE3" t="n">
        <v>1480537.966621537</v>
      </c>
      <c r="AF3" t="n">
        <v>7.173211919835258e-07</v>
      </c>
      <c r="AG3" t="n">
        <v>40</v>
      </c>
      <c r="AH3" t="n">
        <v>1339237.501035264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3.5913</v>
      </c>
      <c r="E4" t="n">
        <v>27.84</v>
      </c>
      <c r="F4" t="n">
        <v>17.08</v>
      </c>
      <c r="G4" t="n">
        <v>7.07</v>
      </c>
      <c r="H4" t="n">
        <v>0.09</v>
      </c>
      <c r="I4" t="n">
        <v>145</v>
      </c>
      <c r="J4" t="n">
        <v>286.19</v>
      </c>
      <c r="K4" t="n">
        <v>61.2</v>
      </c>
      <c r="L4" t="n">
        <v>1.5</v>
      </c>
      <c r="M4" t="n">
        <v>143</v>
      </c>
      <c r="N4" t="n">
        <v>78.48999999999999</v>
      </c>
      <c r="O4" t="n">
        <v>35530.47</v>
      </c>
      <c r="P4" t="n">
        <v>300.79</v>
      </c>
      <c r="Q4" t="n">
        <v>1390.33</v>
      </c>
      <c r="R4" t="n">
        <v>133.14</v>
      </c>
      <c r="S4" t="n">
        <v>39.31</v>
      </c>
      <c r="T4" t="n">
        <v>45411.17</v>
      </c>
      <c r="U4" t="n">
        <v>0.3</v>
      </c>
      <c r="V4" t="n">
        <v>0.75</v>
      </c>
      <c r="W4" t="n">
        <v>3.61</v>
      </c>
      <c r="X4" t="n">
        <v>2.95</v>
      </c>
      <c r="Y4" t="n">
        <v>1</v>
      </c>
      <c r="Z4" t="n">
        <v>10</v>
      </c>
      <c r="AA4" t="n">
        <v>959.9511059194045</v>
      </c>
      <c r="AB4" t="n">
        <v>1313.447453172806</v>
      </c>
      <c r="AC4" t="n">
        <v>1188.093871677071</v>
      </c>
      <c r="AD4" t="n">
        <v>959951.1059194045</v>
      </c>
      <c r="AE4" t="n">
        <v>1313447.453172806</v>
      </c>
      <c r="AF4" t="n">
        <v>7.888644037146116e-07</v>
      </c>
      <c r="AG4" t="n">
        <v>37</v>
      </c>
      <c r="AH4" t="n">
        <v>1188093.871677071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3.852</v>
      </c>
      <c r="E5" t="n">
        <v>25.96</v>
      </c>
      <c r="F5" t="n">
        <v>16.54</v>
      </c>
      <c r="G5" t="n">
        <v>8.27</v>
      </c>
      <c r="H5" t="n">
        <v>0.11</v>
      </c>
      <c r="I5" t="n">
        <v>120</v>
      </c>
      <c r="J5" t="n">
        <v>286.69</v>
      </c>
      <c r="K5" t="n">
        <v>61.2</v>
      </c>
      <c r="L5" t="n">
        <v>1.75</v>
      </c>
      <c r="M5" t="n">
        <v>118</v>
      </c>
      <c r="N5" t="n">
        <v>78.73999999999999</v>
      </c>
      <c r="O5" t="n">
        <v>35592.57</v>
      </c>
      <c r="P5" t="n">
        <v>290.36</v>
      </c>
      <c r="Q5" t="n">
        <v>1390.2</v>
      </c>
      <c r="R5" t="n">
        <v>117.16</v>
      </c>
      <c r="S5" t="n">
        <v>39.31</v>
      </c>
      <c r="T5" t="n">
        <v>37546.54</v>
      </c>
      <c r="U5" t="n">
        <v>0.34</v>
      </c>
      <c r="V5" t="n">
        <v>0.78</v>
      </c>
      <c r="W5" t="n">
        <v>3.54</v>
      </c>
      <c r="X5" t="n">
        <v>2.42</v>
      </c>
      <c r="Y5" t="n">
        <v>1</v>
      </c>
      <c r="Z5" t="n">
        <v>10</v>
      </c>
      <c r="AA5" t="n">
        <v>870.9552975240678</v>
      </c>
      <c r="AB5" t="n">
        <v>1191.679461908339</v>
      </c>
      <c r="AC5" t="n">
        <v>1077.947246596436</v>
      </c>
      <c r="AD5" t="n">
        <v>870955.2975240678</v>
      </c>
      <c r="AE5" t="n">
        <v>1191679.461908339</v>
      </c>
      <c r="AF5" t="n">
        <v>8.461297254778727e-07</v>
      </c>
      <c r="AG5" t="n">
        <v>34</v>
      </c>
      <c r="AH5" t="n">
        <v>1077947.246596436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4.0491</v>
      </c>
      <c r="E6" t="n">
        <v>24.7</v>
      </c>
      <c r="F6" t="n">
        <v>16.2</v>
      </c>
      <c r="G6" t="n">
        <v>9.44</v>
      </c>
      <c r="H6" t="n">
        <v>0.12</v>
      </c>
      <c r="I6" t="n">
        <v>103</v>
      </c>
      <c r="J6" t="n">
        <v>287.19</v>
      </c>
      <c r="K6" t="n">
        <v>61.2</v>
      </c>
      <c r="L6" t="n">
        <v>2</v>
      </c>
      <c r="M6" t="n">
        <v>101</v>
      </c>
      <c r="N6" t="n">
        <v>78.98999999999999</v>
      </c>
      <c r="O6" t="n">
        <v>35654.65</v>
      </c>
      <c r="P6" t="n">
        <v>283.41</v>
      </c>
      <c r="Q6" t="n">
        <v>1390.07</v>
      </c>
      <c r="R6" t="n">
        <v>106.15</v>
      </c>
      <c r="S6" t="n">
        <v>39.31</v>
      </c>
      <c r="T6" t="n">
        <v>32126.31</v>
      </c>
      <c r="U6" t="n">
        <v>0.37</v>
      </c>
      <c r="V6" t="n">
        <v>0.79</v>
      </c>
      <c r="W6" t="n">
        <v>3.52</v>
      </c>
      <c r="X6" t="n">
        <v>2.07</v>
      </c>
      <c r="Y6" t="n">
        <v>1</v>
      </c>
      <c r="Z6" t="n">
        <v>10</v>
      </c>
      <c r="AA6" t="n">
        <v>822.3514693165649</v>
      </c>
      <c r="AB6" t="n">
        <v>1125.177559905266</v>
      </c>
      <c r="AC6" t="n">
        <v>1017.792192784531</v>
      </c>
      <c r="AD6" t="n">
        <v>822351.469316565</v>
      </c>
      <c r="AE6" t="n">
        <v>1125177.559905266</v>
      </c>
      <c r="AF6" t="n">
        <v>8.894246810572311e-07</v>
      </c>
      <c r="AG6" t="n">
        <v>33</v>
      </c>
      <c r="AH6" t="n">
        <v>1017792.192784531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4.2151</v>
      </c>
      <c r="E7" t="n">
        <v>23.72</v>
      </c>
      <c r="F7" t="n">
        <v>15.93</v>
      </c>
      <c r="G7" t="n">
        <v>10.62</v>
      </c>
      <c r="H7" t="n">
        <v>0.14</v>
      </c>
      <c r="I7" t="n">
        <v>90</v>
      </c>
      <c r="J7" t="n">
        <v>287.7</v>
      </c>
      <c r="K7" t="n">
        <v>61.2</v>
      </c>
      <c r="L7" t="n">
        <v>2.25</v>
      </c>
      <c r="M7" t="n">
        <v>88</v>
      </c>
      <c r="N7" t="n">
        <v>79.25</v>
      </c>
      <c r="O7" t="n">
        <v>35716.83</v>
      </c>
      <c r="P7" t="n">
        <v>277.83</v>
      </c>
      <c r="Q7" t="n">
        <v>1389.79</v>
      </c>
      <c r="R7" t="n">
        <v>97.51000000000001</v>
      </c>
      <c r="S7" t="n">
        <v>39.31</v>
      </c>
      <c r="T7" t="n">
        <v>27868.64</v>
      </c>
      <c r="U7" t="n">
        <v>0.4</v>
      </c>
      <c r="V7" t="n">
        <v>0.8100000000000001</v>
      </c>
      <c r="W7" t="n">
        <v>3.51</v>
      </c>
      <c r="X7" t="n">
        <v>1.8</v>
      </c>
      <c r="Y7" t="n">
        <v>1</v>
      </c>
      <c r="Z7" t="n">
        <v>10</v>
      </c>
      <c r="AA7" t="n">
        <v>774.2047666670487</v>
      </c>
      <c r="AB7" t="n">
        <v>1059.301117257587</v>
      </c>
      <c r="AC7" t="n">
        <v>958.2029053649783</v>
      </c>
      <c r="AD7" t="n">
        <v>774204.7666670487</v>
      </c>
      <c r="AE7" t="n">
        <v>1059301.117257587</v>
      </c>
      <c r="AF7" t="n">
        <v>9.258882154365993e-07</v>
      </c>
      <c r="AG7" t="n">
        <v>31</v>
      </c>
      <c r="AH7" t="n">
        <v>958202.9053649782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4.349</v>
      </c>
      <c r="E8" t="n">
        <v>22.99</v>
      </c>
      <c r="F8" t="n">
        <v>15.73</v>
      </c>
      <c r="G8" t="n">
        <v>11.8</v>
      </c>
      <c r="H8" t="n">
        <v>0.15</v>
      </c>
      <c r="I8" t="n">
        <v>80</v>
      </c>
      <c r="J8" t="n">
        <v>288.2</v>
      </c>
      <c r="K8" t="n">
        <v>61.2</v>
      </c>
      <c r="L8" t="n">
        <v>2.5</v>
      </c>
      <c r="M8" t="n">
        <v>78</v>
      </c>
      <c r="N8" t="n">
        <v>79.5</v>
      </c>
      <c r="O8" t="n">
        <v>35779.11</v>
      </c>
      <c r="P8" t="n">
        <v>273.48</v>
      </c>
      <c r="Q8" t="n">
        <v>1390.25</v>
      </c>
      <c r="R8" t="n">
        <v>91.09999999999999</v>
      </c>
      <c r="S8" t="n">
        <v>39.31</v>
      </c>
      <c r="T8" t="n">
        <v>24714.41</v>
      </c>
      <c r="U8" t="n">
        <v>0.43</v>
      </c>
      <c r="V8" t="n">
        <v>0.82</v>
      </c>
      <c r="W8" t="n">
        <v>3.5</v>
      </c>
      <c r="X8" t="n">
        <v>1.61</v>
      </c>
      <c r="Y8" t="n">
        <v>1</v>
      </c>
      <c r="Z8" t="n">
        <v>10</v>
      </c>
      <c r="AA8" t="n">
        <v>742.9577572967768</v>
      </c>
      <c r="AB8" t="n">
        <v>1016.547580516419</v>
      </c>
      <c r="AC8" t="n">
        <v>919.5297061654214</v>
      </c>
      <c r="AD8" t="n">
        <v>742957.7572967767</v>
      </c>
      <c r="AE8" t="n">
        <v>1016547.580516419</v>
      </c>
      <c r="AF8" t="n">
        <v>9.553006687703189e-07</v>
      </c>
      <c r="AG8" t="n">
        <v>30</v>
      </c>
      <c r="AH8" t="n">
        <v>919529.7061654214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4.4641</v>
      </c>
      <c r="E9" t="n">
        <v>22.4</v>
      </c>
      <c r="F9" t="n">
        <v>15.57</v>
      </c>
      <c r="G9" t="n">
        <v>12.98</v>
      </c>
      <c r="H9" t="n">
        <v>0.17</v>
      </c>
      <c r="I9" t="n">
        <v>72</v>
      </c>
      <c r="J9" t="n">
        <v>288.71</v>
      </c>
      <c r="K9" t="n">
        <v>61.2</v>
      </c>
      <c r="L9" t="n">
        <v>2.75</v>
      </c>
      <c r="M9" t="n">
        <v>70</v>
      </c>
      <c r="N9" t="n">
        <v>79.76000000000001</v>
      </c>
      <c r="O9" t="n">
        <v>35841.5</v>
      </c>
      <c r="P9" t="n">
        <v>269.82</v>
      </c>
      <c r="Q9" t="n">
        <v>1389.84</v>
      </c>
      <c r="R9" t="n">
        <v>86.45999999999999</v>
      </c>
      <c r="S9" t="n">
        <v>39.31</v>
      </c>
      <c r="T9" t="n">
        <v>22434.35</v>
      </c>
      <c r="U9" t="n">
        <v>0.45</v>
      </c>
      <c r="V9" t="n">
        <v>0.82</v>
      </c>
      <c r="W9" t="n">
        <v>3.48</v>
      </c>
      <c r="X9" t="n">
        <v>1.45</v>
      </c>
      <c r="Y9" t="n">
        <v>1</v>
      </c>
      <c r="Z9" t="n">
        <v>10</v>
      </c>
      <c r="AA9" t="n">
        <v>725.1910526487175</v>
      </c>
      <c r="AB9" t="n">
        <v>992.2383914052541</v>
      </c>
      <c r="AC9" t="n">
        <v>897.5405519448648</v>
      </c>
      <c r="AD9" t="n">
        <v>725191.0526487174</v>
      </c>
      <c r="AE9" t="n">
        <v>992238.3914052541</v>
      </c>
      <c r="AF9" t="n">
        <v>9.80583517005652e-07</v>
      </c>
      <c r="AG9" t="n">
        <v>30</v>
      </c>
      <c r="AH9" t="n">
        <v>897540.5519448648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4.5724</v>
      </c>
      <c r="E10" t="n">
        <v>21.87</v>
      </c>
      <c r="F10" t="n">
        <v>15.42</v>
      </c>
      <c r="G10" t="n">
        <v>14.23</v>
      </c>
      <c r="H10" t="n">
        <v>0.18</v>
      </c>
      <c r="I10" t="n">
        <v>65</v>
      </c>
      <c r="J10" t="n">
        <v>289.21</v>
      </c>
      <c r="K10" t="n">
        <v>61.2</v>
      </c>
      <c r="L10" t="n">
        <v>3</v>
      </c>
      <c r="M10" t="n">
        <v>63</v>
      </c>
      <c r="N10" t="n">
        <v>80.02</v>
      </c>
      <c r="O10" t="n">
        <v>35903.99</v>
      </c>
      <c r="P10" t="n">
        <v>266.32</v>
      </c>
      <c r="Q10" t="n">
        <v>1389.7</v>
      </c>
      <c r="R10" t="n">
        <v>81.62</v>
      </c>
      <c r="S10" t="n">
        <v>39.31</v>
      </c>
      <c r="T10" t="n">
        <v>20051.96</v>
      </c>
      <c r="U10" t="n">
        <v>0.48</v>
      </c>
      <c r="V10" t="n">
        <v>0.83</v>
      </c>
      <c r="W10" t="n">
        <v>3.47</v>
      </c>
      <c r="X10" t="n">
        <v>1.3</v>
      </c>
      <c r="Y10" t="n">
        <v>1</v>
      </c>
      <c r="Z10" t="n">
        <v>10</v>
      </c>
      <c r="AA10" t="n">
        <v>700.1038199316787</v>
      </c>
      <c r="AB10" t="n">
        <v>957.912932831206</v>
      </c>
      <c r="AC10" t="n">
        <v>866.4910669610402</v>
      </c>
      <c r="AD10" t="n">
        <v>700103.8199316787</v>
      </c>
      <c r="AE10" t="n">
        <v>957912.932831206</v>
      </c>
      <c r="AF10" t="n">
        <v>1.004372678290505e-06</v>
      </c>
      <c r="AG10" t="n">
        <v>29</v>
      </c>
      <c r="AH10" t="n">
        <v>866491.0669610403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4.6674</v>
      </c>
      <c r="E11" t="n">
        <v>21.42</v>
      </c>
      <c r="F11" t="n">
        <v>15.3</v>
      </c>
      <c r="G11" t="n">
        <v>15.56</v>
      </c>
      <c r="H11" t="n">
        <v>0.2</v>
      </c>
      <c r="I11" t="n">
        <v>59</v>
      </c>
      <c r="J11" t="n">
        <v>289.72</v>
      </c>
      <c r="K11" t="n">
        <v>61.2</v>
      </c>
      <c r="L11" t="n">
        <v>3.25</v>
      </c>
      <c r="M11" t="n">
        <v>57</v>
      </c>
      <c r="N11" t="n">
        <v>80.27</v>
      </c>
      <c r="O11" t="n">
        <v>35966.59</v>
      </c>
      <c r="P11" t="n">
        <v>263.33</v>
      </c>
      <c r="Q11" t="n">
        <v>1389.94</v>
      </c>
      <c r="R11" t="n">
        <v>77.55</v>
      </c>
      <c r="S11" t="n">
        <v>39.31</v>
      </c>
      <c r="T11" t="n">
        <v>18047.63</v>
      </c>
      <c r="U11" t="n">
        <v>0.51</v>
      </c>
      <c r="V11" t="n">
        <v>0.84</v>
      </c>
      <c r="W11" t="n">
        <v>3.46</v>
      </c>
      <c r="X11" t="n">
        <v>1.17</v>
      </c>
      <c r="Y11" t="n">
        <v>1</v>
      </c>
      <c r="Z11" t="n">
        <v>10</v>
      </c>
      <c r="AA11" t="n">
        <v>677.7664866227196</v>
      </c>
      <c r="AB11" t="n">
        <v>927.3500079442927</v>
      </c>
      <c r="AC11" t="n">
        <v>838.8450247299993</v>
      </c>
      <c r="AD11" t="n">
        <v>677766.4866227197</v>
      </c>
      <c r="AE11" t="n">
        <v>927350.0079442926</v>
      </c>
      <c r="AF11" t="n">
        <v>1.025240363628095e-06</v>
      </c>
      <c r="AG11" t="n">
        <v>28</v>
      </c>
      <c r="AH11" t="n">
        <v>838845.0247299992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4.7325</v>
      </c>
      <c r="E12" t="n">
        <v>21.13</v>
      </c>
      <c r="F12" t="n">
        <v>15.22</v>
      </c>
      <c r="G12" t="n">
        <v>16.6</v>
      </c>
      <c r="H12" t="n">
        <v>0.21</v>
      </c>
      <c r="I12" t="n">
        <v>55</v>
      </c>
      <c r="J12" t="n">
        <v>290.23</v>
      </c>
      <c r="K12" t="n">
        <v>61.2</v>
      </c>
      <c r="L12" t="n">
        <v>3.5</v>
      </c>
      <c r="M12" t="n">
        <v>53</v>
      </c>
      <c r="N12" t="n">
        <v>80.53</v>
      </c>
      <c r="O12" t="n">
        <v>36029.29</v>
      </c>
      <c r="P12" t="n">
        <v>261.09</v>
      </c>
      <c r="Q12" t="n">
        <v>1389.59</v>
      </c>
      <c r="R12" t="n">
        <v>75.37</v>
      </c>
      <c r="S12" t="n">
        <v>39.31</v>
      </c>
      <c r="T12" t="n">
        <v>16975.38</v>
      </c>
      <c r="U12" t="n">
        <v>0.52</v>
      </c>
      <c r="V12" t="n">
        <v>0.84</v>
      </c>
      <c r="W12" t="n">
        <v>3.45</v>
      </c>
      <c r="X12" t="n">
        <v>1.1</v>
      </c>
      <c r="Y12" t="n">
        <v>1</v>
      </c>
      <c r="Z12" t="n">
        <v>10</v>
      </c>
      <c r="AA12" t="n">
        <v>668.8149687816951</v>
      </c>
      <c r="AB12" t="n">
        <v>915.1021463211072</v>
      </c>
      <c r="AC12" t="n">
        <v>827.766081830149</v>
      </c>
      <c r="AD12" t="n">
        <v>668814.9687816951</v>
      </c>
      <c r="AE12" t="n">
        <v>915102.1463211072</v>
      </c>
      <c r="AF12" t="n">
        <v>1.039540219580486e-06</v>
      </c>
      <c r="AG12" t="n">
        <v>28</v>
      </c>
      <c r="AH12" t="n">
        <v>827766.0818301491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4.7995</v>
      </c>
      <c r="E13" t="n">
        <v>20.84</v>
      </c>
      <c r="F13" t="n">
        <v>15.14</v>
      </c>
      <c r="G13" t="n">
        <v>17.81</v>
      </c>
      <c r="H13" t="n">
        <v>0.23</v>
      </c>
      <c r="I13" t="n">
        <v>51</v>
      </c>
      <c r="J13" t="n">
        <v>290.74</v>
      </c>
      <c r="K13" t="n">
        <v>61.2</v>
      </c>
      <c r="L13" t="n">
        <v>3.75</v>
      </c>
      <c r="M13" t="n">
        <v>49</v>
      </c>
      <c r="N13" t="n">
        <v>80.79000000000001</v>
      </c>
      <c r="O13" t="n">
        <v>36092.1</v>
      </c>
      <c r="P13" t="n">
        <v>258.82</v>
      </c>
      <c r="Q13" t="n">
        <v>1389.85</v>
      </c>
      <c r="R13" t="n">
        <v>72.93000000000001</v>
      </c>
      <c r="S13" t="n">
        <v>39.31</v>
      </c>
      <c r="T13" t="n">
        <v>15776.06</v>
      </c>
      <c r="U13" t="n">
        <v>0.54</v>
      </c>
      <c r="V13" t="n">
        <v>0.85</v>
      </c>
      <c r="W13" t="n">
        <v>3.44</v>
      </c>
      <c r="X13" t="n">
        <v>1.01</v>
      </c>
      <c r="Y13" t="n">
        <v>1</v>
      </c>
      <c r="Z13" t="n">
        <v>10</v>
      </c>
      <c r="AA13" t="n">
        <v>659.9127628165731</v>
      </c>
      <c r="AB13" t="n">
        <v>902.9217553820182</v>
      </c>
      <c r="AC13" t="n">
        <v>816.7481703070006</v>
      </c>
      <c r="AD13" t="n">
        <v>659912.7628165731</v>
      </c>
      <c r="AE13" t="n">
        <v>902921.7553820182</v>
      </c>
      <c r="AF13" t="n">
        <v>1.054257429239629e-06</v>
      </c>
      <c r="AG13" t="n">
        <v>28</v>
      </c>
      <c r="AH13" t="n">
        <v>816748.1703070006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4.8734</v>
      </c>
      <c r="E14" t="n">
        <v>20.52</v>
      </c>
      <c r="F14" t="n">
        <v>15.04</v>
      </c>
      <c r="G14" t="n">
        <v>19.2</v>
      </c>
      <c r="H14" t="n">
        <v>0.24</v>
      </c>
      <c r="I14" t="n">
        <v>47</v>
      </c>
      <c r="J14" t="n">
        <v>291.25</v>
      </c>
      <c r="K14" t="n">
        <v>61.2</v>
      </c>
      <c r="L14" t="n">
        <v>4</v>
      </c>
      <c r="M14" t="n">
        <v>45</v>
      </c>
      <c r="N14" t="n">
        <v>81.05</v>
      </c>
      <c r="O14" t="n">
        <v>36155.02</v>
      </c>
      <c r="P14" t="n">
        <v>256.38</v>
      </c>
      <c r="Q14" t="n">
        <v>1389.69</v>
      </c>
      <c r="R14" t="n">
        <v>69.84999999999999</v>
      </c>
      <c r="S14" t="n">
        <v>39.31</v>
      </c>
      <c r="T14" t="n">
        <v>14256.02</v>
      </c>
      <c r="U14" t="n">
        <v>0.5600000000000001</v>
      </c>
      <c r="V14" t="n">
        <v>0.85</v>
      </c>
      <c r="W14" t="n">
        <v>3.43</v>
      </c>
      <c r="X14" t="n">
        <v>0.92</v>
      </c>
      <c r="Y14" t="n">
        <v>1</v>
      </c>
      <c r="Z14" t="n">
        <v>10</v>
      </c>
      <c r="AA14" t="n">
        <v>641.2409177085933</v>
      </c>
      <c r="AB14" t="n">
        <v>877.3741131616109</v>
      </c>
      <c r="AC14" t="n">
        <v>793.6387592037679</v>
      </c>
      <c r="AD14" t="n">
        <v>641240.9177085933</v>
      </c>
      <c r="AE14" t="n">
        <v>877374.1131616109</v>
      </c>
      <c r="AF14" t="n">
        <v>1.070490291833817e-06</v>
      </c>
      <c r="AG14" t="n">
        <v>27</v>
      </c>
      <c r="AH14" t="n">
        <v>793638.7592037679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4.9223</v>
      </c>
      <c r="E15" t="n">
        <v>20.32</v>
      </c>
      <c r="F15" t="n">
        <v>15</v>
      </c>
      <c r="G15" t="n">
        <v>20.45</v>
      </c>
      <c r="H15" t="n">
        <v>0.26</v>
      </c>
      <c r="I15" t="n">
        <v>44</v>
      </c>
      <c r="J15" t="n">
        <v>291.76</v>
      </c>
      <c r="K15" t="n">
        <v>61.2</v>
      </c>
      <c r="L15" t="n">
        <v>4.25</v>
      </c>
      <c r="M15" t="n">
        <v>42</v>
      </c>
      <c r="N15" t="n">
        <v>81.31</v>
      </c>
      <c r="O15" t="n">
        <v>36218.04</v>
      </c>
      <c r="P15" t="n">
        <v>254.64</v>
      </c>
      <c r="Q15" t="n">
        <v>1389.68</v>
      </c>
      <c r="R15" t="n">
        <v>68.48</v>
      </c>
      <c r="S15" t="n">
        <v>39.31</v>
      </c>
      <c r="T15" t="n">
        <v>13584.26</v>
      </c>
      <c r="U15" t="n">
        <v>0.57</v>
      </c>
      <c r="V15" t="n">
        <v>0.86</v>
      </c>
      <c r="W15" t="n">
        <v>3.43</v>
      </c>
      <c r="X15" t="n">
        <v>0.87</v>
      </c>
      <c r="Y15" t="n">
        <v>1</v>
      </c>
      <c r="Z15" t="n">
        <v>10</v>
      </c>
      <c r="AA15" t="n">
        <v>635.1266733704261</v>
      </c>
      <c r="AB15" t="n">
        <v>869.0083343167079</v>
      </c>
      <c r="AC15" t="n">
        <v>786.071398550378</v>
      </c>
      <c r="AD15" t="n">
        <v>635126.6733704262</v>
      </c>
      <c r="AE15" t="n">
        <v>869008.3343167079</v>
      </c>
      <c r="AF15" t="n">
        <v>1.081231658286535e-06</v>
      </c>
      <c r="AG15" t="n">
        <v>27</v>
      </c>
      <c r="AH15" t="n">
        <v>786071.398550378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4.9599</v>
      </c>
      <c r="E16" t="n">
        <v>20.16</v>
      </c>
      <c r="F16" t="n">
        <v>14.95</v>
      </c>
      <c r="G16" t="n">
        <v>21.36</v>
      </c>
      <c r="H16" t="n">
        <v>0.27</v>
      </c>
      <c r="I16" t="n">
        <v>42</v>
      </c>
      <c r="J16" t="n">
        <v>292.27</v>
      </c>
      <c r="K16" t="n">
        <v>61.2</v>
      </c>
      <c r="L16" t="n">
        <v>4.5</v>
      </c>
      <c r="M16" t="n">
        <v>40</v>
      </c>
      <c r="N16" t="n">
        <v>81.56999999999999</v>
      </c>
      <c r="O16" t="n">
        <v>36281.16</v>
      </c>
      <c r="P16" t="n">
        <v>253.03</v>
      </c>
      <c r="Q16" t="n">
        <v>1389.65</v>
      </c>
      <c r="R16" t="n">
        <v>67.22</v>
      </c>
      <c r="S16" t="n">
        <v>39.31</v>
      </c>
      <c r="T16" t="n">
        <v>12967.79</v>
      </c>
      <c r="U16" t="n">
        <v>0.58</v>
      </c>
      <c r="V16" t="n">
        <v>0.86</v>
      </c>
      <c r="W16" t="n">
        <v>3.42</v>
      </c>
      <c r="X16" t="n">
        <v>0.83</v>
      </c>
      <c r="Y16" t="n">
        <v>1</v>
      </c>
      <c r="Z16" t="n">
        <v>10</v>
      </c>
      <c r="AA16" t="n">
        <v>630.0741058793868</v>
      </c>
      <c r="AB16" t="n">
        <v>862.0951885719218</v>
      </c>
      <c r="AC16" t="n">
        <v>779.8180337328133</v>
      </c>
      <c r="AD16" t="n">
        <v>630074.1058793868</v>
      </c>
      <c r="AE16" t="n">
        <v>862095.1885719218</v>
      </c>
      <c r="AF16" t="n">
        <v>1.089490868483308e-06</v>
      </c>
      <c r="AG16" t="n">
        <v>27</v>
      </c>
      <c r="AH16" t="n">
        <v>779818.0337328133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5.0144</v>
      </c>
      <c r="E17" t="n">
        <v>19.94</v>
      </c>
      <c r="F17" t="n">
        <v>14.89</v>
      </c>
      <c r="G17" t="n">
        <v>22.91</v>
      </c>
      <c r="H17" t="n">
        <v>0.29</v>
      </c>
      <c r="I17" t="n">
        <v>39</v>
      </c>
      <c r="J17" t="n">
        <v>292.79</v>
      </c>
      <c r="K17" t="n">
        <v>61.2</v>
      </c>
      <c r="L17" t="n">
        <v>4.75</v>
      </c>
      <c r="M17" t="n">
        <v>37</v>
      </c>
      <c r="N17" t="n">
        <v>81.84</v>
      </c>
      <c r="O17" t="n">
        <v>36344.4</v>
      </c>
      <c r="P17" t="n">
        <v>251.19</v>
      </c>
      <c r="Q17" t="n">
        <v>1389.68</v>
      </c>
      <c r="R17" t="n">
        <v>65.29000000000001</v>
      </c>
      <c r="S17" t="n">
        <v>39.31</v>
      </c>
      <c r="T17" t="n">
        <v>12016.32</v>
      </c>
      <c r="U17" t="n">
        <v>0.6</v>
      </c>
      <c r="V17" t="n">
        <v>0.86</v>
      </c>
      <c r="W17" t="n">
        <v>3.42</v>
      </c>
      <c r="X17" t="n">
        <v>0.77</v>
      </c>
      <c r="Y17" t="n">
        <v>1</v>
      </c>
      <c r="Z17" t="n">
        <v>10</v>
      </c>
      <c r="AA17" t="n">
        <v>614.3830019027912</v>
      </c>
      <c r="AB17" t="n">
        <v>840.6259278684923</v>
      </c>
      <c r="AC17" t="n">
        <v>760.3977691386226</v>
      </c>
      <c r="AD17" t="n">
        <v>614383.0019027912</v>
      </c>
      <c r="AE17" t="n">
        <v>840625.9278684923</v>
      </c>
      <c r="AF17" t="n">
        <v>1.101462330071715e-06</v>
      </c>
      <c r="AG17" t="n">
        <v>26</v>
      </c>
      <c r="AH17" t="n">
        <v>760397.7691386226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5.0537</v>
      </c>
      <c r="E18" t="n">
        <v>19.79</v>
      </c>
      <c r="F18" t="n">
        <v>14.84</v>
      </c>
      <c r="G18" t="n">
        <v>24.07</v>
      </c>
      <c r="H18" t="n">
        <v>0.3</v>
      </c>
      <c r="I18" t="n">
        <v>37</v>
      </c>
      <c r="J18" t="n">
        <v>293.3</v>
      </c>
      <c r="K18" t="n">
        <v>61.2</v>
      </c>
      <c r="L18" t="n">
        <v>5</v>
      </c>
      <c r="M18" t="n">
        <v>35</v>
      </c>
      <c r="N18" t="n">
        <v>82.09999999999999</v>
      </c>
      <c r="O18" t="n">
        <v>36407.75</v>
      </c>
      <c r="P18" t="n">
        <v>249.69</v>
      </c>
      <c r="Q18" t="n">
        <v>1389.66</v>
      </c>
      <c r="R18" t="n">
        <v>63.57</v>
      </c>
      <c r="S18" t="n">
        <v>39.31</v>
      </c>
      <c r="T18" t="n">
        <v>11165.79</v>
      </c>
      <c r="U18" t="n">
        <v>0.62</v>
      </c>
      <c r="V18" t="n">
        <v>0.86</v>
      </c>
      <c r="W18" t="n">
        <v>3.43</v>
      </c>
      <c r="X18" t="n">
        <v>0.72</v>
      </c>
      <c r="Y18" t="n">
        <v>1</v>
      </c>
      <c r="Z18" t="n">
        <v>10</v>
      </c>
      <c r="AA18" t="n">
        <v>609.5027363902012</v>
      </c>
      <c r="AB18" t="n">
        <v>833.9485332920477</v>
      </c>
      <c r="AC18" t="n">
        <v>754.3576557287715</v>
      </c>
      <c r="AD18" t="n">
        <v>609502.7363902013</v>
      </c>
      <c r="AE18" t="n">
        <v>833948.5332920477</v>
      </c>
      <c r="AF18" t="n">
        <v>1.110094962006107e-06</v>
      </c>
      <c r="AG18" t="n">
        <v>26</v>
      </c>
      <c r="AH18" t="n">
        <v>754357.6557287716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5.0881</v>
      </c>
      <c r="E19" t="n">
        <v>19.65</v>
      </c>
      <c r="F19" t="n">
        <v>14.82</v>
      </c>
      <c r="G19" t="n">
        <v>25.4</v>
      </c>
      <c r="H19" t="n">
        <v>0.32</v>
      </c>
      <c r="I19" t="n">
        <v>35</v>
      </c>
      <c r="J19" t="n">
        <v>293.81</v>
      </c>
      <c r="K19" t="n">
        <v>61.2</v>
      </c>
      <c r="L19" t="n">
        <v>5.25</v>
      </c>
      <c r="M19" t="n">
        <v>33</v>
      </c>
      <c r="N19" t="n">
        <v>82.36</v>
      </c>
      <c r="O19" t="n">
        <v>36471.2</v>
      </c>
      <c r="P19" t="n">
        <v>248.08</v>
      </c>
      <c r="Q19" t="n">
        <v>1389.85</v>
      </c>
      <c r="R19" t="n">
        <v>62.94</v>
      </c>
      <c r="S19" t="n">
        <v>39.31</v>
      </c>
      <c r="T19" t="n">
        <v>10862.9</v>
      </c>
      <c r="U19" t="n">
        <v>0.62</v>
      </c>
      <c r="V19" t="n">
        <v>0.87</v>
      </c>
      <c r="W19" t="n">
        <v>3.42</v>
      </c>
      <c r="X19" t="n">
        <v>0.7</v>
      </c>
      <c r="Y19" t="n">
        <v>1</v>
      </c>
      <c r="Z19" t="n">
        <v>10</v>
      </c>
      <c r="AA19" t="n">
        <v>605.1372974883367</v>
      </c>
      <c r="AB19" t="n">
        <v>827.9755471969445</v>
      </c>
      <c r="AC19" t="n">
        <v>748.9547230434464</v>
      </c>
      <c r="AD19" t="n">
        <v>605137.2974883367</v>
      </c>
      <c r="AE19" t="n">
        <v>827975.5471969445</v>
      </c>
      <c r="AF19" t="n">
        <v>1.117651260696772e-06</v>
      </c>
      <c r="AG19" t="n">
        <v>26</v>
      </c>
      <c r="AH19" t="n">
        <v>748954.7230434464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5.1117</v>
      </c>
      <c r="E20" t="n">
        <v>19.56</v>
      </c>
      <c r="F20" t="n">
        <v>14.78</v>
      </c>
      <c r="G20" t="n">
        <v>26.08</v>
      </c>
      <c r="H20" t="n">
        <v>0.33</v>
      </c>
      <c r="I20" t="n">
        <v>34</v>
      </c>
      <c r="J20" t="n">
        <v>294.33</v>
      </c>
      <c r="K20" t="n">
        <v>61.2</v>
      </c>
      <c r="L20" t="n">
        <v>5.5</v>
      </c>
      <c r="M20" t="n">
        <v>32</v>
      </c>
      <c r="N20" t="n">
        <v>82.63</v>
      </c>
      <c r="O20" t="n">
        <v>36534.76</v>
      </c>
      <c r="P20" t="n">
        <v>246.6</v>
      </c>
      <c r="Q20" t="n">
        <v>1389.78</v>
      </c>
      <c r="R20" t="n">
        <v>62.08</v>
      </c>
      <c r="S20" t="n">
        <v>39.31</v>
      </c>
      <c r="T20" t="n">
        <v>10433.98</v>
      </c>
      <c r="U20" t="n">
        <v>0.63</v>
      </c>
      <c r="V20" t="n">
        <v>0.87</v>
      </c>
      <c r="W20" t="n">
        <v>3.41</v>
      </c>
      <c r="X20" t="n">
        <v>0.66</v>
      </c>
      <c r="Y20" t="n">
        <v>1</v>
      </c>
      <c r="Z20" t="n">
        <v>10</v>
      </c>
      <c r="AA20" t="n">
        <v>601.598193114767</v>
      </c>
      <c r="AB20" t="n">
        <v>823.1331884587609</v>
      </c>
      <c r="AC20" t="n">
        <v>744.5745122269418</v>
      </c>
      <c r="AD20" t="n">
        <v>601598.193114767</v>
      </c>
      <c r="AE20" t="n">
        <v>823133.1884587609</v>
      </c>
      <c r="AF20" t="n">
        <v>1.12283523305432e-06</v>
      </c>
      <c r="AG20" t="n">
        <v>26</v>
      </c>
      <c r="AH20" t="n">
        <v>744574.5122269418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5.1494</v>
      </c>
      <c r="E21" t="n">
        <v>19.42</v>
      </c>
      <c r="F21" t="n">
        <v>14.75</v>
      </c>
      <c r="G21" t="n">
        <v>27.65</v>
      </c>
      <c r="H21" t="n">
        <v>0.35</v>
      </c>
      <c r="I21" t="n">
        <v>32</v>
      </c>
      <c r="J21" t="n">
        <v>294.84</v>
      </c>
      <c r="K21" t="n">
        <v>61.2</v>
      </c>
      <c r="L21" t="n">
        <v>5.75</v>
      </c>
      <c r="M21" t="n">
        <v>30</v>
      </c>
      <c r="N21" t="n">
        <v>82.90000000000001</v>
      </c>
      <c r="O21" t="n">
        <v>36598.44</v>
      </c>
      <c r="P21" t="n">
        <v>245</v>
      </c>
      <c r="Q21" t="n">
        <v>1389.64</v>
      </c>
      <c r="R21" t="n">
        <v>60.65</v>
      </c>
      <c r="S21" t="n">
        <v>39.31</v>
      </c>
      <c r="T21" t="n">
        <v>9728.77</v>
      </c>
      <c r="U21" t="n">
        <v>0.65</v>
      </c>
      <c r="V21" t="n">
        <v>0.87</v>
      </c>
      <c r="W21" t="n">
        <v>3.41</v>
      </c>
      <c r="X21" t="n">
        <v>0.62</v>
      </c>
      <c r="Y21" t="n">
        <v>1</v>
      </c>
      <c r="Z21" t="n">
        <v>10</v>
      </c>
      <c r="AA21" t="n">
        <v>597.0481098611683</v>
      </c>
      <c r="AB21" t="n">
        <v>816.9075638156811</v>
      </c>
      <c r="AC21" t="n">
        <v>738.9430524620786</v>
      </c>
      <c r="AD21" t="n">
        <v>597048.1098611683</v>
      </c>
      <c r="AE21" t="n">
        <v>816907.5638156811</v>
      </c>
      <c r="AF21" t="n">
        <v>1.131116409235659e-06</v>
      </c>
      <c r="AG21" t="n">
        <v>26</v>
      </c>
      <c r="AH21" t="n">
        <v>738943.0524620786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5.1703</v>
      </c>
      <c r="E22" t="n">
        <v>19.34</v>
      </c>
      <c r="F22" t="n">
        <v>14.72</v>
      </c>
      <c r="G22" t="n">
        <v>28.49</v>
      </c>
      <c r="H22" t="n">
        <v>0.36</v>
      </c>
      <c r="I22" t="n">
        <v>31</v>
      </c>
      <c r="J22" t="n">
        <v>295.36</v>
      </c>
      <c r="K22" t="n">
        <v>61.2</v>
      </c>
      <c r="L22" t="n">
        <v>6</v>
      </c>
      <c r="M22" t="n">
        <v>29</v>
      </c>
      <c r="N22" t="n">
        <v>83.16</v>
      </c>
      <c r="O22" t="n">
        <v>36662.22</v>
      </c>
      <c r="P22" t="n">
        <v>244.32</v>
      </c>
      <c r="Q22" t="n">
        <v>1389.6</v>
      </c>
      <c r="R22" t="n">
        <v>59.71</v>
      </c>
      <c r="S22" t="n">
        <v>39.31</v>
      </c>
      <c r="T22" t="n">
        <v>9265.879999999999</v>
      </c>
      <c r="U22" t="n">
        <v>0.66</v>
      </c>
      <c r="V22" t="n">
        <v>0.87</v>
      </c>
      <c r="W22" t="n">
        <v>3.42</v>
      </c>
      <c r="X22" t="n">
        <v>0.6</v>
      </c>
      <c r="Y22" t="n">
        <v>1</v>
      </c>
      <c r="Z22" t="n">
        <v>10</v>
      </c>
      <c r="AA22" t="n">
        <v>594.6823568092522</v>
      </c>
      <c r="AB22" t="n">
        <v>813.670636120391</v>
      </c>
      <c r="AC22" t="n">
        <v>736.0150526029703</v>
      </c>
      <c r="AD22" t="n">
        <v>594682.3568092522</v>
      </c>
      <c r="AE22" t="n">
        <v>813670.636120391</v>
      </c>
      <c r="AF22" t="n">
        <v>1.135707300009929e-06</v>
      </c>
      <c r="AG22" t="n">
        <v>26</v>
      </c>
      <c r="AH22" t="n">
        <v>736015.0526029703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5.2036</v>
      </c>
      <c r="E23" t="n">
        <v>19.22</v>
      </c>
      <c r="F23" t="n">
        <v>14.71</v>
      </c>
      <c r="G23" t="n">
        <v>30.43</v>
      </c>
      <c r="H23" t="n">
        <v>0.38</v>
      </c>
      <c r="I23" t="n">
        <v>29</v>
      </c>
      <c r="J23" t="n">
        <v>295.88</v>
      </c>
      <c r="K23" t="n">
        <v>61.2</v>
      </c>
      <c r="L23" t="n">
        <v>6.25</v>
      </c>
      <c r="M23" t="n">
        <v>27</v>
      </c>
      <c r="N23" t="n">
        <v>83.43000000000001</v>
      </c>
      <c r="O23" t="n">
        <v>36726.12</v>
      </c>
      <c r="P23" t="n">
        <v>242.89</v>
      </c>
      <c r="Q23" t="n">
        <v>1389.66</v>
      </c>
      <c r="R23" t="n">
        <v>59.19</v>
      </c>
      <c r="S23" t="n">
        <v>39.31</v>
      </c>
      <c r="T23" t="n">
        <v>9015.15</v>
      </c>
      <c r="U23" t="n">
        <v>0.66</v>
      </c>
      <c r="V23" t="n">
        <v>0.87</v>
      </c>
      <c r="W23" t="n">
        <v>3.42</v>
      </c>
      <c r="X23" t="n">
        <v>0.58</v>
      </c>
      <c r="Y23" t="n">
        <v>1</v>
      </c>
      <c r="Z23" t="n">
        <v>10</v>
      </c>
      <c r="AA23" t="n">
        <v>590.8420010489175</v>
      </c>
      <c r="AB23" t="n">
        <v>808.4160919445623</v>
      </c>
      <c r="AC23" t="n">
        <v>731.2619947484839</v>
      </c>
      <c r="AD23" t="n">
        <v>590842.0010489175</v>
      </c>
      <c r="AE23" t="n">
        <v>808416.0919445623</v>
      </c>
      <c r="AF23" t="n">
        <v>1.143021972870368e-06</v>
      </c>
      <c r="AG23" t="n">
        <v>26</v>
      </c>
      <c r="AH23" t="n">
        <v>731261.9947484839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5.2242</v>
      </c>
      <c r="E24" t="n">
        <v>19.14</v>
      </c>
      <c r="F24" t="n">
        <v>14.68</v>
      </c>
      <c r="G24" t="n">
        <v>31.46</v>
      </c>
      <c r="H24" t="n">
        <v>0.39</v>
      </c>
      <c r="I24" t="n">
        <v>28</v>
      </c>
      <c r="J24" t="n">
        <v>296.4</v>
      </c>
      <c r="K24" t="n">
        <v>61.2</v>
      </c>
      <c r="L24" t="n">
        <v>6.5</v>
      </c>
      <c r="M24" t="n">
        <v>26</v>
      </c>
      <c r="N24" t="n">
        <v>83.7</v>
      </c>
      <c r="O24" t="n">
        <v>36790.13</v>
      </c>
      <c r="P24" t="n">
        <v>241.5</v>
      </c>
      <c r="Q24" t="n">
        <v>1389.58</v>
      </c>
      <c r="R24" t="n">
        <v>58.62</v>
      </c>
      <c r="S24" t="n">
        <v>39.31</v>
      </c>
      <c r="T24" t="n">
        <v>8737.57</v>
      </c>
      <c r="U24" t="n">
        <v>0.67</v>
      </c>
      <c r="V24" t="n">
        <v>0.87</v>
      </c>
      <c r="W24" t="n">
        <v>3.42</v>
      </c>
      <c r="X24" t="n">
        <v>0.5600000000000001</v>
      </c>
      <c r="Y24" t="n">
        <v>1</v>
      </c>
      <c r="Z24" t="n">
        <v>10</v>
      </c>
      <c r="AA24" t="n">
        <v>578.681942590748</v>
      </c>
      <c r="AB24" t="n">
        <v>791.7781634981774</v>
      </c>
      <c r="AC24" t="n">
        <v>716.2119668415426</v>
      </c>
      <c r="AD24" t="n">
        <v>578681.942590748</v>
      </c>
      <c r="AE24" t="n">
        <v>791778.1634981774</v>
      </c>
      <c r="AF24" t="n">
        <v>1.14754696569094e-06</v>
      </c>
      <c r="AG24" t="n">
        <v>25</v>
      </c>
      <c r="AH24" t="n">
        <v>716211.9668415425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5.2497</v>
      </c>
      <c r="E25" t="n">
        <v>19.05</v>
      </c>
      <c r="F25" t="n">
        <v>14.64</v>
      </c>
      <c r="G25" t="n">
        <v>32.54</v>
      </c>
      <c r="H25" t="n">
        <v>0.4</v>
      </c>
      <c r="I25" t="n">
        <v>27</v>
      </c>
      <c r="J25" t="n">
        <v>296.92</v>
      </c>
      <c r="K25" t="n">
        <v>61.2</v>
      </c>
      <c r="L25" t="n">
        <v>6.75</v>
      </c>
      <c r="M25" t="n">
        <v>25</v>
      </c>
      <c r="N25" t="n">
        <v>83.97</v>
      </c>
      <c r="O25" t="n">
        <v>36854.25</v>
      </c>
      <c r="P25" t="n">
        <v>239.79</v>
      </c>
      <c r="Q25" t="n">
        <v>1389.64</v>
      </c>
      <c r="R25" t="n">
        <v>57.81</v>
      </c>
      <c r="S25" t="n">
        <v>39.31</v>
      </c>
      <c r="T25" t="n">
        <v>8333.82</v>
      </c>
      <c r="U25" t="n">
        <v>0.68</v>
      </c>
      <c r="V25" t="n">
        <v>0.88</v>
      </c>
      <c r="W25" t="n">
        <v>3.4</v>
      </c>
      <c r="X25" t="n">
        <v>0.52</v>
      </c>
      <c r="Y25" t="n">
        <v>1</v>
      </c>
      <c r="Z25" t="n">
        <v>10</v>
      </c>
      <c r="AA25" t="n">
        <v>574.9490066625026</v>
      </c>
      <c r="AB25" t="n">
        <v>786.6705958756418</v>
      </c>
      <c r="AC25" t="n">
        <v>711.5918583043856</v>
      </c>
      <c r="AD25" t="n">
        <v>574949.0066625027</v>
      </c>
      <c r="AE25" t="n">
        <v>786670.5958756418</v>
      </c>
      <c r="AF25" t="n">
        <v>1.153148291755241e-06</v>
      </c>
      <c r="AG25" t="n">
        <v>25</v>
      </c>
      <c r="AH25" t="n">
        <v>711591.8583043856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5.2689</v>
      </c>
      <c r="E26" t="n">
        <v>18.98</v>
      </c>
      <c r="F26" t="n">
        <v>14.63</v>
      </c>
      <c r="G26" t="n">
        <v>33.76</v>
      </c>
      <c r="H26" t="n">
        <v>0.42</v>
      </c>
      <c r="I26" t="n">
        <v>26</v>
      </c>
      <c r="J26" t="n">
        <v>297.44</v>
      </c>
      <c r="K26" t="n">
        <v>61.2</v>
      </c>
      <c r="L26" t="n">
        <v>7</v>
      </c>
      <c r="M26" t="n">
        <v>24</v>
      </c>
      <c r="N26" t="n">
        <v>84.23999999999999</v>
      </c>
      <c r="O26" t="n">
        <v>36918.48</v>
      </c>
      <c r="P26" t="n">
        <v>238.83</v>
      </c>
      <c r="Q26" t="n">
        <v>1389.67</v>
      </c>
      <c r="R26" t="n">
        <v>57.12</v>
      </c>
      <c r="S26" t="n">
        <v>39.31</v>
      </c>
      <c r="T26" t="n">
        <v>7994.68</v>
      </c>
      <c r="U26" t="n">
        <v>0.6899999999999999</v>
      </c>
      <c r="V26" t="n">
        <v>0.88</v>
      </c>
      <c r="W26" t="n">
        <v>3.4</v>
      </c>
      <c r="X26" t="n">
        <v>0.51</v>
      </c>
      <c r="Y26" t="n">
        <v>1</v>
      </c>
      <c r="Z26" t="n">
        <v>10</v>
      </c>
      <c r="AA26" t="n">
        <v>572.6330061544041</v>
      </c>
      <c r="AB26" t="n">
        <v>783.5017418057301</v>
      </c>
      <c r="AC26" t="n">
        <v>708.7254352193917</v>
      </c>
      <c r="AD26" t="n">
        <v>572633.0061544041</v>
      </c>
      <c r="AE26" t="n">
        <v>783501.7418057302</v>
      </c>
      <c r="AF26" t="n">
        <v>1.157365760791891e-06</v>
      </c>
      <c r="AG26" t="n">
        <v>25</v>
      </c>
      <c r="AH26" t="n">
        <v>708725.4352193917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5.2909</v>
      </c>
      <c r="E27" t="n">
        <v>18.9</v>
      </c>
      <c r="F27" t="n">
        <v>14.6</v>
      </c>
      <c r="G27" t="n">
        <v>35.05</v>
      </c>
      <c r="H27" t="n">
        <v>0.43</v>
      </c>
      <c r="I27" t="n">
        <v>25</v>
      </c>
      <c r="J27" t="n">
        <v>297.96</v>
      </c>
      <c r="K27" t="n">
        <v>61.2</v>
      </c>
      <c r="L27" t="n">
        <v>7.25</v>
      </c>
      <c r="M27" t="n">
        <v>23</v>
      </c>
      <c r="N27" t="n">
        <v>84.51000000000001</v>
      </c>
      <c r="O27" t="n">
        <v>36982.83</v>
      </c>
      <c r="P27" t="n">
        <v>237.86</v>
      </c>
      <c r="Q27" t="n">
        <v>1389.58</v>
      </c>
      <c r="R27" t="n">
        <v>56.34</v>
      </c>
      <c r="S27" t="n">
        <v>39.31</v>
      </c>
      <c r="T27" t="n">
        <v>7609.43</v>
      </c>
      <c r="U27" t="n">
        <v>0.7</v>
      </c>
      <c r="V27" t="n">
        <v>0.88</v>
      </c>
      <c r="W27" t="n">
        <v>3.4</v>
      </c>
      <c r="X27" t="n">
        <v>0.48</v>
      </c>
      <c r="Y27" t="n">
        <v>1</v>
      </c>
      <c r="Z27" t="n">
        <v>10</v>
      </c>
      <c r="AA27" t="n">
        <v>570.0119750126628</v>
      </c>
      <c r="AB27" t="n">
        <v>779.9155313658665</v>
      </c>
      <c r="AC27" t="n">
        <v>705.4814876706307</v>
      </c>
      <c r="AD27" t="n">
        <v>570011.9750126628</v>
      </c>
      <c r="AE27" t="n">
        <v>779915.5313658665</v>
      </c>
      <c r="AF27" t="n">
        <v>1.162198277396385e-06</v>
      </c>
      <c r="AG27" t="n">
        <v>25</v>
      </c>
      <c r="AH27" t="n">
        <v>705481.4876706307</v>
      </c>
    </row>
    <row r="28">
      <c r="A28" t="n">
        <v>26</v>
      </c>
      <c r="B28" t="n">
        <v>145</v>
      </c>
      <c r="C28" t="inlineStr">
        <is>
          <t xml:space="preserve">CONCLUIDO	</t>
        </is>
      </c>
      <c r="D28" t="n">
        <v>5.3137</v>
      </c>
      <c r="E28" t="n">
        <v>18.82</v>
      </c>
      <c r="F28" t="n">
        <v>14.58</v>
      </c>
      <c r="G28" t="n">
        <v>36.44</v>
      </c>
      <c r="H28" t="n">
        <v>0.45</v>
      </c>
      <c r="I28" t="n">
        <v>24</v>
      </c>
      <c r="J28" t="n">
        <v>298.48</v>
      </c>
      <c r="K28" t="n">
        <v>61.2</v>
      </c>
      <c r="L28" t="n">
        <v>7.5</v>
      </c>
      <c r="M28" t="n">
        <v>22</v>
      </c>
      <c r="N28" t="n">
        <v>84.79000000000001</v>
      </c>
      <c r="O28" t="n">
        <v>37047.29</v>
      </c>
      <c r="P28" t="n">
        <v>236.2</v>
      </c>
      <c r="Q28" t="n">
        <v>1389.7</v>
      </c>
      <c r="R28" t="n">
        <v>55.51</v>
      </c>
      <c r="S28" t="n">
        <v>39.31</v>
      </c>
      <c r="T28" t="n">
        <v>7202.21</v>
      </c>
      <c r="U28" t="n">
        <v>0.71</v>
      </c>
      <c r="V28" t="n">
        <v>0.88</v>
      </c>
      <c r="W28" t="n">
        <v>3.4</v>
      </c>
      <c r="X28" t="n">
        <v>0.45</v>
      </c>
      <c r="Y28" t="n">
        <v>1</v>
      </c>
      <c r="Z28" t="n">
        <v>10</v>
      </c>
      <c r="AA28" t="n">
        <v>566.7204627208712</v>
      </c>
      <c r="AB28" t="n">
        <v>775.4119390369635</v>
      </c>
      <c r="AC28" t="n">
        <v>701.4077118727666</v>
      </c>
      <c r="AD28" t="n">
        <v>566720.4627208712</v>
      </c>
      <c r="AE28" t="n">
        <v>775411.9390369635</v>
      </c>
      <c r="AF28" t="n">
        <v>1.167206521877407e-06</v>
      </c>
      <c r="AG28" t="n">
        <v>25</v>
      </c>
      <c r="AH28" t="n">
        <v>701407.7118727666</v>
      </c>
    </row>
    <row r="29">
      <c r="A29" t="n">
        <v>27</v>
      </c>
      <c r="B29" t="n">
        <v>145</v>
      </c>
      <c r="C29" t="inlineStr">
        <is>
          <t xml:space="preserve">CONCLUIDO	</t>
        </is>
      </c>
      <c r="D29" t="n">
        <v>5.3317</v>
      </c>
      <c r="E29" t="n">
        <v>18.76</v>
      </c>
      <c r="F29" t="n">
        <v>14.57</v>
      </c>
      <c r="G29" t="n">
        <v>38</v>
      </c>
      <c r="H29" t="n">
        <v>0.46</v>
      </c>
      <c r="I29" t="n">
        <v>23</v>
      </c>
      <c r="J29" t="n">
        <v>299.01</v>
      </c>
      <c r="K29" t="n">
        <v>61.2</v>
      </c>
      <c r="L29" t="n">
        <v>7.75</v>
      </c>
      <c r="M29" t="n">
        <v>21</v>
      </c>
      <c r="N29" t="n">
        <v>85.06</v>
      </c>
      <c r="O29" t="n">
        <v>37111.87</v>
      </c>
      <c r="P29" t="n">
        <v>235.38</v>
      </c>
      <c r="Q29" t="n">
        <v>1389.63</v>
      </c>
      <c r="R29" t="n">
        <v>55.05</v>
      </c>
      <c r="S29" t="n">
        <v>39.31</v>
      </c>
      <c r="T29" t="n">
        <v>6973.18</v>
      </c>
      <c r="U29" t="n">
        <v>0.71</v>
      </c>
      <c r="V29" t="n">
        <v>0.88</v>
      </c>
      <c r="W29" t="n">
        <v>3.4</v>
      </c>
      <c r="X29" t="n">
        <v>0.44</v>
      </c>
      <c r="Y29" t="n">
        <v>1</v>
      </c>
      <c r="Z29" t="n">
        <v>10</v>
      </c>
      <c r="AA29" t="n">
        <v>564.6801513699232</v>
      </c>
      <c r="AB29" t="n">
        <v>772.6202950344125</v>
      </c>
      <c r="AC29" t="n">
        <v>698.8824984557222</v>
      </c>
      <c r="AD29" t="n">
        <v>564680.1513699233</v>
      </c>
      <c r="AE29" t="n">
        <v>772620.2950344125</v>
      </c>
      <c r="AF29" t="n">
        <v>1.171160399099266e-06</v>
      </c>
      <c r="AG29" t="n">
        <v>25</v>
      </c>
      <c r="AH29" t="n">
        <v>698882.4984557221</v>
      </c>
    </row>
    <row r="30">
      <c r="A30" t="n">
        <v>28</v>
      </c>
      <c r="B30" t="n">
        <v>145</v>
      </c>
      <c r="C30" t="inlineStr">
        <is>
          <t xml:space="preserve">CONCLUIDO	</t>
        </is>
      </c>
      <c r="D30" t="n">
        <v>5.3568</v>
      </c>
      <c r="E30" t="n">
        <v>18.67</v>
      </c>
      <c r="F30" t="n">
        <v>14.53</v>
      </c>
      <c r="G30" t="n">
        <v>39.64</v>
      </c>
      <c r="H30" t="n">
        <v>0.48</v>
      </c>
      <c r="I30" t="n">
        <v>22</v>
      </c>
      <c r="J30" t="n">
        <v>299.53</v>
      </c>
      <c r="K30" t="n">
        <v>61.2</v>
      </c>
      <c r="L30" t="n">
        <v>8</v>
      </c>
      <c r="M30" t="n">
        <v>20</v>
      </c>
      <c r="N30" t="n">
        <v>85.33</v>
      </c>
      <c r="O30" t="n">
        <v>37176.68</v>
      </c>
      <c r="P30" t="n">
        <v>233.32</v>
      </c>
      <c r="Q30" t="n">
        <v>1389.66</v>
      </c>
      <c r="R30" t="n">
        <v>54.07</v>
      </c>
      <c r="S30" t="n">
        <v>39.31</v>
      </c>
      <c r="T30" t="n">
        <v>6489.66</v>
      </c>
      <c r="U30" t="n">
        <v>0.73</v>
      </c>
      <c r="V30" t="n">
        <v>0.88</v>
      </c>
      <c r="W30" t="n">
        <v>3.4</v>
      </c>
      <c r="X30" t="n">
        <v>0.41</v>
      </c>
      <c r="Y30" t="n">
        <v>1</v>
      </c>
      <c r="Z30" t="n">
        <v>10</v>
      </c>
      <c r="AA30" t="n">
        <v>560.7579612400046</v>
      </c>
      <c r="AB30" t="n">
        <v>767.2537814638414</v>
      </c>
      <c r="AC30" t="n">
        <v>694.0281574083773</v>
      </c>
      <c r="AD30" t="n">
        <v>560757.9612400046</v>
      </c>
      <c r="AE30" t="n">
        <v>767253.7814638414</v>
      </c>
      <c r="AF30" t="n">
        <v>1.176673861225303e-06</v>
      </c>
      <c r="AG30" t="n">
        <v>25</v>
      </c>
      <c r="AH30" t="n">
        <v>694028.1574083773</v>
      </c>
    </row>
    <row r="31">
      <c r="A31" t="n">
        <v>29</v>
      </c>
      <c r="B31" t="n">
        <v>145</v>
      </c>
      <c r="C31" t="inlineStr">
        <is>
          <t xml:space="preserve">CONCLUIDO	</t>
        </is>
      </c>
      <c r="D31" t="n">
        <v>5.352</v>
      </c>
      <c r="E31" t="n">
        <v>18.68</v>
      </c>
      <c r="F31" t="n">
        <v>14.55</v>
      </c>
      <c r="G31" t="n">
        <v>39.68</v>
      </c>
      <c r="H31" t="n">
        <v>0.49</v>
      </c>
      <c r="I31" t="n">
        <v>22</v>
      </c>
      <c r="J31" t="n">
        <v>300.06</v>
      </c>
      <c r="K31" t="n">
        <v>61.2</v>
      </c>
      <c r="L31" t="n">
        <v>8.25</v>
      </c>
      <c r="M31" t="n">
        <v>20</v>
      </c>
      <c r="N31" t="n">
        <v>85.61</v>
      </c>
      <c r="O31" t="n">
        <v>37241.49</v>
      </c>
      <c r="P31" t="n">
        <v>232.84</v>
      </c>
      <c r="Q31" t="n">
        <v>1389.65</v>
      </c>
      <c r="R31" t="n">
        <v>54.78</v>
      </c>
      <c r="S31" t="n">
        <v>39.31</v>
      </c>
      <c r="T31" t="n">
        <v>6844.73</v>
      </c>
      <c r="U31" t="n">
        <v>0.72</v>
      </c>
      <c r="V31" t="n">
        <v>0.88</v>
      </c>
      <c r="W31" t="n">
        <v>3.39</v>
      </c>
      <c r="X31" t="n">
        <v>0.43</v>
      </c>
      <c r="Y31" t="n">
        <v>1</v>
      </c>
      <c r="Z31" t="n">
        <v>10</v>
      </c>
      <c r="AA31" t="n">
        <v>560.6966531273313</v>
      </c>
      <c r="AB31" t="n">
        <v>767.1698969993587</v>
      </c>
      <c r="AC31" t="n">
        <v>693.9522787594522</v>
      </c>
      <c r="AD31" t="n">
        <v>560696.6531273313</v>
      </c>
      <c r="AE31" t="n">
        <v>767169.8969993587</v>
      </c>
      <c r="AF31" t="n">
        <v>1.175619493966141e-06</v>
      </c>
      <c r="AG31" t="n">
        <v>25</v>
      </c>
      <c r="AH31" t="n">
        <v>693952.2787594522</v>
      </c>
    </row>
    <row r="32">
      <c r="A32" t="n">
        <v>30</v>
      </c>
      <c r="B32" t="n">
        <v>145</v>
      </c>
      <c r="C32" t="inlineStr">
        <is>
          <t xml:space="preserve">CONCLUIDO	</t>
        </is>
      </c>
      <c r="D32" t="n">
        <v>5.376</v>
      </c>
      <c r="E32" t="n">
        <v>18.6</v>
      </c>
      <c r="F32" t="n">
        <v>14.52</v>
      </c>
      <c r="G32" t="n">
        <v>41.49</v>
      </c>
      <c r="H32" t="n">
        <v>0.5</v>
      </c>
      <c r="I32" t="n">
        <v>21</v>
      </c>
      <c r="J32" t="n">
        <v>300.59</v>
      </c>
      <c r="K32" t="n">
        <v>61.2</v>
      </c>
      <c r="L32" t="n">
        <v>8.5</v>
      </c>
      <c r="M32" t="n">
        <v>19</v>
      </c>
      <c r="N32" t="n">
        <v>85.89</v>
      </c>
      <c r="O32" t="n">
        <v>37306.42</v>
      </c>
      <c r="P32" t="n">
        <v>231.57</v>
      </c>
      <c r="Q32" t="n">
        <v>1389.61</v>
      </c>
      <c r="R32" t="n">
        <v>53.8</v>
      </c>
      <c r="S32" t="n">
        <v>39.31</v>
      </c>
      <c r="T32" t="n">
        <v>6358.08</v>
      </c>
      <c r="U32" t="n">
        <v>0.73</v>
      </c>
      <c r="V32" t="n">
        <v>0.88</v>
      </c>
      <c r="W32" t="n">
        <v>3.39</v>
      </c>
      <c r="X32" t="n">
        <v>0.4</v>
      </c>
      <c r="Y32" t="n">
        <v>1</v>
      </c>
      <c r="Z32" t="n">
        <v>10</v>
      </c>
      <c r="AA32" t="n">
        <v>557.7390895374551</v>
      </c>
      <c r="AB32" t="n">
        <v>763.1232280171932</v>
      </c>
      <c r="AC32" t="n">
        <v>690.2918181854091</v>
      </c>
      <c r="AD32" t="n">
        <v>557739.0895374551</v>
      </c>
      <c r="AE32" t="n">
        <v>763123.2280171933</v>
      </c>
      <c r="AF32" t="n">
        <v>1.180891330261953e-06</v>
      </c>
      <c r="AG32" t="n">
        <v>25</v>
      </c>
      <c r="AH32" t="n">
        <v>690291.8181854091</v>
      </c>
    </row>
    <row r="33">
      <c r="A33" t="n">
        <v>31</v>
      </c>
      <c r="B33" t="n">
        <v>145</v>
      </c>
      <c r="C33" t="inlineStr">
        <is>
          <t xml:space="preserve">CONCLUIDO	</t>
        </is>
      </c>
      <c r="D33" t="n">
        <v>5.3985</v>
      </c>
      <c r="E33" t="n">
        <v>18.52</v>
      </c>
      <c r="F33" t="n">
        <v>14.5</v>
      </c>
      <c r="G33" t="n">
        <v>43.49</v>
      </c>
      <c r="H33" t="n">
        <v>0.52</v>
      </c>
      <c r="I33" t="n">
        <v>20</v>
      </c>
      <c r="J33" t="n">
        <v>301.11</v>
      </c>
      <c r="K33" t="n">
        <v>61.2</v>
      </c>
      <c r="L33" t="n">
        <v>8.75</v>
      </c>
      <c r="M33" t="n">
        <v>18</v>
      </c>
      <c r="N33" t="n">
        <v>86.16</v>
      </c>
      <c r="O33" t="n">
        <v>37371.47</v>
      </c>
      <c r="P33" t="n">
        <v>229.93</v>
      </c>
      <c r="Q33" t="n">
        <v>1389.7</v>
      </c>
      <c r="R33" t="n">
        <v>52.93</v>
      </c>
      <c r="S33" t="n">
        <v>39.31</v>
      </c>
      <c r="T33" t="n">
        <v>5929.15</v>
      </c>
      <c r="U33" t="n">
        <v>0.74</v>
      </c>
      <c r="V33" t="n">
        <v>0.89</v>
      </c>
      <c r="W33" t="n">
        <v>3.39</v>
      </c>
      <c r="X33" t="n">
        <v>0.37</v>
      </c>
      <c r="Y33" t="n">
        <v>1</v>
      </c>
      <c r="Z33" t="n">
        <v>10</v>
      </c>
      <c r="AA33" t="n">
        <v>554.5895116703402</v>
      </c>
      <c r="AB33" t="n">
        <v>758.8138366298379</v>
      </c>
      <c r="AC33" t="n">
        <v>686.3937090637939</v>
      </c>
      <c r="AD33" t="n">
        <v>554589.5116703402</v>
      </c>
      <c r="AE33" t="n">
        <v>758813.8366298379</v>
      </c>
      <c r="AF33" t="n">
        <v>1.185833676789277e-06</v>
      </c>
      <c r="AG33" t="n">
        <v>25</v>
      </c>
      <c r="AH33" t="n">
        <v>686393.709063794</v>
      </c>
    </row>
    <row r="34">
      <c r="A34" t="n">
        <v>32</v>
      </c>
      <c r="B34" t="n">
        <v>145</v>
      </c>
      <c r="C34" t="inlineStr">
        <is>
          <t xml:space="preserve">CONCLUIDO	</t>
        </is>
      </c>
      <c r="D34" t="n">
        <v>5.4001</v>
      </c>
      <c r="E34" t="n">
        <v>18.52</v>
      </c>
      <c r="F34" t="n">
        <v>14.49</v>
      </c>
      <c r="G34" t="n">
        <v>43.47</v>
      </c>
      <c r="H34" t="n">
        <v>0.53</v>
      </c>
      <c r="I34" t="n">
        <v>20</v>
      </c>
      <c r="J34" t="n">
        <v>301.64</v>
      </c>
      <c r="K34" t="n">
        <v>61.2</v>
      </c>
      <c r="L34" t="n">
        <v>9</v>
      </c>
      <c r="M34" t="n">
        <v>18</v>
      </c>
      <c r="N34" t="n">
        <v>86.44</v>
      </c>
      <c r="O34" t="n">
        <v>37436.63</v>
      </c>
      <c r="P34" t="n">
        <v>229.67</v>
      </c>
      <c r="Q34" t="n">
        <v>1389.67</v>
      </c>
      <c r="R34" t="n">
        <v>52.72</v>
      </c>
      <c r="S34" t="n">
        <v>39.31</v>
      </c>
      <c r="T34" t="n">
        <v>5825.83</v>
      </c>
      <c r="U34" t="n">
        <v>0.75</v>
      </c>
      <c r="V34" t="n">
        <v>0.89</v>
      </c>
      <c r="W34" t="n">
        <v>3.39</v>
      </c>
      <c r="X34" t="n">
        <v>0.37</v>
      </c>
      <c r="Y34" t="n">
        <v>1</v>
      </c>
      <c r="Z34" t="n">
        <v>10</v>
      </c>
      <c r="AA34" t="n">
        <v>554.1669091161233</v>
      </c>
      <c r="AB34" t="n">
        <v>758.2356131712494</v>
      </c>
      <c r="AC34" t="n">
        <v>685.8706704405514</v>
      </c>
      <c r="AD34" t="n">
        <v>554166.9091161233</v>
      </c>
      <c r="AE34" t="n">
        <v>758235.6131712494</v>
      </c>
      <c r="AF34" t="n">
        <v>1.186185132542331e-06</v>
      </c>
      <c r="AG34" t="n">
        <v>25</v>
      </c>
      <c r="AH34" t="n">
        <v>685870.6704405514</v>
      </c>
    </row>
    <row r="35">
      <c r="A35" t="n">
        <v>33</v>
      </c>
      <c r="B35" t="n">
        <v>145</v>
      </c>
      <c r="C35" t="inlineStr">
        <is>
          <t xml:space="preserve">CONCLUIDO	</t>
        </is>
      </c>
      <c r="D35" t="n">
        <v>5.4195</v>
      </c>
      <c r="E35" t="n">
        <v>18.45</v>
      </c>
      <c r="F35" t="n">
        <v>14.48</v>
      </c>
      <c r="G35" t="n">
        <v>45.72</v>
      </c>
      <c r="H35" t="n">
        <v>0.55</v>
      </c>
      <c r="I35" t="n">
        <v>19</v>
      </c>
      <c r="J35" t="n">
        <v>302.17</v>
      </c>
      <c r="K35" t="n">
        <v>61.2</v>
      </c>
      <c r="L35" t="n">
        <v>9.25</v>
      </c>
      <c r="M35" t="n">
        <v>17</v>
      </c>
      <c r="N35" t="n">
        <v>86.72</v>
      </c>
      <c r="O35" t="n">
        <v>37501.91</v>
      </c>
      <c r="P35" t="n">
        <v>228.37</v>
      </c>
      <c r="Q35" t="n">
        <v>1389.72</v>
      </c>
      <c r="R35" t="n">
        <v>52.44</v>
      </c>
      <c r="S35" t="n">
        <v>39.31</v>
      </c>
      <c r="T35" t="n">
        <v>5690.08</v>
      </c>
      <c r="U35" t="n">
        <v>0.75</v>
      </c>
      <c r="V35" t="n">
        <v>0.89</v>
      </c>
      <c r="W35" t="n">
        <v>3.39</v>
      </c>
      <c r="X35" t="n">
        <v>0.36</v>
      </c>
      <c r="Y35" t="n">
        <v>1</v>
      </c>
      <c r="Z35" t="n">
        <v>10</v>
      </c>
      <c r="AA35" t="n">
        <v>551.6355049631613</v>
      </c>
      <c r="AB35" t="n">
        <v>754.7720343314973</v>
      </c>
      <c r="AC35" t="n">
        <v>682.7376507041018</v>
      </c>
      <c r="AD35" t="n">
        <v>551635.5049631613</v>
      </c>
      <c r="AE35" t="n">
        <v>754772.0343314973</v>
      </c>
      <c r="AF35" t="n">
        <v>1.190446533548113e-06</v>
      </c>
      <c r="AG35" t="n">
        <v>25</v>
      </c>
      <c r="AH35" t="n">
        <v>682737.6507041019</v>
      </c>
    </row>
    <row r="36">
      <c r="A36" t="n">
        <v>34</v>
      </c>
      <c r="B36" t="n">
        <v>145</v>
      </c>
      <c r="C36" t="inlineStr">
        <is>
          <t xml:space="preserve">CONCLUIDO	</t>
        </is>
      </c>
      <c r="D36" t="n">
        <v>5.4181</v>
      </c>
      <c r="E36" t="n">
        <v>18.46</v>
      </c>
      <c r="F36" t="n">
        <v>14.48</v>
      </c>
      <c r="G36" t="n">
        <v>45.74</v>
      </c>
      <c r="H36" t="n">
        <v>0.5600000000000001</v>
      </c>
      <c r="I36" t="n">
        <v>19</v>
      </c>
      <c r="J36" t="n">
        <v>302.7</v>
      </c>
      <c r="K36" t="n">
        <v>61.2</v>
      </c>
      <c r="L36" t="n">
        <v>9.5</v>
      </c>
      <c r="M36" t="n">
        <v>17</v>
      </c>
      <c r="N36" t="n">
        <v>87</v>
      </c>
      <c r="O36" t="n">
        <v>37567.32</v>
      </c>
      <c r="P36" t="n">
        <v>227.13</v>
      </c>
      <c r="Q36" t="n">
        <v>1389.57</v>
      </c>
      <c r="R36" t="n">
        <v>52.66</v>
      </c>
      <c r="S36" t="n">
        <v>39.31</v>
      </c>
      <c r="T36" t="n">
        <v>5802.34</v>
      </c>
      <c r="U36" t="n">
        <v>0.75</v>
      </c>
      <c r="V36" t="n">
        <v>0.89</v>
      </c>
      <c r="W36" t="n">
        <v>3.39</v>
      </c>
      <c r="X36" t="n">
        <v>0.36</v>
      </c>
      <c r="Y36" t="n">
        <v>1</v>
      </c>
      <c r="Z36" t="n">
        <v>10</v>
      </c>
      <c r="AA36" t="n">
        <v>550.4732650711385</v>
      </c>
      <c r="AB36" t="n">
        <v>753.1818064368265</v>
      </c>
      <c r="AC36" t="n">
        <v>681.2991919277995</v>
      </c>
      <c r="AD36" t="n">
        <v>550473.2650711385</v>
      </c>
      <c r="AE36" t="n">
        <v>753181.8064368265</v>
      </c>
      <c r="AF36" t="n">
        <v>1.190139009764191e-06</v>
      </c>
      <c r="AG36" t="n">
        <v>25</v>
      </c>
      <c r="AH36" t="n">
        <v>681299.1919277995</v>
      </c>
    </row>
    <row r="37">
      <c r="A37" t="n">
        <v>35</v>
      </c>
      <c r="B37" t="n">
        <v>145</v>
      </c>
      <c r="C37" t="inlineStr">
        <is>
          <t xml:space="preserve">CONCLUIDO	</t>
        </is>
      </c>
      <c r="D37" t="n">
        <v>5.4409</v>
      </c>
      <c r="E37" t="n">
        <v>18.38</v>
      </c>
      <c r="F37" t="n">
        <v>14.46</v>
      </c>
      <c r="G37" t="n">
        <v>48.2</v>
      </c>
      <c r="H37" t="n">
        <v>0.57</v>
      </c>
      <c r="I37" t="n">
        <v>18</v>
      </c>
      <c r="J37" t="n">
        <v>303.23</v>
      </c>
      <c r="K37" t="n">
        <v>61.2</v>
      </c>
      <c r="L37" t="n">
        <v>9.75</v>
      </c>
      <c r="M37" t="n">
        <v>16</v>
      </c>
      <c r="N37" t="n">
        <v>87.28</v>
      </c>
      <c r="O37" t="n">
        <v>37632.84</v>
      </c>
      <c r="P37" t="n">
        <v>225.53</v>
      </c>
      <c r="Q37" t="n">
        <v>1389.65</v>
      </c>
      <c r="R37" t="n">
        <v>51.76</v>
      </c>
      <c r="S37" t="n">
        <v>39.31</v>
      </c>
      <c r="T37" t="n">
        <v>5356.52</v>
      </c>
      <c r="U37" t="n">
        <v>0.76</v>
      </c>
      <c r="V37" t="n">
        <v>0.89</v>
      </c>
      <c r="W37" t="n">
        <v>3.39</v>
      </c>
      <c r="X37" t="n">
        <v>0.34</v>
      </c>
      <c r="Y37" t="n">
        <v>1</v>
      </c>
      <c r="Z37" t="n">
        <v>10</v>
      </c>
      <c r="AA37" t="n">
        <v>538.2764220459661</v>
      </c>
      <c r="AB37" t="n">
        <v>736.4935477230476</v>
      </c>
      <c r="AC37" t="n">
        <v>666.2036372035457</v>
      </c>
      <c r="AD37" t="n">
        <v>538276.4220459661</v>
      </c>
      <c r="AE37" t="n">
        <v>736493.5477230477</v>
      </c>
      <c r="AF37" t="n">
        <v>1.195147254245212e-06</v>
      </c>
      <c r="AG37" t="n">
        <v>24</v>
      </c>
      <c r="AH37" t="n">
        <v>666203.6372035457</v>
      </c>
    </row>
    <row r="38">
      <c r="A38" t="n">
        <v>36</v>
      </c>
      <c r="B38" t="n">
        <v>145</v>
      </c>
      <c r="C38" t="inlineStr">
        <is>
          <t xml:space="preserve">CONCLUIDO	</t>
        </is>
      </c>
      <c r="D38" t="n">
        <v>5.4619</v>
      </c>
      <c r="E38" t="n">
        <v>18.31</v>
      </c>
      <c r="F38" t="n">
        <v>14.44</v>
      </c>
      <c r="G38" t="n">
        <v>50.98</v>
      </c>
      <c r="H38" t="n">
        <v>0.59</v>
      </c>
      <c r="I38" t="n">
        <v>17</v>
      </c>
      <c r="J38" t="n">
        <v>303.76</v>
      </c>
      <c r="K38" t="n">
        <v>61.2</v>
      </c>
      <c r="L38" t="n">
        <v>10</v>
      </c>
      <c r="M38" t="n">
        <v>15</v>
      </c>
      <c r="N38" t="n">
        <v>87.56999999999999</v>
      </c>
      <c r="O38" t="n">
        <v>37698.48</v>
      </c>
      <c r="P38" t="n">
        <v>223.19</v>
      </c>
      <c r="Q38" t="n">
        <v>1389.63</v>
      </c>
      <c r="R38" t="n">
        <v>51.32</v>
      </c>
      <c r="S38" t="n">
        <v>39.31</v>
      </c>
      <c r="T38" t="n">
        <v>5139.22</v>
      </c>
      <c r="U38" t="n">
        <v>0.77</v>
      </c>
      <c r="V38" t="n">
        <v>0.89</v>
      </c>
      <c r="W38" t="n">
        <v>3.39</v>
      </c>
      <c r="X38" t="n">
        <v>0.32</v>
      </c>
      <c r="Y38" t="n">
        <v>1</v>
      </c>
      <c r="Z38" t="n">
        <v>10</v>
      </c>
      <c r="AA38" t="n">
        <v>534.5958347573742</v>
      </c>
      <c r="AB38" t="n">
        <v>731.4576058187447</v>
      </c>
      <c r="AC38" t="n">
        <v>661.6483185266005</v>
      </c>
      <c r="AD38" t="n">
        <v>534595.8347573741</v>
      </c>
      <c r="AE38" t="n">
        <v>731457.6058187447</v>
      </c>
      <c r="AF38" t="n">
        <v>1.199760111004048e-06</v>
      </c>
      <c r="AG38" t="n">
        <v>24</v>
      </c>
      <c r="AH38" t="n">
        <v>661648.3185266005</v>
      </c>
    </row>
    <row r="39">
      <c r="A39" t="n">
        <v>37</v>
      </c>
      <c r="B39" t="n">
        <v>145</v>
      </c>
      <c r="C39" t="inlineStr">
        <is>
          <t xml:space="preserve">CONCLUIDO	</t>
        </is>
      </c>
      <c r="D39" t="n">
        <v>5.4624</v>
      </c>
      <c r="E39" t="n">
        <v>18.31</v>
      </c>
      <c r="F39" t="n">
        <v>14.44</v>
      </c>
      <c r="G39" t="n">
        <v>50.97</v>
      </c>
      <c r="H39" t="n">
        <v>0.6</v>
      </c>
      <c r="I39" t="n">
        <v>17</v>
      </c>
      <c r="J39" t="n">
        <v>304.3</v>
      </c>
      <c r="K39" t="n">
        <v>61.2</v>
      </c>
      <c r="L39" t="n">
        <v>10.25</v>
      </c>
      <c r="M39" t="n">
        <v>15</v>
      </c>
      <c r="N39" t="n">
        <v>87.84999999999999</v>
      </c>
      <c r="O39" t="n">
        <v>37764.25</v>
      </c>
      <c r="P39" t="n">
        <v>224.08</v>
      </c>
      <c r="Q39" t="n">
        <v>1389.57</v>
      </c>
      <c r="R39" t="n">
        <v>51.3</v>
      </c>
      <c r="S39" t="n">
        <v>39.31</v>
      </c>
      <c r="T39" t="n">
        <v>5132.94</v>
      </c>
      <c r="U39" t="n">
        <v>0.77</v>
      </c>
      <c r="V39" t="n">
        <v>0.89</v>
      </c>
      <c r="W39" t="n">
        <v>3.39</v>
      </c>
      <c r="X39" t="n">
        <v>0.32</v>
      </c>
      <c r="Y39" t="n">
        <v>1</v>
      </c>
      <c r="Z39" t="n">
        <v>10</v>
      </c>
      <c r="AA39" t="n">
        <v>535.4537481932284</v>
      </c>
      <c r="AB39" t="n">
        <v>732.6314408301503</v>
      </c>
      <c r="AC39" t="n">
        <v>662.7101243720052</v>
      </c>
      <c r="AD39" t="n">
        <v>535453.7481932284</v>
      </c>
      <c r="AE39" t="n">
        <v>732631.4408301503</v>
      </c>
      <c r="AF39" t="n">
        <v>1.199869940926877e-06</v>
      </c>
      <c r="AG39" t="n">
        <v>24</v>
      </c>
      <c r="AH39" t="n">
        <v>662710.1243720052</v>
      </c>
    </row>
    <row r="40">
      <c r="A40" t="n">
        <v>38</v>
      </c>
      <c r="B40" t="n">
        <v>145</v>
      </c>
      <c r="C40" t="inlineStr">
        <is>
          <t xml:space="preserve">CONCLUIDO	</t>
        </is>
      </c>
      <c r="D40" t="n">
        <v>5.4622</v>
      </c>
      <c r="E40" t="n">
        <v>18.31</v>
      </c>
      <c r="F40" t="n">
        <v>14.44</v>
      </c>
      <c r="G40" t="n">
        <v>50.97</v>
      </c>
      <c r="H40" t="n">
        <v>0.61</v>
      </c>
      <c r="I40" t="n">
        <v>17</v>
      </c>
      <c r="J40" t="n">
        <v>304.83</v>
      </c>
      <c r="K40" t="n">
        <v>61.2</v>
      </c>
      <c r="L40" t="n">
        <v>10.5</v>
      </c>
      <c r="M40" t="n">
        <v>15</v>
      </c>
      <c r="N40" t="n">
        <v>88.13</v>
      </c>
      <c r="O40" t="n">
        <v>37830.13</v>
      </c>
      <c r="P40" t="n">
        <v>222.42</v>
      </c>
      <c r="Q40" t="n">
        <v>1389.57</v>
      </c>
      <c r="R40" t="n">
        <v>51.29</v>
      </c>
      <c r="S40" t="n">
        <v>39.31</v>
      </c>
      <c r="T40" t="n">
        <v>5125.72</v>
      </c>
      <c r="U40" t="n">
        <v>0.77</v>
      </c>
      <c r="V40" t="n">
        <v>0.89</v>
      </c>
      <c r="W40" t="n">
        <v>3.39</v>
      </c>
      <c r="X40" t="n">
        <v>0.32</v>
      </c>
      <c r="Y40" t="n">
        <v>1</v>
      </c>
      <c r="Z40" t="n">
        <v>10</v>
      </c>
      <c r="AA40" t="n">
        <v>533.8114339371721</v>
      </c>
      <c r="AB40" t="n">
        <v>730.3843540112224</v>
      </c>
      <c r="AC40" t="n">
        <v>660.6774963652698</v>
      </c>
      <c r="AD40" t="n">
        <v>533811.4339371721</v>
      </c>
      <c r="AE40" t="n">
        <v>730384.3540112224</v>
      </c>
      <c r="AF40" t="n">
        <v>1.199826008957746e-06</v>
      </c>
      <c r="AG40" t="n">
        <v>24</v>
      </c>
      <c r="AH40" t="n">
        <v>660677.4963652698</v>
      </c>
    </row>
    <row r="41">
      <c r="A41" t="n">
        <v>39</v>
      </c>
      <c r="B41" t="n">
        <v>145</v>
      </c>
      <c r="C41" t="inlineStr">
        <is>
          <t xml:space="preserve">CONCLUIDO	</t>
        </is>
      </c>
      <c r="D41" t="n">
        <v>5.4838</v>
      </c>
      <c r="E41" t="n">
        <v>18.24</v>
      </c>
      <c r="F41" t="n">
        <v>14.42</v>
      </c>
      <c r="G41" t="n">
        <v>54.09</v>
      </c>
      <c r="H41" t="n">
        <v>0.63</v>
      </c>
      <c r="I41" t="n">
        <v>16</v>
      </c>
      <c r="J41" t="n">
        <v>305.37</v>
      </c>
      <c r="K41" t="n">
        <v>61.2</v>
      </c>
      <c r="L41" t="n">
        <v>10.75</v>
      </c>
      <c r="M41" t="n">
        <v>14</v>
      </c>
      <c r="N41" t="n">
        <v>88.42</v>
      </c>
      <c r="O41" t="n">
        <v>37896.14</v>
      </c>
      <c r="P41" t="n">
        <v>220.52</v>
      </c>
      <c r="Q41" t="n">
        <v>1389.67</v>
      </c>
      <c r="R41" t="n">
        <v>50.69</v>
      </c>
      <c r="S41" t="n">
        <v>39.31</v>
      </c>
      <c r="T41" t="n">
        <v>4831.52</v>
      </c>
      <c r="U41" t="n">
        <v>0.78</v>
      </c>
      <c r="V41" t="n">
        <v>0.89</v>
      </c>
      <c r="W41" t="n">
        <v>3.39</v>
      </c>
      <c r="X41" t="n">
        <v>0.3</v>
      </c>
      <c r="Y41" t="n">
        <v>1</v>
      </c>
      <c r="Z41" t="n">
        <v>10</v>
      </c>
      <c r="AA41" t="n">
        <v>530.564999953726</v>
      </c>
      <c r="AB41" t="n">
        <v>725.9424398125124</v>
      </c>
      <c r="AC41" t="n">
        <v>656.6595122234188</v>
      </c>
      <c r="AD41" t="n">
        <v>530564.999953726</v>
      </c>
      <c r="AE41" t="n">
        <v>725942.4398125124</v>
      </c>
      <c r="AF41" t="n">
        <v>1.204570661623977e-06</v>
      </c>
      <c r="AG41" t="n">
        <v>24</v>
      </c>
      <c r="AH41" t="n">
        <v>656659.5122234188</v>
      </c>
    </row>
    <row r="42">
      <c r="A42" t="n">
        <v>40</v>
      </c>
      <c r="B42" t="n">
        <v>145</v>
      </c>
      <c r="C42" t="inlineStr">
        <is>
          <t xml:space="preserve">CONCLUIDO	</t>
        </is>
      </c>
      <c r="D42" t="n">
        <v>5.4847</v>
      </c>
      <c r="E42" t="n">
        <v>18.23</v>
      </c>
      <c r="F42" t="n">
        <v>14.42</v>
      </c>
      <c r="G42" t="n">
        <v>54.08</v>
      </c>
      <c r="H42" t="n">
        <v>0.64</v>
      </c>
      <c r="I42" t="n">
        <v>16</v>
      </c>
      <c r="J42" t="n">
        <v>305.9</v>
      </c>
      <c r="K42" t="n">
        <v>61.2</v>
      </c>
      <c r="L42" t="n">
        <v>11</v>
      </c>
      <c r="M42" t="n">
        <v>14</v>
      </c>
      <c r="N42" t="n">
        <v>88.7</v>
      </c>
      <c r="O42" t="n">
        <v>37962.28</v>
      </c>
      <c r="P42" t="n">
        <v>220.32</v>
      </c>
      <c r="Q42" t="n">
        <v>1389.74</v>
      </c>
      <c r="R42" t="n">
        <v>50.68</v>
      </c>
      <c r="S42" t="n">
        <v>39.31</v>
      </c>
      <c r="T42" t="n">
        <v>4824.38</v>
      </c>
      <c r="U42" t="n">
        <v>0.78</v>
      </c>
      <c r="V42" t="n">
        <v>0.89</v>
      </c>
      <c r="W42" t="n">
        <v>3.38</v>
      </c>
      <c r="X42" t="n">
        <v>0.3</v>
      </c>
      <c r="Y42" t="n">
        <v>1</v>
      </c>
      <c r="Z42" t="n">
        <v>10</v>
      </c>
      <c r="AA42" t="n">
        <v>530.3156696069947</v>
      </c>
      <c r="AB42" t="n">
        <v>725.601295032436</v>
      </c>
      <c r="AC42" t="n">
        <v>656.3509258223534</v>
      </c>
      <c r="AD42" t="n">
        <v>530315.6696069947</v>
      </c>
      <c r="AE42" t="n">
        <v>725601.295032436</v>
      </c>
      <c r="AF42" t="n">
        <v>1.20476835548507e-06</v>
      </c>
      <c r="AG42" t="n">
        <v>24</v>
      </c>
      <c r="AH42" t="n">
        <v>656350.9258223533</v>
      </c>
    </row>
    <row r="43">
      <c r="A43" t="n">
        <v>41</v>
      </c>
      <c r="B43" t="n">
        <v>145</v>
      </c>
      <c r="C43" t="inlineStr">
        <is>
          <t xml:space="preserve">CONCLUIDO	</t>
        </is>
      </c>
      <c r="D43" t="n">
        <v>5.5038</v>
      </c>
      <c r="E43" t="n">
        <v>18.17</v>
      </c>
      <c r="F43" t="n">
        <v>14.41</v>
      </c>
      <c r="G43" t="n">
        <v>57.65</v>
      </c>
      <c r="H43" t="n">
        <v>0.65</v>
      </c>
      <c r="I43" t="n">
        <v>15</v>
      </c>
      <c r="J43" t="n">
        <v>306.44</v>
      </c>
      <c r="K43" t="n">
        <v>61.2</v>
      </c>
      <c r="L43" t="n">
        <v>11.25</v>
      </c>
      <c r="M43" t="n">
        <v>13</v>
      </c>
      <c r="N43" t="n">
        <v>88.98999999999999</v>
      </c>
      <c r="O43" t="n">
        <v>38028.53</v>
      </c>
      <c r="P43" t="n">
        <v>218.68</v>
      </c>
      <c r="Q43" t="n">
        <v>1389.6</v>
      </c>
      <c r="R43" t="n">
        <v>50.46</v>
      </c>
      <c r="S43" t="n">
        <v>39.31</v>
      </c>
      <c r="T43" t="n">
        <v>4719.18</v>
      </c>
      <c r="U43" t="n">
        <v>0.78</v>
      </c>
      <c r="V43" t="n">
        <v>0.89</v>
      </c>
      <c r="W43" t="n">
        <v>3.38</v>
      </c>
      <c r="X43" t="n">
        <v>0.29</v>
      </c>
      <c r="Y43" t="n">
        <v>1</v>
      </c>
      <c r="Z43" t="n">
        <v>10</v>
      </c>
      <c r="AA43" t="n">
        <v>527.55565951401</v>
      </c>
      <c r="AB43" t="n">
        <v>721.8249274601627</v>
      </c>
      <c r="AC43" t="n">
        <v>652.9349694710124</v>
      </c>
      <c r="AD43" t="n">
        <v>527555.6595140101</v>
      </c>
      <c r="AE43" t="n">
        <v>721824.9274601627</v>
      </c>
      <c r="AF43" t="n">
        <v>1.208963858537154e-06</v>
      </c>
      <c r="AG43" t="n">
        <v>24</v>
      </c>
      <c r="AH43" t="n">
        <v>652934.9694710125</v>
      </c>
    </row>
    <row r="44">
      <c r="A44" t="n">
        <v>42</v>
      </c>
      <c r="B44" t="n">
        <v>145</v>
      </c>
      <c r="C44" t="inlineStr">
        <is>
          <t xml:space="preserve">CONCLUIDO	</t>
        </is>
      </c>
      <c r="D44" t="n">
        <v>5.5048</v>
      </c>
      <c r="E44" t="n">
        <v>18.17</v>
      </c>
      <c r="F44" t="n">
        <v>14.41</v>
      </c>
      <c r="G44" t="n">
        <v>57.63</v>
      </c>
      <c r="H44" t="n">
        <v>0.67</v>
      </c>
      <c r="I44" t="n">
        <v>15</v>
      </c>
      <c r="J44" t="n">
        <v>306.98</v>
      </c>
      <c r="K44" t="n">
        <v>61.2</v>
      </c>
      <c r="L44" t="n">
        <v>11.5</v>
      </c>
      <c r="M44" t="n">
        <v>13</v>
      </c>
      <c r="N44" t="n">
        <v>89.28</v>
      </c>
      <c r="O44" t="n">
        <v>38094.91</v>
      </c>
      <c r="P44" t="n">
        <v>217.3</v>
      </c>
      <c r="Q44" t="n">
        <v>1389.74</v>
      </c>
      <c r="R44" t="n">
        <v>50.13</v>
      </c>
      <c r="S44" t="n">
        <v>39.31</v>
      </c>
      <c r="T44" t="n">
        <v>4557.47</v>
      </c>
      <c r="U44" t="n">
        <v>0.78</v>
      </c>
      <c r="V44" t="n">
        <v>0.89</v>
      </c>
      <c r="W44" t="n">
        <v>3.39</v>
      </c>
      <c r="X44" t="n">
        <v>0.29</v>
      </c>
      <c r="Y44" t="n">
        <v>1</v>
      </c>
      <c r="Z44" t="n">
        <v>10</v>
      </c>
      <c r="AA44" t="n">
        <v>526.135623147144</v>
      </c>
      <c r="AB44" t="n">
        <v>719.8819710554336</v>
      </c>
      <c r="AC44" t="n">
        <v>651.1774460985943</v>
      </c>
      <c r="AD44" t="n">
        <v>526135.623147144</v>
      </c>
      <c r="AE44" t="n">
        <v>719881.9710554336</v>
      </c>
      <c r="AF44" t="n">
        <v>1.209183518382813e-06</v>
      </c>
      <c r="AG44" t="n">
        <v>24</v>
      </c>
      <c r="AH44" t="n">
        <v>651177.4460985942</v>
      </c>
    </row>
    <row r="45">
      <c r="A45" t="n">
        <v>43</v>
      </c>
      <c r="B45" t="n">
        <v>145</v>
      </c>
      <c r="C45" t="inlineStr">
        <is>
          <t xml:space="preserve">CONCLUIDO	</t>
        </is>
      </c>
      <c r="D45" t="n">
        <v>5.5044</v>
      </c>
      <c r="E45" t="n">
        <v>18.17</v>
      </c>
      <c r="F45" t="n">
        <v>14.41</v>
      </c>
      <c r="G45" t="n">
        <v>57.64</v>
      </c>
      <c r="H45" t="n">
        <v>0.68</v>
      </c>
      <c r="I45" t="n">
        <v>15</v>
      </c>
      <c r="J45" t="n">
        <v>307.52</v>
      </c>
      <c r="K45" t="n">
        <v>61.2</v>
      </c>
      <c r="L45" t="n">
        <v>11.75</v>
      </c>
      <c r="M45" t="n">
        <v>13</v>
      </c>
      <c r="N45" t="n">
        <v>89.56999999999999</v>
      </c>
      <c r="O45" t="n">
        <v>38161.42</v>
      </c>
      <c r="P45" t="n">
        <v>216.69</v>
      </c>
      <c r="Q45" t="n">
        <v>1389.64</v>
      </c>
      <c r="R45" t="n">
        <v>50.37</v>
      </c>
      <c r="S45" t="n">
        <v>39.31</v>
      </c>
      <c r="T45" t="n">
        <v>4676.12</v>
      </c>
      <c r="U45" t="n">
        <v>0.78</v>
      </c>
      <c r="V45" t="n">
        <v>0.89</v>
      </c>
      <c r="W45" t="n">
        <v>3.38</v>
      </c>
      <c r="X45" t="n">
        <v>0.29</v>
      </c>
      <c r="Y45" t="n">
        <v>1</v>
      </c>
      <c r="Z45" t="n">
        <v>10</v>
      </c>
      <c r="AA45" t="n">
        <v>525.5547574047519</v>
      </c>
      <c r="AB45" t="n">
        <v>719.0872049207047</v>
      </c>
      <c r="AC45" t="n">
        <v>650.4585313283028</v>
      </c>
      <c r="AD45" t="n">
        <v>525554.7574047518</v>
      </c>
      <c r="AE45" t="n">
        <v>719087.2049207047</v>
      </c>
      <c r="AF45" t="n">
        <v>1.209095654444549e-06</v>
      </c>
      <c r="AG45" t="n">
        <v>24</v>
      </c>
      <c r="AH45" t="n">
        <v>650458.5313283028</v>
      </c>
    </row>
    <row r="46">
      <c r="A46" t="n">
        <v>44</v>
      </c>
      <c r="B46" t="n">
        <v>145</v>
      </c>
      <c r="C46" t="inlineStr">
        <is>
          <t xml:space="preserve">CONCLUIDO	</t>
        </is>
      </c>
      <c r="D46" t="n">
        <v>5.5274</v>
      </c>
      <c r="E46" t="n">
        <v>18.09</v>
      </c>
      <c r="F46" t="n">
        <v>14.39</v>
      </c>
      <c r="G46" t="n">
        <v>61.66</v>
      </c>
      <c r="H46" t="n">
        <v>0.6899999999999999</v>
      </c>
      <c r="I46" t="n">
        <v>14</v>
      </c>
      <c r="J46" t="n">
        <v>308.06</v>
      </c>
      <c r="K46" t="n">
        <v>61.2</v>
      </c>
      <c r="L46" t="n">
        <v>12</v>
      </c>
      <c r="M46" t="n">
        <v>12</v>
      </c>
      <c r="N46" t="n">
        <v>89.86</v>
      </c>
      <c r="O46" t="n">
        <v>38228.06</v>
      </c>
      <c r="P46" t="n">
        <v>215.53</v>
      </c>
      <c r="Q46" t="n">
        <v>1389.58</v>
      </c>
      <c r="R46" t="n">
        <v>49.52</v>
      </c>
      <c r="S46" t="n">
        <v>39.31</v>
      </c>
      <c r="T46" t="n">
        <v>4255.48</v>
      </c>
      <c r="U46" t="n">
        <v>0.79</v>
      </c>
      <c r="V46" t="n">
        <v>0.89</v>
      </c>
      <c r="W46" t="n">
        <v>3.39</v>
      </c>
      <c r="X46" t="n">
        <v>0.27</v>
      </c>
      <c r="Y46" t="n">
        <v>1</v>
      </c>
      <c r="Z46" t="n">
        <v>10</v>
      </c>
      <c r="AA46" t="n">
        <v>523.0174779278351</v>
      </c>
      <c r="AB46" t="n">
        <v>715.6155872035167</v>
      </c>
      <c r="AC46" t="n">
        <v>647.3182399335972</v>
      </c>
      <c r="AD46" t="n">
        <v>523017.4779278351</v>
      </c>
      <c r="AE46" t="n">
        <v>715615.5872035167</v>
      </c>
      <c r="AF46" t="n">
        <v>1.214147830894702e-06</v>
      </c>
      <c r="AG46" t="n">
        <v>24</v>
      </c>
      <c r="AH46" t="n">
        <v>647318.2399335972</v>
      </c>
    </row>
    <row r="47">
      <c r="A47" t="n">
        <v>45</v>
      </c>
      <c r="B47" t="n">
        <v>145</v>
      </c>
      <c r="C47" t="inlineStr">
        <is>
          <t xml:space="preserve">CONCLUIDO	</t>
        </is>
      </c>
      <c r="D47" t="n">
        <v>5.5303</v>
      </c>
      <c r="E47" t="n">
        <v>18.08</v>
      </c>
      <c r="F47" t="n">
        <v>14.38</v>
      </c>
      <c r="G47" t="n">
        <v>61.62</v>
      </c>
      <c r="H47" t="n">
        <v>0.71</v>
      </c>
      <c r="I47" t="n">
        <v>14</v>
      </c>
      <c r="J47" t="n">
        <v>308.6</v>
      </c>
      <c r="K47" t="n">
        <v>61.2</v>
      </c>
      <c r="L47" t="n">
        <v>12.25</v>
      </c>
      <c r="M47" t="n">
        <v>12</v>
      </c>
      <c r="N47" t="n">
        <v>90.15000000000001</v>
      </c>
      <c r="O47" t="n">
        <v>38294.82</v>
      </c>
      <c r="P47" t="n">
        <v>214.1</v>
      </c>
      <c r="Q47" t="n">
        <v>1389.78</v>
      </c>
      <c r="R47" t="n">
        <v>49.34</v>
      </c>
      <c r="S47" t="n">
        <v>39.31</v>
      </c>
      <c r="T47" t="n">
        <v>4165.13</v>
      </c>
      <c r="U47" t="n">
        <v>0.8</v>
      </c>
      <c r="V47" t="n">
        <v>0.89</v>
      </c>
      <c r="W47" t="n">
        <v>3.38</v>
      </c>
      <c r="X47" t="n">
        <v>0.26</v>
      </c>
      <c r="Y47" t="n">
        <v>1</v>
      </c>
      <c r="Z47" t="n">
        <v>10</v>
      </c>
      <c r="AA47" t="n">
        <v>521.3888829621735</v>
      </c>
      <c r="AB47" t="n">
        <v>713.3872717229596</v>
      </c>
      <c r="AC47" t="n">
        <v>645.3025917550439</v>
      </c>
      <c r="AD47" t="n">
        <v>521388.8829621735</v>
      </c>
      <c r="AE47" t="n">
        <v>713387.2717229596</v>
      </c>
      <c r="AF47" t="n">
        <v>1.214784844447113e-06</v>
      </c>
      <c r="AG47" t="n">
        <v>24</v>
      </c>
      <c r="AH47" t="n">
        <v>645302.5917550438</v>
      </c>
    </row>
    <row r="48">
      <c r="A48" t="n">
        <v>46</v>
      </c>
      <c r="B48" t="n">
        <v>145</v>
      </c>
      <c r="C48" t="inlineStr">
        <is>
          <t xml:space="preserve">CONCLUIDO	</t>
        </is>
      </c>
      <c r="D48" t="n">
        <v>5.5266</v>
      </c>
      <c r="E48" t="n">
        <v>18.09</v>
      </c>
      <c r="F48" t="n">
        <v>14.39</v>
      </c>
      <c r="G48" t="n">
        <v>61.67</v>
      </c>
      <c r="H48" t="n">
        <v>0.72</v>
      </c>
      <c r="I48" t="n">
        <v>14</v>
      </c>
      <c r="J48" t="n">
        <v>309.14</v>
      </c>
      <c r="K48" t="n">
        <v>61.2</v>
      </c>
      <c r="L48" t="n">
        <v>12.5</v>
      </c>
      <c r="M48" t="n">
        <v>12</v>
      </c>
      <c r="N48" t="n">
        <v>90.44</v>
      </c>
      <c r="O48" t="n">
        <v>38361.7</v>
      </c>
      <c r="P48" t="n">
        <v>213.13</v>
      </c>
      <c r="Q48" t="n">
        <v>1389.6</v>
      </c>
      <c r="R48" t="n">
        <v>49.55</v>
      </c>
      <c r="S48" t="n">
        <v>39.31</v>
      </c>
      <c r="T48" t="n">
        <v>4271.1</v>
      </c>
      <c r="U48" t="n">
        <v>0.79</v>
      </c>
      <c r="V48" t="n">
        <v>0.89</v>
      </c>
      <c r="W48" t="n">
        <v>3.39</v>
      </c>
      <c r="X48" t="n">
        <v>0.27</v>
      </c>
      <c r="Y48" t="n">
        <v>1</v>
      </c>
      <c r="Z48" t="n">
        <v>10</v>
      </c>
      <c r="AA48" t="n">
        <v>520.6980337107701</v>
      </c>
      <c r="AB48" t="n">
        <v>712.4420212990714</v>
      </c>
      <c r="AC48" t="n">
        <v>644.4475547049443</v>
      </c>
      <c r="AD48" t="n">
        <v>520698.0337107701</v>
      </c>
      <c r="AE48" t="n">
        <v>712442.0212990714</v>
      </c>
      <c r="AF48" t="n">
        <v>1.213972103018175e-06</v>
      </c>
      <c r="AG48" t="n">
        <v>24</v>
      </c>
      <c r="AH48" t="n">
        <v>644447.5547049443</v>
      </c>
    </row>
    <row r="49">
      <c r="A49" t="n">
        <v>47</v>
      </c>
      <c r="B49" t="n">
        <v>145</v>
      </c>
      <c r="C49" t="inlineStr">
        <is>
          <t xml:space="preserve">CONCLUIDO	</t>
        </is>
      </c>
      <c r="D49" t="n">
        <v>5.5502</v>
      </c>
      <c r="E49" t="n">
        <v>18.02</v>
      </c>
      <c r="F49" t="n">
        <v>14.37</v>
      </c>
      <c r="G49" t="n">
        <v>66.31</v>
      </c>
      <c r="H49" t="n">
        <v>0.73</v>
      </c>
      <c r="I49" t="n">
        <v>13</v>
      </c>
      <c r="J49" t="n">
        <v>309.68</v>
      </c>
      <c r="K49" t="n">
        <v>61.2</v>
      </c>
      <c r="L49" t="n">
        <v>12.75</v>
      </c>
      <c r="M49" t="n">
        <v>11</v>
      </c>
      <c r="N49" t="n">
        <v>90.73999999999999</v>
      </c>
      <c r="O49" t="n">
        <v>38428.72</v>
      </c>
      <c r="P49" t="n">
        <v>211.99</v>
      </c>
      <c r="Q49" t="n">
        <v>1389.59</v>
      </c>
      <c r="R49" t="n">
        <v>49.03</v>
      </c>
      <c r="S49" t="n">
        <v>39.31</v>
      </c>
      <c r="T49" t="n">
        <v>4014.96</v>
      </c>
      <c r="U49" t="n">
        <v>0.8</v>
      </c>
      <c r="V49" t="n">
        <v>0.89</v>
      </c>
      <c r="W49" t="n">
        <v>3.38</v>
      </c>
      <c r="X49" t="n">
        <v>0.25</v>
      </c>
      <c r="Y49" t="n">
        <v>1</v>
      </c>
      <c r="Z49" t="n">
        <v>10</v>
      </c>
      <c r="AA49" t="n">
        <v>518.178454558509</v>
      </c>
      <c r="AB49" t="n">
        <v>708.9946219469605</v>
      </c>
      <c r="AC49" t="n">
        <v>641.3291703085434</v>
      </c>
      <c r="AD49" t="n">
        <v>518178.4545585089</v>
      </c>
      <c r="AE49" t="n">
        <v>708994.6219469605</v>
      </c>
      <c r="AF49" t="n">
        <v>1.219156075375724e-06</v>
      </c>
      <c r="AG49" t="n">
        <v>24</v>
      </c>
      <c r="AH49" t="n">
        <v>641329.1703085435</v>
      </c>
    </row>
    <row r="50">
      <c r="A50" t="n">
        <v>48</v>
      </c>
      <c r="B50" t="n">
        <v>145</v>
      </c>
      <c r="C50" t="inlineStr">
        <is>
          <t xml:space="preserve">CONCLUIDO	</t>
        </is>
      </c>
      <c r="D50" t="n">
        <v>5.5533</v>
      </c>
      <c r="E50" t="n">
        <v>18.01</v>
      </c>
      <c r="F50" t="n">
        <v>14.36</v>
      </c>
      <c r="G50" t="n">
        <v>66.27</v>
      </c>
      <c r="H50" t="n">
        <v>0.75</v>
      </c>
      <c r="I50" t="n">
        <v>13</v>
      </c>
      <c r="J50" t="n">
        <v>310.23</v>
      </c>
      <c r="K50" t="n">
        <v>61.2</v>
      </c>
      <c r="L50" t="n">
        <v>13</v>
      </c>
      <c r="M50" t="n">
        <v>11</v>
      </c>
      <c r="N50" t="n">
        <v>91.03</v>
      </c>
      <c r="O50" t="n">
        <v>38495.87</v>
      </c>
      <c r="P50" t="n">
        <v>211.01</v>
      </c>
      <c r="Q50" t="n">
        <v>1389.61</v>
      </c>
      <c r="R50" t="n">
        <v>48.73</v>
      </c>
      <c r="S50" t="n">
        <v>39.31</v>
      </c>
      <c r="T50" t="n">
        <v>3867.91</v>
      </c>
      <c r="U50" t="n">
        <v>0.8100000000000001</v>
      </c>
      <c r="V50" t="n">
        <v>0.89</v>
      </c>
      <c r="W50" t="n">
        <v>3.38</v>
      </c>
      <c r="X50" t="n">
        <v>0.24</v>
      </c>
      <c r="Y50" t="n">
        <v>1</v>
      </c>
      <c r="Z50" t="n">
        <v>10</v>
      </c>
      <c r="AA50" t="n">
        <v>516.9893865361278</v>
      </c>
      <c r="AB50" t="n">
        <v>707.3676866207596</v>
      </c>
      <c r="AC50" t="n">
        <v>639.8575074064572</v>
      </c>
      <c r="AD50" t="n">
        <v>516989.3865361278</v>
      </c>
      <c r="AE50" t="n">
        <v>707367.6866207597</v>
      </c>
      <c r="AF50" t="n">
        <v>1.219837020897266e-06</v>
      </c>
      <c r="AG50" t="n">
        <v>24</v>
      </c>
      <c r="AH50" t="n">
        <v>639857.5074064572</v>
      </c>
    </row>
    <row r="51">
      <c r="A51" t="n">
        <v>49</v>
      </c>
      <c r="B51" t="n">
        <v>145</v>
      </c>
      <c r="C51" t="inlineStr">
        <is>
          <t xml:space="preserve">CONCLUIDO	</t>
        </is>
      </c>
      <c r="D51" t="n">
        <v>5.5524</v>
      </c>
      <c r="E51" t="n">
        <v>18.01</v>
      </c>
      <c r="F51" t="n">
        <v>14.36</v>
      </c>
      <c r="G51" t="n">
        <v>66.28</v>
      </c>
      <c r="H51" t="n">
        <v>0.76</v>
      </c>
      <c r="I51" t="n">
        <v>13</v>
      </c>
      <c r="J51" t="n">
        <v>310.77</v>
      </c>
      <c r="K51" t="n">
        <v>61.2</v>
      </c>
      <c r="L51" t="n">
        <v>13.25</v>
      </c>
      <c r="M51" t="n">
        <v>11</v>
      </c>
      <c r="N51" t="n">
        <v>91.33</v>
      </c>
      <c r="O51" t="n">
        <v>38563.14</v>
      </c>
      <c r="P51" t="n">
        <v>208.94</v>
      </c>
      <c r="Q51" t="n">
        <v>1389.75</v>
      </c>
      <c r="R51" t="n">
        <v>48.8</v>
      </c>
      <c r="S51" t="n">
        <v>39.31</v>
      </c>
      <c r="T51" t="n">
        <v>3902.76</v>
      </c>
      <c r="U51" t="n">
        <v>0.8100000000000001</v>
      </c>
      <c r="V51" t="n">
        <v>0.89</v>
      </c>
      <c r="W51" t="n">
        <v>3.38</v>
      </c>
      <c r="X51" t="n">
        <v>0.24</v>
      </c>
      <c r="Y51" t="n">
        <v>1</v>
      </c>
      <c r="Z51" t="n">
        <v>10</v>
      </c>
      <c r="AA51" t="n">
        <v>515.0086283331246</v>
      </c>
      <c r="AB51" t="n">
        <v>704.6575258625262</v>
      </c>
      <c r="AC51" t="n">
        <v>637.406000587255</v>
      </c>
      <c r="AD51" t="n">
        <v>515008.6283331246</v>
      </c>
      <c r="AE51" t="n">
        <v>704657.5258625261</v>
      </c>
      <c r="AF51" t="n">
        <v>1.219639327036173e-06</v>
      </c>
      <c r="AG51" t="n">
        <v>24</v>
      </c>
      <c r="AH51" t="n">
        <v>637406.000587255</v>
      </c>
    </row>
    <row r="52">
      <c r="A52" t="n">
        <v>50</v>
      </c>
      <c r="B52" t="n">
        <v>145</v>
      </c>
      <c r="C52" t="inlineStr">
        <is>
          <t xml:space="preserve">CONCLUIDO	</t>
        </is>
      </c>
      <c r="D52" t="n">
        <v>5.5755</v>
      </c>
      <c r="E52" t="n">
        <v>17.94</v>
      </c>
      <c r="F52" t="n">
        <v>14.34</v>
      </c>
      <c r="G52" t="n">
        <v>71.7</v>
      </c>
      <c r="H52" t="n">
        <v>0.77</v>
      </c>
      <c r="I52" t="n">
        <v>12</v>
      </c>
      <c r="J52" t="n">
        <v>311.32</v>
      </c>
      <c r="K52" t="n">
        <v>61.2</v>
      </c>
      <c r="L52" t="n">
        <v>13.5</v>
      </c>
      <c r="M52" t="n">
        <v>9</v>
      </c>
      <c r="N52" t="n">
        <v>91.62</v>
      </c>
      <c r="O52" t="n">
        <v>38630.55</v>
      </c>
      <c r="P52" t="n">
        <v>206.95</v>
      </c>
      <c r="Q52" t="n">
        <v>1389.58</v>
      </c>
      <c r="R52" t="n">
        <v>48.1</v>
      </c>
      <c r="S52" t="n">
        <v>39.31</v>
      </c>
      <c r="T52" t="n">
        <v>3555.42</v>
      </c>
      <c r="U52" t="n">
        <v>0.82</v>
      </c>
      <c r="V52" t="n">
        <v>0.9</v>
      </c>
      <c r="W52" t="n">
        <v>3.38</v>
      </c>
      <c r="X52" t="n">
        <v>0.22</v>
      </c>
      <c r="Y52" t="n">
        <v>1</v>
      </c>
      <c r="Z52" t="n">
        <v>10</v>
      </c>
      <c r="AA52" t="n">
        <v>511.7213393264861</v>
      </c>
      <c r="AB52" t="n">
        <v>700.159712018688</v>
      </c>
      <c r="AC52" t="n">
        <v>633.3374517839512</v>
      </c>
      <c r="AD52" t="n">
        <v>511721.3393264862</v>
      </c>
      <c r="AE52" t="n">
        <v>700159.712018688</v>
      </c>
      <c r="AF52" t="n">
        <v>1.224713469470893e-06</v>
      </c>
      <c r="AG52" t="n">
        <v>24</v>
      </c>
      <c r="AH52" t="n">
        <v>633337.4517839513</v>
      </c>
    </row>
    <row r="53">
      <c r="A53" t="n">
        <v>51</v>
      </c>
      <c r="B53" t="n">
        <v>145</v>
      </c>
      <c r="C53" t="inlineStr">
        <is>
          <t xml:space="preserve">CONCLUIDO	</t>
        </is>
      </c>
      <c r="D53" t="n">
        <v>5.5759</v>
      </c>
      <c r="E53" t="n">
        <v>17.93</v>
      </c>
      <c r="F53" t="n">
        <v>14.34</v>
      </c>
      <c r="G53" t="n">
        <v>71.69</v>
      </c>
      <c r="H53" t="n">
        <v>0.79</v>
      </c>
      <c r="I53" t="n">
        <v>12</v>
      </c>
      <c r="J53" t="n">
        <v>311.87</v>
      </c>
      <c r="K53" t="n">
        <v>61.2</v>
      </c>
      <c r="L53" t="n">
        <v>13.75</v>
      </c>
      <c r="M53" t="n">
        <v>10</v>
      </c>
      <c r="N53" t="n">
        <v>91.92</v>
      </c>
      <c r="O53" t="n">
        <v>38698.21</v>
      </c>
      <c r="P53" t="n">
        <v>206.54</v>
      </c>
      <c r="Q53" t="n">
        <v>1389.57</v>
      </c>
      <c r="R53" t="n">
        <v>48.13</v>
      </c>
      <c r="S53" t="n">
        <v>39.31</v>
      </c>
      <c r="T53" t="n">
        <v>3568.63</v>
      </c>
      <c r="U53" t="n">
        <v>0.82</v>
      </c>
      <c r="V53" t="n">
        <v>0.9</v>
      </c>
      <c r="W53" t="n">
        <v>3.38</v>
      </c>
      <c r="X53" t="n">
        <v>0.22</v>
      </c>
      <c r="Y53" t="n">
        <v>1</v>
      </c>
      <c r="Z53" t="n">
        <v>10</v>
      </c>
      <c r="AA53" t="n">
        <v>511.3002925659011</v>
      </c>
      <c r="AB53" t="n">
        <v>699.5836172655833</v>
      </c>
      <c r="AC53" t="n">
        <v>632.8163387055289</v>
      </c>
      <c r="AD53" t="n">
        <v>511300.2925659011</v>
      </c>
      <c r="AE53" t="n">
        <v>699583.6172655832</v>
      </c>
      <c r="AF53" t="n">
        <v>1.224801333409156e-06</v>
      </c>
      <c r="AG53" t="n">
        <v>24</v>
      </c>
      <c r="AH53" t="n">
        <v>632816.3387055289</v>
      </c>
    </row>
    <row r="54">
      <c r="A54" t="n">
        <v>52</v>
      </c>
      <c r="B54" t="n">
        <v>145</v>
      </c>
      <c r="C54" t="inlineStr">
        <is>
          <t xml:space="preserve">CONCLUIDO	</t>
        </is>
      </c>
      <c r="D54" t="n">
        <v>5.5751</v>
      </c>
      <c r="E54" t="n">
        <v>17.94</v>
      </c>
      <c r="F54" t="n">
        <v>14.34</v>
      </c>
      <c r="G54" t="n">
        <v>71.70999999999999</v>
      </c>
      <c r="H54" t="n">
        <v>0.8</v>
      </c>
      <c r="I54" t="n">
        <v>12</v>
      </c>
      <c r="J54" t="n">
        <v>312.42</v>
      </c>
      <c r="K54" t="n">
        <v>61.2</v>
      </c>
      <c r="L54" t="n">
        <v>14</v>
      </c>
      <c r="M54" t="n">
        <v>9</v>
      </c>
      <c r="N54" t="n">
        <v>92.22</v>
      </c>
      <c r="O54" t="n">
        <v>38765.89</v>
      </c>
      <c r="P54" t="n">
        <v>206.44</v>
      </c>
      <c r="Q54" t="n">
        <v>1389.61</v>
      </c>
      <c r="R54" t="n">
        <v>48.13</v>
      </c>
      <c r="S54" t="n">
        <v>39.31</v>
      </c>
      <c r="T54" t="n">
        <v>3572.24</v>
      </c>
      <c r="U54" t="n">
        <v>0.82</v>
      </c>
      <c r="V54" t="n">
        <v>0.9</v>
      </c>
      <c r="W54" t="n">
        <v>3.38</v>
      </c>
      <c r="X54" t="n">
        <v>0.22</v>
      </c>
      <c r="Y54" t="n">
        <v>1</v>
      </c>
      <c r="Z54" t="n">
        <v>10</v>
      </c>
      <c r="AA54" t="n">
        <v>511.2444174328421</v>
      </c>
      <c r="AB54" t="n">
        <v>699.5071664434952</v>
      </c>
      <c r="AC54" t="n">
        <v>632.7471842426014</v>
      </c>
      <c r="AD54" t="n">
        <v>511244.4174328421</v>
      </c>
      <c r="AE54" t="n">
        <v>699507.1664434952</v>
      </c>
      <c r="AF54" t="n">
        <v>1.224625605532629e-06</v>
      </c>
      <c r="AG54" t="n">
        <v>24</v>
      </c>
      <c r="AH54" t="n">
        <v>632747.1842426014</v>
      </c>
    </row>
    <row r="55">
      <c r="A55" t="n">
        <v>53</v>
      </c>
      <c r="B55" t="n">
        <v>145</v>
      </c>
      <c r="C55" t="inlineStr">
        <is>
          <t xml:space="preserve">CONCLUIDO	</t>
        </is>
      </c>
      <c r="D55" t="n">
        <v>5.5763</v>
      </c>
      <c r="E55" t="n">
        <v>17.93</v>
      </c>
      <c r="F55" t="n">
        <v>14.34</v>
      </c>
      <c r="G55" t="n">
        <v>71.69</v>
      </c>
      <c r="H55" t="n">
        <v>0.8100000000000001</v>
      </c>
      <c r="I55" t="n">
        <v>12</v>
      </c>
      <c r="J55" t="n">
        <v>312.97</v>
      </c>
      <c r="K55" t="n">
        <v>61.2</v>
      </c>
      <c r="L55" t="n">
        <v>14.25</v>
      </c>
      <c r="M55" t="n">
        <v>8</v>
      </c>
      <c r="N55" t="n">
        <v>92.52</v>
      </c>
      <c r="O55" t="n">
        <v>38833.69</v>
      </c>
      <c r="P55" t="n">
        <v>205.28</v>
      </c>
      <c r="Q55" t="n">
        <v>1389.67</v>
      </c>
      <c r="R55" t="n">
        <v>48.02</v>
      </c>
      <c r="S55" t="n">
        <v>39.31</v>
      </c>
      <c r="T55" t="n">
        <v>3514.31</v>
      </c>
      <c r="U55" t="n">
        <v>0.82</v>
      </c>
      <c r="V55" t="n">
        <v>0.9</v>
      </c>
      <c r="W55" t="n">
        <v>3.38</v>
      </c>
      <c r="X55" t="n">
        <v>0.22</v>
      </c>
      <c r="Y55" t="n">
        <v>1</v>
      </c>
      <c r="Z55" t="n">
        <v>10</v>
      </c>
      <c r="AA55" t="n">
        <v>510.0497839857392</v>
      </c>
      <c r="AB55" t="n">
        <v>697.8726162576608</v>
      </c>
      <c r="AC55" t="n">
        <v>631.2686332323975</v>
      </c>
      <c r="AD55" t="n">
        <v>510049.7839857392</v>
      </c>
      <c r="AE55" t="n">
        <v>697872.6162576608</v>
      </c>
      <c r="AF55" t="n">
        <v>1.22488919734742e-06</v>
      </c>
      <c r="AG55" t="n">
        <v>24</v>
      </c>
      <c r="AH55" t="n">
        <v>631268.6332323975</v>
      </c>
    </row>
    <row r="56">
      <c r="A56" t="n">
        <v>54</v>
      </c>
      <c r="B56" t="n">
        <v>145</v>
      </c>
      <c r="C56" t="inlineStr">
        <is>
          <t xml:space="preserve">CONCLUIDO	</t>
        </is>
      </c>
      <c r="D56" t="n">
        <v>5.5696</v>
      </c>
      <c r="E56" t="n">
        <v>17.95</v>
      </c>
      <c r="F56" t="n">
        <v>14.36</v>
      </c>
      <c r="G56" t="n">
        <v>71.79000000000001</v>
      </c>
      <c r="H56" t="n">
        <v>0.82</v>
      </c>
      <c r="I56" t="n">
        <v>12</v>
      </c>
      <c r="J56" t="n">
        <v>313.52</v>
      </c>
      <c r="K56" t="n">
        <v>61.2</v>
      </c>
      <c r="L56" t="n">
        <v>14.5</v>
      </c>
      <c r="M56" t="n">
        <v>8</v>
      </c>
      <c r="N56" t="n">
        <v>92.81999999999999</v>
      </c>
      <c r="O56" t="n">
        <v>38901.63</v>
      </c>
      <c r="P56" t="n">
        <v>203.66</v>
      </c>
      <c r="Q56" t="n">
        <v>1389.65</v>
      </c>
      <c r="R56" t="n">
        <v>48.73</v>
      </c>
      <c r="S56" t="n">
        <v>39.31</v>
      </c>
      <c r="T56" t="n">
        <v>3868.45</v>
      </c>
      <c r="U56" t="n">
        <v>0.8100000000000001</v>
      </c>
      <c r="V56" t="n">
        <v>0.89</v>
      </c>
      <c r="W56" t="n">
        <v>3.38</v>
      </c>
      <c r="X56" t="n">
        <v>0.24</v>
      </c>
      <c r="Y56" t="n">
        <v>1</v>
      </c>
      <c r="Z56" t="n">
        <v>10</v>
      </c>
      <c r="AA56" t="n">
        <v>508.9399551321972</v>
      </c>
      <c r="AB56" t="n">
        <v>696.3540994580511</v>
      </c>
      <c r="AC56" t="n">
        <v>629.895041544891</v>
      </c>
      <c r="AD56" t="n">
        <v>508939.9551321972</v>
      </c>
      <c r="AE56" t="n">
        <v>696354.0994580511</v>
      </c>
      <c r="AF56" t="n">
        <v>1.223417476381506e-06</v>
      </c>
      <c r="AG56" t="n">
        <v>24</v>
      </c>
      <c r="AH56" t="n">
        <v>629895.041544891</v>
      </c>
    </row>
    <row r="57">
      <c r="A57" t="n">
        <v>55</v>
      </c>
      <c r="B57" t="n">
        <v>145</v>
      </c>
      <c r="C57" t="inlineStr">
        <is>
          <t xml:space="preserve">CONCLUIDO	</t>
        </is>
      </c>
      <c r="D57" t="n">
        <v>5.5915</v>
      </c>
      <c r="E57" t="n">
        <v>17.88</v>
      </c>
      <c r="F57" t="n">
        <v>14.34</v>
      </c>
      <c r="G57" t="n">
        <v>78.23</v>
      </c>
      <c r="H57" t="n">
        <v>0.84</v>
      </c>
      <c r="I57" t="n">
        <v>11</v>
      </c>
      <c r="J57" t="n">
        <v>314.07</v>
      </c>
      <c r="K57" t="n">
        <v>61.2</v>
      </c>
      <c r="L57" t="n">
        <v>14.75</v>
      </c>
      <c r="M57" t="n">
        <v>5</v>
      </c>
      <c r="N57" t="n">
        <v>93.12</v>
      </c>
      <c r="O57" t="n">
        <v>38969.71</v>
      </c>
      <c r="P57" t="n">
        <v>202.95</v>
      </c>
      <c r="Q57" t="n">
        <v>1389.57</v>
      </c>
      <c r="R57" t="n">
        <v>48.19</v>
      </c>
      <c r="S57" t="n">
        <v>39.31</v>
      </c>
      <c r="T57" t="n">
        <v>3607.04</v>
      </c>
      <c r="U57" t="n">
        <v>0.82</v>
      </c>
      <c r="V57" t="n">
        <v>0.89</v>
      </c>
      <c r="W57" t="n">
        <v>3.38</v>
      </c>
      <c r="X57" t="n">
        <v>0.22</v>
      </c>
      <c r="Y57" t="n">
        <v>1</v>
      </c>
      <c r="Z57" t="n">
        <v>10</v>
      </c>
      <c r="AA57" t="n">
        <v>506.9948260360307</v>
      </c>
      <c r="AB57" t="n">
        <v>693.6926880156368</v>
      </c>
      <c r="AC57" t="n">
        <v>627.4876314752262</v>
      </c>
      <c r="AD57" t="n">
        <v>506994.8260360307</v>
      </c>
      <c r="AE57" t="n">
        <v>693692.6880156368</v>
      </c>
      <c r="AF57" t="n">
        <v>1.228228027001434e-06</v>
      </c>
      <c r="AG57" t="n">
        <v>24</v>
      </c>
      <c r="AH57" t="n">
        <v>627487.6314752261</v>
      </c>
    </row>
    <row r="58">
      <c r="A58" t="n">
        <v>56</v>
      </c>
      <c r="B58" t="n">
        <v>145</v>
      </c>
      <c r="C58" t="inlineStr">
        <is>
          <t xml:space="preserve">CONCLUIDO	</t>
        </is>
      </c>
      <c r="D58" t="n">
        <v>5.5925</v>
      </c>
      <c r="E58" t="n">
        <v>17.88</v>
      </c>
      <c r="F58" t="n">
        <v>14.34</v>
      </c>
      <c r="G58" t="n">
        <v>78.20999999999999</v>
      </c>
      <c r="H58" t="n">
        <v>0.85</v>
      </c>
      <c r="I58" t="n">
        <v>11</v>
      </c>
      <c r="J58" t="n">
        <v>314.62</v>
      </c>
      <c r="K58" t="n">
        <v>61.2</v>
      </c>
      <c r="L58" t="n">
        <v>15</v>
      </c>
      <c r="M58" t="n">
        <v>4</v>
      </c>
      <c r="N58" t="n">
        <v>93.43000000000001</v>
      </c>
      <c r="O58" t="n">
        <v>39037.92</v>
      </c>
      <c r="P58" t="n">
        <v>202.9</v>
      </c>
      <c r="Q58" t="n">
        <v>1389.58</v>
      </c>
      <c r="R58" t="n">
        <v>47.91</v>
      </c>
      <c r="S58" t="n">
        <v>39.31</v>
      </c>
      <c r="T58" t="n">
        <v>3463.52</v>
      </c>
      <c r="U58" t="n">
        <v>0.82</v>
      </c>
      <c r="V58" t="n">
        <v>0.9</v>
      </c>
      <c r="W58" t="n">
        <v>3.39</v>
      </c>
      <c r="X58" t="n">
        <v>0.22</v>
      </c>
      <c r="Y58" t="n">
        <v>1</v>
      </c>
      <c r="Z58" t="n">
        <v>10</v>
      </c>
      <c r="AA58" t="n">
        <v>506.8949332394653</v>
      </c>
      <c r="AB58" t="n">
        <v>693.5560102844169</v>
      </c>
      <c r="AC58" t="n">
        <v>627.3639980748455</v>
      </c>
      <c r="AD58" t="n">
        <v>506894.9332394653</v>
      </c>
      <c r="AE58" t="n">
        <v>693556.0102844168</v>
      </c>
      <c r="AF58" t="n">
        <v>1.228447686847093e-06</v>
      </c>
      <c r="AG58" t="n">
        <v>24</v>
      </c>
      <c r="AH58" t="n">
        <v>627363.9980748455</v>
      </c>
    </row>
    <row r="59">
      <c r="A59" t="n">
        <v>57</v>
      </c>
      <c r="B59" t="n">
        <v>145</v>
      </c>
      <c r="C59" t="inlineStr">
        <is>
          <t xml:space="preserve">CONCLUIDO	</t>
        </is>
      </c>
      <c r="D59" t="n">
        <v>5.5922</v>
      </c>
      <c r="E59" t="n">
        <v>17.88</v>
      </c>
      <c r="F59" t="n">
        <v>14.34</v>
      </c>
      <c r="G59" t="n">
        <v>78.22</v>
      </c>
      <c r="H59" t="n">
        <v>0.86</v>
      </c>
      <c r="I59" t="n">
        <v>11</v>
      </c>
      <c r="J59" t="n">
        <v>315.18</v>
      </c>
      <c r="K59" t="n">
        <v>61.2</v>
      </c>
      <c r="L59" t="n">
        <v>15.25</v>
      </c>
      <c r="M59" t="n">
        <v>3</v>
      </c>
      <c r="N59" t="n">
        <v>93.73</v>
      </c>
      <c r="O59" t="n">
        <v>39106.27</v>
      </c>
      <c r="P59" t="n">
        <v>203.18</v>
      </c>
      <c r="Q59" t="n">
        <v>1389.72</v>
      </c>
      <c r="R59" t="n">
        <v>47.88</v>
      </c>
      <c r="S59" t="n">
        <v>39.31</v>
      </c>
      <c r="T59" t="n">
        <v>3450.74</v>
      </c>
      <c r="U59" t="n">
        <v>0.82</v>
      </c>
      <c r="V59" t="n">
        <v>0.9</v>
      </c>
      <c r="W59" t="n">
        <v>3.39</v>
      </c>
      <c r="X59" t="n">
        <v>0.22</v>
      </c>
      <c r="Y59" t="n">
        <v>1</v>
      </c>
      <c r="Z59" t="n">
        <v>10</v>
      </c>
      <c r="AA59" t="n">
        <v>507.1827777714639</v>
      </c>
      <c r="AB59" t="n">
        <v>693.949851871902</v>
      </c>
      <c r="AC59" t="n">
        <v>627.7202519739811</v>
      </c>
      <c r="AD59" t="n">
        <v>507182.7777714639</v>
      </c>
      <c r="AE59" t="n">
        <v>693949.851871902</v>
      </c>
      <c r="AF59" t="n">
        <v>1.228381788893395e-06</v>
      </c>
      <c r="AG59" t="n">
        <v>24</v>
      </c>
      <c r="AH59" t="n">
        <v>627720.2519739812</v>
      </c>
    </row>
    <row r="60">
      <c r="A60" t="n">
        <v>58</v>
      </c>
      <c r="B60" t="n">
        <v>145</v>
      </c>
      <c r="C60" t="inlineStr">
        <is>
          <t xml:space="preserve">CONCLUIDO	</t>
        </is>
      </c>
      <c r="D60" t="n">
        <v>5.5937</v>
      </c>
      <c r="E60" t="n">
        <v>17.88</v>
      </c>
      <c r="F60" t="n">
        <v>14.34</v>
      </c>
      <c r="G60" t="n">
        <v>78.19</v>
      </c>
      <c r="H60" t="n">
        <v>0.87</v>
      </c>
      <c r="I60" t="n">
        <v>11</v>
      </c>
      <c r="J60" t="n">
        <v>315.73</v>
      </c>
      <c r="K60" t="n">
        <v>61.2</v>
      </c>
      <c r="L60" t="n">
        <v>15.5</v>
      </c>
      <c r="M60" t="n">
        <v>1</v>
      </c>
      <c r="N60" t="n">
        <v>94.03</v>
      </c>
      <c r="O60" t="n">
        <v>39174.75</v>
      </c>
      <c r="P60" t="n">
        <v>203.53</v>
      </c>
      <c r="Q60" t="n">
        <v>1389.73</v>
      </c>
      <c r="R60" t="n">
        <v>47.75</v>
      </c>
      <c r="S60" t="n">
        <v>39.31</v>
      </c>
      <c r="T60" t="n">
        <v>3383.68</v>
      </c>
      <c r="U60" t="n">
        <v>0.82</v>
      </c>
      <c r="V60" t="n">
        <v>0.9</v>
      </c>
      <c r="W60" t="n">
        <v>3.39</v>
      </c>
      <c r="X60" t="n">
        <v>0.21</v>
      </c>
      <c r="Y60" t="n">
        <v>1</v>
      </c>
      <c r="Z60" t="n">
        <v>10</v>
      </c>
      <c r="AA60" t="n">
        <v>507.4463912591673</v>
      </c>
      <c r="AB60" t="n">
        <v>694.3105394755841</v>
      </c>
      <c r="AC60" t="n">
        <v>628.046516058996</v>
      </c>
      <c r="AD60" t="n">
        <v>507446.3912591673</v>
      </c>
      <c r="AE60" t="n">
        <v>694310.5394755841</v>
      </c>
      <c r="AF60" t="n">
        <v>1.228711278661884e-06</v>
      </c>
      <c r="AG60" t="n">
        <v>24</v>
      </c>
      <c r="AH60" t="n">
        <v>628046.516058996</v>
      </c>
    </row>
    <row r="61">
      <c r="A61" t="n">
        <v>59</v>
      </c>
      <c r="B61" t="n">
        <v>145</v>
      </c>
      <c r="C61" t="inlineStr">
        <is>
          <t xml:space="preserve">CONCLUIDO	</t>
        </is>
      </c>
      <c r="D61" t="n">
        <v>5.5945</v>
      </c>
      <c r="E61" t="n">
        <v>17.87</v>
      </c>
      <c r="F61" t="n">
        <v>14.33</v>
      </c>
      <c r="G61" t="n">
        <v>78.18000000000001</v>
      </c>
      <c r="H61" t="n">
        <v>0.89</v>
      </c>
      <c r="I61" t="n">
        <v>11</v>
      </c>
      <c r="J61" t="n">
        <v>316.29</v>
      </c>
      <c r="K61" t="n">
        <v>61.2</v>
      </c>
      <c r="L61" t="n">
        <v>15.75</v>
      </c>
      <c r="M61" t="n">
        <v>1</v>
      </c>
      <c r="N61" t="n">
        <v>94.34</v>
      </c>
      <c r="O61" t="n">
        <v>39243.37</v>
      </c>
      <c r="P61" t="n">
        <v>203.85</v>
      </c>
      <c r="Q61" t="n">
        <v>1389.77</v>
      </c>
      <c r="R61" t="n">
        <v>47.61</v>
      </c>
      <c r="S61" t="n">
        <v>39.31</v>
      </c>
      <c r="T61" t="n">
        <v>3317.9</v>
      </c>
      <c r="U61" t="n">
        <v>0.83</v>
      </c>
      <c r="V61" t="n">
        <v>0.9</v>
      </c>
      <c r="W61" t="n">
        <v>3.39</v>
      </c>
      <c r="X61" t="n">
        <v>0.21</v>
      </c>
      <c r="Y61" t="n">
        <v>1</v>
      </c>
      <c r="Z61" t="n">
        <v>10</v>
      </c>
      <c r="AA61" t="n">
        <v>507.6545731375154</v>
      </c>
      <c r="AB61" t="n">
        <v>694.5953831058762</v>
      </c>
      <c r="AC61" t="n">
        <v>628.3041746129936</v>
      </c>
      <c r="AD61" t="n">
        <v>507654.5731375154</v>
      </c>
      <c r="AE61" t="n">
        <v>694595.3831058762</v>
      </c>
      <c r="AF61" t="n">
        <v>1.228887006538411e-06</v>
      </c>
      <c r="AG61" t="n">
        <v>24</v>
      </c>
      <c r="AH61" t="n">
        <v>628304.1746129936</v>
      </c>
    </row>
    <row r="62">
      <c r="A62" t="n">
        <v>60</v>
      </c>
      <c r="B62" t="n">
        <v>145</v>
      </c>
      <c r="C62" t="inlineStr">
        <is>
          <t xml:space="preserve">CONCLUIDO	</t>
        </is>
      </c>
      <c r="D62" t="n">
        <v>5.5961</v>
      </c>
      <c r="E62" t="n">
        <v>17.87</v>
      </c>
      <c r="F62" t="n">
        <v>14.33</v>
      </c>
      <c r="G62" t="n">
        <v>78.15000000000001</v>
      </c>
      <c r="H62" t="n">
        <v>0.9</v>
      </c>
      <c r="I62" t="n">
        <v>11</v>
      </c>
      <c r="J62" t="n">
        <v>316.85</v>
      </c>
      <c r="K62" t="n">
        <v>61.2</v>
      </c>
      <c r="L62" t="n">
        <v>16</v>
      </c>
      <c r="M62" t="n">
        <v>1</v>
      </c>
      <c r="N62" t="n">
        <v>94.65000000000001</v>
      </c>
      <c r="O62" t="n">
        <v>39312.13</v>
      </c>
      <c r="P62" t="n">
        <v>204.11</v>
      </c>
      <c r="Q62" t="n">
        <v>1389.74</v>
      </c>
      <c r="R62" t="n">
        <v>47.5</v>
      </c>
      <c r="S62" t="n">
        <v>39.31</v>
      </c>
      <c r="T62" t="n">
        <v>3258.63</v>
      </c>
      <c r="U62" t="n">
        <v>0.83</v>
      </c>
      <c r="V62" t="n">
        <v>0.9</v>
      </c>
      <c r="W62" t="n">
        <v>3.39</v>
      </c>
      <c r="X62" t="n">
        <v>0.21</v>
      </c>
      <c r="Y62" t="n">
        <v>1</v>
      </c>
      <c r="Z62" t="n">
        <v>10</v>
      </c>
      <c r="AA62" t="n">
        <v>507.8252937418179</v>
      </c>
      <c r="AB62" t="n">
        <v>694.8289705683445</v>
      </c>
      <c r="AC62" t="n">
        <v>628.5154688158859</v>
      </c>
      <c r="AD62" t="n">
        <v>507825.2937418179</v>
      </c>
      <c r="AE62" t="n">
        <v>694828.9705683445</v>
      </c>
      <c r="AF62" t="n">
        <v>1.229238462291465e-06</v>
      </c>
      <c r="AG62" t="n">
        <v>24</v>
      </c>
      <c r="AH62" t="n">
        <v>628515.4688158859</v>
      </c>
    </row>
    <row r="63">
      <c r="A63" t="n">
        <v>61</v>
      </c>
      <c r="B63" t="n">
        <v>145</v>
      </c>
      <c r="C63" t="inlineStr">
        <is>
          <t xml:space="preserve">CONCLUIDO	</t>
        </is>
      </c>
      <c r="D63" t="n">
        <v>5.5957</v>
      </c>
      <c r="E63" t="n">
        <v>17.87</v>
      </c>
      <c r="F63" t="n">
        <v>14.33</v>
      </c>
      <c r="G63" t="n">
        <v>78.16</v>
      </c>
      <c r="H63" t="n">
        <v>0.91</v>
      </c>
      <c r="I63" t="n">
        <v>11</v>
      </c>
      <c r="J63" t="n">
        <v>317.41</v>
      </c>
      <c r="K63" t="n">
        <v>61.2</v>
      </c>
      <c r="L63" t="n">
        <v>16.25</v>
      </c>
      <c r="M63" t="n">
        <v>0</v>
      </c>
      <c r="N63" t="n">
        <v>94.95999999999999</v>
      </c>
      <c r="O63" t="n">
        <v>39381.03</v>
      </c>
      <c r="P63" t="n">
        <v>204.45</v>
      </c>
      <c r="Q63" t="n">
        <v>1389.72</v>
      </c>
      <c r="R63" t="n">
        <v>47.43</v>
      </c>
      <c r="S63" t="n">
        <v>39.31</v>
      </c>
      <c r="T63" t="n">
        <v>3224.93</v>
      </c>
      <c r="U63" t="n">
        <v>0.83</v>
      </c>
      <c r="V63" t="n">
        <v>0.9</v>
      </c>
      <c r="W63" t="n">
        <v>3.39</v>
      </c>
      <c r="X63" t="n">
        <v>0.21</v>
      </c>
      <c r="Y63" t="n">
        <v>1</v>
      </c>
      <c r="Z63" t="n">
        <v>10</v>
      </c>
      <c r="AA63" t="n">
        <v>508.176495399238</v>
      </c>
      <c r="AB63" t="n">
        <v>695.3095001699501</v>
      </c>
      <c r="AC63" t="n">
        <v>628.9501373467418</v>
      </c>
      <c r="AD63" t="n">
        <v>508176.495399238</v>
      </c>
      <c r="AE63" t="n">
        <v>695309.5001699501</v>
      </c>
      <c r="AF63" t="n">
        <v>1.229150598353201e-06</v>
      </c>
      <c r="AG63" t="n">
        <v>24</v>
      </c>
      <c r="AH63" t="n">
        <v>628950.1373467419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4.4656</v>
      </c>
      <c r="E2" t="n">
        <v>22.39</v>
      </c>
      <c r="F2" t="n">
        <v>16.73</v>
      </c>
      <c r="G2" t="n">
        <v>7.84</v>
      </c>
      <c r="H2" t="n">
        <v>0.13</v>
      </c>
      <c r="I2" t="n">
        <v>128</v>
      </c>
      <c r="J2" t="n">
        <v>133.21</v>
      </c>
      <c r="K2" t="n">
        <v>46.47</v>
      </c>
      <c r="L2" t="n">
        <v>1</v>
      </c>
      <c r="M2" t="n">
        <v>126</v>
      </c>
      <c r="N2" t="n">
        <v>20.75</v>
      </c>
      <c r="O2" t="n">
        <v>16663.42</v>
      </c>
      <c r="P2" t="n">
        <v>177.45</v>
      </c>
      <c r="Q2" t="n">
        <v>1390.22</v>
      </c>
      <c r="R2" t="n">
        <v>122.39</v>
      </c>
      <c r="S2" t="n">
        <v>39.31</v>
      </c>
      <c r="T2" t="n">
        <v>40122.9</v>
      </c>
      <c r="U2" t="n">
        <v>0.32</v>
      </c>
      <c r="V2" t="n">
        <v>0.77</v>
      </c>
      <c r="W2" t="n">
        <v>3.57</v>
      </c>
      <c r="X2" t="n">
        <v>2.6</v>
      </c>
      <c r="Y2" t="n">
        <v>1</v>
      </c>
      <c r="Z2" t="n">
        <v>10</v>
      </c>
      <c r="AA2" t="n">
        <v>561.3585478506097</v>
      </c>
      <c r="AB2" t="n">
        <v>768.0755305604825</v>
      </c>
      <c r="AC2" t="n">
        <v>694.7714799245671</v>
      </c>
      <c r="AD2" t="n">
        <v>561358.5478506098</v>
      </c>
      <c r="AE2" t="n">
        <v>768075.5305604825</v>
      </c>
      <c r="AF2" t="n">
        <v>1.110967155916089e-06</v>
      </c>
      <c r="AG2" t="n">
        <v>30</v>
      </c>
      <c r="AH2" t="n">
        <v>694771.479924567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4.7713</v>
      </c>
      <c r="E3" t="n">
        <v>20.96</v>
      </c>
      <c r="F3" t="n">
        <v>16.11</v>
      </c>
      <c r="G3" t="n">
        <v>9.859999999999999</v>
      </c>
      <c r="H3" t="n">
        <v>0.17</v>
      </c>
      <c r="I3" t="n">
        <v>98</v>
      </c>
      <c r="J3" t="n">
        <v>133.55</v>
      </c>
      <c r="K3" t="n">
        <v>46.47</v>
      </c>
      <c r="L3" t="n">
        <v>1.25</v>
      </c>
      <c r="M3" t="n">
        <v>96</v>
      </c>
      <c r="N3" t="n">
        <v>20.83</v>
      </c>
      <c r="O3" t="n">
        <v>16704.7</v>
      </c>
      <c r="P3" t="n">
        <v>168.64</v>
      </c>
      <c r="Q3" t="n">
        <v>1390.04</v>
      </c>
      <c r="R3" t="n">
        <v>103.4</v>
      </c>
      <c r="S3" t="n">
        <v>39.31</v>
      </c>
      <c r="T3" t="n">
        <v>30775.28</v>
      </c>
      <c r="U3" t="n">
        <v>0.38</v>
      </c>
      <c r="V3" t="n">
        <v>0.8</v>
      </c>
      <c r="W3" t="n">
        <v>3.52</v>
      </c>
      <c r="X3" t="n">
        <v>1.99</v>
      </c>
      <c r="Y3" t="n">
        <v>1</v>
      </c>
      <c r="Z3" t="n">
        <v>10</v>
      </c>
      <c r="AA3" t="n">
        <v>511.5257158955213</v>
      </c>
      <c r="AB3" t="n">
        <v>699.8920514101449</v>
      </c>
      <c r="AC3" t="n">
        <v>633.0953363282237</v>
      </c>
      <c r="AD3" t="n">
        <v>511525.7158955213</v>
      </c>
      <c r="AE3" t="n">
        <v>699892.0514101449</v>
      </c>
      <c r="AF3" t="n">
        <v>1.18702024162989e-06</v>
      </c>
      <c r="AG3" t="n">
        <v>28</v>
      </c>
      <c r="AH3" t="n">
        <v>633095.3363282237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4.9842</v>
      </c>
      <c r="E4" t="n">
        <v>20.06</v>
      </c>
      <c r="F4" t="n">
        <v>15.73</v>
      </c>
      <c r="G4" t="n">
        <v>11.95</v>
      </c>
      <c r="H4" t="n">
        <v>0.2</v>
      </c>
      <c r="I4" t="n">
        <v>79</v>
      </c>
      <c r="J4" t="n">
        <v>133.88</v>
      </c>
      <c r="K4" t="n">
        <v>46.47</v>
      </c>
      <c r="L4" t="n">
        <v>1.5</v>
      </c>
      <c r="M4" t="n">
        <v>77</v>
      </c>
      <c r="N4" t="n">
        <v>20.91</v>
      </c>
      <c r="O4" t="n">
        <v>16746.01</v>
      </c>
      <c r="P4" t="n">
        <v>162.52</v>
      </c>
      <c r="Q4" t="n">
        <v>1389.8</v>
      </c>
      <c r="R4" t="n">
        <v>91.41</v>
      </c>
      <c r="S4" t="n">
        <v>39.31</v>
      </c>
      <c r="T4" t="n">
        <v>24873.1</v>
      </c>
      <c r="U4" t="n">
        <v>0.43</v>
      </c>
      <c r="V4" t="n">
        <v>0.82</v>
      </c>
      <c r="W4" t="n">
        <v>3.5</v>
      </c>
      <c r="X4" t="n">
        <v>1.61</v>
      </c>
      <c r="Y4" t="n">
        <v>1</v>
      </c>
      <c r="Z4" t="n">
        <v>10</v>
      </c>
      <c r="AA4" t="n">
        <v>482.7719383035571</v>
      </c>
      <c r="AB4" t="n">
        <v>660.5498643816802</v>
      </c>
      <c r="AC4" t="n">
        <v>597.5079124126495</v>
      </c>
      <c r="AD4" t="n">
        <v>482771.9383035571</v>
      </c>
      <c r="AE4" t="n">
        <v>660549.8643816803</v>
      </c>
      <c r="AF4" t="n">
        <v>1.23998622772236e-06</v>
      </c>
      <c r="AG4" t="n">
        <v>27</v>
      </c>
      <c r="AH4" t="n">
        <v>597507.9124126495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5.1512</v>
      </c>
      <c r="E5" t="n">
        <v>19.41</v>
      </c>
      <c r="F5" t="n">
        <v>15.44</v>
      </c>
      <c r="G5" t="n">
        <v>14.03</v>
      </c>
      <c r="H5" t="n">
        <v>0.23</v>
      </c>
      <c r="I5" t="n">
        <v>66</v>
      </c>
      <c r="J5" t="n">
        <v>134.22</v>
      </c>
      <c r="K5" t="n">
        <v>46.47</v>
      </c>
      <c r="L5" t="n">
        <v>1.75</v>
      </c>
      <c r="M5" t="n">
        <v>64</v>
      </c>
      <c r="N5" t="n">
        <v>21</v>
      </c>
      <c r="O5" t="n">
        <v>16787.35</v>
      </c>
      <c r="P5" t="n">
        <v>157.1</v>
      </c>
      <c r="Q5" t="n">
        <v>1389.87</v>
      </c>
      <c r="R5" t="n">
        <v>82.08</v>
      </c>
      <c r="S5" t="n">
        <v>39.31</v>
      </c>
      <c r="T5" t="n">
        <v>20273.77</v>
      </c>
      <c r="U5" t="n">
        <v>0.48</v>
      </c>
      <c r="V5" t="n">
        <v>0.83</v>
      </c>
      <c r="W5" t="n">
        <v>3.47</v>
      </c>
      <c r="X5" t="n">
        <v>1.31</v>
      </c>
      <c r="Y5" t="n">
        <v>1</v>
      </c>
      <c r="Z5" t="n">
        <v>10</v>
      </c>
      <c r="AA5" t="n">
        <v>458.9910666541525</v>
      </c>
      <c r="AB5" t="n">
        <v>628.0118266529522</v>
      </c>
      <c r="AC5" t="n">
        <v>568.0752593373284</v>
      </c>
      <c r="AD5" t="n">
        <v>458991.0666541525</v>
      </c>
      <c r="AE5" t="n">
        <v>628011.8266529522</v>
      </c>
      <c r="AF5" t="n">
        <v>1.281533055704711e-06</v>
      </c>
      <c r="AG5" t="n">
        <v>26</v>
      </c>
      <c r="AH5" t="n">
        <v>568075.2593373284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5.2803</v>
      </c>
      <c r="E6" t="n">
        <v>18.94</v>
      </c>
      <c r="F6" t="n">
        <v>15.23</v>
      </c>
      <c r="G6" t="n">
        <v>16.32</v>
      </c>
      <c r="H6" t="n">
        <v>0.26</v>
      </c>
      <c r="I6" t="n">
        <v>56</v>
      </c>
      <c r="J6" t="n">
        <v>134.55</v>
      </c>
      <c r="K6" t="n">
        <v>46.47</v>
      </c>
      <c r="L6" t="n">
        <v>2</v>
      </c>
      <c r="M6" t="n">
        <v>54</v>
      </c>
      <c r="N6" t="n">
        <v>21.09</v>
      </c>
      <c r="O6" t="n">
        <v>16828.84</v>
      </c>
      <c r="P6" t="n">
        <v>152.73</v>
      </c>
      <c r="Q6" t="n">
        <v>1389.77</v>
      </c>
      <c r="R6" t="n">
        <v>75.58</v>
      </c>
      <c r="S6" t="n">
        <v>39.31</v>
      </c>
      <c r="T6" t="n">
        <v>17074.56</v>
      </c>
      <c r="U6" t="n">
        <v>0.52</v>
      </c>
      <c r="V6" t="n">
        <v>0.84</v>
      </c>
      <c r="W6" t="n">
        <v>3.46</v>
      </c>
      <c r="X6" t="n">
        <v>1.11</v>
      </c>
      <c r="Y6" t="n">
        <v>1</v>
      </c>
      <c r="Z6" t="n">
        <v>10</v>
      </c>
      <c r="AA6" t="n">
        <v>439.2715647095653</v>
      </c>
      <c r="AB6" t="n">
        <v>601.0307341293411</v>
      </c>
      <c r="AC6" t="n">
        <v>543.6692044159696</v>
      </c>
      <c r="AD6" t="n">
        <v>439271.5647095653</v>
      </c>
      <c r="AE6" t="n">
        <v>601030.7341293411</v>
      </c>
      <c r="AF6" t="n">
        <v>1.313650992785678e-06</v>
      </c>
      <c r="AG6" t="n">
        <v>25</v>
      </c>
      <c r="AH6" t="n">
        <v>543669.2044159696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5.3727</v>
      </c>
      <c r="E7" t="n">
        <v>18.61</v>
      </c>
      <c r="F7" t="n">
        <v>15.1</v>
      </c>
      <c r="G7" t="n">
        <v>18.49</v>
      </c>
      <c r="H7" t="n">
        <v>0.29</v>
      </c>
      <c r="I7" t="n">
        <v>49</v>
      </c>
      <c r="J7" t="n">
        <v>134.89</v>
      </c>
      <c r="K7" t="n">
        <v>46.47</v>
      </c>
      <c r="L7" t="n">
        <v>2.25</v>
      </c>
      <c r="M7" t="n">
        <v>47</v>
      </c>
      <c r="N7" t="n">
        <v>21.17</v>
      </c>
      <c r="O7" t="n">
        <v>16870.25</v>
      </c>
      <c r="P7" t="n">
        <v>148.88</v>
      </c>
      <c r="Q7" t="n">
        <v>1389.77</v>
      </c>
      <c r="R7" t="n">
        <v>71.62</v>
      </c>
      <c r="S7" t="n">
        <v>39.31</v>
      </c>
      <c r="T7" t="n">
        <v>15131.42</v>
      </c>
      <c r="U7" t="n">
        <v>0.55</v>
      </c>
      <c r="V7" t="n">
        <v>0.85</v>
      </c>
      <c r="W7" t="n">
        <v>3.44</v>
      </c>
      <c r="X7" t="n">
        <v>0.98</v>
      </c>
      <c r="Y7" t="n">
        <v>1</v>
      </c>
      <c r="Z7" t="n">
        <v>10</v>
      </c>
      <c r="AA7" t="n">
        <v>430.8112295861737</v>
      </c>
      <c r="AB7" t="n">
        <v>589.4549303698733</v>
      </c>
      <c r="AC7" t="n">
        <v>533.1981791205627</v>
      </c>
      <c r="AD7" t="n">
        <v>430811.2295861737</v>
      </c>
      <c r="AE7" t="n">
        <v>589454.9303698733</v>
      </c>
      <c r="AF7" t="n">
        <v>1.336638579046572e-06</v>
      </c>
      <c r="AG7" t="n">
        <v>25</v>
      </c>
      <c r="AH7" t="n">
        <v>533198.1791205627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5.4629</v>
      </c>
      <c r="E8" t="n">
        <v>18.31</v>
      </c>
      <c r="F8" t="n">
        <v>14.95</v>
      </c>
      <c r="G8" t="n">
        <v>20.87</v>
      </c>
      <c r="H8" t="n">
        <v>0.33</v>
      </c>
      <c r="I8" t="n">
        <v>43</v>
      </c>
      <c r="J8" t="n">
        <v>135.22</v>
      </c>
      <c r="K8" t="n">
        <v>46.47</v>
      </c>
      <c r="L8" t="n">
        <v>2.5</v>
      </c>
      <c r="M8" t="n">
        <v>41</v>
      </c>
      <c r="N8" t="n">
        <v>21.26</v>
      </c>
      <c r="O8" t="n">
        <v>16911.68</v>
      </c>
      <c r="P8" t="n">
        <v>144.94</v>
      </c>
      <c r="Q8" t="n">
        <v>1389.95</v>
      </c>
      <c r="R8" t="n">
        <v>67.33</v>
      </c>
      <c r="S8" t="n">
        <v>39.31</v>
      </c>
      <c r="T8" t="n">
        <v>13016.06</v>
      </c>
      <c r="U8" t="n">
        <v>0.58</v>
      </c>
      <c r="V8" t="n">
        <v>0.86</v>
      </c>
      <c r="W8" t="n">
        <v>3.42</v>
      </c>
      <c r="X8" t="n">
        <v>0.83</v>
      </c>
      <c r="Y8" t="n">
        <v>1</v>
      </c>
      <c r="Z8" t="n">
        <v>10</v>
      </c>
      <c r="AA8" t="n">
        <v>414.2228592248419</v>
      </c>
      <c r="AB8" t="n">
        <v>566.7579902142487</v>
      </c>
      <c r="AC8" t="n">
        <v>512.6674030780352</v>
      </c>
      <c r="AD8" t="n">
        <v>414222.8592248419</v>
      </c>
      <c r="AE8" t="n">
        <v>566757.9902142487</v>
      </c>
      <c r="AF8" t="n">
        <v>1.359078841825064e-06</v>
      </c>
      <c r="AG8" t="n">
        <v>24</v>
      </c>
      <c r="AH8" t="n">
        <v>512667.4030780352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5.5312</v>
      </c>
      <c r="E9" t="n">
        <v>18.08</v>
      </c>
      <c r="F9" t="n">
        <v>14.86</v>
      </c>
      <c r="G9" t="n">
        <v>23.47</v>
      </c>
      <c r="H9" t="n">
        <v>0.36</v>
      </c>
      <c r="I9" t="n">
        <v>38</v>
      </c>
      <c r="J9" t="n">
        <v>135.56</v>
      </c>
      <c r="K9" t="n">
        <v>46.47</v>
      </c>
      <c r="L9" t="n">
        <v>2.75</v>
      </c>
      <c r="M9" t="n">
        <v>36</v>
      </c>
      <c r="N9" t="n">
        <v>21.34</v>
      </c>
      <c r="O9" t="n">
        <v>16953.14</v>
      </c>
      <c r="P9" t="n">
        <v>141.68</v>
      </c>
      <c r="Q9" t="n">
        <v>1389.68</v>
      </c>
      <c r="R9" t="n">
        <v>64.20999999999999</v>
      </c>
      <c r="S9" t="n">
        <v>39.31</v>
      </c>
      <c r="T9" t="n">
        <v>11479.06</v>
      </c>
      <c r="U9" t="n">
        <v>0.61</v>
      </c>
      <c r="V9" t="n">
        <v>0.86</v>
      </c>
      <c r="W9" t="n">
        <v>3.43</v>
      </c>
      <c r="X9" t="n">
        <v>0.74</v>
      </c>
      <c r="Y9" t="n">
        <v>1</v>
      </c>
      <c r="Z9" t="n">
        <v>10</v>
      </c>
      <c r="AA9" t="n">
        <v>407.9751453405564</v>
      </c>
      <c r="AB9" t="n">
        <v>558.2095924480858</v>
      </c>
      <c r="AC9" t="n">
        <v>504.9348523969234</v>
      </c>
      <c r="AD9" t="n">
        <v>407975.1453405564</v>
      </c>
      <c r="AE9" t="n">
        <v>558209.5924480858</v>
      </c>
      <c r="AF9" t="n">
        <v>1.376070748119642e-06</v>
      </c>
      <c r="AG9" t="n">
        <v>24</v>
      </c>
      <c r="AH9" t="n">
        <v>504934.8523969234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5.5867</v>
      </c>
      <c r="E10" t="n">
        <v>17.9</v>
      </c>
      <c r="F10" t="n">
        <v>14.79</v>
      </c>
      <c r="G10" t="n">
        <v>26.11</v>
      </c>
      <c r="H10" t="n">
        <v>0.39</v>
      </c>
      <c r="I10" t="n">
        <v>34</v>
      </c>
      <c r="J10" t="n">
        <v>135.9</v>
      </c>
      <c r="K10" t="n">
        <v>46.47</v>
      </c>
      <c r="L10" t="n">
        <v>3</v>
      </c>
      <c r="M10" t="n">
        <v>32</v>
      </c>
      <c r="N10" t="n">
        <v>21.43</v>
      </c>
      <c r="O10" t="n">
        <v>16994.64</v>
      </c>
      <c r="P10" t="n">
        <v>137.96</v>
      </c>
      <c r="Q10" t="n">
        <v>1389.73</v>
      </c>
      <c r="R10" t="n">
        <v>62.22</v>
      </c>
      <c r="S10" t="n">
        <v>39.31</v>
      </c>
      <c r="T10" t="n">
        <v>10506.26</v>
      </c>
      <c r="U10" t="n">
        <v>0.63</v>
      </c>
      <c r="V10" t="n">
        <v>0.87</v>
      </c>
      <c r="W10" t="n">
        <v>3.42</v>
      </c>
      <c r="X10" t="n">
        <v>0.67</v>
      </c>
      <c r="Y10" t="n">
        <v>1</v>
      </c>
      <c r="Z10" t="n">
        <v>10</v>
      </c>
      <c r="AA10" t="n">
        <v>401.9816888382172</v>
      </c>
      <c r="AB10" t="n">
        <v>550.0090808489456</v>
      </c>
      <c r="AC10" t="n">
        <v>497.5169861153148</v>
      </c>
      <c r="AD10" t="n">
        <v>401981.6888382172</v>
      </c>
      <c r="AE10" t="n">
        <v>550009.0808489455</v>
      </c>
      <c r="AF10" t="n">
        <v>1.389878226880244e-06</v>
      </c>
      <c r="AG10" t="n">
        <v>24</v>
      </c>
      <c r="AH10" t="n">
        <v>497516.9861153148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5.6335</v>
      </c>
      <c r="E11" t="n">
        <v>17.75</v>
      </c>
      <c r="F11" t="n">
        <v>14.73</v>
      </c>
      <c r="G11" t="n">
        <v>28.5</v>
      </c>
      <c r="H11" t="n">
        <v>0.42</v>
      </c>
      <c r="I11" t="n">
        <v>31</v>
      </c>
      <c r="J11" t="n">
        <v>136.23</v>
      </c>
      <c r="K11" t="n">
        <v>46.47</v>
      </c>
      <c r="L11" t="n">
        <v>3.25</v>
      </c>
      <c r="M11" t="n">
        <v>29</v>
      </c>
      <c r="N11" t="n">
        <v>21.52</v>
      </c>
      <c r="O11" t="n">
        <v>17036.16</v>
      </c>
      <c r="P11" t="n">
        <v>134.86</v>
      </c>
      <c r="Q11" t="n">
        <v>1389.69</v>
      </c>
      <c r="R11" t="n">
        <v>60.04</v>
      </c>
      <c r="S11" t="n">
        <v>39.31</v>
      </c>
      <c r="T11" t="n">
        <v>9431.690000000001</v>
      </c>
      <c r="U11" t="n">
        <v>0.65</v>
      </c>
      <c r="V11" t="n">
        <v>0.87</v>
      </c>
      <c r="W11" t="n">
        <v>3.41</v>
      </c>
      <c r="X11" t="n">
        <v>0.6</v>
      </c>
      <c r="Y11" t="n">
        <v>1</v>
      </c>
      <c r="Z11" t="n">
        <v>10</v>
      </c>
      <c r="AA11" t="n">
        <v>397.0507963065277</v>
      </c>
      <c r="AB11" t="n">
        <v>543.2624161514625</v>
      </c>
      <c r="AC11" t="n">
        <v>491.414213627556</v>
      </c>
      <c r="AD11" t="n">
        <v>397050.7963065277</v>
      </c>
      <c r="AE11" t="n">
        <v>543262.4161514625</v>
      </c>
      <c r="AF11" t="n">
        <v>1.401521290051345e-06</v>
      </c>
      <c r="AG11" t="n">
        <v>24</v>
      </c>
      <c r="AH11" t="n">
        <v>491414.213627556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5.6796</v>
      </c>
      <c r="E12" t="n">
        <v>17.61</v>
      </c>
      <c r="F12" t="n">
        <v>14.66</v>
      </c>
      <c r="G12" t="n">
        <v>31.42</v>
      </c>
      <c r="H12" t="n">
        <v>0.45</v>
      </c>
      <c r="I12" t="n">
        <v>28</v>
      </c>
      <c r="J12" t="n">
        <v>136.57</v>
      </c>
      <c r="K12" t="n">
        <v>46.47</v>
      </c>
      <c r="L12" t="n">
        <v>3.5</v>
      </c>
      <c r="M12" t="n">
        <v>25</v>
      </c>
      <c r="N12" t="n">
        <v>21.6</v>
      </c>
      <c r="O12" t="n">
        <v>17077.72</v>
      </c>
      <c r="P12" t="n">
        <v>131.36</v>
      </c>
      <c r="Q12" t="n">
        <v>1389.58</v>
      </c>
      <c r="R12" t="n">
        <v>58.03</v>
      </c>
      <c r="S12" t="n">
        <v>39.31</v>
      </c>
      <c r="T12" t="n">
        <v>8442.73</v>
      </c>
      <c r="U12" t="n">
        <v>0.68</v>
      </c>
      <c r="V12" t="n">
        <v>0.88</v>
      </c>
      <c r="W12" t="n">
        <v>3.41</v>
      </c>
      <c r="X12" t="n">
        <v>0.54</v>
      </c>
      <c r="Y12" t="n">
        <v>1</v>
      </c>
      <c r="Z12" t="n">
        <v>10</v>
      </c>
      <c r="AA12" t="n">
        <v>383.4788467684508</v>
      </c>
      <c r="AB12" t="n">
        <v>524.6926760413098</v>
      </c>
      <c r="AC12" t="n">
        <v>474.6167434507224</v>
      </c>
      <c r="AD12" t="n">
        <v>383478.8467684508</v>
      </c>
      <c r="AE12" t="n">
        <v>524692.6760413098</v>
      </c>
      <c r="AF12" t="n">
        <v>1.412990204841683e-06</v>
      </c>
      <c r="AG12" t="n">
        <v>23</v>
      </c>
      <c r="AH12" t="n">
        <v>474616.7434507224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5.7081</v>
      </c>
      <c r="E13" t="n">
        <v>17.52</v>
      </c>
      <c r="F13" t="n">
        <v>14.63</v>
      </c>
      <c r="G13" t="n">
        <v>33.76</v>
      </c>
      <c r="H13" t="n">
        <v>0.48</v>
      </c>
      <c r="I13" t="n">
        <v>26</v>
      </c>
      <c r="J13" t="n">
        <v>136.91</v>
      </c>
      <c r="K13" t="n">
        <v>46.47</v>
      </c>
      <c r="L13" t="n">
        <v>3.75</v>
      </c>
      <c r="M13" t="n">
        <v>22</v>
      </c>
      <c r="N13" t="n">
        <v>21.69</v>
      </c>
      <c r="O13" t="n">
        <v>17119.3</v>
      </c>
      <c r="P13" t="n">
        <v>128.44</v>
      </c>
      <c r="Q13" t="n">
        <v>1389.7</v>
      </c>
      <c r="R13" t="n">
        <v>57.07</v>
      </c>
      <c r="S13" t="n">
        <v>39.31</v>
      </c>
      <c r="T13" t="n">
        <v>7969.58</v>
      </c>
      <c r="U13" t="n">
        <v>0.6899999999999999</v>
      </c>
      <c r="V13" t="n">
        <v>0.88</v>
      </c>
      <c r="W13" t="n">
        <v>3.41</v>
      </c>
      <c r="X13" t="n">
        <v>0.51</v>
      </c>
      <c r="Y13" t="n">
        <v>1</v>
      </c>
      <c r="Z13" t="n">
        <v>10</v>
      </c>
      <c r="AA13" t="n">
        <v>379.6108700874645</v>
      </c>
      <c r="AB13" t="n">
        <v>519.4003397032966</v>
      </c>
      <c r="AC13" t="n">
        <v>469.8295002649685</v>
      </c>
      <c r="AD13" t="n">
        <v>379610.8700874645</v>
      </c>
      <c r="AE13" t="n">
        <v>519400.3397032965</v>
      </c>
      <c r="AF13" t="n">
        <v>1.420080531772803e-06</v>
      </c>
      <c r="AG13" t="n">
        <v>23</v>
      </c>
      <c r="AH13" t="n">
        <v>469829.5002649685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5.7409</v>
      </c>
      <c r="E14" t="n">
        <v>17.42</v>
      </c>
      <c r="F14" t="n">
        <v>14.59</v>
      </c>
      <c r="G14" t="n">
        <v>36.46</v>
      </c>
      <c r="H14" t="n">
        <v>0.52</v>
      </c>
      <c r="I14" t="n">
        <v>24</v>
      </c>
      <c r="J14" t="n">
        <v>137.25</v>
      </c>
      <c r="K14" t="n">
        <v>46.47</v>
      </c>
      <c r="L14" t="n">
        <v>4</v>
      </c>
      <c r="M14" t="n">
        <v>16</v>
      </c>
      <c r="N14" t="n">
        <v>21.78</v>
      </c>
      <c r="O14" t="n">
        <v>17160.92</v>
      </c>
      <c r="P14" t="n">
        <v>126.22</v>
      </c>
      <c r="Q14" t="n">
        <v>1389.61</v>
      </c>
      <c r="R14" t="n">
        <v>55.44</v>
      </c>
      <c r="S14" t="n">
        <v>39.31</v>
      </c>
      <c r="T14" t="n">
        <v>7163.33</v>
      </c>
      <c r="U14" t="n">
        <v>0.71</v>
      </c>
      <c r="V14" t="n">
        <v>0.88</v>
      </c>
      <c r="W14" t="n">
        <v>3.41</v>
      </c>
      <c r="X14" t="n">
        <v>0.46</v>
      </c>
      <c r="Y14" t="n">
        <v>1</v>
      </c>
      <c r="Z14" t="n">
        <v>10</v>
      </c>
      <c r="AA14" t="n">
        <v>376.2640590014049</v>
      </c>
      <c r="AB14" t="n">
        <v>514.8210851244654</v>
      </c>
      <c r="AC14" t="n">
        <v>465.6872833161168</v>
      </c>
      <c r="AD14" t="n">
        <v>376264.0590014049</v>
      </c>
      <c r="AE14" t="n">
        <v>514821.0851244654</v>
      </c>
      <c r="AF14" t="n">
        <v>1.428240627328618e-06</v>
      </c>
      <c r="AG14" t="n">
        <v>23</v>
      </c>
      <c r="AH14" t="n">
        <v>465687.2833161168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5.7513</v>
      </c>
      <c r="E15" t="n">
        <v>17.39</v>
      </c>
      <c r="F15" t="n">
        <v>14.58</v>
      </c>
      <c r="G15" t="n">
        <v>38.04</v>
      </c>
      <c r="H15" t="n">
        <v>0.55</v>
      </c>
      <c r="I15" t="n">
        <v>23</v>
      </c>
      <c r="J15" t="n">
        <v>137.58</v>
      </c>
      <c r="K15" t="n">
        <v>46.47</v>
      </c>
      <c r="L15" t="n">
        <v>4.25</v>
      </c>
      <c r="M15" t="n">
        <v>7</v>
      </c>
      <c r="N15" t="n">
        <v>21.87</v>
      </c>
      <c r="O15" t="n">
        <v>17202.57</v>
      </c>
      <c r="P15" t="n">
        <v>124.49</v>
      </c>
      <c r="Q15" t="n">
        <v>1389.57</v>
      </c>
      <c r="R15" t="n">
        <v>55.11</v>
      </c>
      <c r="S15" t="n">
        <v>39.31</v>
      </c>
      <c r="T15" t="n">
        <v>7003.65</v>
      </c>
      <c r="U15" t="n">
        <v>0.71</v>
      </c>
      <c r="V15" t="n">
        <v>0.88</v>
      </c>
      <c r="W15" t="n">
        <v>3.42</v>
      </c>
      <c r="X15" t="n">
        <v>0.46</v>
      </c>
      <c r="Y15" t="n">
        <v>1</v>
      </c>
      <c r="Z15" t="n">
        <v>10</v>
      </c>
      <c r="AA15" t="n">
        <v>374.2516550758926</v>
      </c>
      <c r="AB15" t="n">
        <v>512.0676252925842</v>
      </c>
      <c r="AC15" t="n">
        <v>463.1966098260851</v>
      </c>
      <c r="AD15" t="n">
        <v>374251.6550758926</v>
      </c>
      <c r="AE15" t="n">
        <v>512067.6252925842</v>
      </c>
      <c r="AF15" t="n">
        <v>1.430827974699974e-06</v>
      </c>
      <c r="AG15" t="n">
        <v>23</v>
      </c>
      <c r="AH15" t="n">
        <v>463196.6098260852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5.7534</v>
      </c>
      <c r="E16" t="n">
        <v>17.38</v>
      </c>
      <c r="F16" t="n">
        <v>14.57</v>
      </c>
      <c r="G16" t="n">
        <v>38.02</v>
      </c>
      <c r="H16" t="n">
        <v>0.58</v>
      </c>
      <c r="I16" t="n">
        <v>23</v>
      </c>
      <c r="J16" t="n">
        <v>137.92</v>
      </c>
      <c r="K16" t="n">
        <v>46.47</v>
      </c>
      <c r="L16" t="n">
        <v>4.5</v>
      </c>
      <c r="M16" t="n">
        <v>2</v>
      </c>
      <c r="N16" t="n">
        <v>21.95</v>
      </c>
      <c r="O16" t="n">
        <v>17244.24</v>
      </c>
      <c r="P16" t="n">
        <v>123.72</v>
      </c>
      <c r="Q16" t="n">
        <v>1389.73</v>
      </c>
      <c r="R16" t="n">
        <v>54.87</v>
      </c>
      <c r="S16" t="n">
        <v>39.31</v>
      </c>
      <c r="T16" t="n">
        <v>6886.89</v>
      </c>
      <c r="U16" t="n">
        <v>0.72</v>
      </c>
      <c r="V16" t="n">
        <v>0.88</v>
      </c>
      <c r="W16" t="n">
        <v>3.41</v>
      </c>
      <c r="X16" t="n">
        <v>0.45</v>
      </c>
      <c r="Y16" t="n">
        <v>1</v>
      </c>
      <c r="Z16" t="n">
        <v>10</v>
      </c>
      <c r="AA16" t="n">
        <v>373.4134455174389</v>
      </c>
      <c r="AB16" t="n">
        <v>510.920749995512</v>
      </c>
      <c r="AC16" t="n">
        <v>462.1591906977159</v>
      </c>
      <c r="AD16" t="n">
        <v>373413.4455174389</v>
      </c>
      <c r="AE16" t="n">
        <v>510920.749995512</v>
      </c>
      <c r="AF16" t="n">
        <v>1.431350419842267e-06</v>
      </c>
      <c r="AG16" t="n">
        <v>23</v>
      </c>
      <c r="AH16" t="n">
        <v>462159.1906977159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5.7489</v>
      </c>
      <c r="E17" t="n">
        <v>17.39</v>
      </c>
      <c r="F17" t="n">
        <v>14.59</v>
      </c>
      <c r="G17" t="n">
        <v>38.06</v>
      </c>
      <c r="H17" t="n">
        <v>0.61</v>
      </c>
      <c r="I17" t="n">
        <v>23</v>
      </c>
      <c r="J17" t="n">
        <v>138.26</v>
      </c>
      <c r="K17" t="n">
        <v>46.47</v>
      </c>
      <c r="L17" t="n">
        <v>4.75</v>
      </c>
      <c r="M17" t="n">
        <v>0</v>
      </c>
      <c r="N17" t="n">
        <v>22.04</v>
      </c>
      <c r="O17" t="n">
        <v>17285.95</v>
      </c>
      <c r="P17" t="n">
        <v>123.89</v>
      </c>
      <c r="Q17" t="n">
        <v>1389.73</v>
      </c>
      <c r="R17" t="n">
        <v>54.98</v>
      </c>
      <c r="S17" t="n">
        <v>39.31</v>
      </c>
      <c r="T17" t="n">
        <v>6939.46</v>
      </c>
      <c r="U17" t="n">
        <v>0.71</v>
      </c>
      <c r="V17" t="n">
        <v>0.88</v>
      </c>
      <c r="W17" t="n">
        <v>3.43</v>
      </c>
      <c r="X17" t="n">
        <v>0.47</v>
      </c>
      <c r="Y17" t="n">
        <v>1</v>
      </c>
      <c r="Z17" t="n">
        <v>10</v>
      </c>
      <c r="AA17" t="n">
        <v>373.8031365214889</v>
      </c>
      <c r="AB17" t="n">
        <v>511.4539424192068</v>
      </c>
      <c r="AC17" t="n">
        <v>462.6414959848336</v>
      </c>
      <c r="AD17" t="n">
        <v>373803.1365214888</v>
      </c>
      <c r="AE17" t="n">
        <v>511453.9424192068</v>
      </c>
      <c r="AF17" t="n">
        <v>1.430230894537353e-06</v>
      </c>
      <c r="AG17" t="n">
        <v>23</v>
      </c>
      <c r="AH17" t="n">
        <v>462641.4959848336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5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3.106</v>
      </c>
      <c r="E2" t="n">
        <v>32.2</v>
      </c>
      <c r="F2" t="n">
        <v>18.64</v>
      </c>
      <c r="G2" t="n">
        <v>5.08</v>
      </c>
      <c r="H2" t="n">
        <v>0.07000000000000001</v>
      </c>
      <c r="I2" t="n">
        <v>220</v>
      </c>
      <c r="J2" t="n">
        <v>252.85</v>
      </c>
      <c r="K2" t="n">
        <v>59.19</v>
      </c>
      <c r="L2" t="n">
        <v>1</v>
      </c>
      <c r="M2" t="n">
        <v>218</v>
      </c>
      <c r="N2" t="n">
        <v>62.65</v>
      </c>
      <c r="O2" t="n">
        <v>31418.63</v>
      </c>
      <c r="P2" t="n">
        <v>305.53</v>
      </c>
      <c r="Q2" t="n">
        <v>1390.39</v>
      </c>
      <c r="R2" t="n">
        <v>182</v>
      </c>
      <c r="S2" t="n">
        <v>39.31</v>
      </c>
      <c r="T2" t="n">
        <v>69467.39999999999</v>
      </c>
      <c r="U2" t="n">
        <v>0.22</v>
      </c>
      <c r="V2" t="n">
        <v>0.6899999999999999</v>
      </c>
      <c r="W2" t="n">
        <v>3.72</v>
      </c>
      <c r="X2" t="n">
        <v>4.51</v>
      </c>
      <c r="Y2" t="n">
        <v>1</v>
      </c>
      <c r="Z2" t="n">
        <v>10</v>
      </c>
      <c r="AA2" t="n">
        <v>1114.072818577249</v>
      </c>
      <c r="AB2" t="n">
        <v>1524.323579801355</v>
      </c>
      <c r="AC2" t="n">
        <v>1378.844276746695</v>
      </c>
      <c r="AD2" t="n">
        <v>1114072.818577249</v>
      </c>
      <c r="AE2" t="n">
        <v>1524323.579801355</v>
      </c>
      <c r="AF2" t="n">
        <v>6.949424516207744e-07</v>
      </c>
      <c r="AG2" t="n">
        <v>42</v>
      </c>
      <c r="AH2" t="n">
        <v>1378844.276746695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3.5264</v>
      </c>
      <c r="E3" t="n">
        <v>28.36</v>
      </c>
      <c r="F3" t="n">
        <v>17.49</v>
      </c>
      <c r="G3" t="n">
        <v>6.36</v>
      </c>
      <c r="H3" t="n">
        <v>0.09</v>
      </c>
      <c r="I3" t="n">
        <v>165</v>
      </c>
      <c r="J3" t="n">
        <v>253.3</v>
      </c>
      <c r="K3" t="n">
        <v>59.19</v>
      </c>
      <c r="L3" t="n">
        <v>1.25</v>
      </c>
      <c r="M3" t="n">
        <v>163</v>
      </c>
      <c r="N3" t="n">
        <v>62.86</v>
      </c>
      <c r="O3" t="n">
        <v>31474.5</v>
      </c>
      <c r="P3" t="n">
        <v>285.64</v>
      </c>
      <c r="Q3" t="n">
        <v>1390.63</v>
      </c>
      <c r="R3" t="n">
        <v>146.3</v>
      </c>
      <c r="S3" t="n">
        <v>39.31</v>
      </c>
      <c r="T3" t="n">
        <v>51889.84</v>
      </c>
      <c r="U3" t="n">
        <v>0.27</v>
      </c>
      <c r="V3" t="n">
        <v>0.73</v>
      </c>
      <c r="W3" t="n">
        <v>3.62</v>
      </c>
      <c r="X3" t="n">
        <v>3.35</v>
      </c>
      <c r="Y3" t="n">
        <v>1</v>
      </c>
      <c r="Z3" t="n">
        <v>10</v>
      </c>
      <c r="AA3" t="n">
        <v>939.9686837252029</v>
      </c>
      <c r="AB3" t="n">
        <v>1286.10662156445</v>
      </c>
      <c r="AC3" t="n">
        <v>1163.362410664318</v>
      </c>
      <c r="AD3" t="n">
        <v>939968.6837252029</v>
      </c>
      <c r="AE3" t="n">
        <v>1286106.62156445</v>
      </c>
      <c r="AF3" t="n">
        <v>7.890035612992592e-07</v>
      </c>
      <c r="AG3" t="n">
        <v>37</v>
      </c>
      <c r="AH3" t="n">
        <v>1163362.410664318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3.8347</v>
      </c>
      <c r="E4" t="n">
        <v>26.08</v>
      </c>
      <c r="F4" t="n">
        <v>16.82</v>
      </c>
      <c r="G4" t="n">
        <v>7.65</v>
      </c>
      <c r="H4" t="n">
        <v>0.11</v>
      </c>
      <c r="I4" t="n">
        <v>132</v>
      </c>
      <c r="J4" t="n">
        <v>253.75</v>
      </c>
      <c r="K4" t="n">
        <v>59.19</v>
      </c>
      <c r="L4" t="n">
        <v>1.5</v>
      </c>
      <c r="M4" t="n">
        <v>130</v>
      </c>
      <c r="N4" t="n">
        <v>63.06</v>
      </c>
      <c r="O4" t="n">
        <v>31530.44</v>
      </c>
      <c r="P4" t="n">
        <v>273.68</v>
      </c>
      <c r="Q4" t="n">
        <v>1389.86</v>
      </c>
      <c r="R4" t="n">
        <v>125.24</v>
      </c>
      <c r="S4" t="n">
        <v>39.31</v>
      </c>
      <c r="T4" t="n">
        <v>41525.04</v>
      </c>
      <c r="U4" t="n">
        <v>0.31</v>
      </c>
      <c r="V4" t="n">
        <v>0.76</v>
      </c>
      <c r="W4" t="n">
        <v>3.58</v>
      </c>
      <c r="X4" t="n">
        <v>2.69</v>
      </c>
      <c r="Y4" t="n">
        <v>1</v>
      </c>
      <c r="Z4" t="n">
        <v>10</v>
      </c>
      <c r="AA4" t="n">
        <v>841.5106532997617</v>
      </c>
      <c r="AB4" t="n">
        <v>1151.392000674619</v>
      </c>
      <c r="AC4" t="n">
        <v>1041.504764119055</v>
      </c>
      <c r="AD4" t="n">
        <v>841510.6532997617</v>
      </c>
      <c r="AE4" t="n">
        <v>1151392.000674619</v>
      </c>
      <c r="AF4" t="n">
        <v>8.579832000097179e-07</v>
      </c>
      <c r="AG4" t="n">
        <v>34</v>
      </c>
      <c r="AH4" t="n">
        <v>1041504.764119055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4.0757</v>
      </c>
      <c r="E5" t="n">
        <v>24.54</v>
      </c>
      <c r="F5" t="n">
        <v>16.35</v>
      </c>
      <c r="G5" t="n">
        <v>8.92</v>
      </c>
      <c r="H5" t="n">
        <v>0.12</v>
      </c>
      <c r="I5" t="n">
        <v>110</v>
      </c>
      <c r="J5" t="n">
        <v>254.21</v>
      </c>
      <c r="K5" t="n">
        <v>59.19</v>
      </c>
      <c r="L5" t="n">
        <v>1.75</v>
      </c>
      <c r="M5" t="n">
        <v>108</v>
      </c>
      <c r="N5" t="n">
        <v>63.26</v>
      </c>
      <c r="O5" t="n">
        <v>31586.46</v>
      </c>
      <c r="P5" t="n">
        <v>265.03</v>
      </c>
      <c r="Q5" t="n">
        <v>1390</v>
      </c>
      <c r="R5" t="n">
        <v>110.75</v>
      </c>
      <c r="S5" t="n">
        <v>39.31</v>
      </c>
      <c r="T5" t="n">
        <v>34389.49</v>
      </c>
      <c r="U5" t="n">
        <v>0.35</v>
      </c>
      <c r="V5" t="n">
        <v>0.79</v>
      </c>
      <c r="W5" t="n">
        <v>3.54</v>
      </c>
      <c r="X5" t="n">
        <v>2.23</v>
      </c>
      <c r="Y5" t="n">
        <v>1</v>
      </c>
      <c r="Z5" t="n">
        <v>10</v>
      </c>
      <c r="AA5" t="n">
        <v>776.5514465550733</v>
      </c>
      <c r="AB5" t="n">
        <v>1062.511948208593</v>
      </c>
      <c r="AC5" t="n">
        <v>961.1072991164492</v>
      </c>
      <c r="AD5" t="n">
        <v>776551.4465550733</v>
      </c>
      <c r="AE5" t="n">
        <v>1062511.948208593</v>
      </c>
      <c r="AF5" t="n">
        <v>9.119050064619414e-07</v>
      </c>
      <c r="AG5" t="n">
        <v>32</v>
      </c>
      <c r="AH5" t="n">
        <v>961107.2991164492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4.2692</v>
      </c>
      <c r="E6" t="n">
        <v>23.42</v>
      </c>
      <c r="F6" t="n">
        <v>16.02</v>
      </c>
      <c r="G6" t="n">
        <v>10.23</v>
      </c>
      <c r="H6" t="n">
        <v>0.14</v>
      </c>
      <c r="I6" t="n">
        <v>94</v>
      </c>
      <c r="J6" t="n">
        <v>254.66</v>
      </c>
      <c r="K6" t="n">
        <v>59.19</v>
      </c>
      <c r="L6" t="n">
        <v>2</v>
      </c>
      <c r="M6" t="n">
        <v>92</v>
      </c>
      <c r="N6" t="n">
        <v>63.47</v>
      </c>
      <c r="O6" t="n">
        <v>31642.55</v>
      </c>
      <c r="P6" t="n">
        <v>258.59</v>
      </c>
      <c r="Q6" t="n">
        <v>1389.8</v>
      </c>
      <c r="R6" t="n">
        <v>100.47</v>
      </c>
      <c r="S6" t="n">
        <v>39.31</v>
      </c>
      <c r="T6" t="n">
        <v>29332.52</v>
      </c>
      <c r="U6" t="n">
        <v>0.39</v>
      </c>
      <c r="V6" t="n">
        <v>0.8</v>
      </c>
      <c r="W6" t="n">
        <v>3.51</v>
      </c>
      <c r="X6" t="n">
        <v>1.9</v>
      </c>
      <c r="Y6" t="n">
        <v>1</v>
      </c>
      <c r="Z6" t="n">
        <v>10</v>
      </c>
      <c r="AA6" t="n">
        <v>734.6968148294893</v>
      </c>
      <c r="AB6" t="n">
        <v>1005.244594585616</v>
      </c>
      <c r="AC6" t="n">
        <v>909.305461348014</v>
      </c>
      <c r="AD6" t="n">
        <v>734696.8148294893</v>
      </c>
      <c r="AE6" t="n">
        <v>1005244.594585616</v>
      </c>
      <c r="AF6" t="n">
        <v>9.551990709785609e-07</v>
      </c>
      <c r="AG6" t="n">
        <v>31</v>
      </c>
      <c r="AH6" t="n">
        <v>909305.461348014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4.4257</v>
      </c>
      <c r="E7" t="n">
        <v>22.6</v>
      </c>
      <c r="F7" t="n">
        <v>15.78</v>
      </c>
      <c r="G7" t="n">
        <v>11.55</v>
      </c>
      <c r="H7" t="n">
        <v>0.16</v>
      </c>
      <c r="I7" t="n">
        <v>82</v>
      </c>
      <c r="J7" t="n">
        <v>255.12</v>
      </c>
      <c r="K7" t="n">
        <v>59.19</v>
      </c>
      <c r="L7" t="n">
        <v>2.25</v>
      </c>
      <c r="M7" t="n">
        <v>80</v>
      </c>
      <c r="N7" t="n">
        <v>63.67</v>
      </c>
      <c r="O7" t="n">
        <v>31698.72</v>
      </c>
      <c r="P7" t="n">
        <v>253.81</v>
      </c>
      <c r="Q7" t="n">
        <v>1389.87</v>
      </c>
      <c r="R7" t="n">
        <v>92.58</v>
      </c>
      <c r="S7" t="n">
        <v>39.31</v>
      </c>
      <c r="T7" t="n">
        <v>25446.22</v>
      </c>
      <c r="U7" t="n">
        <v>0.42</v>
      </c>
      <c r="V7" t="n">
        <v>0.8100000000000001</v>
      </c>
      <c r="W7" t="n">
        <v>3.51</v>
      </c>
      <c r="X7" t="n">
        <v>1.66</v>
      </c>
      <c r="Y7" t="n">
        <v>1</v>
      </c>
      <c r="Z7" t="n">
        <v>10</v>
      </c>
      <c r="AA7" t="n">
        <v>701.9551567193986</v>
      </c>
      <c r="AB7" t="n">
        <v>960.4460134993792</v>
      </c>
      <c r="AC7" t="n">
        <v>868.782393965444</v>
      </c>
      <c r="AD7" t="n">
        <v>701955.1567193986</v>
      </c>
      <c r="AE7" t="n">
        <v>960446.0134993792</v>
      </c>
      <c r="AF7" t="n">
        <v>9.902146838821832e-07</v>
      </c>
      <c r="AG7" t="n">
        <v>30</v>
      </c>
      <c r="AH7" t="n">
        <v>868782.3939654441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4.5532</v>
      </c>
      <c r="E8" t="n">
        <v>21.96</v>
      </c>
      <c r="F8" t="n">
        <v>15.59</v>
      </c>
      <c r="G8" t="n">
        <v>12.81</v>
      </c>
      <c r="H8" t="n">
        <v>0.17</v>
      </c>
      <c r="I8" t="n">
        <v>73</v>
      </c>
      <c r="J8" t="n">
        <v>255.57</v>
      </c>
      <c r="K8" t="n">
        <v>59.19</v>
      </c>
      <c r="L8" t="n">
        <v>2.5</v>
      </c>
      <c r="M8" t="n">
        <v>71</v>
      </c>
      <c r="N8" t="n">
        <v>63.88</v>
      </c>
      <c r="O8" t="n">
        <v>31754.97</v>
      </c>
      <c r="P8" t="n">
        <v>249.63</v>
      </c>
      <c r="Q8" t="n">
        <v>1389.85</v>
      </c>
      <c r="R8" t="n">
        <v>86.77</v>
      </c>
      <c r="S8" t="n">
        <v>39.31</v>
      </c>
      <c r="T8" t="n">
        <v>22585.3</v>
      </c>
      <c r="U8" t="n">
        <v>0.45</v>
      </c>
      <c r="V8" t="n">
        <v>0.82</v>
      </c>
      <c r="W8" t="n">
        <v>3.48</v>
      </c>
      <c r="X8" t="n">
        <v>1.46</v>
      </c>
      <c r="Y8" t="n">
        <v>1</v>
      </c>
      <c r="Z8" t="n">
        <v>10</v>
      </c>
      <c r="AA8" t="n">
        <v>674.5184902414618</v>
      </c>
      <c r="AB8" t="n">
        <v>922.9059560039682</v>
      </c>
      <c r="AC8" t="n">
        <v>834.8251068695932</v>
      </c>
      <c r="AD8" t="n">
        <v>674518.4902414618</v>
      </c>
      <c r="AE8" t="n">
        <v>922905.9560039681</v>
      </c>
      <c r="AF8" t="n">
        <v>1.0187417806567e-06</v>
      </c>
      <c r="AG8" t="n">
        <v>29</v>
      </c>
      <c r="AH8" t="n">
        <v>834825.1068695933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4.6728</v>
      </c>
      <c r="E9" t="n">
        <v>21.4</v>
      </c>
      <c r="F9" t="n">
        <v>15.42</v>
      </c>
      <c r="G9" t="n">
        <v>14.23</v>
      </c>
      <c r="H9" t="n">
        <v>0.19</v>
      </c>
      <c r="I9" t="n">
        <v>65</v>
      </c>
      <c r="J9" t="n">
        <v>256.03</v>
      </c>
      <c r="K9" t="n">
        <v>59.19</v>
      </c>
      <c r="L9" t="n">
        <v>2.75</v>
      </c>
      <c r="M9" t="n">
        <v>63</v>
      </c>
      <c r="N9" t="n">
        <v>64.09</v>
      </c>
      <c r="O9" t="n">
        <v>31811.29</v>
      </c>
      <c r="P9" t="n">
        <v>245.73</v>
      </c>
      <c r="Q9" t="n">
        <v>1389.8</v>
      </c>
      <c r="R9" t="n">
        <v>81.52</v>
      </c>
      <c r="S9" t="n">
        <v>39.31</v>
      </c>
      <c r="T9" t="n">
        <v>19999.06</v>
      </c>
      <c r="U9" t="n">
        <v>0.48</v>
      </c>
      <c r="V9" t="n">
        <v>0.83</v>
      </c>
      <c r="W9" t="n">
        <v>3.47</v>
      </c>
      <c r="X9" t="n">
        <v>1.29</v>
      </c>
      <c r="Y9" t="n">
        <v>1</v>
      </c>
      <c r="Z9" t="n">
        <v>10</v>
      </c>
      <c r="AA9" t="n">
        <v>649.2218144656371</v>
      </c>
      <c r="AB9" t="n">
        <v>888.2939281969137</v>
      </c>
      <c r="AC9" t="n">
        <v>803.5164024181581</v>
      </c>
      <c r="AD9" t="n">
        <v>649221.8144656371</v>
      </c>
      <c r="AE9" t="n">
        <v>888293.9281969137</v>
      </c>
      <c r="AF9" t="n">
        <v>1.045501316140874e-06</v>
      </c>
      <c r="AG9" t="n">
        <v>28</v>
      </c>
      <c r="AH9" t="n">
        <v>803516.4024181581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4.7665</v>
      </c>
      <c r="E10" t="n">
        <v>20.98</v>
      </c>
      <c r="F10" t="n">
        <v>15.29</v>
      </c>
      <c r="G10" t="n">
        <v>15.55</v>
      </c>
      <c r="H10" t="n">
        <v>0.21</v>
      </c>
      <c r="I10" t="n">
        <v>59</v>
      </c>
      <c r="J10" t="n">
        <v>256.49</v>
      </c>
      <c r="K10" t="n">
        <v>59.19</v>
      </c>
      <c r="L10" t="n">
        <v>3</v>
      </c>
      <c r="M10" t="n">
        <v>57</v>
      </c>
      <c r="N10" t="n">
        <v>64.29000000000001</v>
      </c>
      <c r="O10" t="n">
        <v>31867.69</v>
      </c>
      <c r="P10" t="n">
        <v>242.78</v>
      </c>
      <c r="Q10" t="n">
        <v>1389.91</v>
      </c>
      <c r="R10" t="n">
        <v>77.73</v>
      </c>
      <c r="S10" t="n">
        <v>39.31</v>
      </c>
      <c r="T10" t="n">
        <v>18136.3</v>
      </c>
      <c r="U10" t="n">
        <v>0.51</v>
      </c>
      <c r="V10" t="n">
        <v>0.84</v>
      </c>
      <c r="W10" t="n">
        <v>3.45</v>
      </c>
      <c r="X10" t="n">
        <v>1.17</v>
      </c>
      <c r="Y10" t="n">
        <v>1</v>
      </c>
      <c r="Z10" t="n">
        <v>10</v>
      </c>
      <c r="AA10" t="n">
        <v>637.1671319965234</v>
      </c>
      <c r="AB10" t="n">
        <v>871.8001798276154</v>
      </c>
      <c r="AC10" t="n">
        <v>788.5967942441044</v>
      </c>
      <c r="AD10" t="n">
        <v>637167.1319965234</v>
      </c>
      <c r="AE10" t="n">
        <v>871800.1798276154</v>
      </c>
      <c r="AF10" t="n">
        <v>1.06646593549595e-06</v>
      </c>
      <c r="AG10" t="n">
        <v>28</v>
      </c>
      <c r="AH10" t="n">
        <v>788596.7942441044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4.8446</v>
      </c>
      <c r="E11" t="n">
        <v>20.64</v>
      </c>
      <c r="F11" t="n">
        <v>15.2</v>
      </c>
      <c r="G11" t="n">
        <v>16.89</v>
      </c>
      <c r="H11" t="n">
        <v>0.23</v>
      </c>
      <c r="I11" t="n">
        <v>54</v>
      </c>
      <c r="J11" t="n">
        <v>256.95</v>
      </c>
      <c r="K11" t="n">
        <v>59.19</v>
      </c>
      <c r="L11" t="n">
        <v>3.25</v>
      </c>
      <c r="M11" t="n">
        <v>52</v>
      </c>
      <c r="N11" t="n">
        <v>64.5</v>
      </c>
      <c r="O11" t="n">
        <v>31924.29</v>
      </c>
      <c r="P11" t="n">
        <v>240.28</v>
      </c>
      <c r="Q11" t="n">
        <v>1389.85</v>
      </c>
      <c r="R11" t="n">
        <v>74.93000000000001</v>
      </c>
      <c r="S11" t="n">
        <v>39.31</v>
      </c>
      <c r="T11" t="n">
        <v>16759.3</v>
      </c>
      <c r="U11" t="n">
        <v>0.52</v>
      </c>
      <c r="V11" t="n">
        <v>0.84</v>
      </c>
      <c r="W11" t="n">
        <v>3.44</v>
      </c>
      <c r="X11" t="n">
        <v>1.07</v>
      </c>
      <c r="Y11" t="n">
        <v>1</v>
      </c>
      <c r="Z11" t="n">
        <v>10</v>
      </c>
      <c r="AA11" t="n">
        <v>618.5568017929043</v>
      </c>
      <c r="AB11" t="n">
        <v>846.3367050132007</v>
      </c>
      <c r="AC11" t="n">
        <v>765.5635177277659</v>
      </c>
      <c r="AD11" t="n">
        <v>618556.8017929043</v>
      </c>
      <c r="AE11" t="n">
        <v>846336.7050132006</v>
      </c>
      <c r="AF11" t="n">
        <v>1.083940180657438e-06</v>
      </c>
      <c r="AG11" t="n">
        <v>27</v>
      </c>
      <c r="AH11" t="n">
        <v>765563.5177277658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4.9108</v>
      </c>
      <c r="E12" t="n">
        <v>20.36</v>
      </c>
      <c r="F12" t="n">
        <v>15.11</v>
      </c>
      <c r="G12" t="n">
        <v>18.14</v>
      </c>
      <c r="H12" t="n">
        <v>0.24</v>
      </c>
      <c r="I12" t="n">
        <v>50</v>
      </c>
      <c r="J12" t="n">
        <v>257.41</v>
      </c>
      <c r="K12" t="n">
        <v>59.19</v>
      </c>
      <c r="L12" t="n">
        <v>3.5</v>
      </c>
      <c r="M12" t="n">
        <v>48</v>
      </c>
      <c r="N12" t="n">
        <v>64.70999999999999</v>
      </c>
      <c r="O12" t="n">
        <v>31980.84</v>
      </c>
      <c r="P12" t="n">
        <v>237.95</v>
      </c>
      <c r="Q12" t="n">
        <v>1389.83</v>
      </c>
      <c r="R12" t="n">
        <v>72.18000000000001</v>
      </c>
      <c r="S12" t="n">
        <v>39.31</v>
      </c>
      <c r="T12" t="n">
        <v>15405.19</v>
      </c>
      <c r="U12" t="n">
        <v>0.54</v>
      </c>
      <c r="V12" t="n">
        <v>0.85</v>
      </c>
      <c r="W12" t="n">
        <v>3.44</v>
      </c>
      <c r="X12" t="n">
        <v>0.99</v>
      </c>
      <c r="Y12" t="n">
        <v>1</v>
      </c>
      <c r="Z12" t="n">
        <v>10</v>
      </c>
      <c r="AA12" t="n">
        <v>610.3224874764898</v>
      </c>
      <c r="AB12" t="n">
        <v>835.0701528931733</v>
      </c>
      <c r="AC12" t="n">
        <v>755.3722295293687</v>
      </c>
      <c r="AD12" t="n">
        <v>610322.4874764897</v>
      </c>
      <c r="AE12" t="n">
        <v>835070.1528931733</v>
      </c>
      <c r="AF12" t="n">
        <v>1.098751896786638e-06</v>
      </c>
      <c r="AG12" t="n">
        <v>27</v>
      </c>
      <c r="AH12" t="n">
        <v>755372.2295293687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4.982</v>
      </c>
      <c r="E13" t="n">
        <v>20.07</v>
      </c>
      <c r="F13" t="n">
        <v>15.02</v>
      </c>
      <c r="G13" t="n">
        <v>19.59</v>
      </c>
      <c r="H13" t="n">
        <v>0.26</v>
      </c>
      <c r="I13" t="n">
        <v>46</v>
      </c>
      <c r="J13" t="n">
        <v>257.86</v>
      </c>
      <c r="K13" t="n">
        <v>59.19</v>
      </c>
      <c r="L13" t="n">
        <v>3.75</v>
      </c>
      <c r="M13" t="n">
        <v>44</v>
      </c>
      <c r="N13" t="n">
        <v>64.92</v>
      </c>
      <c r="O13" t="n">
        <v>32037.48</v>
      </c>
      <c r="P13" t="n">
        <v>235.26</v>
      </c>
      <c r="Q13" t="n">
        <v>1389.63</v>
      </c>
      <c r="R13" t="n">
        <v>69.05</v>
      </c>
      <c r="S13" t="n">
        <v>39.31</v>
      </c>
      <c r="T13" t="n">
        <v>13858.87</v>
      </c>
      <c r="U13" t="n">
        <v>0.57</v>
      </c>
      <c r="V13" t="n">
        <v>0.85</v>
      </c>
      <c r="W13" t="n">
        <v>3.44</v>
      </c>
      <c r="X13" t="n">
        <v>0.9</v>
      </c>
      <c r="Y13" t="n">
        <v>1</v>
      </c>
      <c r="Z13" t="n">
        <v>10</v>
      </c>
      <c r="AA13" t="n">
        <v>601.554812526559</v>
      </c>
      <c r="AB13" t="n">
        <v>823.0738332241583</v>
      </c>
      <c r="AC13" t="n">
        <v>744.520821772624</v>
      </c>
      <c r="AD13" t="n">
        <v>601554.812526559</v>
      </c>
      <c r="AE13" t="n">
        <v>823073.8332241583</v>
      </c>
      <c r="AF13" t="n">
        <v>1.11468232259327e-06</v>
      </c>
      <c r="AG13" t="n">
        <v>27</v>
      </c>
      <c r="AH13" t="n">
        <v>744520.821772624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5.0343</v>
      </c>
      <c r="E14" t="n">
        <v>19.86</v>
      </c>
      <c r="F14" t="n">
        <v>14.96</v>
      </c>
      <c r="G14" t="n">
        <v>20.87</v>
      </c>
      <c r="H14" t="n">
        <v>0.28</v>
      </c>
      <c r="I14" t="n">
        <v>43</v>
      </c>
      <c r="J14" t="n">
        <v>258.32</v>
      </c>
      <c r="K14" t="n">
        <v>59.19</v>
      </c>
      <c r="L14" t="n">
        <v>4</v>
      </c>
      <c r="M14" t="n">
        <v>41</v>
      </c>
      <c r="N14" t="n">
        <v>65.13</v>
      </c>
      <c r="O14" t="n">
        <v>32094.19</v>
      </c>
      <c r="P14" t="n">
        <v>233.18</v>
      </c>
      <c r="Q14" t="n">
        <v>1389.79</v>
      </c>
      <c r="R14" t="n">
        <v>67.33</v>
      </c>
      <c r="S14" t="n">
        <v>39.31</v>
      </c>
      <c r="T14" t="n">
        <v>13015.08</v>
      </c>
      <c r="U14" t="n">
        <v>0.58</v>
      </c>
      <c r="V14" t="n">
        <v>0.86</v>
      </c>
      <c r="W14" t="n">
        <v>3.43</v>
      </c>
      <c r="X14" t="n">
        <v>0.83</v>
      </c>
      <c r="Y14" t="n">
        <v>1</v>
      </c>
      <c r="Z14" t="n">
        <v>10</v>
      </c>
      <c r="AA14" t="n">
        <v>586.2017475240895</v>
      </c>
      <c r="AB14" t="n">
        <v>802.0670923583549</v>
      </c>
      <c r="AC14" t="n">
        <v>725.5189347719071</v>
      </c>
      <c r="AD14" t="n">
        <v>586201.7475240894</v>
      </c>
      <c r="AE14" t="n">
        <v>802067.0923583549</v>
      </c>
      <c r="AF14" t="n">
        <v>1.126384025819209e-06</v>
      </c>
      <c r="AG14" t="n">
        <v>26</v>
      </c>
      <c r="AH14" t="n">
        <v>725518.9347719071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5.0851</v>
      </c>
      <c r="E15" t="n">
        <v>19.67</v>
      </c>
      <c r="F15" t="n">
        <v>14.9</v>
      </c>
      <c r="G15" t="n">
        <v>22.36</v>
      </c>
      <c r="H15" t="n">
        <v>0.29</v>
      </c>
      <c r="I15" t="n">
        <v>40</v>
      </c>
      <c r="J15" t="n">
        <v>258.78</v>
      </c>
      <c r="K15" t="n">
        <v>59.19</v>
      </c>
      <c r="L15" t="n">
        <v>4.25</v>
      </c>
      <c r="M15" t="n">
        <v>38</v>
      </c>
      <c r="N15" t="n">
        <v>65.34</v>
      </c>
      <c r="O15" t="n">
        <v>32150.98</v>
      </c>
      <c r="P15" t="n">
        <v>231.46</v>
      </c>
      <c r="Q15" t="n">
        <v>1389.64</v>
      </c>
      <c r="R15" t="n">
        <v>65.48999999999999</v>
      </c>
      <c r="S15" t="n">
        <v>39.31</v>
      </c>
      <c r="T15" t="n">
        <v>12108.19</v>
      </c>
      <c r="U15" t="n">
        <v>0.6</v>
      </c>
      <c r="V15" t="n">
        <v>0.86</v>
      </c>
      <c r="W15" t="n">
        <v>3.43</v>
      </c>
      <c r="X15" t="n">
        <v>0.78</v>
      </c>
      <c r="Y15" t="n">
        <v>1</v>
      </c>
      <c r="Z15" t="n">
        <v>10</v>
      </c>
      <c r="AA15" t="n">
        <v>580.4648396528954</v>
      </c>
      <c r="AB15" t="n">
        <v>794.2176019144745</v>
      </c>
      <c r="AC15" t="n">
        <v>718.4185886791616</v>
      </c>
      <c r="AD15" t="n">
        <v>580464.8396528955</v>
      </c>
      <c r="AE15" t="n">
        <v>794217.6019144745</v>
      </c>
      <c r="AF15" t="n">
        <v>1.137750116141919e-06</v>
      </c>
      <c r="AG15" t="n">
        <v>26</v>
      </c>
      <c r="AH15" t="n">
        <v>718418.5886791616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5.121</v>
      </c>
      <c r="E16" t="n">
        <v>19.53</v>
      </c>
      <c r="F16" t="n">
        <v>14.86</v>
      </c>
      <c r="G16" t="n">
        <v>23.47</v>
      </c>
      <c r="H16" t="n">
        <v>0.31</v>
      </c>
      <c r="I16" t="n">
        <v>38</v>
      </c>
      <c r="J16" t="n">
        <v>259.25</v>
      </c>
      <c r="K16" t="n">
        <v>59.19</v>
      </c>
      <c r="L16" t="n">
        <v>4.5</v>
      </c>
      <c r="M16" t="n">
        <v>36</v>
      </c>
      <c r="N16" t="n">
        <v>65.55</v>
      </c>
      <c r="O16" t="n">
        <v>32207.85</v>
      </c>
      <c r="P16" t="n">
        <v>230.04</v>
      </c>
      <c r="Q16" t="n">
        <v>1389.71</v>
      </c>
      <c r="R16" t="n">
        <v>64.45</v>
      </c>
      <c r="S16" t="n">
        <v>39.31</v>
      </c>
      <c r="T16" t="n">
        <v>11599.95</v>
      </c>
      <c r="U16" t="n">
        <v>0.61</v>
      </c>
      <c r="V16" t="n">
        <v>0.86</v>
      </c>
      <c r="W16" t="n">
        <v>3.42</v>
      </c>
      <c r="X16" t="n">
        <v>0.74</v>
      </c>
      <c r="Y16" t="n">
        <v>1</v>
      </c>
      <c r="Z16" t="n">
        <v>10</v>
      </c>
      <c r="AA16" t="n">
        <v>576.2775209628188</v>
      </c>
      <c r="AB16" t="n">
        <v>788.4883277512488</v>
      </c>
      <c r="AC16" t="n">
        <v>713.2361084009873</v>
      </c>
      <c r="AD16" t="n">
        <v>576277.5209628188</v>
      </c>
      <c r="AE16" t="n">
        <v>788488.3277512488</v>
      </c>
      <c r="AF16" t="n">
        <v>1.145782451625881e-06</v>
      </c>
      <c r="AG16" t="n">
        <v>26</v>
      </c>
      <c r="AH16" t="n">
        <v>713236.1084009873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5.1556</v>
      </c>
      <c r="E17" t="n">
        <v>19.4</v>
      </c>
      <c r="F17" t="n">
        <v>14.83</v>
      </c>
      <c r="G17" t="n">
        <v>24.72</v>
      </c>
      <c r="H17" t="n">
        <v>0.33</v>
      </c>
      <c r="I17" t="n">
        <v>36</v>
      </c>
      <c r="J17" t="n">
        <v>259.71</v>
      </c>
      <c r="K17" t="n">
        <v>59.19</v>
      </c>
      <c r="L17" t="n">
        <v>4.75</v>
      </c>
      <c r="M17" t="n">
        <v>34</v>
      </c>
      <c r="N17" t="n">
        <v>65.76000000000001</v>
      </c>
      <c r="O17" t="n">
        <v>32264.79</v>
      </c>
      <c r="P17" t="n">
        <v>228.32</v>
      </c>
      <c r="Q17" t="n">
        <v>1389.69</v>
      </c>
      <c r="R17" t="n">
        <v>63.02</v>
      </c>
      <c r="S17" t="n">
        <v>39.31</v>
      </c>
      <c r="T17" t="n">
        <v>10897.31</v>
      </c>
      <c r="U17" t="n">
        <v>0.62</v>
      </c>
      <c r="V17" t="n">
        <v>0.87</v>
      </c>
      <c r="W17" t="n">
        <v>3.43</v>
      </c>
      <c r="X17" t="n">
        <v>0.71</v>
      </c>
      <c r="Y17" t="n">
        <v>1</v>
      </c>
      <c r="Z17" t="n">
        <v>10</v>
      </c>
      <c r="AA17" t="n">
        <v>571.9811784638301</v>
      </c>
      <c r="AB17" t="n">
        <v>782.6098824028788</v>
      </c>
      <c r="AC17" t="n">
        <v>707.9186936262158</v>
      </c>
      <c r="AD17" t="n">
        <v>571981.1784638301</v>
      </c>
      <c r="AE17" t="n">
        <v>782609.8824028788</v>
      </c>
      <c r="AF17" t="n">
        <v>1.15352392259371e-06</v>
      </c>
      <c r="AG17" t="n">
        <v>26</v>
      </c>
      <c r="AH17" t="n">
        <v>707918.6936262158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5.1944</v>
      </c>
      <c r="E18" t="n">
        <v>19.25</v>
      </c>
      <c r="F18" t="n">
        <v>14.78</v>
      </c>
      <c r="G18" t="n">
        <v>26.09</v>
      </c>
      <c r="H18" t="n">
        <v>0.34</v>
      </c>
      <c r="I18" t="n">
        <v>34</v>
      </c>
      <c r="J18" t="n">
        <v>260.17</v>
      </c>
      <c r="K18" t="n">
        <v>59.19</v>
      </c>
      <c r="L18" t="n">
        <v>5</v>
      </c>
      <c r="M18" t="n">
        <v>32</v>
      </c>
      <c r="N18" t="n">
        <v>65.98</v>
      </c>
      <c r="O18" t="n">
        <v>32321.82</v>
      </c>
      <c r="P18" t="n">
        <v>226.49</v>
      </c>
      <c r="Q18" t="n">
        <v>1389.61</v>
      </c>
      <c r="R18" t="n">
        <v>62</v>
      </c>
      <c r="S18" t="n">
        <v>39.31</v>
      </c>
      <c r="T18" t="n">
        <v>10393.09</v>
      </c>
      <c r="U18" t="n">
        <v>0.63</v>
      </c>
      <c r="V18" t="n">
        <v>0.87</v>
      </c>
      <c r="W18" t="n">
        <v>3.41</v>
      </c>
      <c r="X18" t="n">
        <v>0.66</v>
      </c>
      <c r="Y18" t="n">
        <v>1</v>
      </c>
      <c r="Z18" t="n">
        <v>10</v>
      </c>
      <c r="AA18" t="n">
        <v>567.2302734510499</v>
      </c>
      <c r="AB18" t="n">
        <v>776.1094845692562</v>
      </c>
      <c r="AC18" t="n">
        <v>702.0386846384685</v>
      </c>
      <c r="AD18" t="n">
        <v>567230.2734510499</v>
      </c>
      <c r="AE18" t="n">
        <v>776109.4845692562</v>
      </c>
      <c r="AF18" t="n">
        <v>1.162205109690583e-06</v>
      </c>
      <c r="AG18" t="n">
        <v>26</v>
      </c>
      <c r="AH18" t="n">
        <v>702038.6846384684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5.2303</v>
      </c>
      <c r="E19" t="n">
        <v>19.12</v>
      </c>
      <c r="F19" t="n">
        <v>14.75</v>
      </c>
      <c r="G19" t="n">
        <v>27.66</v>
      </c>
      <c r="H19" t="n">
        <v>0.36</v>
      </c>
      <c r="I19" t="n">
        <v>32</v>
      </c>
      <c r="J19" t="n">
        <v>260.63</v>
      </c>
      <c r="K19" t="n">
        <v>59.19</v>
      </c>
      <c r="L19" t="n">
        <v>5.25</v>
      </c>
      <c r="M19" t="n">
        <v>30</v>
      </c>
      <c r="N19" t="n">
        <v>66.19</v>
      </c>
      <c r="O19" t="n">
        <v>32378.93</v>
      </c>
      <c r="P19" t="n">
        <v>224.56</v>
      </c>
      <c r="Q19" t="n">
        <v>1389.62</v>
      </c>
      <c r="R19" t="n">
        <v>60.88</v>
      </c>
      <c r="S19" t="n">
        <v>39.31</v>
      </c>
      <c r="T19" t="n">
        <v>9845.889999999999</v>
      </c>
      <c r="U19" t="n">
        <v>0.65</v>
      </c>
      <c r="V19" t="n">
        <v>0.87</v>
      </c>
      <c r="W19" t="n">
        <v>3.41</v>
      </c>
      <c r="X19" t="n">
        <v>0.63</v>
      </c>
      <c r="Y19" t="n">
        <v>1</v>
      </c>
      <c r="Z19" t="n">
        <v>10</v>
      </c>
      <c r="AA19" t="n">
        <v>553.755588457837</v>
      </c>
      <c r="AB19" t="n">
        <v>757.6728261003954</v>
      </c>
      <c r="AC19" t="n">
        <v>685.3615949778631</v>
      </c>
      <c r="AD19" t="n">
        <v>553755.588457837</v>
      </c>
      <c r="AE19" t="n">
        <v>757672.8261003954</v>
      </c>
      <c r="AF19" t="n">
        <v>1.170237445174545e-06</v>
      </c>
      <c r="AG19" t="n">
        <v>25</v>
      </c>
      <c r="AH19" t="n">
        <v>685361.5949778631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5.271</v>
      </c>
      <c r="E20" t="n">
        <v>18.97</v>
      </c>
      <c r="F20" t="n">
        <v>14.7</v>
      </c>
      <c r="G20" t="n">
        <v>29.4</v>
      </c>
      <c r="H20" t="n">
        <v>0.37</v>
      </c>
      <c r="I20" t="n">
        <v>30</v>
      </c>
      <c r="J20" t="n">
        <v>261.1</v>
      </c>
      <c r="K20" t="n">
        <v>59.19</v>
      </c>
      <c r="L20" t="n">
        <v>5.5</v>
      </c>
      <c r="M20" t="n">
        <v>28</v>
      </c>
      <c r="N20" t="n">
        <v>66.40000000000001</v>
      </c>
      <c r="O20" t="n">
        <v>32436.11</v>
      </c>
      <c r="P20" t="n">
        <v>223.06</v>
      </c>
      <c r="Q20" t="n">
        <v>1389.65</v>
      </c>
      <c r="R20" t="n">
        <v>59.04</v>
      </c>
      <c r="S20" t="n">
        <v>39.31</v>
      </c>
      <c r="T20" t="n">
        <v>8936.1</v>
      </c>
      <c r="U20" t="n">
        <v>0.67</v>
      </c>
      <c r="V20" t="n">
        <v>0.87</v>
      </c>
      <c r="W20" t="n">
        <v>3.41</v>
      </c>
      <c r="X20" t="n">
        <v>0.58</v>
      </c>
      <c r="Y20" t="n">
        <v>1</v>
      </c>
      <c r="Z20" t="n">
        <v>10</v>
      </c>
      <c r="AA20" t="n">
        <v>549.3643588064423</v>
      </c>
      <c r="AB20" t="n">
        <v>751.664551963977</v>
      </c>
      <c r="AC20" t="n">
        <v>679.9267420923589</v>
      </c>
      <c r="AD20" t="n">
        <v>549364.3588064422</v>
      </c>
      <c r="AE20" t="n">
        <v>751664.5519639771</v>
      </c>
      <c r="AF20" t="n">
        <v>1.179343741948841e-06</v>
      </c>
      <c r="AG20" t="n">
        <v>25</v>
      </c>
      <c r="AH20" t="n">
        <v>679926.742092359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5.2862</v>
      </c>
      <c r="E21" t="n">
        <v>18.92</v>
      </c>
      <c r="F21" t="n">
        <v>14.69</v>
      </c>
      <c r="G21" t="n">
        <v>30.4</v>
      </c>
      <c r="H21" t="n">
        <v>0.39</v>
      </c>
      <c r="I21" t="n">
        <v>29</v>
      </c>
      <c r="J21" t="n">
        <v>261.56</v>
      </c>
      <c r="K21" t="n">
        <v>59.19</v>
      </c>
      <c r="L21" t="n">
        <v>5.75</v>
      </c>
      <c r="M21" t="n">
        <v>27</v>
      </c>
      <c r="N21" t="n">
        <v>66.62</v>
      </c>
      <c r="O21" t="n">
        <v>32493.38</v>
      </c>
      <c r="P21" t="n">
        <v>222.02</v>
      </c>
      <c r="Q21" t="n">
        <v>1389.57</v>
      </c>
      <c r="R21" t="n">
        <v>59.12</v>
      </c>
      <c r="S21" t="n">
        <v>39.31</v>
      </c>
      <c r="T21" t="n">
        <v>8980.99</v>
      </c>
      <c r="U21" t="n">
        <v>0.66</v>
      </c>
      <c r="V21" t="n">
        <v>0.87</v>
      </c>
      <c r="W21" t="n">
        <v>3.41</v>
      </c>
      <c r="X21" t="n">
        <v>0.57</v>
      </c>
      <c r="Y21" t="n">
        <v>1</v>
      </c>
      <c r="Z21" t="n">
        <v>10</v>
      </c>
      <c r="AA21" t="n">
        <v>547.3022957178953</v>
      </c>
      <c r="AB21" t="n">
        <v>748.8431462744243</v>
      </c>
      <c r="AC21" t="n">
        <v>677.3746074019491</v>
      </c>
      <c r="AD21" t="n">
        <v>547302.2957178953</v>
      </c>
      <c r="AE21" t="n">
        <v>748843.1462744243</v>
      </c>
      <c r="AF21" t="n">
        <v>1.182744619368235e-06</v>
      </c>
      <c r="AG21" t="n">
        <v>25</v>
      </c>
      <c r="AH21" t="n">
        <v>677374.6074019491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5.3057</v>
      </c>
      <c r="E22" t="n">
        <v>18.85</v>
      </c>
      <c r="F22" t="n">
        <v>14.67</v>
      </c>
      <c r="G22" t="n">
        <v>31.44</v>
      </c>
      <c r="H22" t="n">
        <v>0.41</v>
      </c>
      <c r="I22" t="n">
        <v>28</v>
      </c>
      <c r="J22" t="n">
        <v>262.03</v>
      </c>
      <c r="K22" t="n">
        <v>59.19</v>
      </c>
      <c r="L22" t="n">
        <v>6</v>
      </c>
      <c r="M22" t="n">
        <v>26</v>
      </c>
      <c r="N22" t="n">
        <v>66.83</v>
      </c>
      <c r="O22" t="n">
        <v>32550.72</v>
      </c>
      <c r="P22" t="n">
        <v>220.51</v>
      </c>
      <c r="Q22" t="n">
        <v>1389.6</v>
      </c>
      <c r="R22" t="n">
        <v>58.37</v>
      </c>
      <c r="S22" t="n">
        <v>39.31</v>
      </c>
      <c r="T22" t="n">
        <v>8609.93</v>
      </c>
      <c r="U22" t="n">
        <v>0.67</v>
      </c>
      <c r="V22" t="n">
        <v>0.87</v>
      </c>
      <c r="W22" t="n">
        <v>3.41</v>
      </c>
      <c r="X22" t="n">
        <v>0.55</v>
      </c>
      <c r="Y22" t="n">
        <v>1</v>
      </c>
      <c r="Z22" t="n">
        <v>10</v>
      </c>
      <c r="AA22" t="n">
        <v>544.4489850805227</v>
      </c>
      <c r="AB22" t="n">
        <v>744.9391207811899</v>
      </c>
      <c r="AC22" t="n">
        <v>673.843176622455</v>
      </c>
      <c r="AD22" t="n">
        <v>544448.9850805227</v>
      </c>
      <c r="AE22" t="n">
        <v>744939.1207811899</v>
      </c>
      <c r="AF22" t="n">
        <v>1.18710758711022e-06</v>
      </c>
      <c r="AG22" t="n">
        <v>25</v>
      </c>
      <c r="AH22" t="n">
        <v>673843.176622455</v>
      </c>
    </row>
    <row r="23">
      <c r="A23" t="n">
        <v>21</v>
      </c>
      <c r="B23" t="n">
        <v>130</v>
      </c>
      <c r="C23" t="inlineStr">
        <is>
          <t xml:space="preserve">CONCLUIDO	</t>
        </is>
      </c>
      <c r="D23" t="n">
        <v>5.3485</v>
      </c>
      <c r="E23" t="n">
        <v>18.7</v>
      </c>
      <c r="F23" t="n">
        <v>14.62</v>
      </c>
      <c r="G23" t="n">
        <v>33.74</v>
      </c>
      <c r="H23" t="n">
        <v>0.42</v>
      </c>
      <c r="I23" t="n">
        <v>26</v>
      </c>
      <c r="J23" t="n">
        <v>262.49</v>
      </c>
      <c r="K23" t="n">
        <v>59.19</v>
      </c>
      <c r="L23" t="n">
        <v>6.25</v>
      </c>
      <c r="M23" t="n">
        <v>24</v>
      </c>
      <c r="N23" t="n">
        <v>67.05</v>
      </c>
      <c r="O23" t="n">
        <v>32608.15</v>
      </c>
      <c r="P23" t="n">
        <v>218.34</v>
      </c>
      <c r="Q23" t="n">
        <v>1389.57</v>
      </c>
      <c r="R23" t="n">
        <v>56.95</v>
      </c>
      <c r="S23" t="n">
        <v>39.31</v>
      </c>
      <c r="T23" t="n">
        <v>7908.99</v>
      </c>
      <c r="U23" t="n">
        <v>0.6899999999999999</v>
      </c>
      <c r="V23" t="n">
        <v>0.88</v>
      </c>
      <c r="W23" t="n">
        <v>3.4</v>
      </c>
      <c r="X23" t="n">
        <v>0.5</v>
      </c>
      <c r="Y23" t="n">
        <v>1</v>
      </c>
      <c r="Z23" t="n">
        <v>10</v>
      </c>
      <c r="AA23" t="n">
        <v>539.3856305931386</v>
      </c>
      <c r="AB23" t="n">
        <v>738.0112157921162</v>
      </c>
      <c r="AC23" t="n">
        <v>667.5764611621627</v>
      </c>
      <c r="AD23" t="n">
        <v>539385.6305931385</v>
      </c>
      <c r="AE23" t="n">
        <v>738011.2157921162</v>
      </c>
      <c r="AF23" t="n">
        <v>1.196683741949038e-06</v>
      </c>
      <c r="AG23" t="n">
        <v>25</v>
      </c>
      <c r="AH23" t="n">
        <v>667576.4611621627</v>
      </c>
    </row>
    <row r="24">
      <c r="A24" t="n">
        <v>22</v>
      </c>
      <c r="B24" t="n">
        <v>130</v>
      </c>
      <c r="C24" t="inlineStr">
        <is>
          <t xml:space="preserve">CONCLUIDO	</t>
        </is>
      </c>
      <c r="D24" t="n">
        <v>5.3673</v>
      </c>
      <c r="E24" t="n">
        <v>18.63</v>
      </c>
      <c r="F24" t="n">
        <v>14.6</v>
      </c>
      <c r="G24" t="n">
        <v>35.05</v>
      </c>
      <c r="H24" t="n">
        <v>0.44</v>
      </c>
      <c r="I24" t="n">
        <v>25</v>
      </c>
      <c r="J24" t="n">
        <v>262.96</v>
      </c>
      <c r="K24" t="n">
        <v>59.19</v>
      </c>
      <c r="L24" t="n">
        <v>6.5</v>
      </c>
      <c r="M24" t="n">
        <v>23</v>
      </c>
      <c r="N24" t="n">
        <v>67.26000000000001</v>
      </c>
      <c r="O24" t="n">
        <v>32665.66</v>
      </c>
      <c r="P24" t="n">
        <v>217.18</v>
      </c>
      <c r="Q24" t="n">
        <v>1389.78</v>
      </c>
      <c r="R24" t="n">
        <v>56.44</v>
      </c>
      <c r="S24" t="n">
        <v>39.31</v>
      </c>
      <c r="T24" t="n">
        <v>7659.13</v>
      </c>
      <c r="U24" t="n">
        <v>0.7</v>
      </c>
      <c r="V24" t="n">
        <v>0.88</v>
      </c>
      <c r="W24" t="n">
        <v>3.4</v>
      </c>
      <c r="X24" t="n">
        <v>0.48</v>
      </c>
      <c r="Y24" t="n">
        <v>1</v>
      </c>
      <c r="Z24" t="n">
        <v>10</v>
      </c>
      <c r="AA24" t="n">
        <v>536.989513620323</v>
      </c>
      <c r="AB24" t="n">
        <v>734.7327428406899</v>
      </c>
      <c r="AC24" t="n">
        <v>664.6108810678548</v>
      </c>
      <c r="AD24" t="n">
        <v>536989.513620323</v>
      </c>
      <c r="AE24" t="n">
        <v>734732.7428406898</v>
      </c>
      <c r="AF24" t="n">
        <v>1.200890090336182e-06</v>
      </c>
      <c r="AG24" t="n">
        <v>25</v>
      </c>
      <c r="AH24" t="n">
        <v>664610.8810678548</v>
      </c>
    </row>
    <row r="25">
      <c r="A25" t="n">
        <v>23</v>
      </c>
      <c r="B25" t="n">
        <v>130</v>
      </c>
      <c r="C25" t="inlineStr">
        <is>
          <t xml:space="preserve">CONCLUIDO	</t>
        </is>
      </c>
      <c r="D25" t="n">
        <v>5.391</v>
      </c>
      <c r="E25" t="n">
        <v>18.55</v>
      </c>
      <c r="F25" t="n">
        <v>14.57</v>
      </c>
      <c r="G25" t="n">
        <v>36.43</v>
      </c>
      <c r="H25" t="n">
        <v>0.46</v>
      </c>
      <c r="I25" t="n">
        <v>24</v>
      </c>
      <c r="J25" t="n">
        <v>263.42</v>
      </c>
      <c r="K25" t="n">
        <v>59.19</v>
      </c>
      <c r="L25" t="n">
        <v>6.75</v>
      </c>
      <c r="M25" t="n">
        <v>22</v>
      </c>
      <c r="N25" t="n">
        <v>67.48</v>
      </c>
      <c r="O25" t="n">
        <v>32723.25</v>
      </c>
      <c r="P25" t="n">
        <v>215.53</v>
      </c>
      <c r="Q25" t="n">
        <v>1389.69</v>
      </c>
      <c r="R25" t="n">
        <v>55.3</v>
      </c>
      <c r="S25" t="n">
        <v>39.31</v>
      </c>
      <c r="T25" t="n">
        <v>7094.93</v>
      </c>
      <c r="U25" t="n">
        <v>0.71</v>
      </c>
      <c r="V25" t="n">
        <v>0.88</v>
      </c>
      <c r="W25" t="n">
        <v>3.4</v>
      </c>
      <c r="X25" t="n">
        <v>0.45</v>
      </c>
      <c r="Y25" t="n">
        <v>1</v>
      </c>
      <c r="Z25" t="n">
        <v>10</v>
      </c>
      <c r="AA25" t="n">
        <v>533.7737578886433</v>
      </c>
      <c r="AB25" t="n">
        <v>730.3328039794756</v>
      </c>
      <c r="AC25" t="n">
        <v>660.6308661962017</v>
      </c>
      <c r="AD25" t="n">
        <v>533773.7578886433</v>
      </c>
      <c r="AE25" t="n">
        <v>730332.8039794755</v>
      </c>
      <c r="AF25" t="n">
        <v>1.20619277420721e-06</v>
      </c>
      <c r="AG25" t="n">
        <v>25</v>
      </c>
      <c r="AH25" t="n">
        <v>660630.8661962018</v>
      </c>
    </row>
    <row r="26">
      <c r="A26" t="n">
        <v>24</v>
      </c>
      <c r="B26" t="n">
        <v>130</v>
      </c>
      <c r="C26" t="inlineStr">
        <is>
          <t xml:space="preserve">CONCLUIDO	</t>
        </is>
      </c>
      <c r="D26" t="n">
        <v>5.4082</v>
      </c>
      <c r="E26" t="n">
        <v>18.49</v>
      </c>
      <c r="F26" t="n">
        <v>14.56</v>
      </c>
      <c r="G26" t="n">
        <v>37.99</v>
      </c>
      <c r="H26" t="n">
        <v>0.47</v>
      </c>
      <c r="I26" t="n">
        <v>23</v>
      </c>
      <c r="J26" t="n">
        <v>263.89</v>
      </c>
      <c r="K26" t="n">
        <v>59.19</v>
      </c>
      <c r="L26" t="n">
        <v>7</v>
      </c>
      <c r="M26" t="n">
        <v>21</v>
      </c>
      <c r="N26" t="n">
        <v>67.7</v>
      </c>
      <c r="O26" t="n">
        <v>32780.92</v>
      </c>
      <c r="P26" t="n">
        <v>214.18</v>
      </c>
      <c r="Q26" t="n">
        <v>1389.76</v>
      </c>
      <c r="R26" t="n">
        <v>55.01</v>
      </c>
      <c r="S26" t="n">
        <v>39.31</v>
      </c>
      <c r="T26" t="n">
        <v>6953.8</v>
      </c>
      <c r="U26" t="n">
        <v>0.71</v>
      </c>
      <c r="V26" t="n">
        <v>0.88</v>
      </c>
      <c r="W26" t="n">
        <v>3.4</v>
      </c>
      <c r="X26" t="n">
        <v>0.44</v>
      </c>
      <c r="Y26" t="n">
        <v>1</v>
      </c>
      <c r="Z26" t="n">
        <v>10</v>
      </c>
      <c r="AA26" t="n">
        <v>531.3764349803489</v>
      </c>
      <c r="AB26" t="n">
        <v>727.0526810139245</v>
      </c>
      <c r="AC26" t="n">
        <v>657.6637935628015</v>
      </c>
      <c r="AD26" t="n">
        <v>531376.4349803489</v>
      </c>
      <c r="AE26" t="n">
        <v>727052.6810139245</v>
      </c>
      <c r="AF26" t="n">
        <v>1.210041135497576e-06</v>
      </c>
      <c r="AG26" t="n">
        <v>25</v>
      </c>
      <c r="AH26" t="n">
        <v>657663.7935628016</v>
      </c>
    </row>
    <row r="27">
      <c r="A27" t="n">
        <v>25</v>
      </c>
      <c r="B27" t="n">
        <v>130</v>
      </c>
      <c r="C27" t="inlineStr">
        <is>
          <t xml:space="preserve">CONCLUIDO	</t>
        </is>
      </c>
      <c r="D27" t="n">
        <v>5.4286</v>
      </c>
      <c r="E27" t="n">
        <v>18.42</v>
      </c>
      <c r="F27" t="n">
        <v>14.54</v>
      </c>
      <c r="G27" t="n">
        <v>39.66</v>
      </c>
      <c r="H27" t="n">
        <v>0.49</v>
      </c>
      <c r="I27" t="n">
        <v>22</v>
      </c>
      <c r="J27" t="n">
        <v>264.36</v>
      </c>
      <c r="K27" t="n">
        <v>59.19</v>
      </c>
      <c r="L27" t="n">
        <v>7.25</v>
      </c>
      <c r="M27" t="n">
        <v>20</v>
      </c>
      <c r="N27" t="n">
        <v>67.92</v>
      </c>
      <c r="O27" t="n">
        <v>32838.68</v>
      </c>
      <c r="P27" t="n">
        <v>212.42</v>
      </c>
      <c r="Q27" t="n">
        <v>1389.63</v>
      </c>
      <c r="R27" t="n">
        <v>54.2</v>
      </c>
      <c r="S27" t="n">
        <v>39.31</v>
      </c>
      <c r="T27" t="n">
        <v>6554.35</v>
      </c>
      <c r="U27" t="n">
        <v>0.73</v>
      </c>
      <c r="V27" t="n">
        <v>0.88</v>
      </c>
      <c r="W27" t="n">
        <v>3.4</v>
      </c>
      <c r="X27" t="n">
        <v>0.42</v>
      </c>
      <c r="Y27" t="n">
        <v>1</v>
      </c>
      <c r="Z27" t="n">
        <v>10</v>
      </c>
      <c r="AA27" t="n">
        <v>519.3451712428346</v>
      </c>
      <c r="AB27" t="n">
        <v>710.5909751863621</v>
      </c>
      <c r="AC27" t="n">
        <v>642.7731698352725</v>
      </c>
      <c r="AD27" t="n">
        <v>519345.1712428345</v>
      </c>
      <c r="AE27" t="n">
        <v>710590.9751863622</v>
      </c>
      <c r="AF27" t="n">
        <v>1.214605470981499e-06</v>
      </c>
      <c r="AG27" t="n">
        <v>24</v>
      </c>
      <c r="AH27" t="n">
        <v>642773.1698352725</v>
      </c>
    </row>
    <row r="28">
      <c r="A28" t="n">
        <v>26</v>
      </c>
      <c r="B28" t="n">
        <v>130</v>
      </c>
      <c r="C28" t="inlineStr">
        <is>
          <t xml:space="preserve">CONCLUIDO	</t>
        </is>
      </c>
      <c r="D28" t="n">
        <v>5.4237</v>
      </c>
      <c r="E28" t="n">
        <v>18.44</v>
      </c>
      <c r="F28" t="n">
        <v>14.56</v>
      </c>
      <c r="G28" t="n">
        <v>39.7</v>
      </c>
      <c r="H28" t="n">
        <v>0.5</v>
      </c>
      <c r="I28" t="n">
        <v>22</v>
      </c>
      <c r="J28" t="n">
        <v>264.83</v>
      </c>
      <c r="K28" t="n">
        <v>59.19</v>
      </c>
      <c r="L28" t="n">
        <v>7.5</v>
      </c>
      <c r="M28" t="n">
        <v>20</v>
      </c>
      <c r="N28" t="n">
        <v>68.14</v>
      </c>
      <c r="O28" t="n">
        <v>32896.51</v>
      </c>
      <c r="P28" t="n">
        <v>211.81</v>
      </c>
      <c r="Q28" t="n">
        <v>1389.6</v>
      </c>
      <c r="R28" t="n">
        <v>54.84</v>
      </c>
      <c r="S28" t="n">
        <v>39.31</v>
      </c>
      <c r="T28" t="n">
        <v>6877.45</v>
      </c>
      <c r="U28" t="n">
        <v>0.72</v>
      </c>
      <c r="V28" t="n">
        <v>0.88</v>
      </c>
      <c r="W28" t="n">
        <v>3.4</v>
      </c>
      <c r="X28" t="n">
        <v>0.44</v>
      </c>
      <c r="Y28" t="n">
        <v>1</v>
      </c>
      <c r="Z28" t="n">
        <v>10</v>
      </c>
      <c r="AA28" t="n">
        <v>528.1269631257442</v>
      </c>
      <c r="AB28" t="n">
        <v>722.6066102658739</v>
      </c>
      <c r="AC28" t="n">
        <v>653.6420495668452</v>
      </c>
      <c r="AD28" t="n">
        <v>528126.9631257441</v>
      </c>
      <c r="AE28" t="n">
        <v>722606.6102658738</v>
      </c>
      <c r="AF28" t="n">
        <v>1.213509135497615e-06</v>
      </c>
      <c r="AG28" t="n">
        <v>25</v>
      </c>
      <c r="AH28" t="n">
        <v>653642.0495668452</v>
      </c>
    </row>
    <row r="29">
      <c r="A29" t="n">
        <v>27</v>
      </c>
      <c r="B29" t="n">
        <v>130</v>
      </c>
      <c r="C29" t="inlineStr">
        <is>
          <t xml:space="preserve">CONCLUIDO	</t>
        </is>
      </c>
      <c r="D29" t="n">
        <v>5.4535</v>
      </c>
      <c r="E29" t="n">
        <v>18.34</v>
      </c>
      <c r="F29" t="n">
        <v>14.51</v>
      </c>
      <c r="G29" t="n">
        <v>41.44</v>
      </c>
      <c r="H29" t="n">
        <v>0.52</v>
      </c>
      <c r="I29" t="n">
        <v>21</v>
      </c>
      <c r="J29" t="n">
        <v>265.3</v>
      </c>
      <c r="K29" t="n">
        <v>59.19</v>
      </c>
      <c r="L29" t="n">
        <v>7.75</v>
      </c>
      <c r="M29" t="n">
        <v>19</v>
      </c>
      <c r="N29" t="n">
        <v>68.36</v>
      </c>
      <c r="O29" t="n">
        <v>32954.43</v>
      </c>
      <c r="P29" t="n">
        <v>209.61</v>
      </c>
      <c r="Q29" t="n">
        <v>1389.62</v>
      </c>
      <c r="R29" t="n">
        <v>53.14</v>
      </c>
      <c r="S29" t="n">
        <v>39.31</v>
      </c>
      <c r="T29" t="n">
        <v>6028.34</v>
      </c>
      <c r="U29" t="n">
        <v>0.74</v>
      </c>
      <c r="V29" t="n">
        <v>0.88</v>
      </c>
      <c r="W29" t="n">
        <v>3.4</v>
      </c>
      <c r="X29" t="n">
        <v>0.38</v>
      </c>
      <c r="Y29" t="n">
        <v>1</v>
      </c>
      <c r="Z29" t="n">
        <v>10</v>
      </c>
      <c r="AA29" t="n">
        <v>514.9798632878359</v>
      </c>
      <c r="AB29" t="n">
        <v>704.6181682585378</v>
      </c>
      <c r="AC29" t="n">
        <v>637.3703992177525</v>
      </c>
      <c r="AD29" t="n">
        <v>514979.8632878358</v>
      </c>
      <c r="AE29" t="n">
        <v>704618.1682585378</v>
      </c>
      <c r="AF29" t="n">
        <v>1.22017664517511e-06</v>
      </c>
      <c r="AG29" t="n">
        <v>24</v>
      </c>
      <c r="AH29" t="n">
        <v>637370.3992177525</v>
      </c>
    </row>
    <row r="30">
      <c r="A30" t="n">
        <v>28</v>
      </c>
      <c r="B30" t="n">
        <v>130</v>
      </c>
      <c r="C30" t="inlineStr">
        <is>
          <t xml:space="preserve">CONCLUIDO	</t>
        </is>
      </c>
      <c r="D30" t="n">
        <v>5.467</v>
      </c>
      <c r="E30" t="n">
        <v>18.29</v>
      </c>
      <c r="F30" t="n">
        <v>14.51</v>
      </c>
      <c r="G30" t="n">
        <v>43.53</v>
      </c>
      <c r="H30" t="n">
        <v>0.54</v>
      </c>
      <c r="I30" t="n">
        <v>20</v>
      </c>
      <c r="J30" t="n">
        <v>265.77</v>
      </c>
      <c r="K30" t="n">
        <v>59.19</v>
      </c>
      <c r="L30" t="n">
        <v>8</v>
      </c>
      <c r="M30" t="n">
        <v>18</v>
      </c>
      <c r="N30" t="n">
        <v>68.58</v>
      </c>
      <c r="O30" t="n">
        <v>33012.44</v>
      </c>
      <c r="P30" t="n">
        <v>209.07</v>
      </c>
      <c r="Q30" t="n">
        <v>1389.77</v>
      </c>
      <c r="R30" t="n">
        <v>53.28</v>
      </c>
      <c r="S30" t="n">
        <v>39.31</v>
      </c>
      <c r="T30" t="n">
        <v>6107.18</v>
      </c>
      <c r="U30" t="n">
        <v>0.74</v>
      </c>
      <c r="V30" t="n">
        <v>0.88</v>
      </c>
      <c r="W30" t="n">
        <v>3.4</v>
      </c>
      <c r="X30" t="n">
        <v>0.39</v>
      </c>
      <c r="Y30" t="n">
        <v>1</v>
      </c>
      <c r="Z30" t="n">
        <v>10</v>
      </c>
      <c r="AA30" t="n">
        <v>513.7075742239086</v>
      </c>
      <c r="AB30" t="n">
        <v>702.8773662318406</v>
      </c>
      <c r="AC30" t="n">
        <v>635.7957368932523</v>
      </c>
      <c r="AD30" t="n">
        <v>513707.5742239086</v>
      </c>
      <c r="AE30" t="n">
        <v>702877.3662318406</v>
      </c>
      <c r="AF30" t="n">
        <v>1.223197161304177e-06</v>
      </c>
      <c r="AG30" t="n">
        <v>24</v>
      </c>
      <c r="AH30" t="n">
        <v>635795.7368932524</v>
      </c>
    </row>
    <row r="31">
      <c r="A31" t="n">
        <v>29</v>
      </c>
      <c r="B31" t="n">
        <v>130</v>
      </c>
      <c r="C31" t="inlineStr">
        <is>
          <t xml:space="preserve">CONCLUIDO	</t>
        </is>
      </c>
      <c r="D31" t="n">
        <v>5.4901</v>
      </c>
      <c r="E31" t="n">
        <v>18.21</v>
      </c>
      <c r="F31" t="n">
        <v>14.48</v>
      </c>
      <c r="G31" t="n">
        <v>45.73</v>
      </c>
      <c r="H31" t="n">
        <v>0.55</v>
      </c>
      <c r="I31" t="n">
        <v>19</v>
      </c>
      <c r="J31" t="n">
        <v>266.24</v>
      </c>
      <c r="K31" t="n">
        <v>59.19</v>
      </c>
      <c r="L31" t="n">
        <v>8.25</v>
      </c>
      <c r="M31" t="n">
        <v>17</v>
      </c>
      <c r="N31" t="n">
        <v>68.8</v>
      </c>
      <c r="O31" t="n">
        <v>33070.52</v>
      </c>
      <c r="P31" t="n">
        <v>207.48</v>
      </c>
      <c r="Q31" t="n">
        <v>1389.69</v>
      </c>
      <c r="R31" t="n">
        <v>52.35</v>
      </c>
      <c r="S31" t="n">
        <v>39.31</v>
      </c>
      <c r="T31" t="n">
        <v>5646.16</v>
      </c>
      <c r="U31" t="n">
        <v>0.75</v>
      </c>
      <c r="V31" t="n">
        <v>0.89</v>
      </c>
      <c r="W31" t="n">
        <v>3.39</v>
      </c>
      <c r="X31" t="n">
        <v>0.36</v>
      </c>
      <c r="Y31" t="n">
        <v>1</v>
      </c>
      <c r="Z31" t="n">
        <v>10</v>
      </c>
      <c r="AA31" t="n">
        <v>510.7033778442562</v>
      </c>
      <c r="AB31" t="n">
        <v>698.7668922094099</v>
      </c>
      <c r="AC31" t="n">
        <v>632.0775607424357</v>
      </c>
      <c r="AD31" t="n">
        <v>510703.3778442562</v>
      </c>
      <c r="AE31" t="n">
        <v>698766.8922094099</v>
      </c>
      <c r="AF31" t="n">
        <v>1.228365600013913e-06</v>
      </c>
      <c r="AG31" t="n">
        <v>24</v>
      </c>
      <c r="AH31" t="n">
        <v>632077.5607424357</v>
      </c>
    </row>
    <row r="32">
      <c r="A32" t="n">
        <v>30</v>
      </c>
      <c r="B32" t="n">
        <v>130</v>
      </c>
      <c r="C32" t="inlineStr">
        <is>
          <t xml:space="preserve">CONCLUIDO	</t>
        </is>
      </c>
      <c r="D32" t="n">
        <v>5.4926</v>
      </c>
      <c r="E32" t="n">
        <v>18.21</v>
      </c>
      <c r="F32" t="n">
        <v>14.47</v>
      </c>
      <c r="G32" t="n">
        <v>45.7</v>
      </c>
      <c r="H32" t="n">
        <v>0.57</v>
      </c>
      <c r="I32" t="n">
        <v>19</v>
      </c>
      <c r="J32" t="n">
        <v>266.71</v>
      </c>
      <c r="K32" t="n">
        <v>59.19</v>
      </c>
      <c r="L32" t="n">
        <v>8.5</v>
      </c>
      <c r="M32" t="n">
        <v>17</v>
      </c>
      <c r="N32" t="n">
        <v>69.02</v>
      </c>
      <c r="O32" t="n">
        <v>33128.7</v>
      </c>
      <c r="P32" t="n">
        <v>205.92</v>
      </c>
      <c r="Q32" t="n">
        <v>1389.64</v>
      </c>
      <c r="R32" t="n">
        <v>52.27</v>
      </c>
      <c r="S32" t="n">
        <v>39.31</v>
      </c>
      <c r="T32" t="n">
        <v>5603.44</v>
      </c>
      <c r="U32" t="n">
        <v>0.75</v>
      </c>
      <c r="V32" t="n">
        <v>0.89</v>
      </c>
      <c r="W32" t="n">
        <v>3.39</v>
      </c>
      <c r="X32" t="n">
        <v>0.35</v>
      </c>
      <c r="Y32" t="n">
        <v>1</v>
      </c>
      <c r="Z32" t="n">
        <v>10</v>
      </c>
      <c r="AA32" t="n">
        <v>508.9637947874998</v>
      </c>
      <c r="AB32" t="n">
        <v>696.3867179261676</v>
      </c>
      <c r="AC32" t="n">
        <v>629.9245469521906</v>
      </c>
      <c r="AD32" t="n">
        <v>508963.7947874998</v>
      </c>
      <c r="AE32" t="n">
        <v>696386.7179261677</v>
      </c>
      <c r="AF32" t="n">
        <v>1.228924954852629e-06</v>
      </c>
      <c r="AG32" t="n">
        <v>24</v>
      </c>
      <c r="AH32" t="n">
        <v>629924.5469521906</v>
      </c>
    </row>
    <row r="33">
      <c r="A33" t="n">
        <v>31</v>
      </c>
      <c r="B33" t="n">
        <v>130</v>
      </c>
      <c r="C33" t="inlineStr">
        <is>
          <t xml:space="preserve">CONCLUIDO	</t>
        </is>
      </c>
      <c r="D33" t="n">
        <v>5.5134</v>
      </c>
      <c r="E33" t="n">
        <v>18.14</v>
      </c>
      <c r="F33" t="n">
        <v>14.45</v>
      </c>
      <c r="G33" t="n">
        <v>48.18</v>
      </c>
      <c r="H33" t="n">
        <v>0.58</v>
      </c>
      <c r="I33" t="n">
        <v>18</v>
      </c>
      <c r="J33" t="n">
        <v>267.18</v>
      </c>
      <c r="K33" t="n">
        <v>59.19</v>
      </c>
      <c r="L33" t="n">
        <v>8.75</v>
      </c>
      <c r="M33" t="n">
        <v>16</v>
      </c>
      <c r="N33" t="n">
        <v>69.23999999999999</v>
      </c>
      <c r="O33" t="n">
        <v>33186.95</v>
      </c>
      <c r="P33" t="n">
        <v>204.62</v>
      </c>
      <c r="Q33" t="n">
        <v>1389.62</v>
      </c>
      <c r="R33" t="n">
        <v>51.66</v>
      </c>
      <c r="S33" t="n">
        <v>39.31</v>
      </c>
      <c r="T33" t="n">
        <v>5304.85</v>
      </c>
      <c r="U33" t="n">
        <v>0.76</v>
      </c>
      <c r="V33" t="n">
        <v>0.89</v>
      </c>
      <c r="W33" t="n">
        <v>3.39</v>
      </c>
      <c r="X33" t="n">
        <v>0.33</v>
      </c>
      <c r="Y33" t="n">
        <v>1</v>
      </c>
      <c r="Z33" t="n">
        <v>10</v>
      </c>
      <c r="AA33" t="n">
        <v>506.4602821117161</v>
      </c>
      <c r="AB33" t="n">
        <v>692.9613014359759</v>
      </c>
      <c r="AC33" t="n">
        <v>626.8260474042206</v>
      </c>
      <c r="AD33" t="n">
        <v>506460.2821117161</v>
      </c>
      <c r="AE33" t="n">
        <v>692961.3014359759</v>
      </c>
      <c r="AF33" t="n">
        <v>1.233578787110746e-06</v>
      </c>
      <c r="AG33" t="n">
        <v>24</v>
      </c>
      <c r="AH33" t="n">
        <v>626826.0474042206</v>
      </c>
    </row>
    <row r="34">
      <c r="A34" t="n">
        <v>32</v>
      </c>
      <c r="B34" t="n">
        <v>130</v>
      </c>
      <c r="C34" t="inlineStr">
        <is>
          <t xml:space="preserve">CONCLUIDO	</t>
        </is>
      </c>
      <c r="D34" t="n">
        <v>5.5114</v>
      </c>
      <c r="E34" t="n">
        <v>18.14</v>
      </c>
      <c r="F34" t="n">
        <v>14.46</v>
      </c>
      <c r="G34" t="n">
        <v>48.2</v>
      </c>
      <c r="H34" t="n">
        <v>0.6</v>
      </c>
      <c r="I34" t="n">
        <v>18</v>
      </c>
      <c r="J34" t="n">
        <v>267.66</v>
      </c>
      <c r="K34" t="n">
        <v>59.19</v>
      </c>
      <c r="L34" t="n">
        <v>9</v>
      </c>
      <c r="M34" t="n">
        <v>16</v>
      </c>
      <c r="N34" t="n">
        <v>69.45999999999999</v>
      </c>
      <c r="O34" t="n">
        <v>33245.29</v>
      </c>
      <c r="P34" t="n">
        <v>202.05</v>
      </c>
      <c r="Q34" t="n">
        <v>1389.61</v>
      </c>
      <c r="R34" t="n">
        <v>51.87</v>
      </c>
      <c r="S34" t="n">
        <v>39.31</v>
      </c>
      <c r="T34" t="n">
        <v>5408.16</v>
      </c>
      <c r="U34" t="n">
        <v>0.76</v>
      </c>
      <c r="V34" t="n">
        <v>0.89</v>
      </c>
      <c r="W34" t="n">
        <v>3.39</v>
      </c>
      <c r="X34" t="n">
        <v>0.34</v>
      </c>
      <c r="Y34" t="n">
        <v>1</v>
      </c>
      <c r="Z34" t="n">
        <v>10</v>
      </c>
      <c r="AA34" t="n">
        <v>504.0878216232848</v>
      </c>
      <c r="AB34" t="n">
        <v>689.7151963301345</v>
      </c>
      <c r="AC34" t="n">
        <v>623.8897460137435</v>
      </c>
      <c r="AD34" t="n">
        <v>504087.8216232848</v>
      </c>
      <c r="AE34" t="n">
        <v>689715.1963301345</v>
      </c>
      <c r="AF34" t="n">
        <v>1.233131303239773e-06</v>
      </c>
      <c r="AG34" t="n">
        <v>24</v>
      </c>
      <c r="AH34" t="n">
        <v>623889.7460137436</v>
      </c>
    </row>
    <row r="35">
      <c r="A35" t="n">
        <v>33</v>
      </c>
      <c r="B35" t="n">
        <v>130</v>
      </c>
      <c r="C35" t="inlineStr">
        <is>
          <t xml:space="preserve">CONCLUIDO	</t>
        </is>
      </c>
      <c r="D35" t="n">
        <v>5.5331</v>
      </c>
      <c r="E35" t="n">
        <v>18.07</v>
      </c>
      <c r="F35" t="n">
        <v>14.44</v>
      </c>
      <c r="G35" t="n">
        <v>50.95</v>
      </c>
      <c r="H35" t="n">
        <v>0.61</v>
      </c>
      <c r="I35" t="n">
        <v>17</v>
      </c>
      <c r="J35" t="n">
        <v>268.13</v>
      </c>
      <c r="K35" t="n">
        <v>59.19</v>
      </c>
      <c r="L35" t="n">
        <v>9.25</v>
      </c>
      <c r="M35" t="n">
        <v>15</v>
      </c>
      <c r="N35" t="n">
        <v>69.69</v>
      </c>
      <c r="O35" t="n">
        <v>33303.72</v>
      </c>
      <c r="P35" t="n">
        <v>202.26</v>
      </c>
      <c r="Q35" t="n">
        <v>1389.6</v>
      </c>
      <c r="R35" t="n">
        <v>51.3</v>
      </c>
      <c r="S35" t="n">
        <v>39.31</v>
      </c>
      <c r="T35" t="n">
        <v>5130.75</v>
      </c>
      <c r="U35" t="n">
        <v>0.77</v>
      </c>
      <c r="V35" t="n">
        <v>0.89</v>
      </c>
      <c r="W35" t="n">
        <v>3.38</v>
      </c>
      <c r="X35" t="n">
        <v>0.32</v>
      </c>
      <c r="Y35" t="n">
        <v>1</v>
      </c>
      <c r="Z35" t="n">
        <v>10</v>
      </c>
      <c r="AA35" t="n">
        <v>503.0500520696891</v>
      </c>
      <c r="AB35" t="n">
        <v>688.2952742437434</v>
      </c>
      <c r="AC35" t="n">
        <v>622.6053392984043</v>
      </c>
      <c r="AD35" t="n">
        <v>503050.052069689</v>
      </c>
      <c r="AE35" t="n">
        <v>688295.2742437434</v>
      </c>
      <c r="AF35" t="n">
        <v>1.237986503239828e-06</v>
      </c>
      <c r="AG35" t="n">
        <v>24</v>
      </c>
      <c r="AH35" t="n">
        <v>622605.3392984043</v>
      </c>
    </row>
    <row r="36">
      <c r="A36" t="n">
        <v>34</v>
      </c>
      <c r="B36" t="n">
        <v>130</v>
      </c>
      <c r="C36" t="inlineStr">
        <is>
          <t xml:space="preserve">CONCLUIDO	</t>
        </is>
      </c>
      <c r="D36" t="n">
        <v>5.5316</v>
      </c>
      <c r="E36" t="n">
        <v>18.08</v>
      </c>
      <c r="F36" t="n">
        <v>14.44</v>
      </c>
      <c r="G36" t="n">
        <v>50.97</v>
      </c>
      <c r="H36" t="n">
        <v>0.63</v>
      </c>
      <c r="I36" t="n">
        <v>17</v>
      </c>
      <c r="J36" t="n">
        <v>268.61</v>
      </c>
      <c r="K36" t="n">
        <v>59.19</v>
      </c>
      <c r="L36" t="n">
        <v>9.5</v>
      </c>
      <c r="M36" t="n">
        <v>15</v>
      </c>
      <c r="N36" t="n">
        <v>69.91</v>
      </c>
      <c r="O36" t="n">
        <v>33362.23</v>
      </c>
      <c r="P36" t="n">
        <v>199.76</v>
      </c>
      <c r="Q36" t="n">
        <v>1389.65</v>
      </c>
      <c r="R36" t="n">
        <v>51.31</v>
      </c>
      <c r="S36" t="n">
        <v>39.31</v>
      </c>
      <c r="T36" t="n">
        <v>5134.57</v>
      </c>
      <c r="U36" t="n">
        <v>0.77</v>
      </c>
      <c r="V36" t="n">
        <v>0.89</v>
      </c>
      <c r="W36" t="n">
        <v>3.39</v>
      </c>
      <c r="X36" t="n">
        <v>0.32</v>
      </c>
      <c r="Y36" t="n">
        <v>1</v>
      </c>
      <c r="Z36" t="n">
        <v>10</v>
      </c>
      <c r="AA36" t="n">
        <v>500.6680172651784</v>
      </c>
      <c r="AB36" t="n">
        <v>685.036069136253</v>
      </c>
      <c r="AC36" t="n">
        <v>619.6571881520498</v>
      </c>
      <c r="AD36" t="n">
        <v>500668.0172651784</v>
      </c>
      <c r="AE36" t="n">
        <v>685036.069136253</v>
      </c>
      <c r="AF36" t="n">
        <v>1.237650890336599e-06</v>
      </c>
      <c r="AG36" t="n">
        <v>24</v>
      </c>
      <c r="AH36" t="n">
        <v>619657.1881520498</v>
      </c>
    </row>
    <row r="37">
      <c r="A37" t="n">
        <v>35</v>
      </c>
      <c r="B37" t="n">
        <v>130</v>
      </c>
      <c r="C37" t="inlineStr">
        <is>
          <t xml:space="preserve">CONCLUIDO	</t>
        </is>
      </c>
      <c r="D37" t="n">
        <v>5.5534</v>
      </c>
      <c r="E37" t="n">
        <v>18.01</v>
      </c>
      <c r="F37" t="n">
        <v>14.42</v>
      </c>
      <c r="G37" t="n">
        <v>54.07</v>
      </c>
      <c r="H37" t="n">
        <v>0.64</v>
      </c>
      <c r="I37" t="n">
        <v>16</v>
      </c>
      <c r="J37" t="n">
        <v>269.08</v>
      </c>
      <c r="K37" t="n">
        <v>59.19</v>
      </c>
      <c r="L37" t="n">
        <v>9.75</v>
      </c>
      <c r="M37" t="n">
        <v>14</v>
      </c>
      <c r="N37" t="n">
        <v>70.14</v>
      </c>
      <c r="O37" t="n">
        <v>33420.83</v>
      </c>
      <c r="P37" t="n">
        <v>199.06</v>
      </c>
      <c r="Q37" t="n">
        <v>1389.66</v>
      </c>
      <c r="R37" t="n">
        <v>50.72</v>
      </c>
      <c r="S37" t="n">
        <v>39.31</v>
      </c>
      <c r="T37" t="n">
        <v>4845.9</v>
      </c>
      <c r="U37" t="n">
        <v>0.77</v>
      </c>
      <c r="V37" t="n">
        <v>0.89</v>
      </c>
      <c r="W37" t="n">
        <v>3.38</v>
      </c>
      <c r="X37" t="n">
        <v>0.3</v>
      </c>
      <c r="Y37" t="n">
        <v>1</v>
      </c>
      <c r="Z37" t="n">
        <v>10</v>
      </c>
      <c r="AA37" t="n">
        <v>498.7505650315198</v>
      </c>
      <c r="AB37" t="n">
        <v>682.4125263981391</v>
      </c>
      <c r="AC37" t="n">
        <v>617.284032650696</v>
      </c>
      <c r="AD37" t="n">
        <v>498750.5650315199</v>
      </c>
      <c r="AE37" t="n">
        <v>682412.5263981391</v>
      </c>
      <c r="AF37" t="n">
        <v>1.242528464530202e-06</v>
      </c>
      <c r="AG37" t="n">
        <v>24</v>
      </c>
      <c r="AH37" t="n">
        <v>617284.032650696</v>
      </c>
    </row>
    <row r="38">
      <c r="A38" t="n">
        <v>36</v>
      </c>
      <c r="B38" t="n">
        <v>130</v>
      </c>
      <c r="C38" t="inlineStr">
        <is>
          <t xml:space="preserve">CONCLUIDO	</t>
        </is>
      </c>
      <c r="D38" t="n">
        <v>5.5514</v>
      </c>
      <c r="E38" t="n">
        <v>18.01</v>
      </c>
      <c r="F38" t="n">
        <v>14.43</v>
      </c>
      <c r="G38" t="n">
        <v>54.1</v>
      </c>
      <c r="H38" t="n">
        <v>0.66</v>
      </c>
      <c r="I38" t="n">
        <v>16</v>
      </c>
      <c r="J38" t="n">
        <v>269.56</v>
      </c>
      <c r="K38" t="n">
        <v>59.19</v>
      </c>
      <c r="L38" t="n">
        <v>10</v>
      </c>
      <c r="M38" t="n">
        <v>14</v>
      </c>
      <c r="N38" t="n">
        <v>70.36</v>
      </c>
      <c r="O38" t="n">
        <v>33479.51</v>
      </c>
      <c r="P38" t="n">
        <v>197.73</v>
      </c>
      <c r="Q38" t="n">
        <v>1389.58</v>
      </c>
      <c r="R38" t="n">
        <v>50.92</v>
      </c>
      <c r="S38" t="n">
        <v>39.31</v>
      </c>
      <c r="T38" t="n">
        <v>4944.56</v>
      </c>
      <c r="U38" t="n">
        <v>0.77</v>
      </c>
      <c r="V38" t="n">
        <v>0.89</v>
      </c>
      <c r="W38" t="n">
        <v>3.38</v>
      </c>
      <c r="X38" t="n">
        <v>0.3</v>
      </c>
      <c r="Y38" t="n">
        <v>1</v>
      </c>
      <c r="Z38" t="n">
        <v>10</v>
      </c>
      <c r="AA38" t="n">
        <v>497.6079758563438</v>
      </c>
      <c r="AB38" t="n">
        <v>680.8491854811865</v>
      </c>
      <c r="AC38" t="n">
        <v>615.8698947966947</v>
      </c>
      <c r="AD38" t="n">
        <v>497607.9758563439</v>
      </c>
      <c r="AE38" t="n">
        <v>680849.1854811865</v>
      </c>
      <c r="AF38" t="n">
        <v>1.242080980659229e-06</v>
      </c>
      <c r="AG38" t="n">
        <v>24</v>
      </c>
      <c r="AH38" t="n">
        <v>615869.8947966946</v>
      </c>
    </row>
    <row r="39">
      <c r="A39" t="n">
        <v>37</v>
      </c>
      <c r="B39" t="n">
        <v>130</v>
      </c>
      <c r="C39" t="inlineStr">
        <is>
          <t xml:space="preserve">CONCLUIDO	</t>
        </is>
      </c>
      <c r="D39" t="n">
        <v>5.5756</v>
      </c>
      <c r="E39" t="n">
        <v>17.94</v>
      </c>
      <c r="F39" t="n">
        <v>14.4</v>
      </c>
      <c r="G39" t="n">
        <v>57.59</v>
      </c>
      <c r="H39" t="n">
        <v>0.68</v>
      </c>
      <c r="I39" t="n">
        <v>15</v>
      </c>
      <c r="J39" t="n">
        <v>270.03</v>
      </c>
      <c r="K39" t="n">
        <v>59.19</v>
      </c>
      <c r="L39" t="n">
        <v>10.25</v>
      </c>
      <c r="M39" t="n">
        <v>13</v>
      </c>
      <c r="N39" t="n">
        <v>70.59</v>
      </c>
      <c r="O39" t="n">
        <v>33538.28</v>
      </c>
      <c r="P39" t="n">
        <v>195.22</v>
      </c>
      <c r="Q39" t="n">
        <v>1389.62</v>
      </c>
      <c r="R39" t="n">
        <v>49.92</v>
      </c>
      <c r="S39" t="n">
        <v>39.31</v>
      </c>
      <c r="T39" t="n">
        <v>4448.98</v>
      </c>
      <c r="U39" t="n">
        <v>0.79</v>
      </c>
      <c r="V39" t="n">
        <v>0.89</v>
      </c>
      <c r="W39" t="n">
        <v>3.38</v>
      </c>
      <c r="X39" t="n">
        <v>0.28</v>
      </c>
      <c r="Y39" t="n">
        <v>1</v>
      </c>
      <c r="Z39" t="n">
        <v>10</v>
      </c>
      <c r="AA39" t="n">
        <v>493.7633246270412</v>
      </c>
      <c r="AB39" t="n">
        <v>675.588764055213</v>
      </c>
      <c r="AC39" t="n">
        <v>611.1115206085682</v>
      </c>
      <c r="AD39" t="n">
        <v>493763.3246270412</v>
      </c>
      <c r="AE39" t="n">
        <v>675588.764055213</v>
      </c>
      <c r="AF39" t="n">
        <v>1.247495535498e-06</v>
      </c>
      <c r="AG39" t="n">
        <v>24</v>
      </c>
      <c r="AH39" t="n">
        <v>611111.5206085682</v>
      </c>
    </row>
    <row r="40">
      <c r="A40" t="n">
        <v>38</v>
      </c>
      <c r="B40" t="n">
        <v>130</v>
      </c>
      <c r="C40" t="inlineStr">
        <is>
          <t xml:space="preserve">CONCLUIDO	</t>
        </is>
      </c>
      <c r="D40" t="n">
        <v>5.5719</v>
      </c>
      <c r="E40" t="n">
        <v>17.95</v>
      </c>
      <c r="F40" t="n">
        <v>14.41</v>
      </c>
      <c r="G40" t="n">
        <v>57.64</v>
      </c>
      <c r="H40" t="n">
        <v>0.6899999999999999</v>
      </c>
      <c r="I40" t="n">
        <v>15</v>
      </c>
      <c r="J40" t="n">
        <v>270.51</v>
      </c>
      <c r="K40" t="n">
        <v>59.19</v>
      </c>
      <c r="L40" t="n">
        <v>10.5</v>
      </c>
      <c r="M40" t="n">
        <v>13</v>
      </c>
      <c r="N40" t="n">
        <v>70.81999999999999</v>
      </c>
      <c r="O40" t="n">
        <v>33597.14</v>
      </c>
      <c r="P40" t="n">
        <v>194.54</v>
      </c>
      <c r="Q40" t="n">
        <v>1389.61</v>
      </c>
      <c r="R40" t="n">
        <v>50.35</v>
      </c>
      <c r="S40" t="n">
        <v>39.31</v>
      </c>
      <c r="T40" t="n">
        <v>4667.42</v>
      </c>
      <c r="U40" t="n">
        <v>0.78</v>
      </c>
      <c r="V40" t="n">
        <v>0.89</v>
      </c>
      <c r="W40" t="n">
        <v>3.38</v>
      </c>
      <c r="X40" t="n">
        <v>0.29</v>
      </c>
      <c r="Y40" t="n">
        <v>1</v>
      </c>
      <c r="Z40" t="n">
        <v>10</v>
      </c>
      <c r="AA40" t="n">
        <v>493.3423010364868</v>
      </c>
      <c r="AB40" t="n">
        <v>675.0127010043666</v>
      </c>
      <c r="AC40" t="n">
        <v>610.5904362067852</v>
      </c>
      <c r="AD40" t="n">
        <v>493342.3010364869</v>
      </c>
      <c r="AE40" t="n">
        <v>675012.7010043666</v>
      </c>
      <c r="AF40" t="n">
        <v>1.246667690336701e-06</v>
      </c>
      <c r="AG40" t="n">
        <v>24</v>
      </c>
      <c r="AH40" t="n">
        <v>610590.4362067851</v>
      </c>
    </row>
    <row r="41">
      <c r="A41" t="n">
        <v>39</v>
      </c>
      <c r="B41" t="n">
        <v>130</v>
      </c>
      <c r="C41" t="inlineStr">
        <is>
          <t xml:space="preserve">CONCLUIDO	</t>
        </is>
      </c>
      <c r="D41" t="n">
        <v>5.594</v>
      </c>
      <c r="E41" t="n">
        <v>17.88</v>
      </c>
      <c r="F41" t="n">
        <v>14.39</v>
      </c>
      <c r="G41" t="n">
        <v>61.66</v>
      </c>
      <c r="H41" t="n">
        <v>0.71</v>
      </c>
      <c r="I41" t="n">
        <v>14</v>
      </c>
      <c r="J41" t="n">
        <v>270.99</v>
      </c>
      <c r="K41" t="n">
        <v>59.19</v>
      </c>
      <c r="L41" t="n">
        <v>10.75</v>
      </c>
      <c r="M41" t="n">
        <v>12</v>
      </c>
      <c r="N41" t="n">
        <v>71.04000000000001</v>
      </c>
      <c r="O41" t="n">
        <v>33656.08</v>
      </c>
      <c r="P41" t="n">
        <v>192.73</v>
      </c>
      <c r="Q41" t="n">
        <v>1389.6</v>
      </c>
      <c r="R41" t="n">
        <v>49.66</v>
      </c>
      <c r="S41" t="n">
        <v>39.31</v>
      </c>
      <c r="T41" t="n">
        <v>4325.39</v>
      </c>
      <c r="U41" t="n">
        <v>0.79</v>
      </c>
      <c r="V41" t="n">
        <v>0.89</v>
      </c>
      <c r="W41" t="n">
        <v>3.38</v>
      </c>
      <c r="X41" t="n">
        <v>0.27</v>
      </c>
      <c r="Y41" t="n">
        <v>1</v>
      </c>
      <c r="Z41" t="n">
        <v>10</v>
      </c>
      <c r="AA41" t="n">
        <v>490.3726859411738</v>
      </c>
      <c r="AB41" t="n">
        <v>670.9495426207876</v>
      </c>
      <c r="AC41" t="n">
        <v>606.9150599566563</v>
      </c>
      <c r="AD41" t="n">
        <v>490372.6859411738</v>
      </c>
      <c r="AE41" t="n">
        <v>670949.5426207876</v>
      </c>
      <c r="AF41" t="n">
        <v>1.25161238711095e-06</v>
      </c>
      <c r="AG41" t="n">
        <v>24</v>
      </c>
      <c r="AH41" t="n">
        <v>606915.0599566563</v>
      </c>
    </row>
    <row r="42">
      <c r="A42" t="n">
        <v>40</v>
      </c>
      <c r="B42" t="n">
        <v>130</v>
      </c>
      <c r="C42" t="inlineStr">
        <is>
          <t xml:space="preserve">CONCLUIDO	</t>
        </is>
      </c>
      <c r="D42" t="n">
        <v>5.598</v>
      </c>
      <c r="E42" t="n">
        <v>17.86</v>
      </c>
      <c r="F42" t="n">
        <v>14.37</v>
      </c>
      <c r="G42" t="n">
        <v>61.6</v>
      </c>
      <c r="H42" t="n">
        <v>0.72</v>
      </c>
      <c r="I42" t="n">
        <v>14</v>
      </c>
      <c r="J42" t="n">
        <v>271.47</v>
      </c>
      <c r="K42" t="n">
        <v>59.19</v>
      </c>
      <c r="L42" t="n">
        <v>11</v>
      </c>
      <c r="M42" t="n">
        <v>12</v>
      </c>
      <c r="N42" t="n">
        <v>71.27</v>
      </c>
      <c r="O42" t="n">
        <v>33715.11</v>
      </c>
      <c r="P42" t="n">
        <v>190.78</v>
      </c>
      <c r="Q42" t="n">
        <v>1389.76</v>
      </c>
      <c r="R42" t="n">
        <v>49.28</v>
      </c>
      <c r="S42" t="n">
        <v>39.31</v>
      </c>
      <c r="T42" t="n">
        <v>4135.73</v>
      </c>
      <c r="U42" t="n">
        <v>0.8</v>
      </c>
      <c r="V42" t="n">
        <v>0.89</v>
      </c>
      <c r="W42" t="n">
        <v>3.38</v>
      </c>
      <c r="X42" t="n">
        <v>0.25</v>
      </c>
      <c r="Y42" t="n">
        <v>1</v>
      </c>
      <c r="Z42" t="n">
        <v>10</v>
      </c>
      <c r="AA42" t="n">
        <v>488.1633293168125</v>
      </c>
      <c r="AB42" t="n">
        <v>667.9266034174012</v>
      </c>
      <c r="AC42" t="n">
        <v>604.1806258281193</v>
      </c>
      <c r="AD42" t="n">
        <v>488163.3293168125</v>
      </c>
      <c r="AE42" t="n">
        <v>667926.6034174012</v>
      </c>
      <c r="AF42" t="n">
        <v>1.252507354852896e-06</v>
      </c>
      <c r="AG42" t="n">
        <v>24</v>
      </c>
      <c r="AH42" t="n">
        <v>604180.6258281193</v>
      </c>
    </row>
    <row r="43">
      <c r="A43" t="n">
        <v>41</v>
      </c>
      <c r="B43" t="n">
        <v>130</v>
      </c>
      <c r="C43" t="inlineStr">
        <is>
          <t xml:space="preserve">CONCLUIDO	</t>
        </is>
      </c>
      <c r="D43" t="n">
        <v>5.5887</v>
      </c>
      <c r="E43" t="n">
        <v>17.89</v>
      </c>
      <c r="F43" t="n">
        <v>14.4</v>
      </c>
      <c r="G43" t="n">
        <v>61.73</v>
      </c>
      <c r="H43" t="n">
        <v>0.74</v>
      </c>
      <c r="I43" t="n">
        <v>14</v>
      </c>
      <c r="J43" t="n">
        <v>271.95</v>
      </c>
      <c r="K43" t="n">
        <v>59.19</v>
      </c>
      <c r="L43" t="n">
        <v>11.25</v>
      </c>
      <c r="M43" t="n">
        <v>11</v>
      </c>
      <c r="N43" t="n">
        <v>71.5</v>
      </c>
      <c r="O43" t="n">
        <v>33774.23</v>
      </c>
      <c r="P43" t="n">
        <v>190</v>
      </c>
      <c r="Q43" t="n">
        <v>1389.64</v>
      </c>
      <c r="R43" t="n">
        <v>50.05</v>
      </c>
      <c r="S43" t="n">
        <v>39.31</v>
      </c>
      <c r="T43" t="n">
        <v>4518.77</v>
      </c>
      <c r="U43" t="n">
        <v>0.79</v>
      </c>
      <c r="V43" t="n">
        <v>0.89</v>
      </c>
      <c r="W43" t="n">
        <v>3.39</v>
      </c>
      <c r="X43" t="n">
        <v>0.28</v>
      </c>
      <c r="Y43" t="n">
        <v>1</v>
      </c>
      <c r="Z43" t="n">
        <v>10</v>
      </c>
      <c r="AA43" t="n">
        <v>488.0326514639011</v>
      </c>
      <c r="AB43" t="n">
        <v>667.7478042139478</v>
      </c>
      <c r="AC43" t="n">
        <v>604.0188909696972</v>
      </c>
      <c r="AD43" t="n">
        <v>488032.651463901</v>
      </c>
      <c r="AE43" t="n">
        <v>667747.8042139478</v>
      </c>
      <c r="AF43" t="n">
        <v>1.250426554852872e-06</v>
      </c>
      <c r="AG43" t="n">
        <v>24</v>
      </c>
      <c r="AH43" t="n">
        <v>604018.8909696972</v>
      </c>
    </row>
    <row r="44">
      <c r="A44" t="n">
        <v>42</v>
      </c>
      <c r="B44" t="n">
        <v>130</v>
      </c>
      <c r="C44" t="inlineStr">
        <is>
          <t xml:space="preserve">CONCLUIDO	</t>
        </is>
      </c>
      <c r="D44" t="n">
        <v>5.6175</v>
      </c>
      <c r="E44" t="n">
        <v>17.8</v>
      </c>
      <c r="F44" t="n">
        <v>14.36</v>
      </c>
      <c r="G44" t="n">
        <v>66.28</v>
      </c>
      <c r="H44" t="n">
        <v>0.75</v>
      </c>
      <c r="I44" t="n">
        <v>13</v>
      </c>
      <c r="J44" t="n">
        <v>272.43</v>
      </c>
      <c r="K44" t="n">
        <v>59.19</v>
      </c>
      <c r="L44" t="n">
        <v>11.5</v>
      </c>
      <c r="M44" t="n">
        <v>10</v>
      </c>
      <c r="N44" t="n">
        <v>71.73</v>
      </c>
      <c r="O44" t="n">
        <v>33833.57</v>
      </c>
      <c r="P44" t="n">
        <v>189.17</v>
      </c>
      <c r="Q44" t="n">
        <v>1389.57</v>
      </c>
      <c r="R44" t="n">
        <v>48.9</v>
      </c>
      <c r="S44" t="n">
        <v>39.31</v>
      </c>
      <c r="T44" t="n">
        <v>3951.65</v>
      </c>
      <c r="U44" t="n">
        <v>0.8</v>
      </c>
      <c r="V44" t="n">
        <v>0.89</v>
      </c>
      <c r="W44" t="n">
        <v>3.38</v>
      </c>
      <c r="X44" t="n">
        <v>0.24</v>
      </c>
      <c r="Y44" t="n">
        <v>1</v>
      </c>
      <c r="Z44" t="n">
        <v>10</v>
      </c>
      <c r="AA44" t="n">
        <v>485.604703961089</v>
      </c>
      <c r="AB44" t="n">
        <v>664.4257793271162</v>
      </c>
      <c r="AC44" t="n">
        <v>601.0139154755736</v>
      </c>
      <c r="AD44" t="n">
        <v>485604.703961089</v>
      </c>
      <c r="AE44" t="n">
        <v>664425.7793271162</v>
      </c>
      <c r="AF44" t="n">
        <v>1.256870322594881e-06</v>
      </c>
      <c r="AG44" t="n">
        <v>24</v>
      </c>
      <c r="AH44" t="n">
        <v>601013.9154755736</v>
      </c>
    </row>
    <row r="45">
      <c r="A45" t="n">
        <v>43</v>
      </c>
      <c r="B45" t="n">
        <v>130</v>
      </c>
      <c r="C45" t="inlineStr">
        <is>
          <t xml:space="preserve">CONCLUIDO	</t>
        </is>
      </c>
      <c r="D45" t="n">
        <v>5.6154</v>
      </c>
      <c r="E45" t="n">
        <v>17.81</v>
      </c>
      <c r="F45" t="n">
        <v>14.37</v>
      </c>
      <c r="G45" t="n">
        <v>66.31</v>
      </c>
      <c r="H45" t="n">
        <v>0.77</v>
      </c>
      <c r="I45" t="n">
        <v>13</v>
      </c>
      <c r="J45" t="n">
        <v>272.91</v>
      </c>
      <c r="K45" t="n">
        <v>59.19</v>
      </c>
      <c r="L45" t="n">
        <v>11.75</v>
      </c>
      <c r="M45" t="n">
        <v>8</v>
      </c>
      <c r="N45" t="n">
        <v>71.95999999999999</v>
      </c>
      <c r="O45" t="n">
        <v>33892.87</v>
      </c>
      <c r="P45" t="n">
        <v>186.9</v>
      </c>
      <c r="Q45" t="n">
        <v>1389.68</v>
      </c>
      <c r="R45" t="n">
        <v>48.91</v>
      </c>
      <c r="S45" t="n">
        <v>39.31</v>
      </c>
      <c r="T45" t="n">
        <v>3953.97</v>
      </c>
      <c r="U45" t="n">
        <v>0.8</v>
      </c>
      <c r="V45" t="n">
        <v>0.89</v>
      </c>
      <c r="W45" t="n">
        <v>3.38</v>
      </c>
      <c r="X45" t="n">
        <v>0.25</v>
      </c>
      <c r="Y45" t="n">
        <v>1</v>
      </c>
      <c r="Z45" t="n">
        <v>10</v>
      </c>
      <c r="AA45" t="n">
        <v>483.5642643348031</v>
      </c>
      <c r="AB45" t="n">
        <v>661.6339598125887</v>
      </c>
      <c r="AC45" t="n">
        <v>598.4885432971694</v>
      </c>
      <c r="AD45" t="n">
        <v>483564.2643348031</v>
      </c>
      <c r="AE45" t="n">
        <v>661633.9598125888</v>
      </c>
      <c r="AF45" t="n">
        <v>1.256400464530359e-06</v>
      </c>
      <c r="AG45" t="n">
        <v>24</v>
      </c>
      <c r="AH45" t="n">
        <v>598488.5432971694</v>
      </c>
    </row>
    <row r="46">
      <c r="A46" t="n">
        <v>44</v>
      </c>
      <c r="B46" t="n">
        <v>130</v>
      </c>
      <c r="C46" t="inlineStr">
        <is>
          <t xml:space="preserve">CONCLUIDO	</t>
        </is>
      </c>
      <c r="D46" t="n">
        <v>5.6153</v>
      </c>
      <c r="E46" t="n">
        <v>17.81</v>
      </c>
      <c r="F46" t="n">
        <v>14.37</v>
      </c>
      <c r="G46" t="n">
        <v>66.31</v>
      </c>
      <c r="H46" t="n">
        <v>0.78</v>
      </c>
      <c r="I46" t="n">
        <v>13</v>
      </c>
      <c r="J46" t="n">
        <v>273.39</v>
      </c>
      <c r="K46" t="n">
        <v>59.19</v>
      </c>
      <c r="L46" t="n">
        <v>12</v>
      </c>
      <c r="M46" t="n">
        <v>5</v>
      </c>
      <c r="N46" t="n">
        <v>72.2</v>
      </c>
      <c r="O46" t="n">
        <v>33952.26</v>
      </c>
      <c r="P46" t="n">
        <v>185.64</v>
      </c>
      <c r="Q46" t="n">
        <v>1389.87</v>
      </c>
      <c r="R46" t="n">
        <v>48.78</v>
      </c>
      <c r="S46" t="n">
        <v>39.31</v>
      </c>
      <c r="T46" t="n">
        <v>3892.96</v>
      </c>
      <c r="U46" t="n">
        <v>0.8100000000000001</v>
      </c>
      <c r="V46" t="n">
        <v>0.89</v>
      </c>
      <c r="W46" t="n">
        <v>3.39</v>
      </c>
      <c r="X46" t="n">
        <v>0.25</v>
      </c>
      <c r="Y46" t="n">
        <v>1</v>
      </c>
      <c r="Z46" t="n">
        <v>10</v>
      </c>
      <c r="AA46" t="n">
        <v>482.3478993687952</v>
      </c>
      <c r="AB46" t="n">
        <v>659.9696756038617</v>
      </c>
      <c r="AC46" t="n">
        <v>596.9830960374857</v>
      </c>
      <c r="AD46" t="n">
        <v>482347.8993687952</v>
      </c>
      <c r="AE46" t="n">
        <v>659969.6756038617</v>
      </c>
      <c r="AF46" t="n">
        <v>1.256378090336811e-06</v>
      </c>
      <c r="AG46" t="n">
        <v>24</v>
      </c>
      <c r="AH46" t="n">
        <v>596983.0960374856</v>
      </c>
    </row>
    <row r="47">
      <c r="A47" t="n">
        <v>45</v>
      </c>
      <c r="B47" t="n">
        <v>130</v>
      </c>
      <c r="C47" t="inlineStr">
        <is>
          <t xml:space="preserve">CONCLUIDO	</t>
        </is>
      </c>
      <c r="D47" t="n">
        <v>5.6144</v>
      </c>
      <c r="E47" t="n">
        <v>17.81</v>
      </c>
      <c r="F47" t="n">
        <v>14.37</v>
      </c>
      <c r="G47" t="n">
        <v>66.33</v>
      </c>
      <c r="H47" t="n">
        <v>0.8</v>
      </c>
      <c r="I47" t="n">
        <v>13</v>
      </c>
      <c r="J47" t="n">
        <v>273.87</v>
      </c>
      <c r="K47" t="n">
        <v>59.19</v>
      </c>
      <c r="L47" t="n">
        <v>12.25</v>
      </c>
      <c r="M47" t="n">
        <v>5</v>
      </c>
      <c r="N47" t="n">
        <v>72.43000000000001</v>
      </c>
      <c r="O47" t="n">
        <v>34011.74</v>
      </c>
      <c r="P47" t="n">
        <v>184.67</v>
      </c>
      <c r="Q47" t="n">
        <v>1389.67</v>
      </c>
      <c r="R47" t="n">
        <v>48.9</v>
      </c>
      <c r="S47" t="n">
        <v>39.31</v>
      </c>
      <c r="T47" t="n">
        <v>3951.38</v>
      </c>
      <c r="U47" t="n">
        <v>0.8</v>
      </c>
      <c r="V47" t="n">
        <v>0.89</v>
      </c>
      <c r="W47" t="n">
        <v>3.39</v>
      </c>
      <c r="X47" t="n">
        <v>0.25</v>
      </c>
      <c r="Y47" t="n">
        <v>1</v>
      </c>
      <c r="Z47" t="n">
        <v>10</v>
      </c>
      <c r="AA47" t="n">
        <v>481.4501592484402</v>
      </c>
      <c r="AB47" t="n">
        <v>658.7413479656931</v>
      </c>
      <c r="AC47" t="n">
        <v>595.8719982651351</v>
      </c>
      <c r="AD47" t="n">
        <v>481450.1592484402</v>
      </c>
      <c r="AE47" t="n">
        <v>658741.3479656931</v>
      </c>
      <c r="AF47" t="n">
        <v>1.256176722594873e-06</v>
      </c>
      <c r="AG47" t="n">
        <v>24</v>
      </c>
      <c r="AH47" t="n">
        <v>595871.9982651351</v>
      </c>
    </row>
    <row r="48">
      <c r="A48" t="n">
        <v>46</v>
      </c>
      <c r="B48" t="n">
        <v>130</v>
      </c>
      <c r="C48" t="inlineStr">
        <is>
          <t xml:space="preserve">CONCLUIDO	</t>
        </is>
      </c>
      <c r="D48" t="n">
        <v>5.6352</v>
      </c>
      <c r="E48" t="n">
        <v>17.75</v>
      </c>
      <c r="F48" t="n">
        <v>14.35</v>
      </c>
      <c r="G48" t="n">
        <v>71.77</v>
      </c>
      <c r="H48" t="n">
        <v>0.8100000000000001</v>
      </c>
      <c r="I48" t="n">
        <v>12</v>
      </c>
      <c r="J48" t="n">
        <v>274.35</v>
      </c>
      <c r="K48" t="n">
        <v>59.19</v>
      </c>
      <c r="L48" t="n">
        <v>12.5</v>
      </c>
      <c r="M48" t="n">
        <v>2</v>
      </c>
      <c r="N48" t="n">
        <v>72.66</v>
      </c>
      <c r="O48" t="n">
        <v>34071.31</v>
      </c>
      <c r="P48" t="n">
        <v>184.94</v>
      </c>
      <c r="Q48" t="n">
        <v>1389.69</v>
      </c>
      <c r="R48" t="n">
        <v>48.2</v>
      </c>
      <c r="S48" t="n">
        <v>39.31</v>
      </c>
      <c r="T48" t="n">
        <v>3603.35</v>
      </c>
      <c r="U48" t="n">
        <v>0.82</v>
      </c>
      <c r="V48" t="n">
        <v>0.89</v>
      </c>
      <c r="W48" t="n">
        <v>3.39</v>
      </c>
      <c r="X48" t="n">
        <v>0.23</v>
      </c>
      <c r="Y48" t="n">
        <v>1</v>
      </c>
      <c r="Z48" t="n">
        <v>10</v>
      </c>
      <c r="AA48" t="n">
        <v>480.6184747976081</v>
      </c>
      <c r="AB48" t="n">
        <v>657.6034006087361</v>
      </c>
      <c r="AC48" t="n">
        <v>594.842655006807</v>
      </c>
      <c r="AD48" t="n">
        <v>480618.4747976081</v>
      </c>
      <c r="AE48" t="n">
        <v>657603.4006087361</v>
      </c>
      <c r="AF48" t="n">
        <v>1.26083055485299e-06</v>
      </c>
      <c r="AG48" t="n">
        <v>24</v>
      </c>
      <c r="AH48" t="n">
        <v>594842.6550068071</v>
      </c>
    </row>
    <row r="49">
      <c r="A49" t="n">
        <v>47</v>
      </c>
      <c r="B49" t="n">
        <v>130</v>
      </c>
      <c r="C49" t="inlineStr">
        <is>
          <t xml:space="preserve">CONCLUIDO	</t>
        </is>
      </c>
      <c r="D49" t="n">
        <v>5.637</v>
      </c>
      <c r="E49" t="n">
        <v>17.74</v>
      </c>
      <c r="F49" t="n">
        <v>14.35</v>
      </c>
      <c r="G49" t="n">
        <v>71.73999999999999</v>
      </c>
      <c r="H49" t="n">
        <v>0.83</v>
      </c>
      <c r="I49" t="n">
        <v>12</v>
      </c>
      <c r="J49" t="n">
        <v>274.84</v>
      </c>
      <c r="K49" t="n">
        <v>59.19</v>
      </c>
      <c r="L49" t="n">
        <v>12.75</v>
      </c>
      <c r="M49" t="n">
        <v>2</v>
      </c>
      <c r="N49" t="n">
        <v>72.89</v>
      </c>
      <c r="O49" t="n">
        <v>34130.98</v>
      </c>
      <c r="P49" t="n">
        <v>185.14</v>
      </c>
      <c r="Q49" t="n">
        <v>1389.63</v>
      </c>
      <c r="R49" t="n">
        <v>48.09</v>
      </c>
      <c r="S49" t="n">
        <v>39.31</v>
      </c>
      <c r="T49" t="n">
        <v>3550.8</v>
      </c>
      <c r="U49" t="n">
        <v>0.82</v>
      </c>
      <c r="V49" t="n">
        <v>0.89</v>
      </c>
      <c r="W49" t="n">
        <v>3.39</v>
      </c>
      <c r="X49" t="n">
        <v>0.23</v>
      </c>
      <c r="Y49" t="n">
        <v>1</v>
      </c>
      <c r="Z49" t="n">
        <v>10</v>
      </c>
      <c r="AA49" t="n">
        <v>480.7275131728366</v>
      </c>
      <c r="AB49" t="n">
        <v>657.7525917241574</v>
      </c>
      <c r="AC49" t="n">
        <v>594.9776075315635</v>
      </c>
      <c r="AD49" t="n">
        <v>480727.5131728366</v>
      </c>
      <c r="AE49" t="n">
        <v>657752.5917241573</v>
      </c>
      <c r="AF49" t="n">
        <v>1.261233290336866e-06</v>
      </c>
      <c r="AG49" t="n">
        <v>24</v>
      </c>
      <c r="AH49" t="n">
        <v>594977.6075315635</v>
      </c>
    </row>
    <row r="50">
      <c r="A50" t="n">
        <v>48</v>
      </c>
      <c r="B50" t="n">
        <v>130</v>
      </c>
      <c r="C50" t="inlineStr">
        <is>
          <t xml:space="preserve">CONCLUIDO	</t>
        </is>
      </c>
      <c r="D50" t="n">
        <v>5.6354</v>
      </c>
      <c r="E50" t="n">
        <v>17.74</v>
      </c>
      <c r="F50" t="n">
        <v>14.35</v>
      </c>
      <c r="G50" t="n">
        <v>71.77</v>
      </c>
      <c r="H50" t="n">
        <v>0.84</v>
      </c>
      <c r="I50" t="n">
        <v>12</v>
      </c>
      <c r="J50" t="n">
        <v>275.32</v>
      </c>
      <c r="K50" t="n">
        <v>59.19</v>
      </c>
      <c r="L50" t="n">
        <v>13</v>
      </c>
      <c r="M50" t="n">
        <v>1</v>
      </c>
      <c r="N50" t="n">
        <v>73.13</v>
      </c>
      <c r="O50" t="n">
        <v>34190.73</v>
      </c>
      <c r="P50" t="n">
        <v>185.04</v>
      </c>
      <c r="Q50" t="n">
        <v>1389.76</v>
      </c>
      <c r="R50" t="n">
        <v>48.11</v>
      </c>
      <c r="S50" t="n">
        <v>39.31</v>
      </c>
      <c r="T50" t="n">
        <v>3558.92</v>
      </c>
      <c r="U50" t="n">
        <v>0.82</v>
      </c>
      <c r="V50" t="n">
        <v>0.89</v>
      </c>
      <c r="W50" t="n">
        <v>3.39</v>
      </c>
      <c r="X50" t="n">
        <v>0.23</v>
      </c>
      <c r="Y50" t="n">
        <v>1</v>
      </c>
      <c r="Z50" t="n">
        <v>10</v>
      </c>
      <c r="AA50" t="n">
        <v>480.7057015806429</v>
      </c>
      <c r="AB50" t="n">
        <v>657.7227481414585</v>
      </c>
      <c r="AC50" t="n">
        <v>594.9506121785118</v>
      </c>
      <c r="AD50" t="n">
        <v>480705.701580643</v>
      </c>
      <c r="AE50" t="n">
        <v>657722.7481414585</v>
      </c>
      <c r="AF50" t="n">
        <v>1.260875303240088e-06</v>
      </c>
      <c r="AG50" t="n">
        <v>24</v>
      </c>
      <c r="AH50" t="n">
        <v>594950.6121785118</v>
      </c>
    </row>
    <row r="51">
      <c r="A51" t="n">
        <v>49</v>
      </c>
      <c r="B51" t="n">
        <v>130</v>
      </c>
      <c r="C51" t="inlineStr">
        <is>
          <t xml:space="preserve">CONCLUIDO	</t>
        </is>
      </c>
      <c r="D51" t="n">
        <v>5.6357</v>
      </c>
      <c r="E51" t="n">
        <v>17.74</v>
      </c>
      <c r="F51" t="n">
        <v>14.35</v>
      </c>
      <c r="G51" t="n">
        <v>71.76000000000001</v>
      </c>
      <c r="H51" t="n">
        <v>0.86</v>
      </c>
      <c r="I51" t="n">
        <v>12</v>
      </c>
      <c r="J51" t="n">
        <v>275.81</v>
      </c>
      <c r="K51" t="n">
        <v>59.19</v>
      </c>
      <c r="L51" t="n">
        <v>13.25</v>
      </c>
      <c r="M51" t="n">
        <v>1</v>
      </c>
      <c r="N51" t="n">
        <v>73.36</v>
      </c>
      <c r="O51" t="n">
        <v>34250.57</v>
      </c>
      <c r="P51" t="n">
        <v>184.99</v>
      </c>
      <c r="Q51" t="n">
        <v>1389.78</v>
      </c>
      <c r="R51" t="n">
        <v>48.19</v>
      </c>
      <c r="S51" t="n">
        <v>39.31</v>
      </c>
      <c r="T51" t="n">
        <v>3601.98</v>
      </c>
      <c r="U51" t="n">
        <v>0.82</v>
      </c>
      <c r="V51" t="n">
        <v>0.89</v>
      </c>
      <c r="W51" t="n">
        <v>3.39</v>
      </c>
      <c r="X51" t="n">
        <v>0.23</v>
      </c>
      <c r="Y51" t="n">
        <v>1</v>
      </c>
      <c r="Z51" t="n">
        <v>10</v>
      </c>
      <c r="AA51" t="n">
        <v>480.6434056525853</v>
      </c>
      <c r="AB51" t="n">
        <v>657.6375121043878</v>
      </c>
      <c r="AC51" t="n">
        <v>594.8735109491894</v>
      </c>
      <c r="AD51" t="n">
        <v>480643.4056525853</v>
      </c>
      <c r="AE51" t="n">
        <v>657637.5121043879</v>
      </c>
      <c r="AF51" t="n">
        <v>1.260942425820733e-06</v>
      </c>
      <c r="AG51" t="n">
        <v>24</v>
      </c>
      <c r="AH51" t="n">
        <v>594873.5109491894</v>
      </c>
    </row>
    <row r="52">
      <c r="A52" t="n">
        <v>50</v>
      </c>
      <c r="B52" t="n">
        <v>130</v>
      </c>
      <c r="C52" t="inlineStr">
        <is>
          <t xml:space="preserve">CONCLUIDO	</t>
        </is>
      </c>
      <c r="D52" t="n">
        <v>5.6349</v>
      </c>
      <c r="E52" t="n">
        <v>17.75</v>
      </c>
      <c r="F52" t="n">
        <v>14.35</v>
      </c>
      <c r="G52" t="n">
        <v>71.77</v>
      </c>
      <c r="H52" t="n">
        <v>0.87</v>
      </c>
      <c r="I52" t="n">
        <v>12</v>
      </c>
      <c r="J52" t="n">
        <v>276.29</v>
      </c>
      <c r="K52" t="n">
        <v>59.19</v>
      </c>
      <c r="L52" t="n">
        <v>13.5</v>
      </c>
      <c r="M52" t="n">
        <v>0</v>
      </c>
      <c r="N52" t="n">
        <v>73.59999999999999</v>
      </c>
      <c r="O52" t="n">
        <v>34310.51</v>
      </c>
      <c r="P52" t="n">
        <v>185.32</v>
      </c>
      <c r="Q52" t="n">
        <v>1389.59</v>
      </c>
      <c r="R52" t="n">
        <v>48.24</v>
      </c>
      <c r="S52" t="n">
        <v>39.31</v>
      </c>
      <c r="T52" t="n">
        <v>3624</v>
      </c>
      <c r="U52" t="n">
        <v>0.8100000000000001</v>
      </c>
      <c r="V52" t="n">
        <v>0.89</v>
      </c>
      <c r="W52" t="n">
        <v>3.39</v>
      </c>
      <c r="X52" t="n">
        <v>0.23</v>
      </c>
      <c r="Y52" t="n">
        <v>1</v>
      </c>
      <c r="Z52" t="n">
        <v>10</v>
      </c>
      <c r="AA52" t="n">
        <v>480.9994755821501</v>
      </c>
      <c r="AB52" t="n">
        <v>658.1247026907147</v>
      </c>
      <c r="AC52" t="n">
        <v>595.3142047497337</v>
      </c>
      <c r="AD52" t="n">
        <v>480999.47558215</v>
      </c>
      <c r="AE52" t="n">
        <v>658124.7026907147</v>
      </c>
      <c r="AF52" t="n">
        <v>1.260763432272344e-06</v>
      </c>
      <c r="AG52" t="n">
        <v>24</v>
      </c>
      <c r="AH52" t="n">
        <v>595314.2047497337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4.2346</v>
      </c>
      <c r="E2" t="n">
        <v>23.62</v>
      </c>
      <c r="F2" t="n">
        <v>17</v>
      </c>
      <c r="G2" t="n">
        <v>7.18</v>
      </c>
      <c r="H2" t="n">
        <v>0.12</v>
      </c>
      <c r="I2" t="n">
        <v>142</v>
      </c>
      <c r="J2" t="n">
        <v>150.44</v>
      </c>
      <c r="K2" t="n">
        <v>49.1</v>
      </c>
      <c r="L2" t="n">
        <v>1</v>
      </c>
      <c r="M2" t="n">
        <v>140</v>
      </c>
      <c r="N2" t="n">
        <v>25.34</v>
      </c>
      <c r="O2" t="n">
        <v>18787.76</v>
      </c>
      <c r="P2" t="n">
        <v>196.76</v>
      </c>
      <c r="Q2" t="n">
        <v>1390.03</v>
      </c>
      <c r="R2" t="n">
        <v>131.13</v>
      </c>
      <c r="S2" t="n">
        <v>39.31</v>
      </c>
      <c r="T2" t="n">
        <v>44418.34</v>
      </c>
      <c r="U2" t="n">
        <v>0.3</v>
      </c>
      <c r="V2" t="n">
        <v>0.76</v>
      </c>
      <c r="W2" t="n">
        <v>3.59</v>
      </c>
      <c r="X2" t="n">
        <v>2.87</v>
      </c>
      <c r="Y2" t="n">
        <v>1</v>
      </c>
      <c r="Z2" t="n">
        <v>10</v>
      </c>
      <c r="AA2" t="n">
        <v>622.8991060875161</v>
      </c>
      <c r="AB2" t="n">
        <v>852.2780373180336</v>
      </c>
      <c r="AC2" t="n">
        <v>770.9378176161379</v>
      </c>
      <c r="AD2" t="n">
        <v>622899.1060875161</v>
      </c>
      <c r="AE2" t="n">
        <v>852278.0373180336</v>
      </c>
      <c r="AF2" t="n">
        <v>1.032218338775997e-06</v>
      </c>
      <c r="AG2" t="n">
        <v>31</v>
      </c>
      <c r="AH2" t="n">
        <v>770937.8176161379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4.5564</v>
      </c>
      <c r="E3" t="n">
        <v>21.95</v>
      </c>
      <c r="F3" t="n">
        <v>16.34</v>
      </c>
      <c r="G3" t="n">
        <v>8.99</v>
      </c>
      <c r="H3" t="n">
        <v>0.15</v>
      </c>
      <c r="I3" t="n">
        <v>109</v>
      </c>
      <c r="J3" t="n">
        <v>150.78</v>
      </c>
      <c r="K3" t="n">
        <v>49.1</v>
      </c>
      <c r="L3" t="n">
        <v>1.25</v>
      </c>
      <c r="M3" t="n">
        <v>107</v>
      </c>
      <c r="N3" t="n">
        <v>25.44</v>
      </c>
      <c r="O3" t="n">
        <v>18830.65</v>
      </c>
      <c r="P3" t="n">
        <v>187.24</v>
      </c>
      <c r="Q3" t="n">
        <v>1390.07</v>
      </c>
      <c r="R3" t="n">
        <v>110.15</v>
      </c>
      <c r="S3" t="n">
        <v>39.31</v>
      </c>
      <c r="T3" t="n">
        <v>34093.9</v>
      </c>
      <c r="U3" t="n">
        <v>0.36</v>
      </c>
      <c r="V3" t="n">
        <v>0.79</v>
      </c>
      <c r="W3" t="n">
        <v>3.54</v>
      </c>
      <c r="X3" t="n">
        <v>2.21</v>
      </c>
      <c r="Y3" t="n">
        <v>1</v>
      </c>
      <c r="Z3" t="n">
        <v>10</v>
      </c>
      <c r="AA3" t="n">
        <v>565.3841921991054</v>
      </c>
      <c r="AB3" t="n">
        <v>773.5835947569888</v>
      </c>
      <c r="AC3" t="n">
        <v>699.7538622047755</v>
      </c>
      <c r="AD3" t="n">
        <v>565384.1921991054</v>
      </c>
      <c r="AE3" t="n">
        <v>773583.5947569888</v>
      </c>
      <c r="AF3" t="n">
        <v>1.110659717281196e-06</v>
      </c>
      <c r="AG3" t="n">
        <v>29</v>
      </c>
      <c r="AH3" t="n">
        <v>699753.8622047754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4.8079</v>
      </c>
      <c r="E4" t="n">
        <v>20.8</v>
      </c>
      <c r="F4" t="n">
        <v>15.86</v>
      </c>
      <c r="G4" t="n">
        <v>10.94</v>
      </c>
      <c r="H4" t="n">
        <v>0.18</v>
      </c>
      <c r="I4" t="n">
        <v>87</v>
      </c>
      <c r="J4" t="n">
        <v>151.13</v>
      </c>
      <c r="K4" t="n">
        <v>49.1</v>
      </c>
      <c r="L4" t="n">
        <v>1.5</v>
      </c>
      <c r="M4" t="n">
        <v>85</v>
      </c>
      <c r="N4" t="n">
        <v>25.54</v>
      </c>
      <c r="O4" t="n">
        <v>18873.58</v>
      </c>
      <c r="P4" t="n">
        <v>179.75</v>
      </c>
      <c r="Q4" t="n">
        <v>1389.85</v>
      </c>
      <c r="R4" t="n">
        <v>95.42</v>
      </c>
      <c r="S4" t="n">
        <v>39.31</v>
      </c>
      <c r="T4" t="n">
        <v>26838.57</v>
      </c>
      <c r="U4" t="n">
        <v>0.41</v>
      </c>
      <c r="V4" t="n">
        <v>0.8100000000000001</v>
      </c>
      <c r="W4" t="n">
        <v>3.51</v>
      </c>
      <c r="X4" t="n">
        <v>1.74</v>
      </c>
      <c r="Y4" t="n">
        <v>1</v>
      </c>
      <c r="Z4" t="n">
        <v>10</v>
      </c>
      <c r="AA4" t="n">
        <v>529.1165013440195</v>
      </c>
      <c r="AB4" t="n">
        <v>723.9605401114633</v>
      </c>
      <c r="AC4" t="n">
        <v>654.8667622482241</v>
      </c>
      <c r="AD4" t="n">
        <v>529116.5013440195</v>
      </c>
      <c r="AE4" t="n">
        <v>723960.5401114633</v>
      </c>
      <c r="AF4" t="n">
        <v>1.171964896566645e-06</v>
      </c>
      <c r="AG4" t="n">
        <v>28</v>
      </c>
      <c r="AH4" t="n">
        <v>654866.7622482241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4.9759</v>
      </c>
      <c r="E5" t="n">
        <v>20.1</v>
      </c>
      <c r="F5" t="n">
        <v>15.59</v>
      </c>
      <c r="G5" t="n">
        <v>12.81</v>
      </c>
      <c r="H5" t="n">
        <v>0.2</v>
      </c>
      <c r="I5" t="n">
        <v>73</v>
      </c>
      <c r="J5" t="n">
        <v>151.48</v>
      </c>
      <c r="K5" t="n">
        <v>49.1</v>
      </c>
      <c r="L5" t="n">
        <v>1.75</v>
      </c>
      <c r="M5" t="n">
        <v>71</v>
      </c>
      <c r="N5" t="n">
        <v>25.64</v>
      </c>
      <c r="O5" t="n">
        <v>18916.54</v>
      </c>
      <c r="P5" t="n">
        <v>174.76</v>
      </c>
      <c r="Q5" t="n">
        <v>1389.82</v>
      </c>
      <c r="R5" t="n">
        <v>86.77</v>
      </c>
      <c r="S5" t="n">
        <v>39.31</v>
      </c>
      <c r="T5" t="n">
        <v>22585.14</v>
      </c>
      <c r="U5" t="n">
        <v>0.45</v>
      </c>
      <c r="V5" t="n">
        <v>0.82</v>
      </c>
      <c r="W5" t="n">
        <v>3.48</v>
      </c>
      <c r="X5" t="n">
        <v>1.47</v>
      </c>
      <c r="Y5" t="n">
        <v>1</v>
      </c>
      <c r="Z5" t="n">
        <v>10</v>
      </c>
      <c r="AA5" t="n">
        <v>503.938828583667</v>
      </c>
      <c r="AB5" t="n">
        <v>689.5113374802205</v>
      </c>
      <c r="AC5" t="n">
        <v>623.7053431663477</v>
      </c>
      <c r="AD5" t="n">
        <v>503938.8285836671</v>
      </c>
      <c r="AE5" t="n">
        <v>689511.3374802205</v>
      </c>
      <c r="AF5" t="n">
        <v>1.212916268812989e-06</v>
      </c>
      <c r="AG5" t="n">
        <v>27</v>
      </c>
      <c r="AH5" t="n">
        <v>623705.3431663477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5.1216</v>
      </c>
      <c r="E6" t="n">
        <v>19.53</v>
      </c>
      <c r="F6" t="n">
        <v>15.35</v>
      </c>
      <c r="G6" t="n">
        <v>14.86</v>
      </c>
      <c r="H6" t="n">
        <v>0.23</v>
      </c>
      <c r="I6" t="n">
        <v>62</v>
      </c>
      <c r="J6" t="n">
        <v>151.83</v>
      </c>
      <c r="K6" t="n">
        <v>49.1</v>
      </c>
      <c r="L6" t="n">
        <v>2</v>
      </c>
      <c r="M6" t="n">
        <v>60</v>
      </c>
      <c r="N6" t="n">
        <v>25.73</v>
      </c>
      <c r="O6" t="n">
        <v>18959.54</v>
      </c>
      <c r="P6" t="n">
        <v>170.02</v>
      </c>
      <c r="Q6" t="n">
        <v>1389.72</v>
      </c>
      <c r="R6" t="n">
        <v>79.73</v>
      </c>
      <c r="S6" t="n">
        <v>39.31</v>
      </c>
      <c r="T6" t="n">
        <v>19118.59</v>
      </c>
      <c r="U6" t="n">
        <v>0.49</v>
      </c>
      <c r="V6" t="n">
        <v>0.84</v>
      </c>
      <c r="W6" t="n">
        <v>3.46</v>
      </c>
      <c r="X6" t="n">
        <v>1.23</v>
      </c>
      <c r="Y6" t="n">
        <v>1</v>
      </c>
      <c r="Z6" t="n">
        <v>10</v>
      </c>
      <c r="AA6" t="n">
        <v>481.4028138482054</v>
      </c>
      <c r="AB6" t="n">
        <v>658.6765679003601</v>
      </c>
      <c r="AC6" t="n">
        <v>595.8134007183183</v>
      </c>
      <c r="AD6" t="n">
        <v>481402.8138482054</v>
      </c>
      <c r="AE6" t="n">
        <v>658676.5679003601</v>
      </c>
      <c r="AF6" t="n">
        <v>1.248431833909966e-06</v>
      </c>
      <c r="AG6" t="n">
        <v>26</v>
      </c>
      <c r="AH6" t="n">
        <v>595813.4007183183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5.2303</v>
      </c>
      <c r="E7" t="n">
        <v>19.12</v>
      </c>
      <c r="F7" t="n">
        <v>15.19</v>
      </c>
      <c r="G7" t="n">
        <v>16.88</v>
      </c>
      <c r="H7" t="n">
        <v>0.26</v>
      </c>
      <c r="I7" t="n">
        <v>54</v>
      </c>
      <c r="J7" t="n">
        <v>152.18</v>
      </c>
      <c r="K7" t="n">
        <v>49.1</v>
      </c>
      <c r="L7" t="n">
        <v>2.25</v>
      </c>
      <c r="M7" t="n">
        <v>52</v>
      </c>
      <c r="N7" t="n">
        <v>25.83</v>
      </c>
      <c r="O7" t="n">
        <v>19002.56</v>
      </c>
      <c r="P7" t="n">
        <v>166.34</v>
      </c>
      <c r="Q7" t="n">
        <v>1389.81</v>
      </c>
      <c r="R7" t="n">
        <v>74.90000000000001</v>
      </c>
      <c r="S7" t="n">
        <v>39.31</v>
      </c>
      <c r="T7" t="n">
        <v>16744.35</v>
      </c>
      <c r="U7" t="n">
        <v>0.52</v>
      </c>
      <c r="V7" t="n">
        <v>0.84</v>
      </c>
      <c r="W7" t="n">
        <v>3.44</v>
      </c>
      <c r="X7" t="n">
        <v>1.07</v>
      </c>
      <c r="Y7" t="n">
        <v>1</v>
      </c>
      <c r="Z7" t="n">
        <v>10</v>
      </c>
      <c r="AA7" t="n">
        <v>462.9042903086834</v>
      </c>
      <c r="AB7" t="n">
        <v>633.3660718963249</v>
      </c>
      <c r="AC7" t="n">
        <v>572.9185029294036</v>
      </c>
      <c r="AD7" t="n">
        <v>462904.2903086834</v>
      </c>
      <c r="AE7" t="n">
        <v>633366.0718963249</v>
      </c>
      <c r="AF7" t="n">
        <v>1.274928346786023e-06</v>
      </c>
      <c r="AG7" t="n">
        <v>25</v>
      </c>
      <c r="AH7" t="n">
        <v>572918.5029294037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5.3145</v>
      </c>
      <c r="E8" t="n">
        <v>18.82</v>
      </c>
      <c r="F8" t="n">
        <v>15.07</v>
      </c>
      <c r="G8" t="n">
        <v>18.84</v>
      </c>
      <c r="H8" t="n">
        <v>0.29</v>
      </c>
      <c r="I8" t="n">
        <v>48</v>
      </c>
      <c r="J8" t="n">
        <v>152.53</v>
      </c>
      <c r="K8" t="n">
        <v>49.1</v>
      </c>
      <c r="L8" t="n">
        <v>2.5</v>
      </c>
      <c r="M8" t="n">
        <v>46</v>
      </c>
      <c r="N8" t="n">
        <v>25.93</v>
      </c>
      <c r="O8" t="n">
        <v>19045.63</v>
      </c>
      <c r="P8" t="n">
        <v>163.07</v>
      </c>
      <c r="Q8" t="n">
        <v>1389.72</v>
      </c>
      <c r="R8" t="n">
        <v>71.02</v>
      </c>
      <c r="S8" t="n">
        <v>39.31</v>
      </c>
      <c r="T8" t="n">
        <v>14833.54</v>
      </c>
      <c r="U8" t="n">
        <v>0.55</v>
      </c>
      <c r="V8" t="n">
        <v>0.85</v>
      </c>
      <c r="W8" t="n">
        <v>3.44</v>
      </c>
      <c r="X8" t="n">
        <v>0.95</v>
      </c>
      <c r="Y8" t="n">
        <v>1</v>
      </c>
      <c r="Z8" t="n">
        <v>10</v>
      </c>
      <c r="AA8" t="n">
        <v>454.9886261124358</v>
      </c>
      <c r="AB8" t="n">
        <v>622.5355109285608</v>
      </c>
      <c r="AC8" t="n">
        <v>563.1215954996154</v>
      </c>
      <c r="AD8" t="n">
        <v>454988.6261124358</v>
      </c>
      <c r="AE8" t="n">
        <v>622535.5109285609</v>
      </c>
      <c r="AF8" t="n">
        <v>1.295452784542822e-06</v>
      </c>
      <c r="AG8" t="n">
        <v>25</v>
      </c>
      <c r="AH8" t="n">
        <v>563121.5954996154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5.3878</v>
      </c>
      <c r="E9" t="n">
        <v>18.56</v>
      </c>
      <c r="F9" t="n">
        <v>14.97</v>
      </c>
      <c r="G9" t="n">
        <v>20.89</v>
      </c>
      <c r="H9" t="n">
        <v>0.32</v>
      </c>
      <c r="I9" t="n">
        <v>43</v>
      </c>
      <c r="J9" t="n">
        <v>152.88</v>
      </c>
      <c r="K9" t="n">
        <v>49.1</v>
      </c>
      <c r="L9" t="n">
        <v>2.75</v>
      </c>
      <c r="M9" t="n">
        <v>41</v>
      </c>
      <c r="N9" t="n">
        <v>26.03</v>
      </c>
      <c r="O9" t="n">
        <v>19088.72</v>
      </c>
      <c r="P9" t="n">
        <v>159.61</v>
      </c>
      <c r="Q9" t="n">
        <v>1389.75</v>
      </c>
      <c r="R9" t="n">
        <v>67.43000000000001</v>
      </c>
      <c r="S9" t="n">
        <v>39.31</v>
      </c>
      <c r="T9" t="n">
        <v>13064.51</v>
      </c>
      <c r="U9" t="n">
        <v>0.58</v>
      </c>
      <c r="V9" t="n">
        <v>0.86</v>
      </c>
      <c r="W9" t="n">
        <v>3.44</v>
      </c>
      <c r="X9" t="n">
        <v>0.85</v>
      </c>
      <c r="Y9" t="n">
        <v>1</v>
      </c>
      <c r="Z9" t="n">
        <v>10</v>
      </c>
      <c r="AA9" t="n">
        <v>447.7016907515596</v>
      </c>
      <c r="AB9" t="n">
        <v>612.5652044909108</v>
      </c>
      <c r="AC9" t="n">
        <v>554.1028411149616</v>
      </c>
      <c r="AD9" t="n">
        <v>447701.6907515596</v>
      </c>
      <c r="AE9" t="n">
        <v>612565.2044909107</v>
      </c>
      <c r="AF9" t="n">
        <v>1.313320258266971e-06</v>
      </c>
      <c r="AG9" t="n">
        <v>25</v>
      </c>
      <c r="AH9" t="n">
        <v>554102.8411149617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5.4465</v>
      </c>
      <c r="E10" t="n">
        <v>18.36</v>
      </c>
      <c r="F10" t="n">
        <v>14.89</v>
      </c>
      <c r="G10" t="n">
        <v>22.91</v>
      </c>
      <c r="H10" t="n">
        <v>0.35</v>
      </c>
      <c r="I10" t="n">
        <v>39</v>
      </c>
      <c r="J10" t="n">
        <v>153.23</v>
      </c>
      <c r="K10" t="n">
        <v>49.1</v>
      </c>
      <c r="L10" t="n">
        <v>3</v>
      </c>
      <c r="M10" t="n">
        <v>37</v>
      </c>
      <c r="N10" t="n">
        <v>26.13</v>
      </c>
      <c r="O10" t="n">
        <v>19131.85</v>
      </c>
      <c r="P10" t="n">
        <v>156.94</v>
      </c>
      <c r="Q10" t="n">
        <v>1389.59</v>
      </c>
      <c r="R10" t="n">
        <v>65.26000000000001</v>
      </c>
      <c r="S10" t="n">
        <v>39.31</v>
      </c>
      <c r="T10" t="n">
        <v>11998.14</v>
      </c>
      <c r="U10" t="n">
        <v>0.6</v>
      </c>
      <c r="V10" t="n">
        <v>0.86</v>
      </c>
      <c r="W10" t="n">
        <v>3.43</v>
      </c>
      <c r="X10" t="n">
        <v>0.77</v>
      </c>
      <c r="Y10" t="n">
        <v>1</v>
      </c>
      <c r="Z10" t="n">
        <v>10</v>
      </c>
      <c r="AA10" t="n">
        <v>433.6650858040813</v>
      </c>
      <c r="AB10" t="n">
        <v>593.3597023504652</v>
      </c>
      <c r="AC10" t="n">
        <v>536.7302851437086</v>
      </c>
      <c r="AD10" t="n">
        <v>433665.0858040813</v>
      </c>
      <c r="AE10" t="n">
        <v>593359.7023504652</v>
      </c>
      <c r="AF10" t="n">
        <v>1.327628862736378e-06</v>
      </c>
      <c r="AG10" t="n">
        <v>24</v>
      </c>
      <c r="AH10" t="n">
        <v>536730.2851437086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5.5024</v>
      </c>
      <c r="E11" t="n">
        <v>18.17</v>
      </c>
      <c r="F11" t="n">
        <v>14.83</v>
      </c>
      <c r="G11" t="n">
        <v>25.42</v>
      </c>
      <c r="H11" t="n">
        <v>0.37</v>
      </c>
      <c r="I11" t="n">
        <v>35</v>
      </c>
      <c r="J11" t="n">
        <v>153.58</v>
      </c>
      <c r="K11" t="n">
        <v>49.1</v>
      </c>
      <c r="L11" t="n">
        <v>3.25</v>
      </c>
      <c r="M11" t="n">
        <v>33</v>
      </c>
      <c r="N11" t="n">
        <v>26.23</v>
      </c>
      <c r="O11" t="n">
        <v>19175.02</v>
      </c>
      <c r="P11" t="n">
        <v>153.57</v>
      </c>
      <c r="Q11" t="n">
        <v>1389.94</v>
      </c>
      <c r="R11" t="n">
        <v>63.09</v>
      </c>
      <c r="S11" t="n">
        <v>39.31</v>
      </c>
      <c r="T11" t="n">
        <v>10933.7</v>
      </c>
      <c r="U11" t="n">
        <v>0.62</v>
      </c>
      <c r="V11" t="n">
        <v>0.87</v>
      </c>
      <c r="W11" t="n">
        <v>3.42</v>
      </c>
      <c r="X11" t="n">
        <v>0.7</v>
      </c>
      <c r="Y11" t="n">
        <v>1</v>
      </c>
      <c r="Z11" t="n">
        <v>10</v>
      </c>
      <c r="AA11" t="n">
        <v>427.709855096331</v>
      </c>
      <c r="AB11" t="n">
        <v>585.2114929698847</v>
      </c>
      <c r="AC11" t="n">
        <v>529.3597294303271</v>
      </c>
      <c r="AD11" t="n">
        <v>427709.855096331</v>
      </c>
      <c r="AE11" t="n">
        <v>585211.4929698848</v>
      </c>
      <c r="AF11" t="n">
        <v>1.341254944335012e-06</v>
      </c>
      <c r="AG11" t="n">
        <v>24</v>
      </c>
      <c r="AH11" t="n">
        <v>529359.7294303271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5.5556</v>
      </c>
      <c r="E12" t="n">
        <v>18</v>
      </c>
      <c r="F12" t="n">
        <v>14.75</v>
      </c>
      <c r="G12" t="n">
        <v>27.65</v>
      </c>
      <c r="H12" t="n">
        <v>0.4</v>
      </c>
      <c r="I12" t="n">
        <v>32</v>
      </c>
      <c r="J12" t="n">
        <v>153.93</v>
      </c>
      <c r="K12" t="n">
        <v>49.1</v>
      </c>
      <c r="L12" t="n">
        <v>3.5</v>
      </c>
      <c r="M12" t="n">
        <v>30</v>
      </c>
      <c r="N12" t="n">
        <v>26.33</v>
      </c>
      <c r="O12" t="n">
        <v>19218.22</v>
      </c>
      <c r="P12" t="n">
        <v>150.19</v>
      </c>
      <c r="Q12" t="n">
        <v>1389.87</v>
      </c>
      <c r="R12" t="n">
        <v>60.58</v>
      </c>
      <c r="S12" t="n">
        <v>39.31</v>
      </c>
      <c r="T12" t="n">
        <v>9696.09</v>
      </c>
      <c r="U12" t="n">
        <v>0.65</v>
      </c>
      <c r="V12" t="n">
        <v>0.87</v>
      </c>
      <c r="W12" t="n">
        <v>3.42</v>
      </c>
      <c r="X12" t="n">
        <v>0.62</v>
      </c>
      <c r="Y12" t="n">
        <v>1</v>
      </c>
      <c r="Z12" t="n">
        <v>10</v>
      </c>
      <c r="AA12" t="n">
        <v>421.8746533868471</v>
      </c>
      <c r="AB12" t="n">
        <v>577.227512560038</v>
      </c>
      <c r="AC12" t="n">
        <v>522.1377289052092</v>
      </c>
      <c r="AD12" t="n">
        <v>421874.6533868471</v>
      </c>
      <c r="AE12" t="n">
        <v>577227.512560038</v>
      </c>
      <c r="AF12" t="n">
        <v>1.354222878879688e-06</v>
      </c>
      <c r="AG12" t="n">
        <v>24</v>
      </c>
      <c r="AH12" t="n">
        <v>522137.7289052092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5.5902</v>
      </c>
      <c r="E13" t="n">
        <v>17.89</v>
      </c>
      <c r="F13" t="n">
        <v>14.7</v>
      </c>
      <c r="G13" t="n">
        <v>29.39</v>
      </c>
      <c r="H13" t="n">
        <v>0.43</v>
      </c>
      <c r="I13" t="n">
        <v>30</v>
      </c>
      <c r="J13" t="n">
        <v>154.28</v>
      </c>
      <c r="K13" t="n">
        <v>49.1</v>
      </c>
      <c r="L13" t="n">
        <v>3.75</v>
      </c>
      <c r="M13" t="n">
        <v>28</v>
      </c>
      <c r="N13" t="n">
        <v>26.43</v>
      </c>
      <c r="O13" t="n">
        <v>19261.45</v>
      </c>
      <c r="P13" t="n">
        <v>147.64</v>
      </c>
      <c r="Q13" t="n">
        <v>1389.74</v>
      </c>
      <c r="R13" t="n">
        <v>59.25</v>
      </c>
      <c r="S13" t="n">
        <v>39.31</v>
      </c>
      <c r="T13" t="n">
        <v>9038.139999999999</v>
      </c>
      <c r="U13" t="n">
        <v>0.66</v>
      </c>
      <c r="V13" t="n">
        <v>0.87</v>
      </c>
      <c r="W13" t="n">
        <v>3.4</v>
      </c>
      <c r="X13" t="n">
        <v>0.57</v>
      </c>
      <c r="Y13" t="n">
        <v>1</v>
      </c>
      <c r="Z13" t="n">
        <v>10</v>
      </c>
      <c r="AA13" t="n">
        <v>417.8064451837967</v>
      </c>
      <c r="AB13" t="n">
        <v>571.6612106199453</v>
      </c>
      <c r="AC13" t="n">
        <v>517.1026670099252</v>
      </c>
      <c r="AD13" t="n">
        <v>417806.4451837967</v>
      </c>
      <c r="AE13" t="n">
        <v>571661.2106199453</v>
      </c>
      <c r="AF13" t="n">
        <v>1.36265691149709e-06</v>
      </c>
      <c r="AG13" t="n">
        <v>24</v>
      </c>
      <c r="AH13" t="n">
        <v>517102.6670099252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5.6388</v>
      </c>
      <c r="E14" t="n">
        <v>17.73</v>
      </c>
      <c r="F14" t="n">
        <v>14.63</v>
      </c>
      <c r="G14" t="n">
        <v>32.52</v>
      </c>
      <c r="H14" t="n">
        <v>0.46</v>
      </c>
      <c r="I14" t="n">
        <v>27</v>
      </c>
      <c r="J14" t="n">
        <v>154.63</v>
      </c>
      <c r="K14" t="n">
        <v>49.1</v>
      </c>
      <c r="L14" t="n">
        <v>4</v>
      </c>
      <c r="M14" t="n">
        <v>25</v>
      </c>
      <c r="N14" t="n">
        <v>26.53</v>
      </c>
      <c r="O14" t="n">
        <v>19304.72</v>
      </c>
      <c r="P14" t="n">
        <v>144.91</v>
      </c>
      <c r="Q14" t="n">
        <v>1389.74</v>
      </c>
      <c r="R14" t="n">
        <v>57.23</v>
      </c>
      <c r="S14" t="n">
        <v>39.31</v>
      </c>
      <c r="T14" t="n">
        <v>8044.3</v>
      </c>
      <c r="U14" t="n">
        <v>0.6899999999999999</v>
      </c>
      <c r="V14" t="n">
        <v>0.88</v>
      </c>
      <c r="W14" t="n">
        <v>3.4</v>
      </c>
      <c r="X14" t="n">
        <v>0.51</v>
      </c>
      <c r="Y14" t="n">
        <v>1</v>
      </c>
      <c r="Z14" t="n">
        <v>10</v>
      </c>
      <c r="AA14" t="n">
        <v>412.9996035357481</v>
      </c>
      <c r="AB14" t="n">
        <v>565.0842778141986</v>
      </c>
      <c r="AC14" t="n">
        <v>511.1534274403755</v>
      </c>
      <c r="AD14" t="n">
        <v>412999.6035357481</v>
      </c>
      <c r="AE14" t="n">
        <v>565084.2778141985</v>
      </c>
      <c r="AF14" t="n">
        <v>1.374503558468353e-06</v>
      </c>
      <c r="AG14" t="n">
        <v>24</v>
      </c>
      <c r="AH14" t="n">
        <v>511153.4274403756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5.6673</v>
      </c>
      <c r="E15" t="n">
        <v>17.64</v>
      </c>
      <c r="F15" t="n">
        <v>14.6</v>
      </c>
      <c r="G15" t="n">
        <v>35.05</v>
      </c>
      <c r="H15" t="n">
        <v>0.49</v>
      </c>
      <c r="I15" t="n">
        <v>25</v>
      </c>
      <c r="J15" t="n">
        <v>154.98</v>
      </c>
      <c r="K15" t="n">
        <v>49.1</v>
      </c>
      <c r="L15" t="n">
        <v>4.25</v>
      </c>
      <c r="M15" t="n">
        <v>23</v>
      </c>
      <c r="N15" t="n">
        <v>26.63</v>
      </c>
      <c r="O15" t="n">
        <v>19348.03</v>
      </c>
      <c r="P15" t="n">
        <v>142.16</v>
      </c>
      <c r="Q15" t="n">
        <v>1389.76</v>
      </c>
      <c r="R15" t="n">
        <v>56.42</v>
      </c>
      <c r="S15" t="n">
        <v>39.31</v>
      </c>
      <c r="T15" t="n">
        <v>7651.85</v>
      </c>
      <c r="U15" t="n">
        <v>0.7</v>
      </c>
      <c r="V15" t="n">
        <v>0.88</v>
      </c>
      <c r="W15" t="n">
        <v>3.4</v>
      </c>
      <c r="X15" t="n">
        <v>0.48</v>
      </c>
      <c r="Y15" t="n">
        <v>1</v>
      </c>
      <c r="Z15" t="n">
        <v>10</v>
      </c>
      <c r="AA15" t="n">
        <v>400.7239511198212</v>
      </c>
      <c r="AB15" t="n">
        <v>548.2881886151642</v>
      </c>
      <c r="AC15" t="n">
        <v>495.960333421038</v>
      </c>
      <c r="AD15" t="n">
        <v>400723.9511198212</v>
      </c>
      <c r="AE15" t="n">
        <v>548288.1886151643</v>
      </c>
      <c r="AF15" t="n">
        <v>1.381450666260144e-06</v>
      </c>
      <c r="AG15" t="n">
        <v>23</v>
      </c>
      <c r="AH15" t="n">
        <v>495960.333421038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5.6833</v>
      </c>
      <c r="E16" t="n">
        <v>17.6</v>
      </c>
      <c r="F16" t="n">
        <v>14.59</v>
      </c>
      <c r="G16" t="n">
        <v>36.46</v>
      </c>
      <c r="H16" t="n">
        <v>0.51</v>
      </c>
      <c r="I16" t="n">
        <v>24</v>
      </c>
      <c r="J16" t="n">
        <v>155.33</v>
      </c>
      <c r="K16" t="n">
        <v>49.1</v>
      </c>
      <c r="L16" t="n">
        <v>4.5</v>
      </c>
      <c r="M16" t="n">
        <v>20</v>
      </c>
      <c r="N16" t="n">
        <v>26.74</v>
      </c>
      <c r="O16" t="n">
        <v>19391.36</v>
      </c>
      <c r="P16" t="n">
        <v>138.59</v>
      </c>
      <c r="Q16" t="n">
        <v>1389.67</v>
      </c>
      <c r="R16" t="n">
        <v>55.81</v>
      </c>
      <c r="S16" t="n">
        <v>39.31</v>
      </c>
      <c r="T16" t="n">
        <v>7352.58</v>
      </c>
      <c r="U16" t="n">
        <v>0.7</v>
      </c>
      <c r="V16" t="n">
        <v>0.88</v>
      </c>
      <c r="W16" t="n">
        <v>3.4</v>
      </c>
      <c r="X16" t="n">
        <v>0.46</v>
      </c>
      <c r="Y16" t="n">
        <v>1</v>
      </c>
      <c r="Z16" t="n">
        <v>10</v>
      </c>
      <c r="AA16" t="n">
        <v>396.6814404395582</v>
      </c>
      <c r="AB16" t="n">
        <v>542.757047159444</v>
      </c>
      <c r="AC16" t="n">
        <v>490.9570763428461</v>
      </c>
      <c r="AD16" t="n">
        <v>396681.4404395582</v>
      </c>
      <c r="AE16" t="n">
        <v>542757.0471594441</v>
      </c>
      <c r="AF16" t="n">
        <v>1.385350796950272e-06</v>
      </c>
      <c r="AG16" t="n">
        <v>23</v>
      </c>
      <c r="AH16" t="n">
        <v>490957.076342846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5.7187</v>
      </c>
      <c r="E17" t="n">
        <v>17.49</v>
      </c>
      <c r="F17" t="n">
        <v>14.54</v>
      </c>
      <c r="G17" t="n">
        <v>39.65</v>
      </c>
      <c r="H17" t="n">
        <v>0.54</v>
      </c>
      <c r="I17" t="n">
        <v>22</v>
      </c>
      <c r="J17" t="n">
        <v>155.68</v>
      </c>
      <c r="K17" t="n">
        <v>49.1</v>
      </c>
      <c r="L17" t="n">
        <v>4.75</v>
      </c>
      <c r="M17" t="n">
        <v>18</v>
      </c>
      <c r="N17" t="n">
        <v>26.84</v>
      </c>
      <c r="O17" t="n">
        <v>19434.74</v>
      </c>
      <c r="P17" t="n">
        <v>136.86</v>
      </c>
      <c r="Q17" t="n">
        <v>1389.75</v>
      </c>
      <c r="R17" t="n">
        <v>54.21</v>
      </c>
      <c r="S17" t="n">
        <v>39.31</v>
      </c>
      <c r="T17" t="n">
        <v>6558.88</v>
      </c>
      <c r="U17" t="n">
        <v>0.73</v>
      </c>
      <c r="V17" t="n">
        <v>0.88</v>
      </c>
      <c r="W17" t="n">
        <v>3.4</v>
      </c>
      <c r="X17" t="n">
        <v>0.42</v>
      </c>
      <c r="Y17" t="n">
        <v>1</v>
      </c>
      <c r="Z17" t="n">
        <v>10</v>
      </c>
      <c r="AA17" t="n">
        <v>393.558183562644</v>
      </c>
      <c r="AB17" t="n">
        <v>538.4836693120811</v>
      </c>
      <c r="AC17" t="n">
        <v>487.091543679512</v>
      </c>
      <c r="AD17" t="n">
        <v>393558.183562644</v>
      </c>
      <c r="AE17" t="n">
        <v>538483.6693120812</v>
      </c>
      <c r="AF17" t="n">
        <v>1.39397983610218e-06</v>
      </c>
      <c r="AG17" t="n">
        <v>23</v>
      </c>
      <c r="AH17" t="n">
        <v>487091.543679512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5.7342</v>
      </c>
      <c r="E18" t="n">
        <v>17.44</v>
      </c>
      <c r="F18" t="n">
        <v>14.52</v>
      </c>
      <c r="G18" t="n">
        <v>41.49</v>
      </c>
      <c r="H18" t="n">
        <v>0.57</v>
      </c>
      <c r="I18" t="n">
        <v>21</v>
      </c>
      <c r="J18" t="n">
        <v>156.03</v>
      </c>
      <c r="K18" t="n">
        <v>49.1</v>
      </c>
      <c r="L18" t="n">
        <v>5</v>
      </c>
      <c r="M18" t="n">
        <v>13</v>
      </c>
      <c r="N18" t="n">
        <v>26.94</v>
      </c>
      <c r="O18" t="n">
        <v>19478.15</v>
      </c>
      <c r="P18" t="n">
        <v>134.16</v>
      </c>
      <c r="Q18" t="n">
        <v>1389.57</v>
      </c>
      <c r="R18" t="n">
        <v>53.4</v>
      </c>
      <c r="S18" t="n">
        <v>39.31</v>
      </c>
      <c r="T18" t="n">
        <v>6162.84</v>
      </c>
      <c r="U18" t="n">
        <v>0.74</v>
      </c>
      <c r="V18" t="n">
        <v>0.88</v>
      </c>
      <c r="W18" t="n">
        <v>3.4</v>
      </c>
      <c r="X18" t="n">
        <v>0.4</v>
      </c>
      <c r="Y18" t="n">
        <v>1</v>
      </c>
      <c r="Z18" t="n">
        <v>10</v>
      </c>
      <c r="AA18" t="n">
        <v>390.3680629055204</v>
      </c>
      <c r="AB18" t="n">
        <v>534.1188054908141</v>
      </c>
      <c r="AC18" t="n">
        <v>483.1432563352217</v>
      </c>
      <c r="AD18" t="n">
        <v>390368.0629055204</v>
      </c>
      <c r="AE18" t="n">
        <v>534118.8054908141</v>
      </c>
      <c r="AF18" t="n">
        <v>1.397758087708241e-06</v>
      </c>
      <c r="AG18" t="n">
        <v>23</v>
      </c>
      <c r="AH18" t="n">
        <v>483143.2563352218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5.7461</v>
      </c>
      <c r="E19" t="n">
        <v>17.4</v>
      </c>
      <c r="F19" t="n">
        <v>14.52</v>
      </c>
      <c r="G19" t="n">
        <v>43.55</v>
      </c>
      <c r="H19" t="n">
        <v>0.59</v>
      </c>
      <c r="I19" t="n">
        <v>20</v>
      </c>
      <c r="J19" t="n">
        <v>156.39</v>
      </c>
      <c r="K19" t="n">
        <v>49.1</v>
      </c>
      <c r="L19" t="n">
        <v>5.25</v>
      </c>
      <c r="M19" t="n">
        <v>3</v>
      </c>
      <c r="N19" t="n">
        <v>27.04</v>
      </c>
      <c r="O19" t="n">
        <v>19521.59</v>
      </c>
      <c r="P19" t="n">
        <v>132.57</v>
      </c>
      <c r="Q19" t="n">
        <v>1389.76</v>
      </c>
      <c r="R19" t="n">
        <v>52.85</v>
      </c>
      <c r="S19" t="n">
        <v>39.31</v>
      </c>
      <c r="T19" t="n">
        <v>5891.56</v>
      </c>
      <c r="U19" t="n">
        <v>0.74</v>
      </c>
      <c r="V19" t="n">
        <v>0.88</v>
      </c>
      <c r="W19" t="n">
        <v>3.41</v>
      </c>
      <c r="X19" t="n">
        <v>0.39</v>
      </c>
      <c r="Y19" t="n">
        <v>1</v>
      </c>
      <c r="Z19" t="n">
        <v>10</v>
      </c>
      <c r="AA19" t="n">
        <v>388.4590008033696</v>
      </c>
      <c r="AB19" t="n">
        <v>531.5067425007755</v>
      </c>
      <c r="AC19" t="n">
        <v>480.780484970899</v>
      </c>
      <c r="AD19" t="n">
        <v>388459.0008033696</v>
      </c>
      <c r="AE19" t="n">
        <v>531506.7425007755</v>
      </c>
      <c r="AF19" t="n">
        <v>1.400658809909024e-06</v>
      </c>
      <c r="AG19" t="n">
        <v>23</v>
      </c>
      <c r="AH19" t="n">
        <v>480780.4849708989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5.744</v>
      </c>
      <c r="E20" t="n">
        <v>17.41</v>
      </c>
      <c r="F20" t="n">
        <v>14.52</v>
      </c>
      <c r="G20" t="n">
        <v>43.57</v>
      </c>
      <c r="H20" t="n">
        <v>0.62</v>
      </c>
      <c r="I20" t="n">
        <v>20</v>
      </c>
      <c r="J20" t="n">
        <v>156.74</v>
      </c>
      <c r="K20" t="n">
        <v>49.1</v>
      </c>
      <c r="L20" t="n">
        <v>5.5</v>
      </c>
      <c r="M20" t="n">
        <v>1</v>
      </c>
      <c r="N20" t="n">
        <v>27.14</v>
      </c>
      <c r="O20" t="n">
        <v>19565.07</v>
      </c>
      <c r="P20" t="n">
        <v>133.04</v>
      </c>
      <c r="Q20" t="n">
        <v>1389.76</v>
      </c>
      <c r="R20" t="n">
        <v>52.91</v>
      </c>
      <c r="S20" t="n">
        <v>39.31</v>
      </c>
      <c r="T20" t="n">
        <v>5919.56</v>
      </c>
      <c r="U20" t="n">
        <v>0.74</v>
      </c>
      <c r="V20" t="n">
        <v>0.88</v>
      </c>
      <c r="W20" t="n">
        <v>3.42</v>
      </c>
      <c r="X20" t="n">
        <v>0.4</v>
      </c>
      <c r="Y20" t="n">
        <v>1</v>
      </c>
      <c r="Z20" t="n">
        <v>10</v>
      </c>
      <c r="AA20" t="n">
        <v>388.9747711038781</v>
      </c>
      <c r="AB20" t="n">
        <v>532.2124421801111</v>
      </c>
      <c r="AC20" t="n">
        <v>481.4188336632945</v>
      </c>
      <c r="AD20" t="n">
        <v>388974.7711038782</v>
      </c>
      <c r="AE20" t="n">
        <v>532212.4421801111</v>
      </c>
      <c r="AF20" t="n">
        <v>1.400146917755945e-06</v>
      </c>
      <c r="AG20" t="n">
        <v>23</v>
      </c>
      <c r="AH20" t="n">
        <v>481418.8336632945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5.7424</v>
      </c>
      <c r="E21" t="n">
        <v>17.41</v>
      </c>
      <c r="F21" t="n">
        <v>14.53</v>
      </c>
      <c r="G21" t="n">
        <v>43.58</v>
      </c>
      <c r="H21" t="n">
        <v>0.65</v>
      </c>
      <c r="I21" t="n">
        <v>20</v>
      </c>
      <c r="J21" t="n">
        <v>157.09</v>
      </c>
      <c r="K21" t="n">
        <v>49.1</v>
      </c>
      <c r="L21" t="n">
        <v>5.75</v>
      </c>
      <c r="M21" t="n">
        <v>0</v>
      </c>
      <c r="N21" t="n">
        <v>27.25</v>
      </c>
      <c r="O21" t="n">
        <v>19608.58</v>
      </c>
      <c r="P21" t="n">
        <v>133.34</v>
      </c>
      <c r="Q21" t="n">
        <v>1389.81</v>
      </c>
      <c r="R21" t="n">
        <v>52.94</v>
      </c>
      <c r="S21" t="n">
        <v>39.31</v>
      </c>
      <c r="T21" t="n">
        <v>5936.06</v>
      </c>
      <c r="U21" t="n">
        <v>0.74</v>
      </c>
      <c r="V21" t="n">
        <v>0.88</v>
      </c>
      <c r="W21" t="n">
        <v>3.42</v>
      </c>
      <c r="X21" t="n">
        <v>0.4</v>
      </c>
      <c r="Y21" t="n">
        <v>1</v>
      </c>
      <c r="Z21" t="n">
        <v>10</v>
      </c>
      <c r="AA21" t="n">
        <v>389.3592743831181</v>
      </c>
      <c r="AB21" t="n">
        <v>532.7385365298547</v>
      </c>
      <c r="AC21" t="n">
        <v>481.8947183066767</v>
      </c>
      <c r="AD21" t="n">
        <v>389359.2743831181</v>
      </c>
      <c r="AE21" t="n">
        <v>532738.5365298548</v>
      </c>
      <c r="AF21" t="n">
        <v>1.399756904686932e-06</v>
      </c>
      <c r="AG21" t="n">
        <v>23</v>
      </c>
      <c r="AH21" t="n">
        <v>481894.7183066767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3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3.7885</v>
      </c>
      <c r="E2" t="n">
        <v>26.4</v>
      </c>
      <c r="F2" t="n">
        <v>17.6</v>
      </c>
      <c r="G2" t="n">
        <v>6.21</v>
      </c>
      <c r="H2" t="n">
        <v>0.1</v>
      </c>
      <c r="I2" t="n">
        <v>170</v>
      </c>
      <c r="J2" t="n">
        <v>185.69</v>
      </c>
      <c r="K2" t="n">
        <v>53.44</v>
      </c>
      <c r="L2" t="n">
        <v>1</v>
      </c>
      <c r="M2" t="n">
        <v>168</v>
      </c>
      <c r="N2" t="n">
        <v>36.26</v>
      </c>
      <c r="O2" t="n">
        <v>23136.14</v>
      </c>
      <c r="P2" t="n">
        <v>235.53</v>
      </c>
      <c r="Q2" t="n">
        <v>1390.68</v>
      </c>
      <c r="R2" t="n">
        <v>149.95</v>
      </c>
      <c r="S2" t="n">
        <v>39.31</v>
      </c>
      <c r="T2" t="n">
        <v>53688.79</v>
      </c>
      <c r="U2" t="n">
        <v>0.26</v>
      </c>
      <c r="V2" t="n">
        <v>0.73</v>
      </c>
      <c r="W2" t="n">
        <v>3.63</v>
      </c>
      <c r="X2" t="n">
        <v>3.47</v>
      </c>
      <c r="Y2" t="n">
        <v>1</v>
      </c>
      <c r="Z2" t="n">
        <v>10</v>
      </c>
      <c r="AA2" t="n">
        <v>779.1212731012481</v>
      </c>
      <c r="AB2" t="n">
        <v>1066.028098261815</v>
      </c>
      <c r="AC2" t="n">
        <v>964.2878727435395</v>
      </c>
      <c r="AD2" t="n">
        <v>779121.2731012481</v>
      </c>
      <c r="AE2" t="n">
        <v>1066028.098261815</v>
      </c>
      <c r="AF2" t="n">
        <v>8.913621160948543e-07</v>
      </c>
      <c r="AG2" t="n">
        <v>35</v>
      </c>
      <c r="AH2" t="n">
        <v>964287.8727435395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4.1634</v>
      </c>
      <c r="E3" t="n">
        <v>24.02</v>
      </c>
      <c r="F3" t="n">
        <v>16.75</v>
      </c>
      <c r="G3" t="n">
        <v>7.79</v>
      </c>
      <c r="H3" t="n">
        <v>0.12</v>
      </c>
      <c r="I3" t="n">
        <v>129</v>
      </c>
      <c r="J3" t="n">
        <v>186.07</v>
      </c>
      <c r="K3" t="n">
        <v>53.44</v>
      </c>
      <c r="L3" t="n">
        <v>1.25</v>
      </c>
      <c r="M3" t="n">
        <v>127</v>
      </c>
      <c r="N3" t="n">
        <v>36.39</v>
      </c>
      <c r="O3" t="n">
        <v>23182.76</v>
      </c>
      <c r="P3" t="n">
        <v>222.53</v>
      </c>
      <c r="Q3" t="n">
        <v>1390.15</v>
      </c>
      <c r="R3" t="n">
        <v>122.73</v>
      </c>
      <c r="S3" t="n">
        <v>39.31</v>
      </c>
      <c r="T3" t="n">
        <v>40285.23</v>
      </c>
      <c r="U3" t="n">
        <v>0.32</v>
      </c>
      <c r="V3" t="n">
        <v>0.77</v>
      </c>
      <c r="W3" t="n">
        <v>3.58</v>
      </c>
      <c r="X3" t="n">
        <v>2.62</v>
      </c>
      <c r="Y3" t="n">
        <v>1</v>
      </c>
      <c r="Z3" t="n">
        <v>10</v>
      </c>
      <c r="AA3" t="n">
        <v>687.4416839595273</v>
      </c>
      <c r="AB3" t="n">
        <v>940.5880397800945</v>
      </c>
      <c r="AC3" t="n">
        <v>850.8196373870867</v>
      </c>
      <c r="AD3" t="n">
        <v>687441.6839595273</v>
      </c>
      <c r="AE3" t="n">
        <v>940588.0397800945</v>
      </c>
      <c r="AF3" t="n">
        <v>9.79568967704716e-07</v>
      </c>
      <c r="AG3" t="n">
        <v>32</v>
      </c>
      <c r="AH3" t="n">
        <v>850819.6373870866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4.4429</v>
      </c>
      <c r="E4" t="n">
        <v>22.51</v>
      </c>
      <c r="F4" t="n">
        <v>16.21</v>
      </c>
      <c r="G4" t="n">
        <v>9.44</v>
      </c>
      <c r="H4" t="n">
        <v>0.14</v>
      </c>
      <c r="I4" t="n">
        <v>103</v>
      </c>
      <c r="J4" t="n">
        <v>186.45</v>
      </c>
      <c r="K4" t="n">
        <v>53.44</v>
      </c>
      <c r="L4" t="n">
        <v>1.5</v>
      </c>
      <c r="M4" t="n">
        <v>101</v>
      </c>
      <c r="N4" t="n">
        <v>36.51</v>
      </c>
      <c r="O4" t="n">
        <v>23229.42</v>
      </c>
      <c r="P4" t="n">
        <v>213.75</v>
      </c>
      <c r="Q4" t="n">
        <v>1390.07</v>
      </c>
      <c r="R4" t="n">
        <v>106.08</v>
      </c>
      <c r="S4" t="n">
        <v>39.31</v>
      </c>
      <c r="T4" t="n">
        <v>32090.02</v>
      </c>
      <c r="U4" t="n">
        <v>0.37</v>
      </c>
      <c r="V4" t="n">
        <v>0.79</v>
      </c>
      <c r="W4" t="n">
        <v>3.53</v>
      </c>
      <c r="X4" t="n">
        <v>2.08</v>
      </c>
      <c r="Y4" t="n">
        <v>1</v>
      </c>
      <c r="Z4" t="n">
        <v>10</v>
      </c>
      <c r="AA4" t="n">
        <v>630.0886742382727</v>
      </c>
      <c r="AB4" t="n">
        <v>862.1151216432602</v>
      </c>
      <c r="AC4" t="n">
        <v>779.8360644197995</v>
      </c>
      <c r="AD4" t="n">
        <v>630088.6742382727</v>
      </c>
      <c r="AE4" t="n">
        <v>862115.1216432602</v>
      </c>
      <c r="AF4" t="n">
        <v>1.045330010716069e-06</v>
      </c>
      <c r="AG4" t="n">
        <v>30</v>
      </c>
      <c r="AH4" t="n">
        <v>779836.0644197995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4.6431</v>
      </c>
      <c r="E5" t="n">
        <v>21.54</v>
      </c>
      <c r="F5" t="n">
        <v>15.87</v>
      </c>
      <c r="G5" t="n">
        <v>11.07</v>
      </c>
      <c r="H5" t="n">
        <v>0.17</v>
      </c>
      <c r="I5" t="n">
        <v>86</v>
      </c>
      <c r="J5" t="n">
        <v>186.83</v>
      </c>
      <c r="K5" t="n">
        <v>53.44</v>
      </c>
      <c r="L5" t="n">
        <v>1.75</v>
      </c>
      <c r="M5" t="n">
        <v>84</v>
      </c>
      <c r="N5" t="n">
        <v>36.64</v>
      </c>
      <c r="O5" t="n">
        <v>23276.13</v>
      </c>
      <c r="P5" t="n">
        <v>207.72</v>
      </c>
      <c r="Q5" t="n">
        <v>1390.15</v>
      </c>
      <c r="R5" t="n">
        <v>95.11</v>
      </c>
      <c r="S5" t="n">
        <v>39.31</v>
      </c>
      <c r="T5" t="n">
        <v>26692.92</v>
      </c>
      <c r="U5" t="n">
        <v>0.41</v>
      </c>
      <c r="V5" t="n">
        <v>0.8100000000000001</v>
      </c>
      <c r="W5" t="n">
        <v>3.52</v>
      </c>
      <c r="X5" t="n">
        <v>1.74</v>
      </c>
      <c r="Y5" t="n">
        <v>1</v>
      </c>
      <c r="Z5" t="n">
        <v>10</v>
      </c>
      <c r="AA5" t="n">
        <v>596.3168896685416</v>
      </c>
      <c r="AB5" t="n">
        <v>815.9070760889713</v>
      </c>
      <c r="AC5" t="n">
        <v>738.0380498798124</v>
      </c>
      <c r="AD5" t="n">
        <v>596316.8896685416</v>
      </c>
      <c r="AE5" t="n">
        <v>815907.0760889712</v>
      </c>
      <c r="AF5" t="n">
        <v>1.092433269431178e-06</v>
      </c>
      <c r="AG5" t="n">
        <v>29</v>
      </c>
      <c r="AH5" t="n">
        <v>738038.0498798124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4.8007</v>
      </c>
      <c r="E6" t="n">
        <v>20.83</v>
      </c>
      <c r="F6" t="n">
        <v>15.61</v>
      </c>
      <c r="G6" t="n">
        <v>12.65</v>
      </c>
      <c r="H6" t="n">
        <v>0.19</v>
      </c>
      <c r="I6" t="n">
        <v>74</v>
      </c>
      <c r="J6" t="n">
        <v>187.21</v>
      </c>
      <c r="K6" t="n">
        <v>53.44</v>
      </c>
      <c r="L6" t="n">
        <v>2</v>
      </c>
      <c r="M6" t="n">
        <v>72</v>
      </c>
      <c r="N6" t="n">
        <v>36.77</v>
      </c>
      <c r="O6" t="n">
        <v>23322.88</v>
      </c>
      <c r="P6" t="n">
        <v>202.67</v>
      </c>
      <c r="Q6" t="n">
        <v>1389.76</v>
      </c>
      <c r="R6" t="n">
        <v>87.66</v>
      </c>
      <c r="S6" t="n">
        <v>39.31</v>
      </c>
      <c r="T6" t="n">
        <v>23026.23</v>
      </c>
      <c r="U6" t="n">
        <v>0.45</v>
      </c>
      <c r="V6" t="n">
        <v>0.82</v>
      </c>
      <c r="W6" t="n">
        <v>3.48</v>
      </c>
      <c r="X6" t="n">
        <v>1.48</v>
      </c>
      <c r="Y6" t="n">
        <v>1</v>
      </c>
      <c r="Z6" t="n">
        <v>10</v>
      </c>
      <c r="AA6" t="n">
        <v>569.0630412067756</v>
      </c>
      <c r="AB6" t="n">
        <v>778.6171582686468</v>
      </c>
      <c r="AC6" t="n">
        <v>704.3070294795316</v>
      </c>
      <c r="AD6" t="n">
        <v>569063.0412067756</v>
      </c>
      <c r="AE6" t="n">
        <v>778617.1582686468</v>
      </c>
      <c r="AF6" t="n">
        <v>1.129513557011104e-06</v>
      </c>
      <c r="AG6" t="n">
        <v>28</v>
      </c>
      <c r="AH6" t="n">
        <v>704307.0294795316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4.9287</v>
      </c>
      <c r="E7" t="n">
        <v>20.29</v>
      </c>
      <c r="F7" t="n">
        <v>15.4</v>
      </c>
      <c r="G7" t="n">
        <v>14.22</v>
      </c>
      <c r="H7" t="n">
        <v>0.21</v>
      </c>
      <c r="I7" t="n">
        <v>65</v>
      </c>
      <c r="J7" t="n">
        <v>187.59</v>
      </c>
      <c r="K7" t="n">
        <v>53.44</v>
      </c>
      <c r="L7" t="n">
        <v>2.25</v>
      </c>
      <c r="M7" t="n">
        <v>63</v>
      </c>
      <c r="N7" t="n">
        <v>36.9</v>
      </c>
      <c r="O7" t="n">
        <v>23369.68</v>
      </c>
      <c r="P7" t="n">
        <v>198.58</v>
      </c>
      <c r="Q7" t="n">
        <v>1389.87</v>
      </c>
      <c r="R7" t="n">
        <v>81.38</v>
      </c>
      <c r="S7" t="n">
        <v>39.31</v>
      </c>
      <c r="T7" t="n">
        <v>19932.51</v>
      </c>
      <c r="U7" t="n">
        <v>0.48</v>
      </c>
      <c r="V7" t="n">
        <v>0.83</v>
      </c>
      <c r="W7" t="n">
        <v>3.46</v>
      </c>
      <c r="X7" t="n">
        <v>1.28</v>
      </c>
      <c r="Y7" t="n">
        <v>1</v>
      </c>
      <c r="Z7" t="n">
        <v>10</v>
      </c>
      <c r="AA7" t="n">
        <v>546.1944961448783</v>
      </c>
      <c r="AB7" t="n">
        <v>747.3274060259545</v>
      </c>
      <c r="AC7" t="n">
        <v>676.0035272754386</v>
      </c>
      <c r="AD7" t="n">
        <v>546194.4961448782</v>
      </c>
      <c r="AE7" t="n">
        <v>747327.4060259545</v>
      </c>
      <c r="AF7" t="n">
        <v>1.159629526619166e-06</v>
      </c>
      <c r="AG7" t="n">
        <v>27</v>
      </c>
      <c r="AH7" t="n">
        <v>676003.5272754387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5.0383</v>
      </c>
      <c r="E8" t="n">
        <v>19.85</v>
      </c>
      <c r="F8" t="n">
        <v>15.26</v>
      </c>
      <c r="G8" t="n">
        <v>16.06</v>
      </c>
      <c r="H8" t="n">
        <v>0.24</v>
      </c>
      <c r="I8" t="n">
        <v>57</v>
      </c>
      <c r="J8" t="n">
        <v>187.97</v>
      </c>
      <c r="K8" t="n">
        <v>53.44</v>
      </c>
      <c r="L8" t="n">
        <v>2.5</v>
      </c>
      <c r="M8" t="n">
        <v>55</v>
      </c>
      <c r="N8" t="n">
        <v>37.03</v>
      </c>
      <c r="O8" t="n">
        <v>23416.52</v>
      </c>
      <c r="P8" t="n">
        <v>195.15</v>
      </c>
      <c r="Q8" t="n">
        <v>1389.77</v>
      </c>
      <c r="R8" t="n">
        <v>76.45999999999999</v>
      </c>
      <c r="S8" t="n">
        <v>39.31</v>
      </c>
      <c r="T8" t="n">
        <v>17509.61</v>
      </c>
      <c r="U8" t="n">
        <v>0.51</v>
      </c>
      <c r="V8" t="n">
        <v>0.84</v>
      </c>
      <c r="W8" t="n">
        <v>3.46</v>
      </c>
      <c r="X8" t="n">
        <v>1.13</v>
      </c>
      <c r="Y8" t="n">
        <v>1</v>
      </c>
      <c r="Z8" t="n">
        <v>10</v>
      </c>
      <c r="AA8" t="n">
        <v>526.249984609734</v>
      </c>
      <c r="AB8" t="n">
        <v>720.0384454538209</v>
      </c>
      <c r="AC8" t="n">
        <v>651.3189868000129</v>
      </c>
      <c r="AD8" t="n">
        <v>526249.984609734</v>
      </c>
      <c r="AE8" t="n">
        <v>720038.445453821</v>
      </c>
      <c r="AF8" t="n">
        <v>1.185416325596068e-06</v>
      </c>
      <c r="AG8" t="n">
        <v>26</v>
      </c>
      <c r="AH8" t="n">
        <v>651318.9868000129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5.127</v>
      </c>
      <c r="E9" t="n">
        <v>19.5</v>
      </c>
      <c r="F9" t="n">
        <v>15.14</v>
      </c>
      <c r="G9" t="n">
        <v>17.81</v>
      </c>
      <c r="H9" t="n">
        <v>0.26</v>
      </c>
      <c r="I9" t="n">
        <v>51</v>
      </c>
      <c r="J9" t="n">
        <v>188.35</v>
      </c>
      <c r="K9" t="n">
        <v>53.44</v>
      </c>
      <c r="L9" t="n">
        <v>2.75</v>
      </c>
      <c r="M9" t="n">
        <v>49</v>
      </c>
      <c r="N9" t="n">
        <v>37.16</v>
      </c>
      <c r="O9" t="n">
        <v>23463.4</v>
      </c>
      <c r="P9" t="n">
        <v>191.88</v>
      </c>
      <c r="Q9" t="n">
        <v>1389.77</v>
      </c>
      <c r="R9" t="n">
        <v>73.05</v>
      </c>
      <c r="S9" t="n">
        <v>39.31</v>
      </c>
      <c r="T9" t="n">
        <v>15835.57</v>
      </c>
      <c r="U9" t="n">
        <v>0.54</v>
      </c>
      <c r="V9" t="n">
        <v>0.85</v>
      </c>
      <c r="W9" t="n">
        <v>3.44</v>
      </c>
      <c r="X9" t="n">
        <v>1.01</v>
      </c>
      <c r="Y9" t="n">
        <v>1</v>
      </c>
      <c r="Z9" t="n">
        <v>10</v>
      </c>
      <c r="AA9" t="n">
        <v>516.9134860455594</v>
      </c>
      <c r="AB9" t="n">
        <v>707.2638362210707</v>
      </c>
      <c r="AC9" t="n">
        <v>639.7635683431595</v>
      </c>
      <c r="AD9" t="n">
        <v>516913.4860455594</v>
      </c>
      <c r="AE9" t="n">
        <v>707263.8362210707</v>
      </c>
      <c r="AF9" t="n">
        <v>1.206285751410404e-06</v>
      </c>
      <c r="AG9" t="n">
        <v>26</v>
      </c>
      <c r="AH9" t="n">
        <v>639763.5683431595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5.1875</v>
      </c>
      <c r="E10" t="n">
        <v>19.28</v>
      </c>
      <c r="F10" t="n">
        <v>15.06</v>
      </c>
      <c r="G10" t="n">
        <v>19.22</v>
      </c>
      <c r="H10" t="n">
        <v>0.28</v>
      </c>
      <c r="I10" t="n">
        <v>47</v>
      </c>
      <c r="J10" t="n">
        <v>188.73</v>
      </c>
      <c r="K10" t="n">
        <v>53.44</v>
      </c>
      <c r="L10" t="n">
        <v>3</v>
      </c>
      <c r="M10" t="n">
        <v>45</v>
      </c>
      <c r="N10" t="n">
        <v>37.29</v>
      </c>
      <c r="O10" t="n">
        <v>23510.33</v>
      </c>
      <c r="P10" t="n">
        <v>189.83</v>
      </c>
      <c r="Q10" t="n">
        <v>1389.84</v>
      </c>
      <c r="R10" t="n">
        <v>70.43000000000001</v>
      </c>
      <c r="S10" t="n">
        <v>39.31</v>
      </c>
      <c r="T10" t="n">
        <v>14546.98</v>
      </c>
      <c r="U10" t="n">
        <v>0.5600000000000001</v>
      </c>
      <c r="V10" t="n">
        <v>0.85</v>
      </c>
      <c r="W10" t="n">
        <v>3.44</v>
      </c>
      <c r="X10" t="n">
        <v>0.9399999999999999</v>
      </c>
      <c r="Y10" t="n">
        <v>1</v>
      </c>
      <c r="Z10" t="n">
        <v>10</v>
      </c>
      <c r="AA10" t="n">
        <v>510.9281219430682</v>
      </c>
      <c r="AB10" t="n">
        <v>699.0743970004144</v>
      </c>
      <c r="AC10" t="n">
        <v>632.3557177077724</v>
      </c>
      <c r="AD10" t="n">
        <v>510928.1219430682</v>
      </c>
      <c r="AE10" t="n">
        <v>699074.3970004143</v>
      </c>
      <c r="AF10" t="n">
        <v>1.220520252670465e-06</v>
      </c>
      <c r="AG10" t="n">
        <v>26</v>
      </c>
      <c r="AH10" t="n">
        <v>632355.7177077724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5.251</v>
      </c>
      <c r="E11" t="n">
        <v>19.04</v>
      </c>
      <c r="F11" t="n">
        <v>14.97</v>
      </c>
      <c r="G11" t="n">
        <v>20.89</v>
      </c>
      <c r="H11" t="n">
        <v>0.3</v>
      </c>
      <c r="I11" t="n">
        <v>43</v>
      </c>
      <c r="J11" t="n">
        <v>189.11</v>
      </c>
      <c r="K11" t="n">
        <v>53.44</v>
      </c>
      <c r="L11" t="n">
        <v>3.25</v>
      </c>
      <c r="M11" t="n">
        <v>41</v>
      </c>
      <c r="N11" t="n">
        <v>37.42</v>
      </c>
      <c r="O11" t="n">
        <v>23557.3</v>
      </c>
      <c r="P11" t="n">
        <v>186.78</v>
      </c>
      <c r="Q11" t="n">
        <v>1389.58</v>
      </c>
      <c r="R11" t="n">
        <v>68.01000000000001</v>
      </c>
      <c r="S11" t="n">
        <v>39.31</v>
      </c>
      <c r="T11" t="n">
        <v>13357.97</v>
      </c>
      <c r="U11" t="n">
        <v>0.58</v>
      </c>
      <c r="V11" t="n">
        <v>0.86</v>
      </c>
      <c r="W11" t="n">
        <v>3.43</v>
      </c>
      <c r="X11" t="n">
        <v>0.85</v>
      </c>
      <c r="Y11" t="n">
        <v>1</v>
      </c>
      <c r="Z11" t="n">
        <v>10</v>
      </c>
      <c r="AA11" t="n">
        <v>495.1625089881888</v>
      </c>
      <c r="AB11" t="n">
        <v>677.5031898257927</v>
      </c>
      <c r="AC11" t="n">
        <v>612.8432362705173</v>
      </c>
      <c r="AD11" t="n">
        <v>495162.5089881888</v>
      </c>
      <c r="AE11" t="n">
        <v>677503.1898257927</v>
      </c>
      <c r="AF11" t="n">
        <v>1.235460596968214e-06</v>
      </c>
      <c r="AG11" t="n">
        <v>25</v>
      </c>
      <c r="AH11" t="n">
        <v>612843.2362705173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5.3198</v>
      </c>
      <c r="E12" t="n">
        <v>18.8</v>
      </c>
      <c r="F12" t="n">
        <v>14.88</v>
      </c>
      <c r="G12" t="n">
        <v>22.89</v>
      </c>
      <c r="H12" t="n">
        <v>0.33</v>
      </c>
      <c r="I12" t="n">
        <v>39</v>
      </c>
      <c r="J12" t="n">
        <v>189.49</v>
      </c>
      <c r="K12" t="n">
        <v>53.44</v>
      </c>
      <c r="L12" t="n">
        <v>3.5</v>
      </c>
      <c r="M12" t="n">
        <v>37</v>
      </c>
      <c r="N12" t="n">
        <v>37.55</v>
      </c>
      <c r="O12" t="n">
        <v>23604.32</v>
      </c>
      <c r="P12" t="n">
        <v>184.16</v>
      </c>
      <c r="Q12" t="n">
        <v>1389.81</v>
      </c>
      <c r="R12" t="n">
        <v>64.86</v>
      </c>
      <c r="S12" t="n">
        <v>39.31</v>
      </c>
      <c r="T12" t="n">
        <v>11798.4</v>
      </c>
      <c r="U12" t="n">
        <v>0.61</v>
      </c>
      <c r="V12" t="n">
        <v>0.86</v>
      </c>
      <c r="W12" t="n">
        <v>3.42</v>
      </c>
      <c r="X12" t="n">
        <v>0.75</v>
      </c>
      <c r="Y12" t="n">
        <v>1</v>
      </c>
      <c r="Z12" t="n">
        <v>10</v>
      </c>
      <c r="AA12" t="n">
        <v>488.4044708902034</v>
      </c>
      <c r="AB12" t="n">
        <v>668.25654395653</v>
      </c>
      <c r="AC12" t="n">
        <v>604.479077305268</v>
      </c>
      <c r="AD12" t="n">
        <v>488404.4708902034</v>
      </c>
      <c r="AE12" t="n">
        <v>668256.5439565299</v>
      </c>
      <c r="AF12" t="n">
        <v>1.251647930632547e-06</v>
      </c>
      <c r="AG12" t="n">
        <v>25</v>
      </c>
      <c r="AH12" t="n">
        <v>604479.077305268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5.3709</v>
      </c>
      <c r="E13" t="n">
        <v>18.62</v>
      </c>
      <c r="F13" t="n">
        <v>14.81</v>
      </c>
      <c r="G13" t="n">
        <v>24.68</v>
      </c>
      <c r="H13" t="n">
        <v>0.35</v>
      </c>
      <c r="I13" t="n">
        <v>36</v>
      </c>
      <c r="J13" t="n">
        <v>189.87</v>
      </c>
      <c r="K13" t="n">
        <v>53.44</v>
      </c>
      <c r="L13" t="n">
        <v>3.75</v>
      </c>
      <c r="M13" t="n">
        <v>34</v>
      </c>
      <c r="N13" t="n">
        <v>37.69</v>
      </c>
      <c r="O13" t="n">
        <v>23651.38</v>
      </c>
      <c r="P13" t="n">
        <v>181.5</v>
      </c>
      <c r="Q13" t="n">
        <v>1389.76</v>
      </c>
      <c r="R13" t="n">
        <v>62.6</v>
      </c>
      <c r="S13" t="n">
        <v>39.31</v>
      </c>
      <c r="T13" t="n">
        <v>10686.6</v>
      </c>
      <c r="U13" t="n">
        <v>0.63</v>
      </c>
      <c r="V13" t="n">
        <v>0.87</v>
      </c>
      <c r="W13" t="n">
        <v>3.42</v>
      </c>
      <c r="X13" t="n">
        <v>0.6899999999999999</v>
      </c>
      <c r="Y13" t="n">
        <v>1</v>
      </c>
      <c r="Z13" t="n">
        <v>10</v>
      </c>
      <c r="AA13" t="n">
        <v>482.7564321760015</v>
      </c>
      <c r="AB13" t="n">
        <v>660.5286482138767</v>
      </c>
      <c r="AC13" t="n">
        <v>597.4887210861239</v>
      </c>
      <c r="AD13" t="n">
        <v>482756.4321760015</v>
      </c>
      <c r="AE13" t="n">
        <v>660528.6482138768</v>
      </c>
      <c r="AF13" t="n">
        <v>1.263670790374516e-06</v>
      </c>
      <c r="AG13" t="n">
        <v>25</v>
      </c>
      <c r="AH13" t="n">
        <v>597488.7210861238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5.4009</v>
      </c>
      <c r="E14" t="n">
        <v>18.52</v>
      </c>
      <c r="F14" t="n">
        <v>14.78</v>
      </c>
      <c r="G14" t="n">
        <v>26.08</v>
      </c>
      <c r="H14" t="n">
        <v>0.37</v>
      </c>
      <c r="I14" t="n">
        <v>34</v>
      </c>
      <c r="J14" t="n">
        <v>190.25</v>
      </c>
      <c r="K14" t="n">
        <v>53.44</v>
      </c>
      <c r="L14" t="n">
        <v>4</v>
      </c>
      <c r="M14" t="n">
        <v>32</v>
      </c>
      <c r="N14" t="n">
        <v>37.82</v>
      </c>
      <c r="O14" t="n">
        <v>23698.48</v>
      </c>
      <c r="P14" t="n">
        <v>179.35</v>
      </c>
      <c r="Q14" t="n">
        <v>1389.82</v>
      </c>
      <c r="R14" t="n">
        <v>62.05</v>
      </c>
      <c r="S14" t="n">
        <v>39.31</v>
      </c>
      <c r="T14" t="n">
        <v>10421.32</v>
      </c>
      <c r="U14" t="n">
        <v>0.63</v>
      </c>
      <c r="V14" t="n">
        <v>0.87</v>
      </c>
      <c r="W14" t="n">
        <v>3.41</v>
      </c>
      <c r="X14" t="n">
        <v>0.66</v>
      </c>
      <c r="Y14" t="n">
        <v>1</v>
      </c>
      <c r="Z14" t="n">
        <v>10</v>
      </c>
      <c r="AA14" t="n">
        <v>478.9576567627422</v>
      </c>
      <c r="AB14" t="n">
        <v>655.3309961033121</v>
      </c>
      <c r="AC14" t="n">
        <v>592.7871255980409</v>
      </c>
      <c r="AD14" t="n">
        <v>478957.6567627422</v>
      </c>
      <c r="AE14" t="n">
        <v>655330.9961033121</v>
      </c>
      <c r="AF14" t="n">
        <v>1.270729220751405e-06</v>
      </c>
      <c r="AG14" t="n">
        <v>25</v>
      </c>
      <c r="AH14" t="n">
        <v>592787.1255980409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5.4455</v>
      </c>
      <c r="E15" t="n">
        <v>18.36</v>
      </c>
      <c r="F15" t="n">
        <v>14.74</v>
      </c>
      <c r="G15" t="n">
        <v>28.53</v>
      </c>
      <c r="H15" t="n">
        <v>0.4</v>
      </c>
      <c r="I15" t="n">
        <v>31</v>
      </c>
      <c r="J15" t="n">
        <v>190.63</v>
      </c>
      <c r="K15" t="n">
        <v>53.44</v>
      </c>
      <c r="L15" t="n">
        <v>4.25</v>
      </c>
      <c r="M15" t="n">
        <v>29</v>
      </c>
      <c r="N15" t="n">
        <v>37.95</v>
      </c>
      <c r="O15" t="n">
        <v>23745.63</v>
      </c>
      <c r="P15" t="n">
        <v>177.44</v>
      </c>
      <c r="Q15" t="n">
        <v>1389.74</v>
      </c>
      <c r="R15" t="n">
        <v>60.76</v>
      </c>
      <c r="S15" t="n">
        <v>39.31</v>
      </c>
      <c r="T15" t="n">
        <v>9790.77</v>
      </c>
      <c r="U15" t="n">
        <v>0.65</v>
      </c>
      <c r="V15" t="n">
        <v>0.87</v>
      </c>
      <c r="W15" t="n">
        <v>3.41</v>
      </c>
      <c r="X15" t="n">
        <v>0.62</v>
      </c>
      <c r="Y15" t="n">
        <v>1</v>
      </c>
      <c r="Z15" t="n">
        <v>10</v>
      </c>
      <c r="AA15" t="n">
        <v>466.0305775645026</v>
      </c>
      <c r="AB15" t="n">
        <v>637.6435960417964</v>
      </c>
      <c r="AC15" t="n">
        <v>576.7877861739744</v>
      </c>
      <c r="AD15" t="n">
        <v>466030.5775645026</v>
      </c>
      <c r="AE15" t="n">
        <v>637643.5960417964</v>
      </c>
      <c r="AF15" t="n">
        <v>1.281222753911714e-06</v>
      </c>
      <c r="AG15" t="n">
        <v>24</v>
      </c>
      <c r="AH15" t="n">
        <v>576787.7861739744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5.4794</v>
      </c>
      <c r="E16" t="n">
        <v>18.25</v>
      </c>
      <c r="F16" t="n">
        <v>14.7</v>
      </c>
      <c r="G16" t="n">
        <v>30.42</v>
      </c>
      <c r="H16" t="n">
        <v>0.42</v>
      </c>
      <c r="I16" t="n">
        <v>29</v>
      </c>
      <c r="J16" t="n">
        <v>191.02</v>
      </c>
      <c r="K16" t="n">
        <v>53.44</v>
      </c>
      <c r="L16" t="n">
        <v>4.5</v>
      </c>
      <c r="M16" t="n">
        <v>27</v>
      </c>
      <c r="N16" t="n">
        <v>38.08</v>
      </c>
      <c r="O16" t="n">
        <v>23792.83</v>
      </c>
      <c r="P16" t="n">
        <v>175.2</v>
      </c>
      <c r="Q16" t="n">
        <v>1389.74</v>
      </c>
      <c r="R16" t="n">
        <v>59.1</v>
      </c>
      <c r="S16" t="n">
        <v>39.31</v>
      </c>
      <c r="T16" t="n">
        <v>8972.84</v>
      </c>
      <c r="U16" t="n">
        <v>0.67</v>
      </c>
      <c r="V16" t="n">
        <v>0.87</v>
      </c>
      <c r="W16" t="n">
        <v>3.42</v>
      </c>
      <c r="X16" t="n">
        <v>0.58</v>
      </c>
      <c r="Y16" t="n">
        <v>1</v>
      </c>
      <c r="Z16" t="n">
        <v>10</v>
      </c>
      <c r="AA16" t="n">
        <v>462.0049352731092</v>
      </c>
      <c r="AB16" t="n">
        <v>632.1355346599083</v>
      </c>
      <c r="AC16" t="n">
        <v>571.805406439761</v>
      </c>
      <c r="AD16" t="n">
        <v>462004.9352731092</v>
      </c>
      <c r="AE16" t="n">
        <v>632135.5346599084</v>
      </c>
      <c r="AF16" t="n">
        <v>1.289198780237599e-06</v>
      </c>
      <c r="AG16" t="n">
        <v>24</v>
      </c>
      <c r="AH16" t="n">
        <v>571805.4064397609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5.5024</v>
      </c>
      <c r="E17" t="n">
        <v>18.17</v>
      </c>
      <c r="F17" t="n">
        <v>14.66</v>
      </c>
      <c r="G17" t="n">
        <v>31.42</v>
      </c>
      <c r="H17" t="n">
        <v>0.44</v>
      </c>
      <c r="I17" t="n">
        <v>28</v>
      </c>
      <c r="J17" t="n">
        <v>191.4</v>
      </c>
      <c r="K17" t="n">
        <v>53.44</v>
      </c>
      <c r="L17" t="n">
        <v>4.75</v>
      </c>
      <c r="M17" t="n">
        <v>26</v>
      </c>
      <c r="N17" t="n">
        <v>38.22</v>
      </c>
      <c r="O17" t="n">
        <v>23840.07</v>
      </c>
      <c r="P17" t="n">
        <v>173.06</v>
      </c>
      <c r="Q17" t="n">
        <v>1389.8</v>
      </c>
      <c r="R17" t="n">
        <v>58.22</v>
      </c>
      <c r="S17" t="n">
        <v>39.31</v>
      </c>
      <c r="T17" t="n">
        <v>8538.030000000001</v>
      </c>
      <c r="U17" t="n">
        <v>0.68</v>
      </c>
      <c r="V17" t="n">
        <v>0.88</v>
      </c>
      <c r="W17" t="n">
        <v>3.4</v>
      </c>
      <c r="X17" t="n">
        <v>0.54</v>
      </c>
      <c r="Y17" t="n">
        <v>1</v>
      </c>
      <c r="Z17" t="n">
        <v>10</v>
      </c>
      <c r="AA17" t="n">
        <v>458.6200755908997</v>
      </c>
      <c r="AB17" t="n">
        <v>627.5042203132393</v>
      </c>
      <c r="AC17" t="n">
        <v>567.6160982342475</v>
      </c>
      <c r="AD17" t="n">
        <v>458620.0755908997</v>
      </c>
      <c r="AE17" t="n">
        <v>627504.2203132394</v>
      </c>
      <c r="AF17" t="n">
        <v>1.294610243526548e-06</v>
      </c>
      <c r="AG17" t="n">
        <v>24</v>
      </c>
      <c r="AH17" t="n">
        <v>567616.0982342475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5.5347</v>
      </c>
      <c r="E18" t="n">
        <v>18.07</v>
      </c>
      <c r="F18" t="n">
        <v>14.63</v>
      </c>
      <c r="G18" t="n">
        <v>33.76</v>
      </c>
      <c r="H18" t="n">
        <v>0.46</v>
      </c>
      <c r="I18" t="n">
        <v>26</v>
      </c>
      <c r="J18" t="n">
        <v>191.78</v>
      </c>
      <c r="K18" t="n">
        <v>53.44</v>
      </c>
      <c r="L18" t="n">
        <v>5</v>
      </c>
      <c r="M18" t="n">
        <v>24</v>
      </c>
      <c r="N18" t="n">
        <v>38.35</v>
      </c>
      <c r="O18" t="n">
        <v>23887.36</v>
      </c>
      <c r="P18" t="n">
        <v>170.83</v>
      </c>
      <c r="Q18" t="n">
        <v>1389.7</v>
      </c>
      <c r="R18" t="n">
        <v>57.17</v>
      </c>
      <c r="S18" t="n">
        <v>39.31</v>
      </c>
      <c r="T18" t="n">
        <v>8020.61</v>
      </c>
      <c r="U18" t="n">
        <v>0.6899999999999999</v>
      </c>
      <c r="V18" t="n">
        <v>0.88</v>
      </c>
      <c r="W18" t="n">
        <v>3.4</v>
      </c>
      <c r="X18" t="n">
        <v>0.51</v>
      </c>
      <c r="Y18" t="n">
        <v>1</v>
      </c>
      <c r="Z18" t="n">
        <v>10</v>
      </c>
      <c r="AA18" t="n">
        <v>454.8147884334753</v>
      </c>
      <c r="AB18" t="n">
        <v>622.29765854703</v>
      </c>
      <c r="AC18" t="n">
        <v>562.9064434155499</v>
      </c>
      <c r="AD18" t="n">
        <v>454814.7884334753</v>
      </c>
      <c r="AE18" t="n">
        <v>622297.6585470299</v>
      </c>
      <c r="AF18" t="n">
        <v>1.302209820232332e-06</v>
      </c>
      <c r="AG18" t="n">
        <v>24</v>
      </c>
      <c r="AH18" t="n">
        <v>562906.4434155499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5.5757</v>
      </c>
      <c r="E19" t="n">
        <v>17.93</v>
      </c>
      <c r="F19" t="n">
        <v>14.57</v>
      </c>
      <c r="G19" t="n">
        <v>36.43</v>
      </c>
      <c r="H19" t="n">
        <v>0.48</v>
      </c>
      <c r="I19" t="n">
        <v>24</v>
      </c>
      <c r="J19" t="n">
        <v>192.17</v>
      </c>
      <c r="K19" t="n">
        <v>53.44</v>
      </c>
      <c r="L19" t="n">
        <v>5.25</v>
      </c>
      <c r="M19" t="n">
        <v>22</v>
      </c>
      <c r="N19" t="n">
        <v>38.48</v>
      </c>
      <c r="O19" t="n">
        <v>23934.69</v>
      </c>
      <c r="P19" t="n">
        <v>168.38</v>
      </c>
      <c r="Q19" t="n">
        <v>1389.58</v>
      </c>
      <c r="R19" t="n">
        <v>55.32</v>
      </c>
      <c r="S19" t="n">
        <v>39.31</v>
      </c>
      <c r="T19" t="n">
        <v>7107.29</v>
      </c>
      <c r="U19" t="n">
        <v>0.71</v>
      </c>
      <c r="V19" t="n">
        <v>0.88</v>
      </c>
      <c r="W19" t="n">
        <v>3.4</v>
      </c>
      <c r="X19" t="n">
        <v>0.45</v>
      </c>
      <c r="Y19" t="n">
        <v>1</v>
      </c>
      <c r="Z19" t="n">
        <v>10</v>
      </c>
      <c r="AA19" t="n">
        <v>450.3044947485035</v>
      </c>
      <c r="AB19" t="n">
        <v>616.1264757471375</v>
      </c>
      <c r="AC19" t="n">
        <v>557.3242296407698</v>
      </c>
      <c r="AD19" t="n">
        <v>450304.4947485036</v>
      </c>
      <c r="AE19" t="n">
        <v>616126.4757471376</v>
      </c>
      <c r="AF19" t="n">
        <v>1.311856341747414e-06</v>
      </c>
      <c r="AG19" t="n">
        <v>24</v>
      </c>
      <c r="AH19" t="n">
        <v>557324.2296407698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5.5898</v>
      </c>
      <c r="E20" t="n">
        <v>17.89</v>
      </c>
      <c r="F20" t="n">
        <v>14.56</v>
      </c>
      <c r="G20" t="n">
        <v>38</v>
      </c>
      <c r="H20" t="n">
        <v>0.51</v>
      </c>
      <c r="I20" t="n">
        <v>23</v>
      </c>
      <c r="J20" t="n">
        <v>192.55</v>
      </c>
      <c r="K20" t="n">
        <v>53.44</v>
      </c>
      <c r="L20" t="n">
        <v>5.5</v>
      </c>
      <c r="M20" t="n">
        <v>21</v>
      </c>
      <c r="N20" t="n">
        <v>38.62</v>
      </c>
      <c r="O20" t="n">
        <v>23982.06</v>
      </c>
      <c r="P20" t="n">
        <v>166.52</v>
      </c>
      <c r="Q20" t="n">
        <v>1389.68</v>
      </c>
      <c r="R20" t="n">
        <v>55.04</v>
      </c>
      <c r="S20" t="n">
        <v>39.31</v>
      </c>
      <c r="T20" t="n">
        <v>6969.86</v>
      </c>
      <c r="U20" t="n">
        <v>0.71</v>
      </c>
      <c r="V20" t="n">
        <v>0.88</v>
      </c>
      <c r="W20" t="n">
        <v>3.4</v>
      </c>
      <c r="X20" t="n">
        <v>0.44</v>
      </c>
      <c r="Y20" t="n">
        <v>1</v>
      </c>
      <c r="Z20" t="n">
        <v>10</v>
      </c>
      <c r="AA20" t="n">
        <v>447.8338401135035</v>
      </c>
      <c r="AB20" t="n">
        <v>612.7460170779408</v>
      </c>
      <c r="AC20" t="n">
        <v>554.2663972024575</v>
      </c>
      <c r="AD20" t="n">
        <v>447833.8401135035</v>
      </c>
      <c r="AE20" t="n">
        <v>612746.0170779407</v>
      </c>
      <c r="AF20" t="n">
        <v>1.315173804024552e-06</v>
      </c>
      <c r="AG20" t="n">
        <v>24</v>
      </c>
      <c r="AH20" t="n">
        <v>554266.3972024575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5.608</v>
      </c>
      <c r="E21" t="n">
        <v>17.83</v>
      </c>
      <c r="F21" t="n">
        <v>14.54</v>
      </c>
      <c r="G21" t="n">
        <v>39.67</v>
      </c>
      <c r="H21" t="n">
        <v>0.53</v>
      </c>
      <c r="I21" t="n">
        <v>22</v>
      </c>
      <c r="J21" t="n">
        <v>192.94</v>
      </c>
      <c r="K21" t="n">
        <v>53.44</v>
      </c>
      <c r="L21" t="n">
        <v>5.75</v>
      </c>
      <c r="M21" t="n">
        <v>20</v>
      </c>
      <c r="N21" t="n">
        <v>38.75</v>
      </c>
      <c r="O21" t="n">
        <v>24029.48</v>
      </c>
      <c r="P21" t="n">
        <v>164.55</v>
      </c>
      <c r="Q21" t="n">
        <v>1389.6</v>
      </c>
      <c r="R21" t="n">
        <v>54.31</v>
      </c>
      <c r="S21" t="n">
        <v>39.31</v>
      </c>
      <c r="T21" t="n">
        <v>6612.13</v>
      </c>
      <c r="U21" t="n">
        <v>0.72</v>
      </c>
      <c r="V21" t="n">
        <v>0.88</v>
      </c>
      <c r="W21" t="n">
        <v>3.4</v>
      </c>
      <c r="X21" t="n">
        <v>0.42</v>
      </c>
      <c r="Y21" t="n">
        <v>1</v>
      </c>
      <c r="Z21" t="n">
        <v>10</v>
      </c>
      <c r="AA21" t="n">
        <v>445.0442124239455</v>
      </c>
      <c r="AB21" t="n">
        <v>608.9291254033996</v>
      </c>
      <c r="AC21" t="n">
        <v>550.8137843122935</v>
      </c>
      <c r="AD21" t="n">
        <v>445044.2124239454</v>
      </c>
      <c r="AE21" t="n">
        <v>608929.1254033996</v>
      </c>
      <c r="AF21" t="n">
        <v>1.319455918453199e-06</v>
      </c>
      <c r="AG21" t="n">
        <v>24</v>
      </c>
      <c r="AH21" t="n">
        <v>550813.7843122935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5.6296</v>
      </c>
      <c r="E22" t="n">
        <v>17.76</v>
      </c>
      <c r="F22" t="n">
        <v>14.51</v>
      </c>
      <c r="G22" t="n">
        <v>41.47</v>
      </c>
      <c r="H22" t="n">
        <v>0.55</v>
      </c>
      <c r="I22" t="n">
        <v>21</v>
      </c>
      <c r="J22" t="n">
        <v>193.32</v>
      </c>
      <c r="K22" t="n">
        <v>53.44</v>
      </c>
      <c r="L22" t="n">
        <v>6</v>
      </c>
      <c r="M22" t="n">
        <v>19</v>
      </c>
      <c r="N22" t="n">
        <v>38.89</v>
      </c>
      <c r="O22" t="n">
        <v>24076.95</v>
      </c>
      <c r="P22" t="n">
        <v>160.88</v>
      </c>
      <c r="Q22" t="n">
        <v>1389.67</v>
      </c>
      <c r="R22" t="n">
        <v>53.47</v>
      </c>
      <c r="S22" t="n">
        <v>39.31</v>
      </c>
      <c r="T22" t="n">
        <v>6196.22</v>
      </c>
      <c r="U22" t="n">
        <v>0.74</v>
      </c>
      <c r="V22" t="n">
        <v>0.88</v>
      </c>
      <c r="W22" t="n">
        <v>3.39</v>
      </c>
      <c r="X22" t="n">
        <v>0.39</v>
      </c>
      <c r="Y22" t="n">
        <v>1</v>
      </c>
      <c r="Z22" t="n">
        <v>10</v>
      </c>
      <c r="AA22" t="n">
        <v>440.4367018753141</v>
      </c>
      <c r="AB22" t="n">
        <v>602.6249262017428</v>
      </c>
      <c r="AC22" t="n">
        <v>545.1112490344436</v>
      </c>
      <c r="AD22" t="n">
        <v>440436.7018753141</v>
      </c>
      <c r="AE22" t="n">
        <v>602624.9262017428</v>
      </c>
      <c r="AF22" t="n">
        <v>1.324537988324559e-06</v>
      </c>
      <c r="AG22" t="n">
        <v>24</v>
      </c>
      <c r="AH22" t="n">
        <v>545111.2490344436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5.6486</v>
      </c>
      <c r="E23" t="n">
        <v>17.7</v>
      </c>
      <c r="F23" t="n">
        <v>14.49</v>
      </c>
      <c r="G23" t="n">
        <v>43.47</v>
      </c>
      <c r="H23" t="n">
        <v>0.57</v>
      </c>
      <c r="I23" t="n">
        <v>20</v>
      </c>
      <c r="J23" t="n">
        <v>193.71</v>
      </c>
      <c r="K23" t="n">
        <v>53.44</v>
      </c>
      <c r="L23" t="n">
        <v>6.25</v>
      </c>
      <c r="M23" t="n">
        <v>18</v>
      </c>
      <c r="N23" t="n">
        <v>39.02</v>
      </c>
      <c r="O23" t="n">
        <v>24124.47</v>
      </c>
      <c r="P23" t="n">
        <v>160.57</v>
      </c>
      <c r="Q23" t="n">
        <v>1389.61</v>
      </c>
      <c r="R23" t="n">
        <v>52.62</v>
      </c>
      <c r="S23" t="n">
        <v>39.31</v>
      </c>
      <c r="T23" t="n">
        <v>5776.89</v>
      </c>
      <c r="U23" t="n">
        <v>0.75</v>
      </c>
      <c r="V23" t="n">
        <v>0.89</v>
      </c>
      <c r="W23" t="n">
        <v>3.4</v>
      </c>
      <c r="X23" t="n">
        <v>0.37</v>
      </c>
      <c r="Y23" t="n">
        <v>1</v>
      </c>
      <c r="Z23" t="n">
        <v>10</v>
      </c>
      <c r="AA23" t="n">
        <v>439.2575206415418</v>
      </c>
      <c r="AB23" t="n">
        <v>601.011518415891</v>
      </c>
      <c r="AC23" t="n">
        <v>543.6518226232415</v>
      </c>
      <c r="AD23" t="n">
        <v>439257.5206415418</v>
      </c>
      <c r="AE23" t="n">
        <v>601011.518415891</v>
      </c>
      <c r="AF23" t="n">
        <v>1.329008327563256e-06</v>
      </c>
      <c r="AG23" t="n">
        <v>24</v>
      </c>
      <c r="AH23" t="n">
        <v>543651.8226232415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5.6653</v>
      </c>
      <c r="E24" t="n">
        <v>17.65</v>
      </c>
      <c r="F24" t="n">
        <v>14.48</v>
      </c>
      <c r="G24" t="n">
        <v>45.71</v>
      </c>
      <c r="H24" t="n">
        <v>0.59</v>
      </c>
      <c r="I24" t="n">
        <v>19</v>
      </c>
      <c r="J24" t="n">
        <v>194.09</v>
      </c>
      <c r="K24" t="n">
        <v>53.44</v>
      </c>
      <c r="L24" t="n">
        <v>6.5</v>
      </c>
      <c r="M24" t="n">
        <v>17</v>
      </c>
      <c r="N24" t="n">
        <v>39.16</v>
      </c>
      <c r="O24" t="n">
        <v>24172.03</v>
      </c>
      <c r="P24" t="n">
        <v>157.44</v>
      </c>
      <c r="Q24" t="n">
        <v>1389.61</v>
      </c>
      <c r="R24" t="n">
        <v>52.33</v>
      </c>
      <c r="S24" t="n">
        <v>39.31</v>
      </c>
      <c r="T24" t="n">
        <v>5634.8</v>
      </c>
      <c r="U24" t="n">
        <v>0.75</v>
      </c>
      <c r="V24" t="n">
        <v>0.89</v>
      </c>
      <c r="W24" t="n">
        <v>3.39</v>
      </c>
      <c r="X24" t="n">
        <v>0.35</v>
      </c>
      <c r="Y24" t="n">
        <v>1</v>
      </c>
      <c r="Z24" t="n">
        <v>10</v>
      </c>
      <c r="AA24" t="n">
        <v>426.8547401497083</v>
      </c>
      <c r="AB24" t="n">
        <v>584.0414869749067</v>
      </c>
      <c r="AC24" t="n">
        <v>528.301387165396</v>
      </c>
      <c r="AD24" t="n">
        <v>426854.7401497083</v>
      </c>
      <c r="AE24" t="n">
        <v>584041.4869749066</v>
      </c>
      <c r="AF24" t="n">
        <v>1.332937520473057e-06</v>
      </c>
      <c r="AG24" t="n">
        <v>23</v>
      </c>
      <c r="AH24" t="n">
        <v>528301.387165396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5.6768</v>
      </c>
      <c r="E25" t="n">
        <v>17.62</v>
      </c>
      <c r="F25" t="n">
        <v>14.48</v>
      </c>
      <c r="G25" t="n">
        <v>48.26</v>
      </c>
      <c r="H25" t="n">
        <v>0.62</v>
      </c>
      <c r="I25" t="n">
        <v>18</v>
      </c>
      <c r="J25" t="n">
        <v>194.48</v>
      </c>
      <c r="K25" t="n">
        <v>53.44</v>
      </c>
      <c r="L25" t="n">
        <v>6.75</v>
      </c>
      <c r="M25" t="n">
        <v>14</v>
      </c>
      <c r="N25" t="n">
        <v>39.29</v>
      </c>
      <c r="O25" t="n">
        <v>24219.63</v>
      </c>
      <c r="P25" t="n">
        <v>155</v>
      </c>
      <c r="Q25" t="n">
        <v>1389.75</v>
      </c>
      <c r="R25" t="n">
        <v>52.29</v>
      </c>
      <c r="S25" t="n">
        <v>39.31</v>
      </c>
      <c r="T25" t="n">
        <v>5622.74</v>
      </c>
      <c r="U25" t="n">
        <v>0.75</v>
      </c>
      <c r="V25" t="n">
        <v>0.89</v>
      </c>
      <c r="W25" t="n">
        <v>3.39</v>
      </c>
      <c r="X25" t="n">
        <v>0.35</v>
      </c>
      <c r="Y25" t="n">
        <v>1</v>
      </c>
      <c r="Z25" t="n">
        <v>10</v>
      </c>
      <c r="AA25" t="n">
        <v>424.0577541964299</v>
      </c>
      <c r="AB25" t="n">
        <v>580.2145273993194</v>
      </c>
      <c r="AC25" t="n">
        <v>524.8396672405314</v>
      </c>
      <c r="AD25" t="n">
        <v>424057.7541964299</v>
      </c>
      <c r="AE25" t="n">
        <v>580214.5273993195</v>
      </c>
      <c r="AF25" t="n">
        <v>1.335643252117532e-06</v>
      </c>
      <c r="AG25" t="n">
        <v>23</v>
      </c>
      <c r="AH25" t="n">
        <v>524839.6672405314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5.703</v>
      </c>
      <c r="E26" t="n">
        <v>17.53</v>
      </c>
      <c r="F26" t="n">
        <v>14.43</v>
      </c>
      <c r="G26" t="n">
        <v>50.94</v>
      </c>
      <c r="H26" t="n">
        <v>0.64</v>
      </c>
      <c r="I26" t="n">
        <v>17</v>
      </c>
      <c r="J26" t="n">
        <v>194.86</v>
      </c>
      <c r="K26" t="n">
        <v>53.44</v>
      </c>
      <c r="L26" t="n">
        <v>7</v>
      </c>
      <c r="M26" t="n">
        <v>11</v>
      </c>
      <c r="N26" t="n">
        <v>39.43</v>
      </c>
      <c r="O26" t="n">
        <v>24267.28</v>
      </c>
      <c r="P26" t="n">
        <v>152.95</v>
      </c>
      <c r="Q26" t="n">
        <v>1389.58</v>
      </c>
      <c r="R26" t="n">
        <v>50.99</v>
      </c>
      <c r="S26" t="n">
        <v>39.31</v>
      </c>
      <c r="T26" t="n">
        <v>4973.85</v>
      </c>
      <c r="U26" t="n">
        <v>0.77</v>
      </c>
      <c r="V26" t="n">
        <v>0.89</v>
      </c>
      <c r="W26" t="n">
        <v>3.39</v>
      </c>
      <c r="X26" t="n">
        <v>0.31</v>
      </c>
      <c r="Y26" t="n">
        <v>1</v>
      </c>
      <c r="Z26" t="n">
        <v>10</v>
      </c>
      <c r="AA26" t="n">
        <v>420.8193270099256</v>
      </c>
      <c r="AB26" t="n">
        <v>575.7835684534201</v>
      </c>
      <c r="AC26" t="n">
        <v>520.8315927975386</v>
      </c>
      <c r="AD26" t="n">
        <v>420819.3270099256</v>
      </c>
      <c r="AE26" t="n">
        <v>575783.5684534201</v>
      </c>
      <c r="AF26" t="n">
        <v>1.341807614646682e-06</v>
      </c>
      <c r="AG26" t="n">
        <v>23</v>
      </c>
      <c r="AH26" t="n">
        <v>520831.5927975387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5.6952</v>
      </c>
      <c r="E27" t="n">
        <v>17.56</v>
      </c>
      <c r="F27" t="n">
        <v>14.46</v>
      </c>
      <c r="G27" t="n">
        <v>51.03</v>
      </c>
      <c r="H27" t="n">
        <v>0.66</v>
      </c>
      <c r="I27" t="n">
        <v>17</v>
      </c>
      <c r="J27" t="n">
        <v>195.25</v>
      </c>
      <c r="K27" t="n">
        <v>53.44</v>
      </c>
      <c r="L27" t="n">
        <v>7.25</v>
      </c>
      <c r="M27" t="n">
        <v>8</v>
      </c>
      <c r="N27" t="n">
        <v>39.57</v>
      </c>
      <c r="O27" t="n">
        <v>24314.98</v>
      </c>
      <c r="P27" t="n">
        <v>152.12</v>
      </c>
      <c r="Q27" t="n">
        <v>1389.7</v>
      </c>
      <c r="R27" t="n">
        <v>51.46</v>
      </c>
      <c r="S27" t="n">
        <v>39.31</v>
      </c>
      <c r="T27" t="n">
        <v>5209.64</v>
      </c>
      <c r="U27" t="n">
        <v>0.76</v>
      </c>
      <c r="V27" t="n">
        <v>0.89</v>
      </c>
      <c r="W27" t="n">
        <v>3.4</v>
      </c>
      <c r="X27" t="n">
        <v>0.33</v>
      </c>
      <c r="Y27" t="n">
        <v>1</v>
      </c>
      <c r="Z27" t="n">
        <v>10</v>
      </c>
      <c r="AA27" t="n">
        <v>420.4817459687693</v>
      </c>
      <c r="AB27" t="n">
        <v>575.3216751798856</v>
      </c>
      <c r="AC27" t="n">
        <v>520.413781969759</v>
      </c>
      <c r="AD27" t="n">
        <v>420481.7459687693</v>
      </c>
      <c r="AE27" t="n">
        <v>575321.6751798856</v>
      </c>
      <c r="AF27" t="n">
        <v>1.339972422748691e-06</v>
      </c>
      <c r="AG27" t="n">
        <v>23</v>
      </c>
      <c r="AH27" t="n">
        <v>520413.7819697591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5.7113</v>
      </c>
      <c r="E28" t="n">
        <v>17.51</v>
      </c>
      <c r="F28" t="n">
        <v>14.45</v>
      </c>
      <c r="G28" t="n">
        <v>54.17</v>
      </c>
      <c r="H28" t="n">
        <v>0.68</v>
      </c>
      <c r="I28" t="n">
        <v>16</v>
      </c>
      <c r="J28" t="n">
        <v>195.64</v>
      </c>
      <c r="K28" t="n">
        <v>53.44</v>
      </c>
      <c r="L28" t="n">
        <v>7.5</v>
      </c>
      <c r="M28" t="n">
        <v>2</v>
      </c>
      <c r="N28" t="n">
        <v>39.7</v>
      </c>
      <c r="O28" t="n">
        <v>24362.73</v>
      </c>
      <c r="P28" t="n">
        <v>150.5</v>
      </c>
      <c r="Q28" t="n">
        <v>1389.86</v>
      </c>
      <c r="R28" t="n">
        <v>50.84</v>
      </c>
      <c r="S28" t="n">
        <v>39.31</v>
      </c>
      <c r="T28" t="n">
        <v>4905.1</v>
      </c>
      <c r="U28" t="n">
        <v>0.77</v>
      </c>
      <c r="V28" t="n">
        <v>0.89</v>
      </c>
      <c r="W28" t="n">
        <v>3.4</v>
      </c>
      <c r="X28" t="n">
        <v>0.32</v>
      </c>
      <c r="Y28" t="n">
        <v>1</v>
      </c>
      <c r="Z28" t="n">
        <v>10</v>
      </c>
      <c r="AA28" t="n">
        <v>418.2676351342288</v>
      </c>
      <c r="AB28" t="n">
        <v>572.2922310563912</v>
      </c>
      <c r="AC28" t="n">
        <v>517.6734637415594</v>
      </c>
      <c r="AD28" t="n">
        <v>418267.6351342288</v>
      </c>
      <c r="AE28" t="n">
        <v>572292.2310563911</v>
      </c>
      <c r="AF28" t="n">
        <v>1.343760447050954e-06</v>
      </c>
      <c r="AG28" t="n">
        <v>23</v>
      </c>
      <c r="AH28" t="n">
        <v>517673.4637415594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5.7131</v>
      </c>
      <c r="E29" t="n">
        <v>17.5</v>
      </c>
      <c r="F29" t="n">
        <v>14.44</v>
      </c>
      <c r="G29" t="n">
        <v>54.15</v>
      </c>
      <c r="H29" t="n">
        <v>0.7</v>
      </c>
      <c r="I29" t="n">
        <v>16</v>
      </c>
      <c r="J29" t="n">
        <v>196.03</v>
      </c>
      <c r="K29" t="n">
        <v>53.44</v>
      </c>
      <c r="L29" t="n">
        <v>7.75</v>
      </c>
      <c r="M29" t="n">
        <v>2</v>
      </c>
      <c r="N29" t="n">
        <v>39.84</v>
      </c>
      <c r="O29" t="n">
        <v>24410.52</v>
      </c>
      <c r="P29" t="n">
        <v>150.12</v>
      </c>
      <c r="Q29" t="n">
        <v>1389.8</v>
      </c>
      <c r="R29" t="n">
        <v>50.8</v>
      </c>
      <c r="S29" t="n">
        <v>39.31</v>
      </c>
      <c r="T29" t="n">
        <v>4886.7</v>
      </c>
      <c r="U29" t="n">
        <v>0.77</v>
      </c>
      <c r="V29" t="n">
        <v>0.89</v>
      </c>
      <c r="W29" t="n">
        <v>3.4</v>
      </c>
      <c r="X29" t="n">
        <v>0.32</v>
      </c>
      <c r="Y29" t="n">
        <v>1</v>
      </c>
      <c r="Z29" t="n">
        <v>10</v>
      </c>
      <c r="AA29" t="n">
        <v>417.7859201456026</v>
      </c>
      <c r="AB29" t="n">
        <v>571.6331273571875</v>
      </c>
      <c r="AC29" t="n">
        <v>517.0772639743498</v>
      </c>
      <c r="AD29" t="n">
        <v>417785.9201456025</v>
      </c>
      <c r="AE29" t="n">
        <v>571633.1273571874</v>
      </c>
      <c r="AF29" t="n">
        <v>1.344183952873568e-06</v>
      </c>
      <c r="AG29" t="n">
        <v>23</v>
      </c>
      <c r="AH29" t="n">
        <v>517077.2639743498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5.7105</v>
      </c>
      <c r="E30" t="n">
        <v>17.51</v>
      </c>
      <c r="F30" t="n">
        <v>14.45</v>
      </c>
      <c r="G30" t="n">
        <v>54.18</v>
      </c>
      <c r="H30" t="n">
        <v>0.72</v>
      </c>
      <c r="I30" t="n">
        <v>16</v>
      </c>
      <c r="J30" t="n">
        <v>196.41</v>
      </c>
      <c r="K30" t="n">
        <v>53.44</v>
      </c>
      <c r="L30" t="n">
        <v>8</v>
      </c>
      <c r="M30" t="n">
        <v>0</v>
      </c>
      <c r="N30" t="n">
        <v>39.98</v>
      </c>
      <c r="O30" t="n">
        <v>24458.36</v>
      </c>
      <c r="P30" t="n">
        <v>150.49</v>
      </c>
      <c r="Q30" t="n">
        <v>1389.8</v>
      </c>
      <c r="R30" t="n">
        <v>50.93</v>
      </c>
      <c r="S30" t="n">
        <v>39.31</v>
      </c>
      <c r="T30" t="n">
        <v>4953.03</v>
      </c>
      <c r="U30" t="n">
        <v>0.77</v>
      </c>
      <c r="V30" t="n">
        <v>0.89</v>
      </c>
      <c r="W30" t="n">
        <v>3.4</v>
      </c>
      <c r="X30" t="n">
        <v>0.33</v>
      </c>
      <c r="Y30" t="n">
        <v>1</v>
      </c>
      <c r="Z30" t="n">
        <v>10</v>
      </c>
      <c r="AA30" t="n">
        <v>418.2885700887346</v>
      </c>
      <c r="AB30" t="n">
        <v>572.3208751847311</v>
      </c>
      <c r="AC30" t="n">
        <v>517.6993741144928</v>
      </c>
      <c r="AD30" t="n">
        <v>418288.5700887346</v>
      </c>
      <c r="AE30" t="n">
        <v>572320.8751847311</v>
      </c>
      <c r="AF30" t="n">
        <v>1.343572222240904e-06</v>
      </c>
      <c r="AG30" t="n">
        <v>23</v>
      </c>
      <c r="AH30" t="n">
        <v>517699.3741144928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4.7089</v>
      </c>
      <c r="E2" t="n">
        <v>21.24</v>
      </c>
      <c r="F2" t="n">
        <v>16.43</v>
      </c>
      <c r="G2" t="n">
        <v>8.65</v>
      </c>
      <c r="H2" t="n">
        <v>0.15</v>
      </c>
      <c r="I2" t="n">
        <v>114</v>
      </c>
      <c r="J2" t="n">
        <v>116.05</v>
      </c>
      <c r="K2" t="n">
        <v>43.4</v>
      </c>
      <c r="L2" t="n">
        <v>1</v>
      </c>
      <c r="M2" t="n">
        <v>112</v>
      </c>
      <c r="N2" t="n">
        <v>16.65</v>
      </c>
      <c r="O2" t="n">
        <v>14546.17</v>
      </c>
      <c r="P2" t="n">
        <v>157.49</v>
      </c>
      <c r="Q2" t="n">
        <v>1389.77</v>
      </c>
      <c r="R2" t="n">
        <v>112.91</v>
      </c>
      <c r="S2" t="n">
        <v>39.31</v>
      </c>
      <c r="T2" t="n">
        <v>35452.62</v>
      </c>
      <c r="U2" t="n">
        <v>0.35</v>
      </c>
      <c r="V2" t="n">
        <v>0.78</v>
      </c>
      <c r="W2" t="n">
        <v>3.55</v>
      </c>
      <c r="X2" t="n">
        <v>2.31</v>
      </c>
      <c r="Y2" t="n">
        <v>1</v>
      </c>
      <c r="Z2" t="n">
        <v>10</v>
      </c>
      <c r="AA2" t="n">
        <v>494.4614318273434</v>
      </c>
      <c r="AB2" t="n">
        <v>676.5439451249827</v>
      </c>
      <c r="AC2" t="n">
        <v>611.9755405376442</v>
      </c>
      <c r="AD2" t="n">
        <v>494461.4318273434</v>
      </c>
      <c r="AE2" t="n">
        <v>676543.9451249826</v>
      </c>
      <c r="AF2" t="n">
        <v>1.198594295880185e-06</v>
      </c>
      <c r="AG2" t="n">
        <v>28</v>
      </c>
      <c r="AH2" t="n">
        <v>611975.5405376442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4.9893</v>
      </c>
      <c r="E3" t="n">
        <v>20.04</v>
      </c>
      <c r="F3" t="n">
        <v>15.88</v>
      </c>
      <c r="G3" t="n">
        <v>10.95</v>
      </c>
      <c r="H3" t="n">
        <v>0.19</v>
      </c>
      <c r="I3" t="n">
        <v>87</v>
      </c>
      <c r="J3" t="n">
        <v>116.37</v>
      </c>
      <c r="K3" t="n">
        <v>43.4</v>
      </c>
      <c r="L3" t="n">
        <v>1.25</v>
      </c>
      <c r="M3" t="n">
        <v>85</v>
      </c>
      <c r="N3" t="n">
        <v>16.72</v>
      </c>
      <c r="O3" t="n">
        <v>14585.96</v>
      </c>
      <c r="P3" t="n">
        <v>149.37</v>
      </c>
      <c r="Q3" t="n">
        <v>1390.11</v>
      </c>
      <c r="R3" t="n">
        <v>95.52</v>
      </c>
      <c r="S3" t="n">
        <v>39.31</v>
      </c>
      <c r="T3" t="n">
        <v>26888.7</v>
      </c>
      <c r="U3" t="n">
        <v>0.41</v>
      </c>
      <c r="V3" t="n">
        <v>0.8100000000000001</v>
      </c>
      <c r="W3" t="n">
        <v>3.52</v>
      </c>
      <c r="X3" t="n">
        <v>1.75</v>
      </c>
      <c r="Y3" t="n">
        <v>1</v>
      </c>
      <c r="Z3" t="n">
        <v>10</v>
      </c>
      <c r="AA3" t="n">
        <v>460.0023834809812</v>
      </c>
      <c r="AB3" t="n">
        <v>629.3955549515688</v>
      </c>
      <c r="AC3" t="n">
        <v>569.3269265491998</v>
      </c>
      <c r="AD3" t="n">
        <v>460002.3834809812</v>
      </c>
      <c r="AE3" t="n">
        <v>629395.5549515688</v>
      </c>
      <c r="AF3" t="n">
        <v>1.26996676940156e-06</v>
      </c>
      <c r="AG3" t="n">
        <v>27</v>
      </c>
      <c r="AH3" t="n">
        <v>569326.9265491999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5.182</v>
      </c>
      <c r="E4" t="n">
        <v>19.3</v>
      </c>
      <c r="F4" t="n">
        <v>15.54</v>
      </c>
      <c r="G4" t="n">
        <v>13.32</v>
      </c>
      <c r="H4" t="n">
        <v>0.23</v>
      </c>
      <c r="I4" t="n">
        <v>70</v>
      </c>
      <c r="J4" t="n">
        <v>116.69</v>
      </c>
      <c r="K4" t="n">
        <v>43.4</v>
      </c>
      <c r="L4" t="n">
        <v>1.5</v>
      </c>
      <c r="M4" t="n">
        <v>68</v>
      </c>
      <c r="N4" t="n">
        <v>16.79</v>
      </c>
      <c r="O4" t="n">
        <v>14625.77</v>
      </c>
      <c r="P4" t="n">
        <v>143.52</v>
      </c>
      <c r="Q4" t="n">
        <v>1389.79</v>
      </c>
      <c r="R4" t="n">
        <v>85.26000000000001</v>
      </c>
      <c r="S4" t="n">
        <v>39.31</v>
      </c>
      <c r="T4" t="n">
        <v>21843.08</v>
      </c>
      <c r="U4" t="n">
        <v>0.46</v>
      </c>
      <c r="V4" t="n">
        <v>0.83</v>
      </c>
      <c r="W4" t="n">
        <v>3.48</v>
      </c>
      <c r="X4" t="n">
        <v>1.42</v>
      </c>
      <c r="Y4" t="n">
        <v>1</v>
      </c>
      <c r="Z4" t="n">
        <v>10</v>
      </c>
      <c r="AA4" t="n">
        <v>435.299885343263</v>
      </c>
      <c r="AB4" t="n">
        <v>595.5965072022391</v>
      </c>
      <c r="AC4" t="n">
        <v>538.7536124798047</v>
      </c>
      <c r="AD4" t="n">
        <v>435299.885343263</v>
      </c>
      <c r="AE4" t="n">
        <v>595596.5072022391</v>
      </c>
      <c r="AF4" t="n">
        <v>1.319016254592605e-06</v>
      </c>
      <c r="AG4" t="n">
        <v>26</v>
      </c>
      <c r="AH4" t="n">
        <v>538753.6124798047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5.331</v>
      </c>
      <c r="E5" t="n">
        <v>18.76</v>
      </c>
      <c r="F5" t="n">
        <v>15.29</v>
      </c>
      <c r="G5" t="n">
        <v>15.82</v>
      </c>
      <c r="H5" t="n">
        <v>0.26</v>
      </c>
      <c r="I5" t="n">
        <v>58</v>
      </c>
      <c r="J5" t="n">
        <v>117.01</v>
      </c>
      <c r="K5" t="n">
        <v>43.4</v>
      </c>
      <c r="L5" t="n">
        <v>1.75</v>
      </c>
      <c r="M5" t="n">
        <v>56</v>
      </c>
      <c r="N5" t="n">
        <v>16.86</v>
      </c>
      <c r="O5" t="n">
        <v>14665.62</v>
      </c>
      <c r="P5" t="n">
        <v>138.46</v>
      </c>
      <c r="Q5" t="n">
        <v>1389.74</v>
      </c>
      <c r="R5" t="n">
        <v>77.17</v>
      </c>
      <c r="S5" t="n">
        <v>39.31</v>
      </c>
      <c r="T5" t="n">
        <v>17860.15</v>
      </c>
      <c r="U5" t="n">
        <v>0.51</v>
      </c>
      <c r="V5" t="n">
        <v>0.84</v>
      </c>
      <c r="W5" t="n">
        <v>3.47</v>
      </c>
      <c r="X5" t="n">
        <v>1.17</v>
      </c>
      <c r="Y5" t="n">
        <v>1</v>
      </c>
      <c r="Z5" t="n">
        <v>10</v>
      </c>
      <c r="AA5" t="n">
        <v>414.671901283278</v>
      </c>
      <c r="AB5" t="n">
        <v>567.3723893689386</v>
      </c>
      <c r="AC5" t="n">
        <v>513.223164839716</v>
      </c>
      <c r="AD5" t="n">
        <v>414671.901283278</v>
      </c>
      <c r="AE5" t="n">
        <v>567372.3893689385</v>
      </c>
      <c r="AF5" t="n">
        <v>1.356942426328286e-06</v>
      </c>
      <c r="AG5" t="n">
        <v>25</v>
      </c>
      <c r="AH5" t="n">
        <v>513223.164839716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5.4517</v>
      </c>
      <c r="E6" t="n">
        <v>18.34</v>
      </c>
      <c r="F6" t="n">
        <v>15.09</v>
      </c>
      <c r="G6" t="n">
        <v>18.48</v>
      </c>
      <c r="H6" t="n">
        <v>0.3</v>
      </c>
      <c r="I6" t="n">
        <v>49</v>
      </c>
      <c r="J6" t="n">
        <v>117.34</v>
      </c>
      <c r="K6" t="n">
        <v>43.4</v>
      </c>
      <c r="L6" t="n">
        <v>2</v>
      </c>
      <c r="M6" t="n">
        <v>47</v>
      </c>
      <c r="N6" t="n">
        <v>16.94</v>
      </c>
      <c r="O6" t="n">
        <v>14705.49</v>
      </c>
      <c r="P6" t="n">
        <v>133.71</v>
      </c>
      <c r="Q6" t="n">
        <v>1389.68</v>
      </c>
      <c r="R6" t="n">
        <v>71.48999999999999</v>
      </c>
      <c r="S6" t="n">
        <v>39.31</v>
      </c>
      <c r="T6" t="n">
        <v>15063.39</v>
      </c>
      <c r="U6" t="n">
        <v>0.55</v>
      </c>
      <c r="V6" t="n">
        <v>0.85</v>
      </c>
      <c r="W6" t="n">
        <v>3.44</v>
      </c>
      <c r="X6" t="n">
        <v>0.96</v>
      </c>
      <c r="Y6" t="n">
        <v>1</v>
      </c>
      <c r="Z6" t="n">
        <v>10</v>
      </c>
      <c r="AA6" t="n">
        <v>396.2677667826707</v>
      </c>
      <c r="AB6" t="n">
        <v>542.1910406120969</v>
      </c>
      <c r="AC6" t="n">
        <v>490.4450886659826</v>
      </c>
      <c r="AD6" t="n">
        <v>396267.7667826707</v>
      </c>
      <c r="AE6" t="n">
        <v>542191.0406120969</v>
      </c>
      <c r="AF6" t="n">
        <v>1.38766517081484e-06</v>
      </c>
      <c r="AG6" t="n">
        <v>24</v>
      </c>
      <c r="AH6" t="n">
        <v>490445.0886659825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5.5294</v>
      </c>
      <c r="E7" t="n">
        <v>18.08</v>
      </c>
      <c r="F7" t="n">
        <v>14.97</v>
      </c>
      <c r="G7" t="n">
        <v>20.89</v>
      </c>
      <c r="H7" t="n">
        <v>0.34</v>
      </c>
      <c r="I7" t="n">
        <v>43</v>
      </c>
      <c r="J7" t="n">
        <v>117.66</v>
      </c>
      <c r="K7" t="n">
        <v>43.4</v>
      </c>
      <c r="L7" t="n">
        <v>2.25</v>
      </c>
      <c r="M7" t="n">
        <v>41</v>
      </c>
      <c r="N7" t="n">
        <v>17.01</v>
      </c>
      <c r="O7" t="n">
        <v>14745.39</v>
      </c>
      <c r="P7" t="n">
        <v>129.75</v>
      </c>
      <c r="Q7" t="n">
        <v>1389.79</v>
      </c>
      <c r="R7" t="n">
        <v>67.8</v>
      </c>
      <c r="S7" t="n">
        <v>39.31</v>
      </c>
      <c r="T7" t="n">
        <v>13251.51</v>
      </c>
      <c r="U7" t="n">
        <v>0.58</v>
      </c>
      <c r="V7" t="n">
        <v>0.86</v>
      </c>
      <c r="W7" t="n">
        <v>3.43</v>
      </c>
      <c r="X7" t="n">
        <v>0.85</v>
      </c>
      <c r="Y7" t="n">
        <v>1</v>
      </c>
      <c r="Z7" t="n">
        <v>10</v>
      </c>
      <c r="AA7" t="n">
        <v>389.0720013840252</v>
      </c>
      <c r="AB7" t="n">
        <v>532.3454769389054</v>
      </c>
      <c r="AC7" t="n">
        <v>481.539171771425</v>
      </c>
      <c r="AD7" t="n">
        <v>389072.0013840252</v>
      </c>
      <c r="AE7" t="n">
        <v>532345.4769389054</v>
      </c>
      <c r="AF7" t="n">
        <v>1.407442778491769e-06</v>
      </c>
      <c r="AG7" t="n">
        <v>24</v>
      </c>
      <c r="AH7" t="n">
        <v>481539.171771425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5.6134</v>
      </c>
      <c r="E8" t="n">
        <v>17.81</v>
      </c>
      <c r="F8" t="n">
        <v>14.85</v>
      </c>
      <c r="G8" t="n">
        <v>24.08</v>
      </c>
      <c r="H8" t="n">
        <v>0.37</v>
      </c>
      <c r="I8" t="n">
        <v>37</v>
      </c>
      <c r="J8" t="n">
        <v>117.98</v>
      </c>
      <c r="K8" t="n">
        <v>43.4</v>
      </c>
      <c r="L8" t="n">
        <v>2.5</v>
      </c>
      <c r="M8" t="n">
        <v>35</v>
      </c>
      <c r="N8" t="n">
        <v>17.08</v>
      </c>
      <c r="O8" t="n">
        <v>14785.31</v>
      </c>
      <c r="P8" t="n">
        <v>125.45</v>
      </c>
      <c r="Q8" t="n">
        <v>1389.65</v>
      </c>
      <c r="R8" t="n">
        <v>63.77</v>
      </c>
      <c r="S8" t="n">
        <v>39.31</v>
      </c>
      <c r="T8" t="n">
        <v>11267.86</v>
      </c>
      <c r="U8" t="n">
        <v>0.62</v>
      </c>
      <c r="V8" t="n">
        <v>0.86</v>
      </c>
      <c r="W8" t="n">
        <v>3.42</v>
      </c>
      <c r="X8" t="n">
        <v>0.72</v>
      </c>
      <c r="Y8" t="n">
        <v>1</v>
      </c>
      <c r="Z8" t="n">
        <v>10</v>
      </c>
      <c r="AA8" t="n">
        <v>381.5392406791824</v>
      </c>
      <c r="AB8" t="n">
        <v>522.0388214205914</v>
      </c>
      <c r="AC8" t="n">
        <v>472.216168990297</v>
      </c>
      <c r="AD8" t="n">
        <v>381539.2406791824</v>
      </c>
      <c r="AE8" t="n">
        <v>522038.8214205914</v>
      </c>
      <c r="AF8" t="n">
        <v>1.428823975980341e-06</v>
      </c>
      <c r="AG8" t="n">
        <v>24</v>
      </c>
      <c r="AH8" t="n">
        <v>472216.168990297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5.6702</v>
      </c>
      <c r="E9" t="n">
        <v>17.64</v>
      </c>
      <c r="F9" t="n">
        <v>14.76</v>
      </c>
      <c r="G9" t="n">
        <v>26.84</v>
      </c>
      <c r="H9" t="n">
        <v>0.41</v>
      </c>
      <c r="I9" t="n">
        <v>33</v>
      </c>
      <c r="J9" t="n">
        <v>118.31</v>
      </c>
      <c r="K9" t="n">
        <v>43.4</v>
      </c>
      <c r="L9" t="n">
        <v>2.75</v>
      </c>
      <c r="M9" t="n">
        <v>31</v>
      </c>
      <c r="N9" t="n">
        <v>17.16</v>
      </c>
      <c r="O9" t="n">
        <v>14825.26</v>
      </c>
      <c r="P9" t="n">
        <v>121.58</v>
      </c>
      <c r="Q9" t="n">
        <v>1389.78</v>
      </c>
      <c r="R9" t="n">
        <v>61.11</v>
      </c>
      <c r="S9" t="n">
        <v>39.31</v>
      </c>
      <c r="T9" t="n">
        <v>9956.719999999999</v>
      </c>
      <c r="U9" t="n">
        <v>0.64</v>
      </c>
      <c r="V9" t="n">
        <v>0.87</v>
      </c>
      <c r="W9" t="n">
        <v>3.42</v>
      </c>
      <c r="X9" t="n">
        <v>0.64</v>
      </c>
      <c r="Y9" t="n">
        <v>1</v>
      </c>
      <c r="Z9" t="n">
        <v>10</v>
      </c>
      <c r="AA9" t="n">
        <v>367.4308509078055</v>
      </c>
      <c r="AB9" t="n">
        <v>502.735100117165</v>
      </c>
      <c r="AC9" t="n">
        <v>454.7547677551265</v>
      </c>
      <c r="AD9" t="n">
        <v>367430.8509078055</v>
      </c>
      <c r="AE9" t="n">
        <v>502735.100117165</v>
      </c>
      <c r="AF9" t="n">
        <v>1.443281738091661e-06</v>
      </c>
      <c r="AG9" t="n">
        <v>23</v>
      </c>
      <c r="AH9" t="n">
        <v>454754.7677551265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5.7127</v>
      </c>
      <c r="E10" t="n">
        <v>17.5</v>
      </c>
      <c r="F10" t="n">
        <v>14.7</v>
      </c>
      <c r="G10" t="n">
        <v>29.41</v>
      </c>
      <c r="H10" t="n">
        <v>0.45</v>
      </c>
      <c r="I10" t="n">
        <v>30</v>
      </c>
      <c r="J10" t="n">
        <v>118.63</v>
      </c>
      <c r="K10" t="n">
        <v>43.4</v>
      </c>
      <c r="L10" t="n">
        <v>3</v>
      </c>
      <c r="M10" t="n">
        <v>23</v>
      </c>
      <c r="N10" t="n">
        <v>17.23</v>
      </c>
      <c r="O10" t="n">
        <v>14865.24</v>
      </c>
      <c r="P10" t="n">
        <v>117.86</v>
      </c>
      <c r="Q10" t="n">
        <v>1389.72</v>
      </c>
      <c r="R10" t="n">
        <v>58.86</v>
      </c>
      <c r="S10" t="n">
        <v>39.31</v>
      </c>
      <c r="T10" t="n">
        <v>8846.75</v>
      </c>
      <c r="U10" t="n">
        <v>0.67</v>
      </c>
      <c r="V10" t="n">
        <v>0.87</v>
      </c>
      <c r="W10" t="n">
        <v>3.42</v>
      </c>
      <c r="X10" t="n">
        <v>0.58</v>
      </c>
      <c r="Y10" t="n">
        <v>1</v>
      </c>
      <c r="Z10" t="n">
        <v>10</v>
      </c>
      <c r="AA10" t="n">
        <v>362.3177432644698</v>
      </c>
      <c r="AB10" t="n">
        <v>495.739120665164</v>
      </c>
      <c r="AC10" t="n">
        <v>448.4264747631057</v>
      </c>
      <c r="AD10" t="n">
        <v>362317.7432644698</v>
      </c>
      <c r="AE10" t="n">
        <v>495739.120665164</v>
      </c>
      <c r="AF10" t="n">
        <v>1.454099605868617e-06</v>
      </c>
      <c r="AG10" t="n">
        <v>23</v>
      </c>
      <c r="AH10" t="n">
        <v>448426.4747631057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5.7309</v>
      </c>
      <c r="E11" t="n">
        <v>17.45</v>
      </c>
      <c r="F11" t="n">
        <v>14.7</v>
      </c>
      <c r="G11" t="n">
        <v>31.49</v>
      </c>
      <c r="H11" t="n">
        <v>0.48</v>
      </c>
      <c r="I11" t="n">
        <v>28</v>
      </c>
      <c r="J11" t="n">
        <v>118.96</v>
      </c>
      <c r="K11" t="n">
        <v>43.4</v>
      </c>
      <c r="L11" t="n">
        <v>3.25</v>
      </c>
      <c r="M11" t="n">
        <v>13</v>
      </c>
      <c r="N11" t="n">
        <v>17.31</v>
      </c>
      <c r="O11" t="n">
        <v>14905.25</v>
      </c>
      <c r="P11" t="n">
        <v>115.65</v>
      </c>
      <c r="Q11" t="n">
        <v>1389.77</v>
      </c>
      <c r="R11" t="n">
        <v>58.57</v>
      </c>
      <c r="S11" t="n">
        <v>39.31</v>
      </c>
      <c r="T11" t="n">
        <v>8711.219999999999</v>
      </c>
      <c r="U11" t="n">
        <v>0.67</v>
      </c>
      <c r="V11" t="n">
        <v>0.87</v>
      </c>
      <c r="W11" t="n">
        <v>3.43</v>
      </c>
      <c r="X11" t="n">
        <v>0.57</v>
      </c>
      <c r="Y11" t="n">
        <v>1</v>
      </c>
      <c r="Z11" t="n">
        <v>10</v>
      </c>
      <c r="AA11" t="n">
        <v>359.6707341582356</v>
      </c>
      <c r="AB11" t="n">
        <v>492.1173660282144</v>
      </c>
      <c r="AC11" t="n">
        <v>445.150375305542</v>
      </c>
      <c r="AD11" t="n">
        <v>359670.7341582356</v>
      </c>
      <c r="AE11" t="n">
        <v>492117.3660282144</v>
      </c>
      <c r="AF11" t="n">
        <v>1.458732198657807e-06</v>
      </c>
      <c r="AG11" t="n">
        <v>23</v>
      </c>
      <c r="AH11" t="n">
        <v>445150.375305542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5.7412</v>
      </c>
      <c r="E12" t="n">
        <v>17.42</v>
      </c>
      <c r="F12" t="n">
        <v>14.69</v>
      </c>
      <c r="G12" t="n">
        <v>32.64</v>
      </c>
      <c r="H12" t="n">
        <v>0.52</v>
      </c>
      <c r="I12" t="n">
        <v>27</v>
      </c>
      <c r="J12" t="n">
        <v>119.28</v>
      </c>
      <c r="K12" t="n">
        <v>43.4</v>
      </c>
      <c r="L12" t="n">
        <v>3.5</v>
      </c>
      <c r="M12" t="n">
        <v>2</v>
      </c>
      <c r="N12" t="n">
        <v>17.38</v>
      </c>
      <c r="O12" t="n">
        <v>14945.29</v>
      </c>
      <c r="P12" t="n">
        <v>114.99</v>
      </c>
      <c r="Q12" t="n">
        <v>1389.97</v>
      </c>
      <c r="R12" t="n">
        <v>58.02</v>
      </c>
      <c r="S12" t="n">
        <v>39.31</v>
      </c>
      <c r="T12" t="n">
        <v>8440.700000000001</v>
      </c>
      <c r="U12" t="n">
        <v>0.68</v>
      </c>
      <c r="V12" t="n">
        <v>0.87</v>
      </c>
      <c r="W12" t="n">
        <v>3.44</v>
      </c>
      <c r="X12" t="n">
        <v>0.57</v>
      </c>
      <c r="Y12" t="n">
        <v>1</v>
      </c>
      <c r="Z12" t="n">
        <v>10</v>
      </c>
      <c r="AA12" t="n">
        <v>358.6991658909965</v>
      </c>
      <c r="AB12" t="n">
        <v>490.7880234624109</v>
      </c>
      <c r="AC12" t="n">
        <v>443.9479033284748</v>
      </c>
      <c r="AD12" t="n">
        <v>358699.1658909965</v>
      </c>
      <c r="AE12" t="n">
        <v>490788.0234624109</v>
      </c>
      <c r="AF12" t="n">
        <v>1.461353940730811e-06</v>
      </c>
      <c r="AG12" t="n">
        <v>23</v>
      </c>
      <c r="AH12" t="n">
        <v>443947.9033284747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5.742</v>
      </c>
      <c r="E13" t="n">
        <v>17.42</v>
      </c>
      <c r="F13" t="n">
        <v>14.69</v>
      </c>
      <c r="G13" t="n">
        <v>32.64</v>
      </c>
      <c r="H13" t="n">
        <v>0.55</v>
      </c>
      <c r="I13" t="n">
        <v>27</v>
      </c>
      <c r="J13" t="n">
        <v>119.61</v>
      </c>
      <c r="K13" t="n">
        <v>43.4</v>
      </c>
      <c r="L13" t="n">
        <v>3.75</v>
      </c>
      <c r="M13" t="n">
        <v>0</v>
      </c>
      <c r="N13" t="n">
        <v>17.46</v>
      </c>
      <c r="O13" t="n">
        <v>14985.35</v>
      </c>
      <c r="P13" t="n">
        <v>114.91</v>
      </c>
      <c r="Q13" t="n">
        <v>1389.91</v>
      </c>
      <c r="R13" t="n">
        <v>57.9</v>
      </c>
      <c r="S13" t="n">
        <v>39.31</v>
      </c>
      <c r="T13" t="n">
        <v>8381.07</v>
      </c>
      <c r="U13" t="n">
        <v>0.68</v>
      </c>
      <c r="V13" t="n">
        <v>0.87</v>
      </c>
      <c r="W13" t="n">
        <v>3.44</v>
      </c>
      <c r="X13" t="n">
        <v>0.5600000000000001</v>
      </c>
      <c r="Y13" t="n">
        <v>1</v>
      </c>
      <c r="Z13" t="n">
        <v>10</v>
      </c>
      <c r="AA13" t="n">
        <v>358.5997899984017</v>
      </c>
      <c r="AB13" t="n">
        <v>490.6520529820077</v>
      </c>
      <c r="AC13" t="n">
        <v>443.8249096798855</v>
      </c>
      <c r="AD13" t="n">
        <v>358599.7899984017</v>
      </c>
      <c r="AE13" t="n">
        <v>490652.0529820077</v>
      </c>
      <c r="AF13" t="n">
        <v>1.461557571183083e-06</v>
      </c>
      <c r="AG13" t="n">
        <v>23</v>
      </c>
      <c r="AH13" t="n">
        <v>443824.9096798855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5.108</v>
      </c>
      <c r="E2" t="n">
        <v>19.58</v>
      </c>
      <c r="F2" t="n">
        <v>15.94</v>
      </c>
      <c r="G2" t="n">
        <v>10.62</v>
      </c>
      <c r="H2" t="n">
        <v>0.2</v>
      </c>
      <c r="I2" t="n">
        <v>90</v>
      </c>
      <c r="J2" t="n">
        <v>89.87</v>
      </c>
      <c r="K2" t="n">
        <v>37.55</v>
      </c>
      <c r="L2" t="n">
        <v>1</v>
      </c>
      <c r="M2" t="n">
        <v>88</v>
      </c>
      <c r="N2" t="n">
        <v>11.32</v>
      </c>
      <c r="O2" t="n">
        <v>11317.98</v>
      </c>
      <c r="P2" t="n">
        <v>124.3</v>
      </c>
      <c r="Q2" t="n">
        <v>1390.13</v>
      </c>
      <c r="R2" t="n">
        <v>97.34</v>
      </c>
      <c r="S2" t="n">
        <v>39.31</v>
      </c>
      <c r="T2" t="n">
        <v>27783.6</v>
      </c>
      <c r="U2" t="n">
        <v>0.4</v>
      </c>
      <c r="V2" t="n">
        <v>0.8100000000000001</v>
      </c>
      <c r="W2" t="n">
        <v>3.52</v>
      </c>
      <c r="X2" t="n">
        <v>1.81</v>
      </c>
      <c r="Y2" t="n">
        <v>1</v>
      </c>
      <c r="Z2" t="n">
        <v>10</v>
      </c>
      <c r="AA2" t="n">
        <v>404.8549102377387</v>
      </c>
      <c r="AB2" t="n">
        <v>553.9403491253529</v>
      </c>
      <c r="AC2" t="n">
        <v>501.0730596649914</v>
      </c>
      <c r="AD2" t="n">
        <v>404854.9102377387</v>
      </c>
      <c r="AE2" t="n">
        <v>553940.3491253529</v>
      </c>
      <c r="AF2" t="n">
        <v>1.354357022836277e-06</v>
      </c>
      <c r="AG2" t="n">
        <v>26</v>
      </c>
      <c r="AH2" t="n">
        <v>501073.0596649915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5.3502</v>
      </c>
      <c r="E3" t="n">
        <v>18.69</v>
      </c>
      <c r="F3" t="n">
        <v>15.47</v>
      </c>
      <c r="G3" t="n">
        <v>13.65</v>
      </c>
      <c r="H3" t="n">
        <v>0.24</v>
      </c>
      <c r="I3" t="n">
        <v>68</v>
      </c>
      <c r="J3" t="n">
        <v>90.18000000000001</v>
      </c>
      <c r="K3" t="n">
        <v>37.55</v>
      </c>
      <c r="L3" t="n">
        <v>1.25</v>
      </c>
      <c r="M3" t="n">
        <v>66</v>
      </c>
      <c r="N3" t="n">
        <v>11.37</v>
      </c>
      <c r="O3" t="n">
        <v>11355.7</v>
      </c>
      <c r="P3" t="n">
        <v>116.84</v>
      </c>
      <c r="Q3" t="n">
        <v>1389.71</v>
      </c>
      <c r="R3" t="n">
        <v>83.25</v>
      </c>
      <c r="S3" t="n">
        <v>39.31</v>
      </c>
      <c r="T3" t="n">
        <v>20850.31</v>
      </c>
      <c r="U3" t="n">
        <v>0.47</v>
      </c>
      <c r="V3" t="n">
        <v>0.83</v>
      </c>
      <c r="W3" t="n">
        <v>3.47</v>
      </c>
      <c r="X3" t="n">
        <v>1.34</v>
      </c>
      <c r="Y3" t="n">
        <v>1</v>
      </c>
      <c r="Z3" t="n">
        <v>10</v>
      </c>
      <c r="AA3" t="n">
        <v>378.5976407861738</v>
      </c>
      <c r="AB3" t="n">
        <v>518.0139946727487</v>
      </c>
      <c r="AC3" t="n">
        <v>468.5754660583885</v>
      </c>
      <c r="AD3" t="n">
        <v>378597.6407861738</v>
      </c>
      <c r="AE3" t="n">
        <v>518013.9946727487</v>
      </c>
      <c r="AF3" t="n">
        <v>1.418574969377183e-06</v>
      </c>
      <c r="AG3" t="n">
        <v>25</v>
      </c>
      <c r="AH3" t="n">
        <v>468575.4660583885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5.5069</v>
      </c>
      <c r="E4" t="n">
        <v>18.16</v>
      </c>
      <c r="F4" t="n">
        <v>15.2</v>
      </c>
      <c r="G4" t="n">
        <v>16.89</v>
      </c>
      <c r="H4" t="n">
        <v>0.29</v>
      </c>
      <c r="I4" t="n">
        <v>54</v>
      </c>
      <c r="J4" t="n">
        <v>90.48</v>
      </c>
      <c r="K4" t="n">
        <v>37.55</v>
      </c>
      <c r="L4" t="n">
        <v>1.5</v>
      </c>
      <c r="M4" t="n">
        <v>52</v>
      </c>
      <c r="N4" t="n">
        <v>11.43</v>
      </c>
      <c r="O4" t="n">
        <v>11393.43</v>
      </c>
      <c r="P4" t="n">
        <v>111.12</v>
      </c>
      <c r="Q4" t="n">
        <v>1389.67</v>
      </c>
      <c r="R4" t="n">
        <v>74.95</v>
      </c>
      <c r="S4" t="n">
        <v>39.31</v>
      </c>
      <c r="T4" t="n">
        <v>16773.03</v>
      </c>
      <c r="U4" t="n">
        <v>0.52</v>
      </c>
      <c r="V4" t="n">
        <v>0.84</v>
      </c>
      <c r="W4" t="n">
        <v>3.45</v>
      </c>
      <c r="X4" t="n">
        <v>1.08</v>
      </c>
      <c r="Y4" t="n">
        <v>1</v>
      </c>
      <c r="Z4" t="n">
        <v>10</v>
      </c>
      <c r="AA4" t="n">
        <v>358.9085847190401</v>
      </c>
      <c r="AB4" t="n">
        <v>491.0745595418467</v>
      </c>
      <c r="AC4" t="n">
        <v>444.2070928066453</v>
      </c>
      <c r="AD4" t="n">
        <v>358908.5847190401</v>
      </c>
      <c r="AE4" t="n">
        <v>491074.5595418467</v>
      </c>
      <c r="AF4" t="n">
        <v>1.46012307929857e-06</v>
      </c>
      <c r="AG4" t="n">
        <v>24</v>
      </c>
      <c r="AH4" t="n">
        <v>444207.0928066453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5.6156</v>
      </c>
      <c r="E5" t="n">
        <v>17.81</v>
      </c>
      <c r="F5" t="n">
        <v>15.02</v>
      </c>
      <c r="G5" t="n">
        <v>20.02</v>
      </c>
      <c r="H5" t="n">
        <v>0.34</v>
      </c>
      <c r="I5" t="n">
        <v>45</v>
      </c>
      <c r="J5" t="n">
        <v>90.79000000000001</v>
      </c>
      <c r="K5" t="n">
        <v>37.55</v>
      </c>
      <c r="L5" t="n">
        <v>1.75</v>
      </c>
      <c r="M5" t="n">
        <v>39</v>
      </c>
      <c r="N5" t="n">
        <v>11.49</v>
      </c>
      <c r="O5" t="n">
        <v>11431.19</v>
      </c>
      <c r="P5" t="n">
        <v>105.31</v>
      </c>
      <c r="Q5" t="n">
        <v>1389.79</v>
      </c>
      <c r="R5" t="n">
        <v>68.98999999999999</v>
      </c>
      <c r="S5" t="n">
        <v>39.31</v>
      </c>
      <c r="T5" t="n">
        <v>13834.29</v>
      </c>
      <c r="U5" t="n">
        <v>0.57</v>
      </c>
      <c r="V5" t="n">
        <v>0.85</v>
      </c>
      <c r="W5" t="n">
        <v>3.44</v>
      </c>
      <c r="X5" t="n">
        <v>0.89</v>
      </c>
      <c r="Y5" t="n">
        <v>1</v>
      </c>
      <c r="Z5" t="n">
        <v>10</v>
      </c>
      <c r="AA5" t="n">
        <v>349.3875196717754</v>
      </c>
      <c r="AB5" t="n">
        <v>478.0474183044343</v>
      </c>
      <c r="AC5" t="n">
        <v>432.4232436452238</v>
      </c>
      <c r="AD5" t="n">
        <v>349387.5196717754</v>
      </c>
      <c r="AE5" t="n">
        <v>478047.4183044343</v>
      </c>
      <c r="AF5" t="n">
        <v>1.488944263398472e-06</v>
      </c>
      <c r="AG5" t="n">
        <v>24</v>
      </c>
      <c r="AH5" t="n">
        <v>432423.2436452238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5.7027</v>
      </c>
      <c r="E6" t="n">
        <v>17.54</v>
      </c>
      <c r="F6" t="n">
        <v>14.88</v>
      </c>
      <c r="G6" t="n">
        <v>23.49</v>
      </c>
      <c r="H6" t="n">
        <v>0.39</v>
      </c>
      <c r="I6" t="n">
        <v>38</v>
      </c>
      <c r="J6" t="n">
        <v>91.09999999999999</v>
      </c>
      <c r="K6" t="n">
        <v>37.55</v>
      </c>
      <c r="L6" t="n">
        <v>2</v>
      </c>
      <c r="M6" t="n">
        <v>24</v>
      </c>
      <c r="N6" t="n">
        <v>11.54</v>
      </c>
      <c r="O6" t="n">
        <v>11468.97</v>
      </c>
      <c r="P6" t="n">
        <v>101.15</v>
      </c>
      <c r="Q6" t="n">
        <v>1389.65</v>
      </c>
      <c r="R6" t="n">
        <v>64.42</v>
      </c>
      <c r="S6" t="n">
        <v>39.31</v>
      </c>
      <c r="T6" t="n">
        <v>11585.84</v>
      </c>
      <c r="U6" t="n">
        <v>0.61</v>
      </c>
      <c r="V6" t="n">
        <v>0.86</v>
      </c>
      <c r="W6" t="n">
        <v>3.44</v>
      </c>
      <c r="X6" t="n">
        <v>0.76</v>
      </c>
      <c r="Y6" t="n">
        <v>1</v>
      </c>
      <c r="Z6" t="n">
        <v>10</v>
      </c>
      <c r="AA6" t="n">
        <v>334.5651456472125</v>
      </c>
      <c r="AB6" t="n">
        <v>457.7667922470364</v>
      </c>
      <c r="AC6" t="n">
        <v>414.0781720747067</v>
      </c>
      <c r="AD6" t="n">
        <v>334565.1456472125</v>
      </c>
      <c r="AE6" t="n">
        <v>457766.7922470365</v>
      </c>
      <c r="AF6" t="n">
        <v>1.512038330878708e-06</v>
      </c>
      <c r="AG6" t="n">
        <v>23</v>
      </c>
      <c r="AH6" t="n">
        <v>414078.1720747067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5.7186</v>
      </c>
      <c r="E7" t="n">
        <v>17.49</v>
      </c>
      <c r="F7" t="n">
        <v>14.87</v>
      </c>
      <c r="G7" t="n">
        <v>24.78</v>
      </c>
      <c r="H7" t="n">
        <v>0.43</v>
      </c>
      <c r="I7" t="n">
        <v>36</v>
      </c>
      <c r="J7" t="n">
        <v>91.40000000000001</v>
      </c>
      <c r="K7" t="n">
        <v>37.55</v>
      </c>
      <c r="L7" t="n">
        <v>2.25</v>
      </c>
      <c r="M7" t="n">
        <v>2</v>
      </c>
      <c r="N7" t="n">
        <v>11.6</v>
      </c>
      <c r="O7" t="n">
        <v>11506.78</v>
      </c>
      <c r="P7" t="n">
        <v>99.95999999999999</v>
      </c>
      <c r="Q7" t="n">
        <v>1389.61</v>
      </c>
      <c r="R7" t="n">
        <v>63.05</v>
      </c>
      <c r="S7" t="n">
        <v>39.31</v>
      </c>
      <c r="T7" t="n">
        <v>10912.12</v>
      </c>
      <c r="U7" t="n">
        <v>0.62</v>
      </c>
      <c r="V7" t="n">
        <v>0.86</v>
      </c>
      <c r="W7" t="n">
        <v>3.47</v>
      </c>
      <c r="X7" t="n">
        <v>0.74</v>
      </c>
      <c r="Y7" t="n">
        <v>1</v>
      </c>
      <c r="Z7" t="n">
        <v>10</v>
      </c>
      <c r="AA7" t="n">
        <v>332.9784149755737</v>
      </c>
      <c r="AB7" t="n">
        <v>455.5957573404835</v>
      </c>
      <c r="AC7" t="n">
        <v>412.1143376925685</v>
      </c>
      <c r="AD7" t="n">
        <v>332978.4149755737</v>
      </c>
      <c r="AE7" t="n">
        <v>455595.7573404835</v>
      </c>
      <c r="AF7" t="n">
        <v>1.516254125057074e-06</v>
      </c>
      <c r="AG7" t="n">
        <v>23</v>
      </c>
      <c r="AH7" t="n">
        <v>412114.3376925685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5.7177</v>
      </c>
      <c r="E8" t="n">
        <v>17.49</v>
      </c>
      <c r="F8" t="n">
        <v>14.87</v>
      </c>
      <c r="G8" t="n">
        <v>24.78</v>
      </c>
      <c r="H8" t="n">
        <v>0.48</v>
      </c>
      <c r="I8" t="n">
        <v>36</v>
      </c>
      <c r="J8" t="n">
        <v>91.70999999999999</v>
      </c>
      <c r="K8" t="n">
        <v>37.55</v>
      </c>
      <c r="L8" t="n">
        <v>2.5</v>
      </c>
      <c r="M8" t="n">
        <v>0</v>
      </c>
      <c r="N8" t="n">
        <v>11.66</v>
      </c>
      <c r="O8" t="n">
        <v>11544.61</v>
      </c>
      <c r="P8" t="n">
        <v>100.29</v>
      </c>
      <c r="Q8" t="n">
        <v>1389.81</v>
      </c>
      <c r="R8" t="n">
        <v>63.02</v>
      </c>
      <c r="S8" t="n">
        <v>39.31</v>
      </c>
      <c r="T8" t="n">
        <v>10893.35</v>
      </c>
      <c r="U8" t="n">
        <v>0.62</v>
      </c>
      <c r="V8" t="n">
        <v>0.86</v>
      </c>
      <c r="W8" t="n">
        <v>3.47</v>
      </c>
      <c r="X8" t="n">
        <v>0.75</v>
      </c>
      <c r="Y8" t="n">
        <v>1</v>
      </c>
      <c r="Z8" t="n">
        <v>10</v>
      </c>
      <c r="AA8" t="n">
        <v>333.3159254219642</v>
      </c>
      <c r="AB8" t="n">
        <v>456.057554023145</v>
      </c>
      <c r="AC8" t="n">
        <v>412.5320611479725</v>
      </c>
      <c r="AD8" t="n">
        <v>333315.9254219641</v>
      </c>
      <c r="AE8" t="n">
        <v>456057.554023145</v>
      </c>
      <c r="AF8" t="n">
        <v>1.516015495197921e-06</v>
      </c>
      <c r="AG8" t="n">
        <v>23</v>
      </c>
      <c r="AH8" t="n">
        <v>412532.0611479725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74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3.6821</v>
      </c>
      <c r="E2" t="n">
        <v>27.16</v>
      </c>
      <c r="F2" t="n">
        <v>17.76</v>
      </c>
      <c r="G2" t="n">
        <v>6.02</v>
      </c>
      <c r="H2" t="n">
        <v>0.09</v>
      </c>
      <c r="I2" t="n">
        <v>177</v>
      </c>
      <c r="J2" t="n">
        <v>194.77</v>
      </c>
      <c r="K2" t="n">
        <v>54.38</v>
      </c>
      <c r="L2" t="n">
        <v>1</v>
      </c>
      <c r="M2" t="n">
        <v>175</v>
      </c>
      <c r="N2" t="n">
        <v>39.4</v>
      </c>
      <c r="O2" t="n">
        <v>24256.19</v>
      </c>
      <c r="P2" t="n">
        <v>245.39</v>
      </c>
      <c r="Q2" t="n">
        <v>1390.3</v>
      </c>
      <c r="R2" t="n">
        <v>154.41</v>
      </c>
      <c r="S2" t="n">
        <v>39.31</v>
      </c>
      <c r="T2" t="n">
        <v>55887.76</v>
      </c>
      <c r="U2" t="n">
        <v>0.25</v>
      </c>
      <c r="V2" t="n">
        <v>0.72</v>
      </c>
      <c r="W2" t="n">
        <v>3.66</v>
      </c>
      <c r="X2" t="n">
        <v>3.63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4.0724</v>
      </c>
      <c r="E3" t="n">
        <v>24.56</v>
      </c>
      <c r="F3" t="n">
        <v>16.83</v>
      </c>
      <c r="G3" t="n">
        <v>7.53</v>
      </c>
      <c r="H3" t="n">
        <v>0.11</v>
      </c>
      <c r="I3" t="n">
        <v>134</v>
      </c>
      <c r="J3" t="n">
        <v>195.16</v>
      </c>
      <c r="K3" t="n">
        <v>54.38</v>
      </c>
      <c r="L3" t="n">
        <v>1.25</v>
      </c>
      <c r="M3" t="n">
        <v>132</v>
      </c>
      <c r="N3" t="n">
        <v>39.53</v>
      </c>
      <c r="O3" t="n">
        <v>24303.87</v>
      </c>
      <c r="P3" t="n">
        <v>231.02</v>
      </c>
      <c r="Q3" t="n">
        <v>1390.13</v>
      </c>
      <c r="R3" t="n">
        <v>125.58</v>
      </c>
      <c r="S3" t="n">
        <v>39.31</v>
      </c>
      <c r="T3" t="n">
        <v>41683.67</v>
      </c>
      <c r="U3" t="n">
        <v>0.31</v>
      </c>
      <c r="V3" t="n">
        <v>0.76</v>
      </c>
      <c r="W3" t="n">
        <v>3.57</v>
      </c>
      <c r="X3" t="n">
        <v>2.7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4.3577</v>
      </c>
      <c r="E4" t="n">
        <v>22.95</v>
      </c>
      <c r="F4" t="n">
        <v>16.27</v>
      </c>
      <c r="G4" t="n">
        <v>9.119999999999999</v>
      </c>
      <c r="H4" t="n">
        <v>0.14</v>
      </c>
      <c r="I4" t="n">
        <v>107</v>
      </c>
      <c r="J4" t="n">
        <v>195.55</v>
      </c>
      <c r="K4" t="n">
        <v>54.38</v>
      </c>
      <c r="L4" t="n">
        <v>1.5</v>
      </c>
      <c r="M4" t="n">
        <v>105</v>
      </c>
      <c r="N4" t="n">
        <v>39.67</v>
      </c>
      <c r="O4" t="n">
        <v>24351.61</v>
      </c>
      <c r="P4" t="n">
        <v>221.86</v>
      </c>
      <c r="Q4" t="n">
        <v>1390.22</v>
      </c>
      <c r="R4" t="n">
        <v>108.3</v>
      </c>
      <c r="S4" t="n">
        <v>39.31</v>
      </c>
      <c r="T4" t="n">
        <v>33181.51</v>
      </c>
      <c r="U4" t="n">
        <v>0.36</v>
      </c>
      <c r="V4" t="n">
        <v>0.79</v>
      </c>
      <c r="W4" t="n">
        <v>3.53</v>
      </c>
      <c r="X4" t="n">
        <v>2.14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4.5552</v>
      </c>
      <c r="E5" t="n">
        <v>21.95</v>
      </c>
      <c r="F5" t="n">
        <v>15.94</v>
      </c>
      <c r="G5" t="n">
        <v>10.62</v>
      </c>
      <c r="H5" t="n">
        <v>0.16</v>
      </c>
      <c r="I5" t="n">
        <v>90</v>
      </c>
      <c r="J5" t="n">
        <v>195.93</v>
      </c>
      <c r="K5" t="n">
        <v>54.38</v>
      </c>
      <c r="L5" t="n">
        <v>1.75</v>
      </c>
      <c r="M5" t="n">
        <v>88</v>
      </c>
      <c r="N5" t="n">
        <v>39.81</v>
      </c>
      <c r="O5" t="n">
        <v>24399.39</v>
      </c>
      <c r="P5" t="n">
        <v>216.01</v>
      </c>
      <c r="Q5" t="n">
        <v>1389.68</v>
      </c>
      <c r="R5" t="n">
        <v>97.44</v>
      </c>
      <c r="S5" t="n">
        <v>39.31</v>
      </c>
      <c r="T5" t="n">
        <v>27835.44</v>
      </c>
      <c r="U5" t="n">
        <v>0.4</v>
      </c>
      <c r="V5" t="n">
        <v>0.8100000000000001</v>
      </c>
      <c r="W5" t="n">
        <v>3.52</v>
      </c>
      <c r="X5" t="n">
        <v>1.81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4.7231</v>
      </c>
      <c r="E6" t="n">
        <v>21.17</v>
      </c>
      <c r="F6" t="n">
        <v>15.66</v>
      </c>
      <c r="G6" t="n">
        <v>12.2</v>
      </c>
      <c r="H6" t="n">
        <v>0.18</v>
      </c>
      <c r="I6" t="n">
        <v>77</v>
      </c>
      <c r="J6" t="n">
        <v>196.32</v>
      </c>
      <c r="K6" t="n">
        <v>54.38</v>
      </c>
      <c r="L6" t="n">
        <v>2</v>
      </c>
      <c r="M6" t="n">
        <v>75</v>
      </c>
      <c r="N6" t="n">
        <v>39.95</v>
      </c>
      <c r="O6" t="n">
        <v>24447.22</v>
      </c>
      <c r="P6" t="n">
        <v>210.81</v>
      </c>
      <c r="Q6" t="n">
        <v>1390.2</v>
      </c>
      <c r="R6" t="n">
        <v>89</v>
      </c>
      <c r="S6" t="n">
        <v>39.31</v>
      </c>
      <c r="T6" t="n">
        <v>23680.84</v>
      </c>
      <c r="U6" t="n">
        <v>0.44</v>
      </c>
      <c r="V6" t="n">
        <v>0.82</v>
      </c>
      <c r="W6" t="n">
        <v>3.49</v>
      </c>
      <c r="X6" t="n">
        <v>1.54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4.8597</v>
      </c>
      <c r="E7" t="n">
        <v>20.58</v>
      </c>
      <c r="F7" t="n">
        <v>15.46</v>
      </c>
      <c r="G7" t="n">
        <v>13.84</v>
      </c>
      <c r="H7" t="n">
        <v>0.2</v>
      </c>
      <c r="I7" t="n">
        <v>67</v>
      </c>
      <c r="J7" t="n">
        <v>196.71</v>
      </c>
      <c r="K7" t="n">
        <v>54.38</v>
      </c>
      <c r="L7" t="n">
        <v>2.25</v>
      </c>
      <c r="M7" t="n">
        <v>65</v>
      </c>
      <c r="N7" t="n">
        <v>40.08</v>
      </c>
      <c r="O7" t="n">
        <v>24495.09</v>
      </c>
      <c r="P7" t="n">
        <v>206.64</v>
      </c>
      <c r="Q7" t="n">
        <v>1389.79</v>
      </c>
      <c r="R7" t="n">
        <v>82.89</v>
      </c>
      <c r="S7" t="n">
        <v>39.31</v>
      </c>
      <c r="T7" t="n">
        <v>20677.86</v>
      </c>
      <c r="U7" t="n">
        <v>0.47</v>
      </c>
      <c r="V7" t="n">
        <v>0.83</v>
      </c>
      <c r="W7" t="n">
        <v>3.47</v>
      </c>
      <c r="X7" t="n">
        <v>1.33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4.9573</v>
      </c>
      <c r="E8" t="n">
        <v>20.17</v>
      </c>
      <c r="F8" t="n">
        <v>15.32</v>
      </c>
      <c r="G8" t="n">
        <v>15.32</v>
      </c>
      <c r="H8" t="n">
        <v>0.23</v>
      </c>
      <c r="I8" t="n">
        <v>60</v>
      </c>
      <c r="J8" t="n">
        <v>197.1</v>
      </c>
      <c r="K8" t="n">
        <v>54.38</v>
      </c>
      <c r="L8" t="n">
        <v>2.5</v>
      </c>
      <c r="M8" t="n">
        <v>58</v>
      </c>
      <c r="N8" t="n">
        <v>40.22</v>
      </c>
      <c r="O8" t="n">
        <v>24543.01</v>
      </c>
      <c r="P8" t="n">
        <v>203.19</v>
      </c>
      <c r="Q8" t="n">
        <v>1390.02</v>
      </c>
      <c r="R8" t="n">
        <v>78.33</v>
      </c>
      <c r="S8" t="n">
        <v>39.31</v>
      </c>
      <c r="T8" t="n">
        <v>18429.96</v>
      </c>
      <c r="U8" t="n">
        <v>0.5</v>
      </c>
      <c r="V8" t="n">
        <v>0.84</v>
      </c>
      <c r="W8" t="n">
        <v>3.46</v>
      </c>
      <c r="X8" t="n">
        <v>1.2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5.0665</v>
      </c>
      <c r="E9" t="n">
        <v>19.74</v>
      </c>
      <c r="F9" t="n">
        <v>15.16</v>
      </c>
      <c r="G9" t="n">
        <v>17.16</v>
      </c>
      <c r="H9" t="n">
        <v>0.25</v>
      </c>
      <c r="I9" t="n">
        <v>53</v>
      </c>
      <c r="J9" t="n">
        <v>197.49</v>
      </c>
      <c r="K9" t="n">
        <v>54.38</v>
      </c>
      <c r="L9" t="n">
        <v>2.75</v>
      </c>
      <c r="M9" t="n">
        <v>51</v>
      </c>
      <c r="N9" t="n">
        <v>40.36</v>
      </c>
      <c r="O9" t="n">
        <v>24590.98</v>
      </c>
      <c r="P9" t="n">
        <v>199.63</v>
      </c>
      <c r="Q9" t="n">
        <v>1389.89</v>
      </c>
      <c r="R9" t="n">
        <v>73.78</v>
      </c>
      <c r="S9" t="n">
        <v>39.31</v>
      </c>
      <c r="T9" t="n">
        <v>16189.49</v>
      </c>
      <c r="U9" t="n">
        <v>0.53</v>
      </c>
      <c r="V9" t="n">
        <v>0.85</v>
      </c>
      <c r="W9" t="n">
        <v>3.44</v>
      </c>
      <c r="X9" t="n">
        <v>1.04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5.1398</v>
      </c>
      <c r="E10" t="n">
        <v>19.46</v>
      </c>
      <c r="F10" t="n">
        <v>15.07</v>
      </c>
      <c r="G10" t="n">
        <v>18.84</v>
      </c>
      <c r="H10" t="n">
        <v>0.27</v>
      </c>
      <c r="I10" t="n">
        <v>48</v>
      </c>
      <c r="J10" t="n">
        <v>197.88</v>
      </c>
      <c r="K10" t="n">
        <v>54.38</v>
      </c>
      <c r="L10" t="n">
        <v>3</v>
      </c>
      <c r="M10" t="n">
        <v>46</v>
      </c>
      <c r="N10" t="n">
        <v>40.5</v>
      </c>
      <c r="O10" t="n">
        <v>24639</v>
      </c>
      <c r="P10" t="n">
        <v>196.93</v>
      </c>
      <c r="Q10" t="n">
        <v>1389.92</v>
      </c>
      <c r="R10" t="n">
        <v>70.67</v>
      </c>
      <c r="S10" t="n">
        <v>39.31</v>
      </c>
      <c r="T10" t="n">
        <v>14659.91</v>
      </c>
      <c r="U10" t="n">
        <v>0.5600000000000001</v>
      </c>
      <c r="V10" t="n">
        <v>0.85</v>
      </c>
      <c r="W10" t="n">
        <v>3.44</v>
      </c>
      <c r="X10" t="n">
        <v>0.95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5.1999</v>
      </c>
      <c r="E11" t="n">
        <v>19.23</v>
      </c>
      <c r="F11" t="n">
        <v>15</v>
      </c>
      <c r="G11" t="n">
        <v>20.46</v>
      </c>
      <c r="H11" t="n">
        <v>0.29</v>
      </c>
      <c r="I11" t="n">
        <v>44</v>
      </c>
      <c r="J11" t="n">
        <v>198.27</v>
      </c>
      <c r="K11" t="n">
        <v>54.38</v>
      </c>
      <c r="L11" t="n">
        <v>3.25</v>
      </c>
      <c r="M11" t="n">
        <v>42</v>
      </c>
      <c r="N11" t="n">
        <v>40.64</v>
      </c>
      <c r="O11" t="n">
        <v>24687.06</v>
      </c>
      <c r="P11" t="n">
        <v>194.6</v>
      </c>
      <c r="Q11" t="n">
        <v>1389.91</v>
      </c>
      <c r="R11" t="n">
        <v>68.48</v>
      </c>
      <c r="S11" t="n">
        <v>39.31</v>
      </c>
      <c r="T11" t="n">
        <v>13584.57</v>
      </c>
      <c r="U11" t="n">
        <v>0.57</v>
      </c>
      <c r="V11" t="n">
        <v>0.86</v>
      </c>
      <c r="W11" t="n">
        <v>3.44</v>
      </c>
      <c r="X11" t="n">
        <v>0.88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5.2483</v>
      </c>
      <c r="E12" t="n">
        <v>19.05</v>
      </c>
      <c r="F12" t="n">
        <v>14.94</v>
      </c>
      <c r="G12" t="n">
        <v>21.87</v>
      </c>
      <c r="H12" t="n">
        <v>0.31</v>
      </c>
      <c r="I12" t="n">
        <v>41</v>
      </c>
      <c r="J12" t="n">
        <v>198.66</v>
      </c>
      <c r="K12" t="n">
        <v>54.38</v>
      </c>
      <c r="L12" t="n">
        <v>3.5</v>
      </c>
      <c r="M12" t="n">
        <v>39</v>
      </c>
      <c r="N12" t="n">
        <v>40.78</v>
      </c>
      <c r="O12" t="n">
        <v>24735.17</v>
      </c>
      <c r="P12" t="n">
        <v>192.36</v>
      </c>
      <c r="Q12" t="n">
        <v>1389.84</v>
      </c>
      <c r="R12" t="n">
        <v>66.65000000000001</v>
      </c>
      <c r="S12" t="n">
        <v>39.31</v>
      </c>
      <c r="T12" t="n">
        <v>12683.99</v>
      </c>
      <c r="U12" t="n">
        <v>0.59</v>
      </c>
      <c r="V12" t="n">
        <v>0.86</v>
      </c>
      <c r="W12" t="n">
        <v>3.43</v>
      </c>
      <c r="X12" t="n">
        <v>0.82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5.2986</v>
      </c>
      <c r="E13" t="n">
        <v>18.87</v>
      </c>
      <c r="F13" t="n">
        <v>14.88</v>
      </c>
      <c r="G13" t="n">
        <v>23.49</v>
      </c>
      <c r="H13" t="n">
        <v>0.33</v>
      </c>
      <c r="I13" t="n">
        <v>38</v>
      </c>
      <c r="J13" t="n">
        <v>199.05</v>
      </c>
      <c r="K13" t="n">
        <v>54.38</v>
      </c>
      <c r="L13" t="n">
        <v>3.75</v>
      </c>
      <c r="M13" t="n">
        <v>36</v>
      </c>
      <c r="N13" t="n">
        <v>40.92</v>
      </c>
      <c r="O13" t="n">
        <v>24783.33</v>
      </c>
      <c r="P13" t="n">
        <v>190.24</v>
      </c>
      <c r="Q13" t="n">
        <v>1389.64</v>
      </c>
      <c r="R13" t="n">
        <v>64.95</v>
      </c>
      <c r="S13" t="n">
        <v>39.31</v>
      </c>
      <c r="T13" t="n">
        <v>11849.2</v>
      </c>
      <c r="U13" t="n">
        <v>0.61</v>
      </c>
      <c r="V13" t="n">
        <v>0.86</v>
      </c>
      <c r="W13" t="n">
        <v>3.42</v>
      </c>
      <c r="X13" t="n">
        <v>0.76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5.3485</v>
      </c>
      <c r="E14" t="n">
        <v>18.7</v>
      </c>
      <c r="F14" t="n">
        <v>14.82</v>
      </c>
      <c r="G14" t="n">
        <v>25.4</v>
      </c>
      <c r="H14" t="n">
        <v>0.36</v>
      </c>
      <c r="I14" t="n">
        <v>35</v>
      </c>
      <c r="J14" t="n">
        <v>199.44</v>
      </c>
      <c r="K14" t="n">
        <v>54.38</v>
      </c>
      <c r="L14" t="n">
        <v>4</v>
      </c>
      <c r="M14" t="n">
        <v>33</v>
      </c>
      <c r="N14" t="n">
        <v>41.06</v>
      </c>
      <c r="O14" t="n">
        <v>24831.54</v>
      </c>
      <c r="P14" t="n">
        <v>187.61</v>
      </c>
      <c r="Q14" t="n">
        <v>1389.71</v>
      </c>
      <c r="R14" t="n">
        <v>63</v>
      </c>
      <c r="S14" t="n">
        <v>39.31</v>
      </c>
      <c r="T14" t="n">
        <v>10889.18</v>
      </c>
      <c r="U14" t="n">
        <v>0.62</v>
      </c>
      <c r="V14" t="n">
        <v>0.87</v>
      </c>
      <c r="W14" t="n">
        <v>3.42</v>
      </c>
      <c r="X14" t="n">
        <v>0.7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5.3877</v>
      </c>
      <c r="E15" t="n">
        <v>18.56</v>
      </c>
      <c r="F15" t="n">
        <v>14.76</v>
      </c>
      <c r="G15" t="n">
        <v>26.84</v>
      </c>
      <c r="H15" t="n">
        <v>0.38</v>
      </c>
      <c r="I15" t="n">
        <v>33</v>
      </c>
      <c r="J15" t="n">
        <v>199.83</v>
      </c>
      <c r="K15" t="n">
        <v>54.38</v>
      </c>
      <c r="L15" t="n">
        <v>4.25</v>
      </c>
      <c r="M15" t="n">
        <v>31</v>
      </c>
      <c r="N15" t="n">
        <v>41.2</v>
      </c>
      <c r="O15" t="n">
        <v>24879.79</v>
      </c>
      <c r="P15" t="n">
        <v>185.53</v>
      </c>
      <c r="Q15" t="n">
        <v>1389.76</v>
      </c>
      <c r="R15" t="n">
        <v>61.03</v>
      </c>
      <c r="S15" t="n">
        <v>39.31</v>
      </c>
      <c r="T15" t="n">
        <v>9914.059999999999</v>
      </c>
      <c r="U15" t="n">
        <v>0.64</v>
      </c>
      <c r="V15" t="n">
        <v>0.87</v>
      </c>
      <c r="W15" t="n">
        <v>3.42</v>
      </c>
      <c r="X15" t="n">
        <v>0.64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5.4222</v>
      </c>
      <c r="E16" t="n">
        <v>18.44</v>
      </c>
      <c r="F16" t="n">
        <v>14.72</v>
      </c>
      <c r="G16" t="n">
        <v>28.49</v>
      </c>
      <c r="H16" t="n">
        <v>0.4</v>
      </c>
      <c r="I16" t="n">
        <v>31</v>
      </c>
      <c r="J16" t="n">
        <v>200.22</v>
      </c>
      <c r="K16" t="n">
        <v>54.38</v>
      </c>
      <c r="L16" t="n">
        <v>4.5</v>
      </c>
      <c r="M16" t="n">
        <v>29</v>
      </c>
      <c r="N16" t="n">
        <v>41.35</v>
      </c>
      <c r="O16" t="n">
        <v>24928.09</v>
      </c>
      <c r="P16" t="n">
        <v>183.75</v>
      </c>
      <c r="Q16" t="n">
        <v>1389.63</v>
      </c>
      <c r="R16" t="n">
        <v>59.81</v>
      </c>
      <c r="S16" t="n">
        <v>39.31</v>
      </c>
      <c r="T16" t="n">
        <v>9318.01</v>
      </c>
      <c r="U16" t="n">
        <v>0.66</v>
      </c>
      <c r="V16" t="n">
        <v>0.87</v>
      </c>
      <c r="W16" t="n">
        <v>3.41</v>
      </c>
      <c r="X16" t="n">
        <v>0.6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5.457</v>
      </c>
      <c r="E17" t="n">
        <v>18.32</v>
      </c>
      <c r="F17" t="n">
        <v>14.68</v>
      </c>
      <c r="G17" t="n">
        <v>30.37</v>
      </c>
      <c r="H17" t="n">
        <v>0.42</v>
      </c>
      <c r="I17" t="n">
        <v>29</v>
      </c>
      <c r="J17" t="n">
        <v>200.61</v>
      </c>
      <c r="K17" t="n">
        <v>54.38</v>
      </c>
      <c r="L17" t="n">
        <v>4.75</v>
      </c>
      <c r="M17" t="n">
        <v>27</v>
      </c>
      <c r="N17" t="n">
        <v>41.49</v>
      </c>
      <c r="O17" t="n">
        <v>24976.45</v>
      </c>
      <c r="P17" t="n">
        <v>180.89</v>
      </c>
      <c r="Q17" t="n">
        <v>1389.69</v>
      </c>
      <c r="R17" t="n">
        <v>58.5</v>
      </c>
      <c r="S17" t="n">
        <v>39.31</v>
      </c>
      <c r="T17" t="n">
        <v>8668.1</v>
      </c>
      <c r="U17" t="n">
        <v>0.67</v>
      </c>
      <c r="V17" t="n">
        <v>0.87</v>
      </c>
      <c r="W17" t="n">
        <v>3.41</v>
      </c>
      <c r="X17" t="n">
        <v>0.5600000000000001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5.4891</v>
      </c>
      <c r="E18" t="n">
        <v>18.22</v>
      </c>
      <c r="F18" t="n">
        <v>14.65</v>
      </c>
      <c r="G18" t="n">
        <v>32.56</v>
      </c>
      <c r="H18" t="n">
        <v>0.44</v>
      </c>
      <c r="I18" t="n">
        <v>27</v>
      </c>
      <c r="J18" t="n">
        <v>201.01</v>
      </c>
      <c r="K18" t="n">
        <v>54.38</v>
      </c>
      <c r="L18" t="n">
        <v>5</v>
      </c>
      <c r="M18" t="n">
        <v>25</v>
      </c>
      <c r="N18" t="n">
        <v>41.63</v>
      </c>
      <c r="O18" t="n">
        <v>25024.84</v>
      </c>
      <c r="P18" t="n">
        <v>178.89</v>
      </c>
      <c r="Q18" t="n">
        <v>1389.62</v>
      </c>
      <c r="R18" t="n">
        <v>57.76</v>
      </c>
      <c r="S18" t="n">
        <v>39.31</v>
      </c>
      <c r="T18" t="n">
        <v>8311.879999999999</v>
      </c>
      <c r="U18" t="n">
        <v>0.68</v>
      </c>
      <c r="V18" t="n">
        <v>0.88</v>
      </c>
      <c r="W18" t="n">
        <v>3.4</v>
      </c>
      <c r="X18" t="n">
        <v>0.53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5.5066</v>
      </c>
      <c r="E19" t="n">
        <v>18.16</v>
      </c>
      <c r="F19" t="n">
        <v>14.63</v>
      </c>
      <c r="G19" t="n">
        <v>33.77</v>
      </c>
      <c r="H19" t="n">
        <v>0.46</v>
      </c>
      <c r="I19" t="n">
        <v>26</v>
      </c>
      <c r="J19" t="n">
        <v>201.4</v>
      </c>
      <c r="K19" t="n">
        <v>54.38</v>
      </c>
      <c r="L19" t="n">
        <v>5.25</v>
      </c>
      <c r="M19" t="n">
        <v>24</v>
      </c>
      <c r="N19" t="n">
        <v>41.77</v>
      </c>
      <c r="O19" t="n">
        <v>25073.29</v>
      </c>
      <c r="P19" t="n">
        <v>177.34</v>
      </c>
      <c r="Q19" t="n">
        <v>1389.59</v>
      </c>
      <c r="R19" t="n">
        <v>57.3</v>
      </c>
      <c r="S19" t="n">
        <v>39.31</v>
      </c>
      <c r="T19" t="n">
        <v>8086.76</v>
      </c>
      <c r="U19" t="n">
        <v>0.6899999999999999</v>
      </c>
      <c r="V19" t="n">
        <v>0.88</v>
      </c>
      <c r="W19" t="n">
        <v>3.4</v>
      </c>
      <c r="X19" t="n">
        <v>0.51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5.5458</v>
      </c>
      <c r="E20" t="n">
        <v>18.03</v>
      </c>
      <c r="F20" t="n">
        <v>14.58</v>
      </c>
      <c r="G20" t="n">
        <v>36.45</v>
      </c>
      <c r="H20" t="n">
        <v>0.48</v>
      </c>
      <c r="I20" t="n">
        <v>24</v>
      </c>
      <c r="J20" t="n">
        <v>201.79</v>
      </c>
      <c r="K20" t="n">
        <v>54.38</v>
      </c>
      <c r="L20" t="n">
        <v>5.5</v>
      </c>
      <c r="M20" t="n">
        <v>22</v>
      </c>
      <c r="N20" t="n">
        <v>41.92</v>
      </c>
      <c r="O20" t="n">
        <v>25121.79</v>
      </c>
      <c r="P20" t="n">
        <v>174.73</v>
      </c>
      <c r="Q20" t="n">
        <v>1389.62</v>
      </c>
      <c r="R20" t="n">
        <v>55.45</v>
      </c>
      <c r="S20" t="n">
        <v>39.31</v>
      </c>
      <c r="T20" t="n">
        <v>7170.76</v>
      </c>
      <c r="U20" t="n">
        <v>0.71</v>
      </c>
      <c r="V20" t="n">
        <v>0.88</v>
      </c>
      <c r="W20" t="n">
        <v>3.4</v>
      </c>
      <c r="X20" t="n">
        <v>0.46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5.5651</v>
      </c>
      <c r="E21" t="n">
        <v>17.97</v>
      </c>
      <c r="F21" t="n">
        <v>14.56</v>
      </c>
      <c r="G21" t="n">
        <v>37.98</v>
      </c>
      <c r="H21" t="n">
        <v>0.51</v>
      </c>
      <c r="I21" t="n">
        <v>23</v>
      </c>
      <c r="J21" t="n">
        <v>202.19</v>
      </c>
      <c r="K21" t="n">
        <v>54.38</v>
      </c>
      <c r="L21" t="n">
        <v>5.75</v>
      </c>
      <c r="M21" t="n">
        <v>21</v>
      </c>
      <c r="N21" t="n">
        <v>42.06</v>
      </c>
      <c r="O21" t="n">
        <v>25170.34</v>
      </c>
      <c r="P21" t="n">
        <v>172.56</v>
      </c>
      <c r="Q21" t="n">
        <v>1389.61</v>
      </c>
      <c r="R21" t="n">
        <v>54.78</v>
      </c>
      <c r="S21" t="n">
        <v>39.31</v>
      </c>
      <c r="T21" t="n">
        <v>6840.48</v>
      </c>
      <c r="U21" t="n">
        <v>0.72</v>
      </c>
      <c r="V21" t="n">
        <v>0.88</v>
      </c>
      <c r="W21" t="n">
        <v>3.4</v>
      </c>
      <c r="X21" t="n">
        <v>0.44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5.5838</v>
      </c>
      <c r="E22" t="n">
        <v>17.91</v>
      </c>
      <c r="F22" t="n">
        <v>14.54</v>
      </c>
      <c r="G22" t="n">
        <v>39.65</v>
      </c>
      <c r="H22" t="n">
        <v>0.53</v>
      </c>
      <c r="I22" t="n">
        <v>22</v>
      </c>
      <c r="J22" t="n">
        <v>202.58</v>
      </c>
      <c r="K22" t="n">
        <v>54.38</v>
      </c>
      <c r="L22" t="n">
        <v>6</v>
      </c>
      <c r="M22" t="n">
        <v>20</v>
      </c>
      <c r="N22" t="n">
        <v>42.2</v>
      </c>
      <c r="O22" t="n">
        <v>25218.93</v>
      </c>
      <c r="P22" t="n">
        <v>171.27</v>
      </c>
      <c r="Q22" t="n">
        <v>1389.68</v>
      </c>
      <c r="R22" t="n">
        <v>54.37</v>
      </c>
      <c r="S22" t="n">
        <v>39.31</v>
      </c>
      <c r="T22" t="n">
        <v>6640.72</v>
      </c>
      <c r="U22" t="n">
        <v>0.72</v>
      </c>
      <c r="V22" t="n">
        <v>0.88</v>
      </c>
      <c r="W22" t="n">
        <v>3.39</v>
      </c>
      <c r="X22" t="n">
        <v>0.41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5.6038</v>
      </c>
      <c r="E23" t="n">
        <v>17.84</v>
      </c>
      <c r="F23" t="n">
        <v>14.51</v>
      </c>
      <c r="G23" t="n">
        <v>41.46</v>
      </c>
      <c r="H23" t="n">
        <v>0.55</v>
      </c>
      <c r="I23" t="n">
        <v>21</v>
      </c>
      <c r="J23" t="n">
        <v>202.98</v>
      </c>
      <c r="K23" t="n">
        <v>54.38</v>
      </c>
      <c r="L23" t="n">
        <v>6.25</v>
      </c>
      <c r="M23" t="n">
        <v>19</v>
      </c>
      <c r="N23" t="n">
        <v>42.35</v>
      </c>
      <c r="O23" t="n">
        <v>25267.7</v>
      </c>
      <c r="P23" t="n">
        <v>168.05</v>
      </c>
      <c r="Q23" t="n">
        <v>1389.66</v>
      </c>
      <c r="R23" t="n">
        <v>53.37</v>
      </c>
      <c r="S23" t="n">
        <v>39.31</v>
      </c>
      <c r="T23" t="n">
        <v>6146.29</v>
      </c>
      <c r="U23" t="n">
        <v>0.74</v>
      </c>
      <c r="V23" t="n">
        <v>0.88</v>
      </c>
      <c r="W23" t="n">
        <v>3.4</v>
      </c>
      <c r="X23" t="n">
        <v>0.39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5.6217</v>
      </c>
      <c r="E24" t="n">
        <v>17.79</v>
      </c>
      <c r="F24" t="n">
        <v>14.49</v>
      </c>
      <c r="G24" t="n">
        <v>43.48</v>
      </c>
      <c r="H24" t="n">
        <v>0.57</v>
      </c>
      <c r="I24" t="n">
        <v>20</v>
      </c>
      <c r="J24" t="n">
        <v>203.37</v>
      </c>
      <c r="K24" t="n">
        <v>54.38</v>
      </c>
      <c r="L24" t="n">
        <v>6.5</v>
      </c>
      <c r="M24" t="n">
        <v>18</v>
      </c>
      <c r="N24" t="n">
        <v>42.49</v>
      </c>
      <c r="O24" t="n">
        <v>25316.39</v>
      </c>
      <c r="P24" t="n">
        <v>167.39</v>
      </c>
      <c r="Q24" t="n">
        <v>1389.64</v>
      </c>
      <c r="R24" t="n">
        <v>52.82</v>
      </c>
      <c r="S24" t="n">
        <v>39.31</v>
      </c>
      <c r="T24" t="n">
        <v>5876.17</v>
      </c>
      <c r="U24" t="n">
        <v>0.74</v>
      </c>
      <c r="V24" t="n">
        <v>0.89</v>
      </c>
      <c r="W24" t="n">
        <v>3.4</v>
      </c>
      <c r="X24" t="n">
        <v>0.37</v>
      </c>
      <c r="Y24" t="n">
        <v>1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5.6393</v>
      </c>
      <c r="E25" t="n">
        <v>17.73</v>
      </c>
      <c r="F25" t="n">
        <v>14.48</v>
      </c>
      <c r="G25" t="n">
        <v>45.72</v>
      </c>
      <c r="H25" t="n">
        <v>0.59</v>
      </c>
      <c r="I25" t="n">
        <v>19</v>
      </c>
      <c r="J25" t="n">
        <v>203.77</v>
      </c>
      <c r="K25" t="n">
        <v>54.38</v>
      </c>
      <c r="L25" t="n">
        <v>6.75</v>
      </c>
      <c r="M25" t="n">
        <v>17</v>
      </c>
      <c r="N25" t="n">
        <v>42.64</v>
      </c>
      <c r="O25" t="n">
        <v>25365.14</v>
      </c>
      <c r="P25" t="n">
        <v>164.57</v>
      </c>
      <c r="Q25" t="n">
        <v>1389.59</v>
      </c>
      <c r="R25" t="n">
        <v>52.61</v>
      </c>
      <c r="S25" t="n">
        <v>39.31</v>
      </c>
      <c r="T25" t="n">
        <v>5777.33</v>
      </c>
      <c r="U25" t="n">
        <v>0.75</v>
      </c>
      <c r="V25" t="n">
        <v>0.89</v>
      </c>
      <c r="W25" t="n">
        <v>3.39</v>
      </c>
      <c r="X25" t="n">
        <v>0.36</v>
      </c>
      <c r="Y25" t="n">
        <v>1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5.6551</v>
      </c>
      <c r="E26" t="n">
        <v>17.68</v>
      </c>
      <c r="F26" t="n">
        <v>14.47</v>
      </c>
      <c r="G26" t="n">
        <v>48.22</v>
      </c>
      <c r="H26" t="n">
        <v>0.61</v>
      </c>
      <c r="I26" t="n">
        <v>18</v>
      </c>
      <c r="J26" t="n">
        <v>204.16</v>
      </c>
      <c r="K26" t="n">
        <v>54.38</v>
      </c>
      <c r="L26" t="n">
        <v>7</v>
      </c>
      <c r="M26" t="n">
        <v>15</v>
      </c>
      <c r="N26" t="n">
        <v>42.78</v>
      </c>
      <c r="O26" t="n">
        <v>25413.94</v>
      </c>
      <c r="P26" t="n">
        <v>162.23</v>
      </c>
      <c r="Q26" t="n">
        <v>1389.69</v>
      </c>
      <c r="R26" t="n">
        <v>51.95</v>
      </c>
      <c r="S26" t="n">
        <v>39.31</v>
      </c>
      <c r="T26" t="n">
        <v>5448.37</v>
      </c>
      <c r="U26" t="n">
        <v>0.76</v>
      </c>
      <c r="V26" t="n">
        <v>0.89</v>
      </c>
      <c r="W26" t="n">
        <v>3.39</v>
      </c>
      <c r="X26" t="n">
        <v>0.34</v>
      </c>
      <c r="Y26" t="n">
        <v>1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5.6807</v>
      </c>
      <c r="E27" t="n">
        <v>17.6</v>
      </c>
      <c r="F27" t="n">
        <v>14.43</v>
      </c>
      <c r="G27" t="n">
        <v>50.91</v>
      </c>
      <c r="H27" t="n">
        <v>0.63</v>
      </c>
      <c r="I27" t="n">
        <v>17</v>
      </c>
      <c r="J27" t="n">
        <v>204.56</v>
      </c>
      <c r="K27" t="n">
        <v>54.38</v>
      </c>
      <c r="L27" t="n">
        <v>7.25</v>
      </c>
      <c r="M27" t="n">
        <v>15</v>
      </c>
      <c r="N27" t="n">
        <v>42.93</v>
      </c>
      <c r="O27" t="n">
        <v>25462.78</v>
      </c>
      <c r="P27" t="n">
        <v>159.81</v>
      </c>
      <c r="Q27" t="n">
        <v>1389.62</v>
      </c>
      <c r="R27" t="n">
        <v>50.96</v>
      </c>
      <c r="S27" t="n">
        <v>39.31</v>
      </c>
      <c r="T27" t="n">
        <v>4960.4</v>
      </c>
      <c r="U27" t="n">
        <v>0.77</v>
      </c>
      <c r="V27" t="n">
        <v>0.89</v>
      </c>
      <c r="W27" t="n">
        <v>3.38</v>
      </c>
      <c r="X27" t="n">
        <v>0.3</v>
      </c>
      <c r="Y27" t="n">
        <v>1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5.6725</v>
      </c>
      <c r="E28" t="n">
        <v>17.63</v>
      </c>
      <c r="F28" t="n">
        <v>14.45</v>
      </c>
      <c r="G28" t="n">
        <v>51</v>
      </c>
      <c r="H28" t="n">
        <v>0.65</v>
      </c>
      <c r="I28" t="n">
        <v>17</v>
      </c>
      <c r="J28" t="n">
        <v>204.95</v>
      </c>
      <c r="K28" t="n">
        <v>54.38</v>
      </c>
      <c r="L28" t="n">
        <v>7.5</v>
      </c>
      <c r="M28" t="n">
        <v>13</v>
      </c>
      <c r="N28" t="n">
        <v>43.08</v>
      </c>
      <c r="O28" t="n">
        <v>25511.67</v>
      </c>
      <c r="P28" t="n">
        <v>159.06</v>
      </c>
      <c r="Q28" t="n">
        <v>1389.72</v>
      </c>
      <c r="R28" t="n">
        <v>51.33</v>
      </c>
      <c r="S28" t="n">
        <v>39.31</v>
      </c>
      <c r="T28" t="n">
        <v>5145.43</v>
      </c>
      <c r="U28" t="n">
        <v>0.77</v>
      </c>
      <c r="V28" t="n">
        <v>0.89</v>
      </c>
      <c r="W28" t="n">
        <v>3.4</v>
      </c>
      <c r="X28" t="n">
        <v>0.33</v>
      </c>
      <c r="Y28" t="n">
        <v>1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5.6915</v>
      </c>
      <c r="E29" t="n">
        <v>17.57</v>
      </c>
      <c r="F29" t="n">
        <v>14.43</v>
      </c>
      <c r="G29" t="n">
        <v>54.12</v>
      </c>
      <c r="H29" t="n">
        <v>0.67</v>
      </c>
      <c r="I29" t="n">
        <v>16</v>
      </c>
      <c r="J29" t="n">
        <v>205.35</v>
      </c>
      <c r="K29" t="n">
        <v>54.38</v>
      </c>
      <c r="L29" t="n">
        <v>7.75</v>
      </c>
      <c r="M29" t="n">
        <v>9</v>
      </c>
      <c r="N29" t="n">
        <v>43.22</v>
      </c>
      <c r="O29" t="n">
        <v>25560.62</v>
      </c>
      <c r="P29" t="n">
        <v>156.79</v>
      </c>
      <c r="Q29" t="n">
        <v>1389.79</v>
      </c>
      <c r="R29" t="n">
        <v>50.73</v>
      </c>
      <c r="S29" t="n">
        <v>39.31</v>
      </c>
      <c r="T29" t="n">
        <v>4851.93</v>
      </c>
      <c r="U29" t="n">
        <v>0.77</v>
      </c>
      <c r="V29" t="n">
        <v>0.89</v>
      </c>
      <c r="W29" t="n">
        <v>3.39</v>
      </c>
      <c r="X29" t="n">
        <v>0.31</v>
      </c>
      <c r="Y29" t="n">
        <v>1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5.6838</v>
      </c>
      <c r="E30" t="n">
        <v>17.59</v>
      </c>
      <c r="F30" t="n">
        <v>14.46</v>
      </c>
      <c r="G30" t="n">
        <v>54.21</v>
      </c>
      <c r="H30" t="n">
        <v>0.6899999999999999</v>
      </c>
      <c r="I30" t="n">
        <v>16</v>
      </c>
      <c r="J30" t="n">
        <v>205.75</v>
      </c>
      <c r="K30" t="n">
        <v>54.38</v>
      </c>
      <c r="L30" t="n">
        <v>8</v>
      </c>
      <c r="M30" t="n">
        <v>4</v>
      </c>
      <c r="N30" t="n">
        <v>43.37</v>
      </c>
      <c r="O30" t="n">
        <v>25609.61</v>
      </c>
      <c r="P30" t="n">
        <v>155.98</v>
      </c>
      <c r="Q30" t="n">
        <v>1389.86</v>
      </c>
      <c r="R30" t="n">
        <v>51.21</v>
      </c>
      <c r="S30" t="n">
        <v>39.31</v>
      </c>
      <c r="T30" t="n">
        <v>5088.42</v>
      </c>
      <c r="U30" t="n">
        <v>0.77</v>
      </c>
      <c r="V30" t="n">
        <v>0.89</v>
      </c>
      <c r="W30" t="n">
        <v>3.4</v>
      </c>
      <c r="X30" t="n">
        <v>0.33</v>
      </c>
      <c r="Y30" t="n">
        <v>1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5.6861</v>
      </c>
      <c r="E31" t="n">
        <v>17.59</v>
      </c>
      <c r="F31" t="n">
        <v>14.45</v>
      </c>
      <c r="G31" t="n">
        <v>54.18</v>
      </c>
      <c r="H31" t="n">
        <v>0.71</v>
      </c>
      <c r="I31" t="n">
        <v>16</v>
      </c>
      <c r="J31" t="n">
        <v>206.15</v>
      </c>
      <c r="K31" t="n">
        <v>54.38</v>
      </c>
      <c r="L31" t="n">
        <v>8.25</v>
      </c>
      <c r="M31" t="n">
        <v>2</v>
      </c>
      <c r="N31" t="n">
        <v>43.52</v>
      </c>
      <c r="O31" t="n">
        <v>25658.66</v>
      </c>
      <c r="P31" t="n">
        <v>155.5</v>
      </c>
      <c r="Q31" t="n">
        <v>1389.78</v>
      </c>
      <c r="R31" t="n">
        <v>51</v>
      </c>
      <c r="S31" t="n">
        <v>39.31</v>
      </c>
      <c r="T31" t="n">
        <v>4983.12</v>
      </c>
      <c r="U31" t="n">
        <v>0.77</v>
      </c>
      <c r="V31" t="n">
        <v>0.89</v>
      </c>
      <c r="W31" t="n">
        <v>3.4</v>
      </c>
      <c r="X31" t="n">
        <v>0.33</v>
      </c>
      <c r="Y31" t="n">
        <v>1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5.7059</v>
      </c>
      <c r="E32" t="n">
        <v>17.53</v>
      </c>
      <c r="F32" t="n">
        <v>14.43</v>
      </c>
      <c r="G32" t="n">
        <v>57.7</v>
      </c>
      <c r="H32" t="n">
        <v>0.73</v>
      </c>
      <c r="I32" t="n">
        <v>15</v>
      </c>
      <c r="J32" t="n">
        <v>206.54</v>
      </c>
      <c r="K32" t="n">
        <v>54.38</v>
      </c>
      <c r="L32" t="n">
        <v>8.5</v>
      </c>
      <c r="M32" t="n">
        <v>1</v>
      </c>
      <c r="N32" t="n">
        <v>43.67</v>
      </c>
      <c r="O32" t="n">
        <v>25707.76</v>
      </c>
      <c r="P32" t="n">
        <v>155.37</v>
      </c>
      <c r="Q32" t="n">
        <v>1389.74</v>
      </c>
      <c r="R32" t="n">
        <v>50.3</v>
      </c>
      <c r="S32" t="n">
        <v>39.31</v>
      </c>
      <c r="T32" t="n">
        <v>4638.83</v>
      </c>
      <c r="U32" t="n">
        <v>0.78</v>
      </c>
      <c r="V32" t="n">
        <v>0.89</v>
      </c>
      <c r="W32" t="n">
        <v>3.4</v>
      </c>
      <c r="X32" t="n">
        <v>0.3</v>
      </c>
      <c r="Y32" t="n">
        <v>1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5.7062</v>
      </c>
      <c r="E33" t="n">
        <v>17.52</v>
      </c>
      <c r="F33" t="n">
        <v>14.42</v>
      </c>
      <c r="G33" t="n">
        <v>57.7</v>
      </c>
      <c r="H33" t="n">
        <v>0.75</v>
      </c>
      <c r="I33" t="n">
        <v>15</v>
      </c>
      <c r="J33" t="n">
        <v>206.94</v>
      </c>
      <c r="K33" t="n">
        <v>54.38</v>
      </c>
      <c r="L33" t="n">
        <v>8.75</v>
      </c>
      <c r="M33" t="n">
        <v>0</v>
      </c>
      <c r="N33" t="n">
        <v>43.81</v>
      </c>
      <c r="O33" t="n">
        <v>25756.9</v>
      </c>
      <c r="P33" t="n">
        <v>155.58</v>
      </c>
      <c r="Q33" t="n">
        <v>1389.72</v>
      </c>
      <c r="R33" t="n">
        <v>50.29</v>
      </c>
      <c r="S33" t="n">
        <v>39.31</v>
      </c>
      <c r="T33" t="n">
        <v>4636.93</v>
      </c>
      <c r="U33" t="n">
        <v>0.78</v>
      </c>
      <c r="V33" t="n">
        <v>0.89</v>
      </c>
      <c r="W33" t="n">
        <v>3.4</v>
      </c>
      <c r="X33" t="n">
        <v>0.3</v>
      </c>
      <c r="Y33" t="n">
        <v>1</v>
      </c>
      <c r="Z33" t="n">
        <v>10</v>
      </c>
    </row>
    <row r="34">
      <c r="A34" t="n">
        <v>0</v>
      </c>
      <c r="B34" t="n">
        <v>140</v>
      </c>
      <c r="C34" t="inlineStr">
        <is>
          <t xml:space="preserve">CONCLUIDO	</t>
        </is>
      </c>
      <c r="D34" t="n">
        <v>2.9129</v>
      </c>
      <c r="E34" t="n">
        <v>34.33</v>
      </c>
      <c r="F34" t="n">
        <v>19.05</v>
      </c>
      <c r="G34" t="n">
        <v>4.82</v>
      </c>
      <c r="H34" t="n">
        <v>0.06</v>
      </c>
      <c r="I34" t="n">
        <v>237</v>
      </c>
      <c r="J34" t="n">
        <v>274.09</v>
      </c>
      <c r="K34" t="n">
        <v>60.56</v>
      </c>
      <c r="L34" t="n">
        <v>1</v>
      </c>
      <c r="M34" t="n">
        <v>235</v>
      </c>
      <c r="N34" t="n">
        <v>72.53</v>
      </c>
      <c r="O34" t="n">
        <v>34038.11</v>
      </c>
      <c r="P34" t="n">
        <v>328.99</v>
      </c>
      <c r="Q34" t="n">
        <v>1390.74</v>
      </c>
      <c r="R34" t="n">
        <v>194.27</v>
      </c>
      <c r="S34" t="n">
        <v>39.31</v>
      </c>
      <c r="T34" t="n">
        <v>75515.28</v>
      </c>
      <c r="U34" t="n">
        <v>0.2</v>
      </c>
      <c r="V34" t="n">
        <v>0.67</v>
      </c>
      <c r="W34" t="n">
        <v>3.78</v>
      </c>
      <c r="X34" t="n">
        <v>4.92</v>
      </c>
      <c r="Y34" t="n">
        <v>1</v>
      </c>
      <c r="Z34" t="n">
        <v>10</v>
      </c>
    </row>
    <row r="35">
      <c r="A35" t="n">
        <v>1</v>
      </c>
      <c r="B35" t="n">
        <v>140</v>
      </c>
      <c r="C35" t="inlineStr">
        <is>
          <t xml:space="preserve">CONCLUIDO	</t>
        </is>
      </c>
      <c r="D35" t="n">
        <v>3.3528</v>
      </c>
      <c r="E35" t="n">
        <v>29.83</v>
      </c>
      <c r="F35" t="n">
        <v>17.73</v>
      </c>
      <c r="G35" t="n">
        <v>6.05</v>
      </c>
      <c r="H35" t="n">
        <v>0.08</v>
      </c>
      <c r="I35" t="n">
        <v>176</v>
      </c>
      <c r="J35" t="n">
        <v>274.57</v>
      </c>
      <c r="K35" t="n">
        <v>60.56</v>
      </c>
      <c r="L35" t="n">
        <v>1.25</v>
      </c>
      <c r="M35" t="n">
        <v>174</v>
      </c>
      <c r="N35" t="n">
        <v>72.76000000000001</v>
      </c>
      <c r="O35" t="n">
        <v>34097.72</v>
      </c>
      <c r="P35" t="n">
        <v>305.25</v>
      </c>
      <c r="Q35" t="n">
        <v>1390.01</v>
      </c>
      <c r="R35" t="n">
        <v>153.8</v>
      </c>
      <c r="S35" t="n">
        <v>39.31</v>
      </c>
      <c r="T35" t="n">
        <v>55585.95</v>
      </c>
      <c r="U35" t="n">
        <v>0.26</v>
      </c>
      <c r="V35" t="n">
        <v>0.72</v>
      </c>
      <c r="W35" t="n">
        <v>3.65</v>
      </c>
      <c r="X35" t="n">
        <v>3.61</v>
      </c>
      <c r="Y35" t="n">
        <v>1</v>
      </c>
      <c r="Z35" t="n">
        <v>10</v>
      </c>
    </row>
    <row r="36">
      <c r="A36" t="n">
        <v>2</v>
      </c>
      <c r="B36" t="n">
        <v>140</v>
      </c>
      <c r="C36" t="inlineStr">
        <is>
          <t xml:space="preserve">CONCLUIDO	</t>
        </is>
      </c>
      <c r="D36" t="n">
        <v>3.6776</v>
      </c>
      <c r="E36" t="n">
        <v>27.19</v>
      </c>
      <c r="F36" t="n">
        <v>16.98</v>
      </c>
      <c r="G36" t="n">
        <v>7.28</v>
      </c>
      <c r="H36" t="n">
        <v>0.1</v>
      </c>
      <c r="I36" t="n">
        <v>140</v>
      </c>
      <c r="J36" t="n">
        <v>275.05</v>
      </c>
      <c r="K36" t="n">
        <v>60.56</v>
      </c>
      <c r="L36" t="n">
        <v>1.5</v>
      </c>
      <c r="M36" t="n">
        <v>138</v>
      </c>
      <c r="N36" t="n">
        <v>73</v>
      </c>
      <c r="O36" t="n">
        <v>34157.42</v>
      </c>
      <c r="P36" t="n">
        <v>291.33</v>
      </c>
      <c r="Q36" t="n">
        <v>1389.97</v>
      </c>
      <c r="R36" t="n">
        <v>130.18</v>
      </c>
      <c r="S36" t="n">
        <v>39.31</v>
      </c>
      <c r="T36" t="n">
        <v>43954.89</v>
      </c>
      <c r="U36" t="n">
        <v>0.3</v>
      </c>
      <c r="V36" t="n">
        <v>0.76</v>
      </c>
      <c r="W36" t="n">
        <v>3.59</v>
      </c>
      <c r="X36" t="n">
        <v>2.85</v>
      </c>
      <c r="Y36" t="n">
        <v>1</v>
      </c>
      <c r="Z36" t="n">
        <v>10</v>
      </c>
    </row>
    <row r="37">
      <c r="A37" t="n">
        <v>3</v>
      </c>
      <c r="B37" t="n">
        <v>140</v>
      </c>
      <c r="C37" t="inlineStr">
        <is>
          <t xml:space="preserve">CONCLUIDO	</t>
        </is>
      </c>
      <c r="D37" t="n">
        <v>3.922</v>
      </c>
      <c r="E37" t="n">
        <v>25.5</v>
      </c>
      <c r="F37" t="n">
        <v>16.49</v>
      </c>
      <c r="G37" t="n">
        <v>8.449999999999999</v>
      </c>
      <c r="H37" t="n">
        <v>0.11</v>
      </c>
      <c r="I37" t="n">
        <v>117</v>
      </c>
      <c r="J37" t="n">
        <v>275.54</v>
      </c>
      <c r="K37" t="n">
        <v>60.56</v>
      </c>
      <c r="L37" t="n">
        <v>1.75</v>
      </c>
      <c r="M37" t="n">
        <v>115</v>
      </c>
      <c r="N37" t="n">
        <v>73.23</v>
      </c>
      <c r="O37" t="n">
        <v>34217.22</v>
      </c>
      <c r="P37" t="n">
        <v>281.84</v>
      </c>
      <c r="Q37" t="n">
        <v>1390.07</v>
      </c>
      <c r="R37" t="n">
        <v>114.97</v>
      </c>
      <c r="S37" t="n">
        <v>39.31</v>
      </c>
      <c r="T37" t="n">
        <v>36467.25</v>
      </c>
      <c r="U37" t="n">
        <v>0.34</v>
      </c>
      <c r="V37" t="n">
        <v>0.78</v>
      </c>
      <c r="W37" t="n">
        <v>3.55</v>
      </c>
      <c r="X37" t="n">
        <v>2.36</v>
      </c>
      <c r="Y37" t="n">
        <v>1</v>
      </c>
      <c r="Z37" t="n">
        <v>10</v>
      </c>
    </row>
    <row r="38">
      <c r="A38" t="n">
        <v>4</v>
      </c>
      <c r="B38" t="n">
        <v>140</v>
      </c>
      <c r="C38" t="inlineStr">
        <is>
          <t xml:space="preserve">CONCLUIDO	</t>
        </is>
      </c>
      <c r="D38" t="n">
        <v>4.1235</v>
      </c>
      <c r="E38" t="n">
        <v>24.25</v>
      </c>
      <c r="F38" t="n">
        <v>16.13</v>
      </c>
      <c r="G38" t="n">
        <v>9.68</v>
      </c>
      <c r="H38" t="n">
        <v>0.13</v>
      </c>
      <c r="I38" t="n">
        <v>100</v>
      </c>
      <c r="J38" t="n">
        <v>276.02</v>
      </c>
      <c r="K38" t="n">
        <v>60.56</v>
      </c>
      <c r="L38" t="n">
        <v>2</v>
      </c>
      <c r="M38" t="n">
        <v>98</v>
      </c>
      <c r="N38" t="n">
        <v>73.47</v>
      </c>
      <c r="O38" t="n">
        <v>34277.1</v>
      </c>
      <c r="P38" t="n">
        <v>274.82</v>
      </c>
      <c r="Q38" t="n">
        <v>1390.04</v>
      </c>
      <c r="R38" t="n">
        <v>103.52</v>
      </c>
      <c r="S38" t="n">
        <v>39.31</v>
      </c>
      <c r="T38" t="n">
        <v>30824.68</v>
      </c>
      <c r="U38" t="n">
        <v>0.38</v>
      </c>
      <c r="V38" t="n">
        <v>0.8</v>
      </c>
      <c r="W38" t="n">
        <v>3.53</v>
      </c>
      <c r="X38" t="n">
        <v>2</v>
      </c>
      <c r="Y38" t="n">
        <v>1</v>
      </c>
      <c r="Z38" t="n">
        <v>10</v>
      </c>
    </row>
    <row r="39">
      <c r="A39" t="n">
        <v>5</v>
      </c>
      <c r="B39" t="n">
        <v>140</v>
      </c>
      <c r="C39" t="inlineStr">
        <is>
          <t xml:space="preserve">CONCLUIDO	</t>
        </is>
      </c>
      <c r="D39" t="n">
        <v>4.2923</v>
      </c>
      <c r="E39" t="n">
        <v>23.3</v>
      </c>
      <c r="F39" t="n">
        <v>15.85</v>
      </c>
      <c r="G39" t="n">
        <v>10.93</v>
      </c>
      <c r="H39" t="n">
        <v>0.14</v>
      </c>
      <c r="I39" t="n">
        <v>87</v>
      </c>
      <c r="J39" t="n">
        <v>276.51</v>
      </c>
      <c r="K39" t="n">
        <v>60.56</v>
      </c>
      <c r="L39" t="n">
        <v>2.25</v>
      </c>
      <c r="M39" t="n">
        <v>85</v>
      </c>
      <c r="N39" t="n">
        <v>73.70999999999999</v>
      </c>
      <c r="O39" t="n">
        <v>34337.08</v>
      </c>
      <c r="P39" t="n">
        <v>269.16</v>
      </c>
      <c r="Q39" t="n">
        <v>1389.69</v>
      </c>
      <c r="R39" t="n">
        <v>95.39</v>
      </c>
      <c r="S39" t="n">
        <v>39.31</v>
      </c>
      <c r="T39" t="n">
        <v>26827.34</v>
      </c>
      <c r="U39" t="n">
        <v>0.41</v>
      </c>
      <c r="V39" t="n">
        <v>0.8100000000000001</v>
      </c>
      <c r="W39" t="n">
        <v>3.5</v>
      </c>
      <c r="X39" t="n">
        <v>1.73</v>
      </c>
      <c r="Y39" t="n">
        <v>1</v>
      </c>
      <c r="Z39" t="n">
        <v>10</v>
      </c>
    </row>
    <row r="40">
      <c r="A40" t="n">
        <v>6</v>
      </c>
      <c r="B40" t="n">
        <v>140</v>
      </c>
      <c r="C40" t="inlineStr">
        <is>
          <t xml:space="preserve">CONCLUIDO	</t>
        </is>
      </c>
      <c r="D40" t="n">
        <v>4.4255</v>
      </c>
      <c r="E40" t="n">
        <v>22.6</v>
      </c>
      <c r="F40" t="n">
        <v>15.67</v>
      </c>
      <c r="G40" t="n">
        <v>12.21</v>
      </c>
      <c r="H40" t="n">
        <v>0.16</v>
      </c>
      <c r="I40" t="n">
        <v>77</v>
      </c>
      <c r="J40" t="n">
        <v>277</v>
      </c>
      <c r="K40" t="n">
        <v>60.56</v>
      </c>
      <c r="L40" t="n">
        <v>2.5</v>
      </c>
      <c r="M40" t="n">
        <v>75</v>
      </c>
      <c r="N40" t="n">
        <v>73.94</v>
      </c>
      <c r="O40" t="n">
        <v>34397.15</v>
      </c>
      <c r="P40" t="n">
        <v>265.32</v>
      </c>
      <c r="Q40" t="n">
        <v>1389.98</v>
      </c>
      <c r="R40" t="n">
        <v>89.70999999999999</v>
      </c>
      <c r="S40" t="n">
        <v>39.31</v>
      </c>
      <c r="T40" t="n">
        <v>24037.84</v>
      </c>
      <c r="U40" t="n">
        <v>0.44</v>
      </c>
      <c r="V40" t="n">
        <v>0.82</v>
      </c>
      <c r="W40" t="n">
        <v>3.48</v>
      </c>
      <c r="X40" t="n">
        <v>1.55</v>
      </c>
      <c r="Y40" t="n">
        <v>1</v>
      </c>
      <c r="Z40" t="n">
        <v>10</v>
      </c>
    </row>
    <row r="41">
      <c r="A41" t="n">
        <v>7</v>
      </c>
      <c r="B41" t="n">
        <v>140</v>
      </c>
      <c r="C41" t="inlineStr">
        <is>
          <t xml:space="preserve">CONCLUIDO	</t>
        </is>
      </c>
      <c r="D41" t="n">
        <v>4.5449</v>
      </c>
      <c r="E41" t="n">
        <v>22</v>
      </c>
      <c r="F41" t="n">
        <v>15.5</v>
      </c>
      <c r="G41" t="n">
        <v>13.48</v>
      </c>
      <c r="H41" t="n">
        <v>0.18</v>
      </c>
      <c r="I41" t="n">
        <v>69</v>
      </c>
      <c r="J41" t="n">
        <v>277.48</v>
      </c>
      <c r="K41" t="n">
        <v>60.56</v>
      </c>
      <c r="L41" t="n">
        <v>2.75</v>
      </c>
      <c r="M41" t="n">
        <v>67</v>
      </c>
      <c r="N41" t="n">
        <v>74.18000000000001</v>
      </c>
      <c r="O41" t="n">
        <v>34457.31</v>
      </c>
      <c r="P41" t="n">
        <v>261.3</v>
      </c>
      <c r="Q41" t="n">
        <v>1390.03</v>
      </c>
      <c r="R41" t="n">
        <v>84.09999999999999</v>
      </c>
      <c r="S41" t="n">
        <v>39.31</v>
      </c>
      <c r="T41" t="n">
        <v>21270.28</v>
      </c>
      <c r="U41" t="n">
        <v>0.47</v>
      </c>
      <c r="V41" t="n">
        <v>0.83</v>
      </c>
      <c r="W41" t="n">
        <v>3.47</v>
      </c>
      <c r="X41" t="n">
        <v>1.37</v>
      </c>
      <c r="Y41" t="n">
        <v>1</v>
      </c>
      <c r="Z41" t="n">
        <v>10</v>
      </c>
    </row>
    <row r="42">
      <c r="A42" t="n">
        <v>8</v>
      </c>
      <c r="B42" t="n">
        <v>140</v>
      </c>
      <c r="C42" t="inlineStr">
        <is>
          <t xml:space="preserve">CONCLUIDO	</t>
        </is>
      </c>
      <c r="D42" t="n">
        <v>4.6327</v>
      </c>
      <c r="E42" t="n">
        <v>21.59</v>
      </c>
      <c r="F42" t="n">
        <v>15.39</v>
      </c>
      <c r="G42" t="n">
        <v>14.66</v>
      </c>
      <c r="H42" t="n">
        <v>0.19</v>
      </c>
      <c r="I42" t="n">
        <v>63</v>
      </c>
      <c r="J42" t="n">
        <v>277.97</v>
      </c>
      <c r="K42" t="n">
        <v>60.56</v>
      </c>
      <c r="L42" t="n">
        <v>3</v>
      </c>
      <c r="M42" t="n">
        <v>61</v>
      </c>
      <c r="N42" t="n">
        <v>74.42</v>
      </c>
      <c r="O42" t="n">
        <v>34517.57</v>
      </c>
      <c r="P42" t="n">
        <v>258.65</v>
      </c>
      <c r="Q42" t="n">
        <v>1389.79</v>
      </c>
      <c r="R42" t="n">
        <v>80.53</v>
      </c>
      <c r="S42" t="n">
        <v>39.31</v>
      </c>
      <c r="T42" t="n">
        <v>19515.58</v>
      </c>
      <c r="U42" t="n">
        <v>0.49</v>
      </c>
      <c r="V42" t="n">
        <v>0.83</v>
      </c>
      <c r="W42" t="n">
        <v>3.48</v>
      </c>
      <c r="X42" t="n">
        <v>1.27</v>
      </c>
      <c r="Y42" t="n">
        <v>1</v>
      </c>
      <c r="Z42" t="n">
        <v>10</v>
      </c>
    </row>
    <row r="43">
      <c r="A43" t="n">
        <v>9</v>
      </c>
      <c r="B43" t="n">
        <v>140</v>
      </c>
      <c r="C43" t="inlineStr">
        <is>
          <t xml:space="preserve">CONCLUIDO	</t>
        </is>
      </c>
      <c r="D43" t="n">
        <v>4.7116</v>
      </c>
      <c r="E43" t="n">
        <v>21.22</v>
      </c>
      <c r="F43" t="n">
        <v>15.29</v>
      </c>
      <c r="G43" t="n">
        <v>15.82</v>
      </c>
      <c r="H43" t="n">
        <v>0.21</v>
      </c>
      <c r="I43" t="n">
        <v>58</v>
      </c>
      <c r="J43" t="n">
        <v>278.46</v>
      </c>
      <c r="K43" t="n">
        <v>60.56</v>
      </c>
      <c r="L43" t="n">
        <v>3.25</v>
      </c>
      <c r="M43" t="n">
        <v>56</v>
      </c>
      <c r="N43" t="n">
        <v>74.66</v>
      </c>
      <c r="O43" t="n">
        <v>34577.92</v>
      </c>
      <c r="P43" t="n">
        <v>256.08</v>
      </c>
      <c r="Q43" t="n">
        <v>1389.95</v>
      </c>
      <c r="R43" t="n">
        <v>77.98</v>
      </c>
      <c r="S43" t="n">
        <v>39.31</v>
      </c>
      <c r="T43" t="n">
        <v>18263.21</v>
      </c>
      <c r="U43" t="n">
        <v>0.5</v>
      </c>
      <c r="V43" t="n">
        <v>0.84</v>
      </c>
      <c r="W43" t="n">
        <v>3.45</v>
      </c>
      <c r="X43" t="n">
        <v>1.17</v>
      </c>
      <c r="Y43" t="n">
        <v>1</v>
      </c>
      <c r="Z43" t="n">
        <v>10</v>
      </c>
    </row>
    <row r="44">
      <c r="A44" t="n">
        <v>10</v>
      </c>
      <c r="B44" t="n">
        <v>140</v>
      </c>
      <c r="C44" t="inlineStr">
        <is>
          <t xml:space="preserve">CONCLUIDO	</t>
        </is>
      </c>
      <c r="D44" t="n">
        <v>4.7987</v>
      </c>
      <c r="E44" t="n">
        <v>20.84</v>
      </c>
      <c r="F44" t="n">
        <v>15.17</v>
      </c>
      <c r="G44" t="n">
        <v>17.17</v>
      </c>
      <c r="H44" t="n">
        <v>0.22</v>
      </c>
      <c r="I44" t="n">
        <v>53</v>
      </c>
      <c r="J44" t="n">
        <v>278.95</v>
      </c>
      <c r="K44" t="n">
        <v>60.56</v>
      </c>
      <c r="L44" t="n">
        <v>3.5</v>
      </c>
      <c r="M44" t="n">
        <v>51</v>
      </c>
      <c r="N44" t="n">
        <v>74.90000000000001</v>
      </c>
      <c r="O44" t="n">
        <v>34638.36</v>
      </c>
      <c r="P44" t="n">
        <v>253.18</v>
      </c>
      <c r="Q44" t="n">
        <v>1389.88</v>
      </c>
      <c r="R44" t="n">
        <v>74.05</v>
      </c>
      <c r="S44" t="n">
        <v>39.31</v>
      </c>
      <c r="T44" t="n">
        <v>16323.46</v>
      </c>
      <c r="U44" t="n">
        <v>0.53</v>
      </c>
      <c r="V44" t="n">
        <v>0.85</v>
      </c>
      <c r="W44" t="n">
        <v>3.44</v>
      </c>
      <c r="X44" t="n">
        <v>1.05</v>
      </c>
      <c r="Y44" t="n">
        <v>1</v>
      </c>
      <c r="Z44" t="n">
        <v>10</v>
      </c>
    </row>
    <row r="45">
      <c r="A45" t="n">
        <v>11</v>
      </c>
      <c r="B45" t="n">
        <v>140</v>
      </c>
      <c r="C45" t="inlineStr">
        <is>
          <t xml:space="preserve">CONCLUIDO	</t>
        </is>
      </c>
      <c r="D45" t="n">
        <v>4.8674</v>
      </c>
      <c r="E45" t="n">
        <v>20.54</v>
      </c>
      <c r="F45" t="n">
        <v>15.09</v>
      </c>
      <c r="G45" t="n">
        <v>18.47</v>
      </c>
      <c r="H45" t="n">
        <v>0.24</v>
      </c>
      <c r="I45" t="n">
        <v>49</v>
      </c>
      <c r="J45" t="n">
        <v>279.44</v>
      </c>
      <c r="K45" t="n">
        <v>60.56</v>
      </c>
      <c r="L45" t="n">
        <v>3.75</v>
      </c>
      <c r="M45" t="n">
        <v>47</v>
      </c>
      <c r="N45" t="n">
        <v>75.14</v>
      </c>
      <c r="O45" t="n">
        <v>34698.9</v>
      </c>
      <c r="P45" t="n">
        <v>250.76</v>
      </c>
      <c r="Q45" t="n">
        <v>1389.7</v>
      </c>
      <c r="R45" t="n">
        <v>71.40000000000001</v>
      </c>
      <c r="S45" t="n">
        <v>39.31</v>
      </c>
      <c r="T45" t="n">
        <v>15019.55</v>
      </c>
      <c r="U45" t="n">
        <v>0.55</v>
      </c>
      <c r="V45" t="n">
        <v>0.85</v>
      </c>
      <c r="W45" t="n">
        <v>3.44</v>
      </c>
      <c r="X45" t="n">
        <v>0.96</v>
      </c>
      <c r="Y45" t="n">
        <v>1</v>
      </c>
      <c r="Z45" t="n">
        <v>10</v>
      </c>
    </row>
    <row r="46">
      <c r="A46" t="n">
        <v>12</v>
      </c>
      <c r="B46" t="n">
        <v>140</v>
      </c>
      <c r="C46" t="inlineStr">
        <is>
          <t xml:space="preserve">CONCLUIDO	</t>
        </is>
      </c>
      <c r="D46" t="n">
        <v>4.921</v>
      </c>
      <c r="E46" t="n">
        <v>20.32</v>
      </c>
      <c r="F46" t="n">
        <v>15.02</v>
      </c>
      <c r="G46" t="n">
        <v>19.59</v>
      </c>
      <c r="H46" t="n">
        <v>0.25</v>
      </c>
      <c r="I46" t="n">
        <v>46</v>
      </c>
      <c r="J46" t="n">
        <v>279.94</v>
      </c>
      <c r="K46" t="n">
        <v>60.56</v>
      </c>
      <c r="L46" t="n">
        <v>4</v>
      </c>
      <c r="M46" t="n">
        <v>44</v>
      </c>
      <c r="N46" t="n">
        <v>75.38</v>
      </c>
      <c r="O46" t="n">
        <v>34759.54</v>
      </c>
      <c r="P46" t="n">
        <v>248.6</v>
      </c>
      <c r="Q46" t="n">
        <v>1389.76</v>
      </c>
      <c r="R46" t="n">
        <v>69.12</v>
      </c>
      <c r="S46" t="n">
        <v>39.31</v>
      </c>
      <c r="T46" t="n">
        <v>13894.28</v>
      </c>
      <c r="U46" t="n">
        <v>0.57</v>
      </c>
      <c r="V46" t="n">
        <v>0.85</v>
      </c>
      <c r="W46" t="n">
        <v>3.44</v>
      </c>
      <c r="X46" t="n">
        <v>0.89</v>
      </c>
      <c r="Y46" t="n">
        <v>1</v>
      </c>
      <c r="Z46" t="n">
        <v>10</v>
      </c>
    </row>
    <row r="47">
      <c r="A47" t="n">
        <v>13</v>
      </c>
      <c r="B47" t="n">
        <v>140</v>
      </c>
      <c r="C47" t="inlineStr">
        <is>
          <t xml:space="preserve">CONCLUIDO	</t>
        </is>
      </c>
      <c r="D47" t="n">
        <v>4.974</v>
      </c>
      <c r="E47" t="n">
        <v>20.1</v>
      </c>
      <c r="F47" t="n">
        <v>14.96</v>
      </c>
      <c r="G47" t="n">
        <v>20.87</v>
      </c>
      <c r="H47" t="n">
        <v>0.27</v>
      </c>
      <c r="I47" t="n">
        <v>43</v>
      </c>
      <c r="J47" t="n">
        <v>280.43</v>
      </c>
      <c r="K47" t="n">
        <v>60.56</v>
      </c>
      <c r="L47" t="n">
        <v>4.25</v>
      </c>
      <c r="M47" t="n">
        <v>41</v>
      </c>
      <c r="N47" t="n">
        <v>75.62</v>
      </c>
      <c r="O47" t="n">
        <v>34820.27</v>
      </c>
      <c r="P47" t="n">
        <v>246.73</v>
      </c>
      <c r="Q47" t="n">
        <v>1389.7</v>
      </c>
      <c r="R47" t="n">
        <v>67.31</v>
      </c>
      <c r="S47" t="n">
        <v>39.31</v>
      </c>
      <c r="T47" t="n">
        <v>13006.12</v>
      </c>
      <c r="U47" t="n">
        <v>0.58</v>
      </c>
      <c r="V47" t="n">
        <v>0.86</v>
      </c>
      <c r="W47" t="n">
        <v>3.43</v>
      </c>
      <c r="X47" t="n">
        <v>0.84</v>
      </c>
      <c r="Y47" t="n">
        <v>1</v>
      </c>
      <c r="Z47" t="n">
        <v>10</v>
      </c>
    </row>
    <row r="48">
      <c r="A48" t="n">
        <v>14</v>
      </c>
      <c r="B48" t="n">
        <v>140</v>
      </c>
      <c r="C48" t="inlineStr">
        <is>
          <t xml:space="preserve">CONCLUIDO	</t>
        </is>
      </c>
      <c r="D48" t="n">
        <v>5.0282</v>
      </c>
      <c r="E48" t="n">
        <v>19.89</v>
      </c>
      <c r="F48" t="n">
        <v>14.9</v>
      </c>
      <c r="G48" t="n">
        <v>22.35</v>
      </c>
      <c r="H48" t="n">
        <v>0.29</v>
      </c>
      <c r="I48" t="n">
        <v>40</v>
      </c>
      <c r="J48" t="n">
        <v>280.92</v>
      </c>
      <c r="K48" t="n">
        <v>60.56</v>
      </c>
      <c r="L48" t="n">
        <v>4.5</v>
      </c>
      <c r="M48" t="n">
        <v>38</v>
      </c>
      <c r="N48" t="n">
        <v>75.87</v>
      </c>
      <c r="O48" t="n">
        <v>34881.09</v>
      </c>
      <c r="P48" t="n">
        <v>244.91</v>
      </c>
      <c r="Q48" t="n">
        <v>1389.79</v>
      </c>
      <c r="R48" t="n">
        <v>65.41</v>
      </c>
      <c r="S48" t="n">
        <v>39.31</v>
      </c>
      <c r="T48" t="n">
        <v>12068.07</v>
      </c>
      <c r="U48" t="n">
        <v>0.6</v>
      </c>
      <c r="V48" t="n">
        <v>0.86</v>
      </c>
      <c r="W48" t="n">
        <v>3.42</v>
      </c>
      <c r="X48" t="n">
        <v>0.78</v>
      </c>
      <c r="Y48" t="n">
        <v>1</v>
      </c>
      <c r="Z48" t="n">
        <v>10</v>
      </c>
    </row>
    <row r="49">
      <c r="A49" t="n">
        <v>15</v>
      </c>
      <c r="B49" t="n">
        <v>140</v>
      </c>
      <c r="C49" t="inlineStr">
        <is>
          <t xml:space="preserve">CONCLUIDO	</t>
        </is>
      </c>
      <c r="D49" t="n">
        <v>5.0638</v>
      </c>
      <c r="E49" t="n">
        <v>19.75</v>
      </c>
      <c r="F49" t="n">
        <v>14.86</v>
      </c>
      <c r="G49" t="n">
        <v>23.47</v>
      </c>
      <c r="H49" t="n">
        <v>0.3</v>
      </c>
      <c r="I49" t="n">
        <v>38</v>
      </c>
      <c r="J49" t="n">
        <v>281.41</v>
      </c>
      <c r="K49" t="n">
        <v>60.56</v>
      </c>
      <c r="L49" t="n">
        <v>4.75</v>
      </c>
      <c r="M49" t="n">
        <v>36</v>
      </c>
      <c r="N49" t="n">
        <v>76.11</v>
      </c>
      <c r="O49" t="n">
        <v>34942.02</v>
      </c>
      <c r="P49" t="n">
        <v>243.47</v>
      </c>
      <c r="Q49" t="n">
        <v>1389.88</v>
      </c>
      <c r="R49" t="n">
        <v>64.22</v>
      </c>
      <c r="S49" t="n">
        <v>39.31</v>
      </c>
      <c r="T49" t="n">
        <v>11484.14</v>
      </c>
      <c r="U49" t="n">
        <v>0.61</v>
      </c>
      <c r="V49" t="n">
        <v>0.86</v>
      </c>
      <c r="W49" t="n">
        <v>3.42</v>
      </c>
      <c r="X49" t="n">
        <v>0.74</v>
      </c>
      <c r="Y49" t="n">
        <v>1</v>
      </c>
      <c r="Z49" t="n">
        <v>10</v>
      </c>
    </row>
    <row r="50">
      <c r="A50" t="n">
        <v>16</v>
      </c>
      <c r="B50" t="n">
        <v>140</v>
      </c>
      <c r="C50" t="inlineStr">
        <is>
          <t xml:space="preserve">CONCLUIDO	</t>
        </is>
      </c>
      <c r="D50" t="n">
        <v>5.1016</v>
      </c>
      <c r="E50" t="n">
        <v>19.6</v>
      </c>
      <c r="F50" t="n">
        <v>14.82</v>
      </c>
      <c r="G50" t="n">
        <v>24.7</v>
      </c>
      <c r="H50" t="n">
        <v>0.32</v>
      </c>
      <c r="I50" t="n">
        <v>36</v>
      </c>
      <c r="J50" t="n">
        <v>281.91</v>
      </c>
      <c r="K50" t="n">
        <v>60.56</v>
      </c>
      <c r="L50" t="n">
        <v>5</v>
      </c>
      <c r="M50" t="n">
        <v>34</v>
      </c>
      <c r="N50" t="n">
        <v>76.34999999999999</v>
      </c>
      <c r="O50" t="n">
        <v>35003.04</v>
      </c>
      <c r="P50" t="n">
        <v>241.7</v>
      </c>
      <c r="Q50" t="n">
        <v>1389.79</v>
      </c>
      <c r="R50" t="n">
        <v>62.8</v>
      </c>
      <c r="S50" t="n">
        <v>39.31</v>
      </c>
      <c r="T50" t="n">
        <v>10783.99</v>
      </c>
      <c r="U50" t="n">
        <v>0.63</v>
      </c>
      <c r="V50" t="n">
        <v>0.87</v>
      </c>
      <c r="W50" t="n">
        <v>3.42</v>
      </c>
      <c r="X50" t="n">
        <v>0.7</v>
      </c>
      <c r="Y50" t="n">
        <v>1</v>
      </c>
      <c r="Z50" t="n">
        <v>10</v>
      </c>
    </row>
    <row r="51">
      <c r="A51" t="n">
        <v>17</v>
      </c>
      <c r="B51" t="n">
        <v>140</v>
      </c>
      <c r="C51" t="inlineStr">
        <is>
          <t xml:space="preserve">CONCLUIDO	</t>
        </is>
      </c>
      <c r="D51" t="n">
        <v>5.135</v>
      </c>
      <c r="E51" t="n">
        <v>19.47</v>
      </c>
      <c r="F51" t="n">
        <v>14.8</v>
      </c>
      <c r="G51" t="n">
        <v>26.11</v>
      </c>
      <c r="H51" t="n">
        <v>0.33</v>
      </c>
      <c r="I51" t="n">
        <v>34</v>
      </c>
      <c r="J51" t="n">
        <v>282.4</v>
      </c>
      <c r="K51" t="n">
        <v>60.56</v>
      </c>
      <c r="L51" t="n">
        <v>5.25</v>
      </c>
      <c r="M51" t="n">
        <v>32</v>
      </c>
      <c r="N51" t="n">
        <v>76.59999999999999</v>
      </c>
      <c r="O51" t="n">
        <v>35064.15</v>
      </c>
      <c r="P51" t="n">
        <v>240.15</v>
      </c>
      <c r="Q51" t="n">
        <v>1389.75</v>
      </c>
      <c r="R51" t="n">
        <v>62.23</v>
      </c>
      <c r="S51" t="n">
        <v>39.31</v>
      </c>
      <c r="T51" t="n">
        <v>10508.28</v>
      </c>
      <c r="U51" t="n">
        <v>0.63</v>
      </c>
      <c r="V51" t="n">
        <v>0.87</v>
      </c>
      <c r="W51" t="n">
        <v>3.42</v>
      </c>
      <c r="X51" t="n">
        <v>0.68</v>
      </c>
      <c r="Y51" t="n">
        <v>1</v>
      </c>
      <c r="Z51" t="n">
        <v>10</v>
      </c>
    </row>
    <row r="52">
      <c r="A52" t="n">
        <v>18</v>
      </c>
      <c r="B52" t="n">
        <v>140</v>
      </c>
      <c r="C52" t="inlineStr">
        <is>
          <t xml:space="preserve">CONCLUIDO	</t>
        </is>
      </c>
      <c r="D52" t="n">
        <v>5.1808</v>
      </c>
      <c r="E52" t="n">
        <v>19.3</v>
      </c>
      <c r="F52" t="n">
        <v>14.73</v>
      </c>
      <c r="G52" t="n">
        <v>27.62</v>
      </c>
      <c r="H52" t="n">
        <v>0.35</v>
      </c>
      <c r="I52" t="n">
        <v>32</v>
      </c>
      <c r="J52" t="n">
        <v>282.9</v>
      </c>
      <c r="K52" t="n">
        <v>60.56</v>
      </c>
      <c r="L52" t="n">
        <v>5.5</v>
      </c>
      <c r="M52" t="n">
        <v>30</v>
      </c>
      <c r="N52" t="n">
        <v>76.84999999999999</v>
      </c>
      <c r="O52" t="n">
        <v>35125.37</v>
      </c>
      <c r="P52" t="n">
        <v>238.1</v>
      </c>
      <c r="Q52" t="n">
        <v>1389.66</v>
      </c>
      <c r="R52" t="n">
        <v>60.15</v>
      </c>
      <c r="S52" t="n">
        <v>39.31</v>
      </c>
      <c r="T52" t="n">
        <v>9482.52</v>
      </c>
      <c r="U52" t="n">
        <v>0.65</v>
      </c>
      <c r="V52" t="n">
        <v>0.87</v>
      </c>
      <c r="W52" t="n">
        <v>3.41</v>
      </c>
      <c r="X52" t="n">
        <v>0.61</v>
      </c>
      <c r="Y52" t="n">
        <v>1</v>
      </c>
      <c r="Z52" t="n">
        <v>10</v>
      </c>
    </row>
    <row r="53">
      <c r="A53" t="n">
        <v>19</v>
      </c>
      <c r="B53" t="n">
        <v>140</v>
      </c>
      <c r="C53" t="inlineStr">
        <is>
          <t xml:space="preserve">CONCLUIDO	</t>
        </is>
      </c>
      <c r="D53" t="n">
        <v>5.198</v>
      </c>
      <c r="E53" t="n">
        <v>19.24</v>
      </c>
      <c r="F53" t="n">
        <v>14.72</v>
      </c>
      <c r="G53" t="n">
        <v>28.49</v>
      </c>
      <c r="H53" t="n">
        <v>0.36</v>
      </c>
      <c r="I53" t="n">
        <v>31</v>
      </c>
      <c r="J53" t="n">
        <v>283.4</v>
      </c>
      <c r="K53" t="n">
        <v>60.56</v>
      </c>
      <c r="L53" t="n">
        <v>5.75</v>
      </c>
      <c r="M53" t="n">
        <v>29</v>
      </c>
      <c r="N53" t="n">
        <v>77.09</v>
      </c>
      <c r="O53" t="n">
        <v>35186.68</v>
      </c>
      <c r="P53" t="n">
        <v>237.2</v>
      </c>
      <c r="Q53" t="n">
        <v>1389.85</v>
      </c>
      <c r="R53" t="n">
        <v>59.97</v>
      </c>
      <c r="S53" t="n">
        <v>39.31</v>
      </c>
      <c r="T53" t="n">
        <v>9394.469999999999</v>
      </c>
      <c r="U53" t="n">
        <v>0.66</v>
      </c>
      <c r="V53" t="n">
        <v>0.87</v>
      </c>
      <c r="W53" t="n">
        <v>3.41</v>
      </c>
      <c r="X53" t="n">
        <v>0.59</v>
      </c>
      <c r="Y53" t="n">
        <v>1</v>
      </c>
      <c r="Z53" t="n">
        <v>10</v>
      </c>
    </row>
    <row r="54">
      <c r="A54" t="n">
        <v>20</v>
      </c>
      <c r="B54" t="n">
        <v>140</v>
      </c>
      <c r="C54" t="inlineStr">
        <is>
          <t xml:space="preserve">CONCLUIDO	</t>
        </is>
      </c>
      <c r="D54" t="n">
        <v>5.2141</v>
      </c>
      <c r="E54" t="n">
        <v>19.18</v>
      </c>
      <c r="F54" t="n">
        <v>14.71</v>
      </c>
      <c r="G54" t="n">
        <v>29.42</v>
      </c>
      <c r="H54" t="n">
        <v>0.38</v>
      </c>
      <c r="I54" t="n">
        <v>30</v>
      </c>
      <c r="J54" t="n">
        <v>283.9</v>
      </c>
      <c r="K54" t="n">
        <v>60.56</v>
      </c>
      <c r="L54" t="n">
        <v>6</v>
      </c>
      <c r="M54" t="n">
        <v>28</v>
      </c>
      <c r="N54" t="n">
        <v>77.34</v>
      </c>
      <c r="O54" t="n">
        <v>35248.1</v>
      </c>
      <c r="P54" t="n">
        <v>236.1</v>
      </c>
      <c r="Q54" t="n">
        <v>1389.81</v>
      </c>
      <c r="R54" t="n">
        <v>59.33</v>
      </c>
      <c r="S54" t="n">
        <v>39.31</v>
      </c>
      <c r="T54" t="n">
        <v>9082.940000000001</v>
      </c>
      <c r="U54" t="n">
        <v>0.66</v>
      </c>
      <c r="V54" t="n">
        <v>0.87</v>
      </c>
      <c r="W54" t="n">
        <v>3.42</v>
      </c>
      <c r="X54" t="n">
        <v>0.59</v>
      </c>
      <c r="Y54" t="n">
        <v>1</v>
      </c>
      <c r="Z54" t="n">
        <v>10</v>
      </c>
    </row>
    <row r="55">
      <c r="A55" t="n">
        <v>21</v>
      </c>
      <c r="B55" t="n">
        <v>140</v>
      </c>
      <c r="C55" t="inlineStr">
        <is>
          <t xml:space="preserve">CONCLUIDO	</t>
        </is>
      </c>
      <c r="D55" t="n">
        <v>5.2553</v>
      </c>
      <c r="E55" t="n">
        <v>19.03</v>
      </c>
      <c r="F55" t="n">
        <v>14.66</v>
      </c>
      <c r="G55" t="n">
        <v>31.43</v>
      </c>
      <c r="H55" t="n">
        <v>0.39</v>
      </c>
      <c r="I55" t="n">
        <v>28</v>
      </c>
      <c r="J55" t="n">
        <v>284.4</v>
      </c>
      <c r="K55" t="n">
        <v>60.56</v>
      </c>
      <c r="L55" t="n">
        <v>6.25</v>
      </c>
      <c r="M55" t="n">
        <v>26</v>
      </c>
      <c r="N55" t="n">
        <v>77.59</v>
      </c>
      <c r="O55" t="n">
        <v>35309.61</v>
      </c>
      <c r="P55" t="n">
        <v>234.4</v>
      </c>
      <c r="Q55" t="n">
        <v>1389.6</v>
      </c>
      <c r="R55" t="n">
        <v>57.95</v>
      </c>
      <c r="S55" t="n">
        <v>39.31</v>
      </c>
      <c r="T55" t="n">
        <v>8398.790000000001</v>
      </c>
      <c r="U55" t="n">
        <v>0.68</v>
      </c>
      <c r="V55" t="n">
        <v>0.88</v>
      </c>
      <c r="W55" t="n">
        <v>3.41</v>
      </c>
      <c r="X55" t="n">
        <v>0.54</v>
      </c>
      <c r="Y55" t="n">
        <v>1</v>
      </c>
      <c r="Z55" t="n">
        <v>10</v>
      </c>
    </row>
    <row r="56">
      <c r="A56" t="n">
        <v>22</v>
      </c>
      <c r="B56" t="n">
        <v>140</v>
      </c>
      <c r="C56" t="inlineStr">
        <is>
          <t xml:space="preserve">CONCLUIDO	</t>
        </is>
      </c>
      <c r="D56" t="n">
        <v>5.2755</v>
      </c>
      <c r="E56" t="n">
        <v>18.96</v>
      </c>
      <c r="F56" t="n">
        <v>14.64</v>
      </c>
      <c r="G56" t="n">
        <v>32.54</v>
      </c>
      <c r="H56" t="n">
        <v>0.41</v>
      </c>
      <c r="I56" t="n">
        <v>27</v>
      </c>
      <c r="J56" t="n">
        <v>284.89</v>
      </c>
      <c r="K56" t="n">
        <v>60.56</v>
      </c>
      <c r="L56" t="n">
        <v>6.5</v>
      </c>
      <c r="M56" t="n">
        <v>25</v>
      </c>
      <c r="N56" t="n">
        <v>77.84</v>
      </c>
      <c r="O56" t="n">
        <v>35371.22</v>
      </c>
      <c r="P56" t="n">
        <v>233.18</v>
      </c>
      <c r="Q56" t="n">
        <v>1389.67</v>
      </c>
      <c r="R56" t="n">
        <v>57.71</v>
      </c>
      <c r="S56" t="n">
        <v>39.31</v>
      </c>
      <c r="T56" t="n">
        <v>8284.59</v>
      </c>
      <c r="U56" t="n">
        <v>0.68</v>
      </c>
      <c r="V56" t="n">
        <v>0.88</v>
      </c>
      <c r="W56" t="n">
        <v>3.4</v>
      </c>
      <c r="X56" t="n">
        <v>0.52</v>
      </c>
      <c r="Y56" t="n">
        <v>1</v>
      </c>
      <c r="Z56" t="n">
        <v>10</v>
      </c>
    </row>
    <row r="57">
      <c r="A57" t="n">
        <v>23</v>
      </c>
      <c r="B57" t="n">
        <v>140</v>
      </c>
      <c r="C57" t="inlineStr">
        <is>
          <t xml:space="preserve">CONCLUIDO	</t>
        </is>
      </c>
      <c r="D57" t="n">
        <v>5.2961</v>
      </c>
      <c r="E57" t="n">
        <v>18.88</v>
      </c>
      <c r="F57" t="n">
        <v>14.62</v>
      </c>
      <c r="G57" t="n">
        <v>33.75</v>
      </c>
      <c r="H57" t="n">
        <v>0.42</v>
      </c>
      <c r="I57" t="n">
        <v>26</v>
      </c>
      <c r="J57" t="n">
        <v>285.39</v>
      </c>
      <c r="K57" t="n">
        <v>60.56</v>
      </c>
      <c r="L57" t="n">
        <v>6.75</v>
      </c>
      <c r="M57" t="n">
        <v>24</v>
      </c>
      <c r="N57" t="n">
        <v>78.09</v>
      </c>
      <c r="O57" t="n">
        <v>35432.93</v>
      </c>
      <c r="P57" t="n">
        <v>231.77</v>
      </c>
      <c r="Q57" t="n">
        <v>1389.71</v>
      </c>
      <c r="R57" t="n">
        <v>56.83</v>
      </c>
      <c r="S57" t="n">
        <v>39.31</v>
      </c>
      <c r="T57" t="n">
        <v>7851.76</v>
      </c>
      <c r="U57" t="n">
        <v>0.6899999999999999</v>
      </c>
      <c r="V57" t="n">
        <v>0.88</v>
      </c>
      <c r="W57" t="n">
        <v>3.4</v>
      </c>
      <c r="X57" t="n">
        <v>0.5</v>
      </c>
      <c r="Y57" t="n">
        <v>1</v>
      </c>
      <c r="Z57" t="n">
        <v>10</v>
      </c>
    </row>
    <row r="58">
      <c r="A58" t="n">
        <v>24</v>
      </c>
      <c r="B58" t="n">
        <v>140</v>
      </c>
      <c r="C58" t="inlineStr">
        <is>
          <t xml:space="preserve">CONCLUIDO	</t>
        </is>
      </c>
      <c r="D58" t="n">
        <v>5.3138</v>
      </c>
      <c r="E58" t="n">
        <v>18.82</v>
      </c>
      <c r="F58" t="n">
        <v>14.61</v>
      </c>
      <c r="G58" t="n">
        <v>35.07</v>
      </c>
      <c r="H58" t="n">
        <v>0.44</v>
      </c>
      <c r="I58" t="n">
        <v>25</v>
      </c>
      <c r="J58" t="n">
        <v>285.9</v>
      </c>
      <c r="K58" t="n">
        <v>60.56</v>
      </c>
      <c r="L58" t="n">
        <v>7</v>
      </c>
      <c r="M58" t="n">
        <v>23</v>
      </c>
      <c r="N58" t="n">
        <v>78.34</v>
      </c>
      <c r="O58" t="n">
        <v>35494.74</v>
      </c>
      <c r="P58" t="n">
        <v>231.13</v>
      </c>
      <c r="Q58" t="n">
        <v>1389.61</v>
      </c>
      <c r="R58" t="n">
        <v>56.6</v>
      </c>
      <c r="S58" t="n">
        <v>39.31</v>
      </c>
      <c r="T58" t="n">
        <v>7741.36</v>
      </c>
      <c r="U58" t="n">
        <v>0.6899999999999999</v>
      </c>
      <c r="V58" t="n">
        <v>0.88</v>
      </c>
      <c r="W58" t="n">
        <v>3.4</v>
      </c>
      <c r="X58" t="n">
        <v>0.49</v>
      </c>
      <c r="Y58" t="n">
        <v>1</v>
      </c>
      <c r="Z58" t="n">
        <v>10</v>
      </c>
    </row>
    <row r="59">
      <c r="A59" t="n">
        <v>25</v>
      </c>
      <c r="B59" t="n">
        <v>140</v>
      </c>
      <c r="C59" t="inlineStr">
        <is>
          <t xml:space="preserve">CONCLUIDO	</t>
        </is>
      </c>
      <c r="D59" t="n">
        <v>5.3396</v>
      </c>
      <c r="E59" t="n">
        <v>18.73</v>
      </c>
      <c r="F59" t="n">
        <v>14.57</v>
      </c>
      <c r="G59" t="n">
        <v>36.43</v>
      </c>
      <c r="H59" t="n">
        <v>0.45</v>
      </c>
      <c r="I59" t="n">
        <v>24</v>
      </c>
      <c r="J59" t="n">
        <v>286.4</v>
      </c>
      <c r="K59" t="n">
        <v>60.56</v>
      </c>
      <c r="L59" t="n">
        <v>7.25</v>
      </c>
      <c r="M59" t="n">
        <v>22</v>
      </c>
      <c r="N59" t="n">
        <v>78.59</v>
      </c>
      <c r="O59" t="n">
        <v>35556.78</v>
      </c>
      <c r="P59" t="n">
        <v>229.13</v>
      </c>
      <c r="Q59" t="n">
        <v>1389.65</v>
      </c>
      <c r="R59" t="n">
        <v>55.38</v>
      </c>
      <c r="S59" t="n">
        <v>39.31</v>
      </c>
      <c r="T59" t="n">
        <v>7134.62</v>
      </c>
      <c r="U59" t="n">
        <v>0.71</v>
      </c>
      <c r="V59" t="n">
        <v>0.88</v>
      </c>
      <c r="W59" t="n">
        <v>3.4</v>
      </c>
      <c r="X59" t="n">
        <v>0.45</v>
      </c>
      <c r="Y59" t="n">
        <v>1</v>
      </c>
      <c r="Z59" t="n">
        <v>10</v>
      </c>
    </row>
    <row r="60">
      <c r="A60" t="n">
        <v>26</v>
      </c>
      <c r="B60" t="n">
        <v>140</v>
      </c>
      <c r="C60" t="inlineStr">
        <is>
          <t xml:space="preserve">CONCLUIDO	</t>
        </is>
      </c>
      <c r="D60" t="n">
        <v>5.3586</v>
      </c>
      <c r="E60" t="n">
        <v>18.66</v>
      </c>
      <c r="F60" t="n">
        <v>14.56</v>
      </c>
      <c r="G60" t="n">
        <v>37.98</v>
      </c>
      <c r="H60" t="n">
        <v>0.47</v>
      </c>
      <c r="I60" t="n">
        <v>23</v>
      </c>
      <c r="J60" t="n">
        <v>286.9</v>
      </c>
      <c r="K60" t="n">
        <v>60.56</v>
      </c>
      <c r="L60" t="n">
        <v>7.5</v>
      </c>
      <c r="M60" t="n">
        <v>21</v>
      </c>
      <c r="N60" t="n">
        <v>78.84999999999999</v>
      </c>
      <c r="O60" t="n">
        <v>35618.8</v>
      </c>
      <c r="P60" t="n">
        <v>228.13</v>
      </c>
      <c r="Q60" t="n">
        <v>1389.8</v>
      </c>
      <c r="R60" t="n">
        <v>54.95</v>
      </c>
      <c r="S60" t="n">
        <v>39.31</v>
      </c>
      <c r="T60" t="n">
        <v>6925.68</v>
      </c>
      <c r="U60" t="n">
        <v>0.72</v>
      </c>
      <c r="V60" t="n">
        <v>0.88</v>
      </c>
      <c r="W60" t="n">
        <v>3.4</v>
      </c>
      <c r="X60" t="n">
        <v>0.44</v>
      </c>
      <c r="Y60" t="n">
        <v>1</v>
      </c>
      <c r="Z60" t="n">
        <v>10</v>
      </c>
    </row>
    <row r="61">
      <c r="A61" t="n">
        <v>27</v>
      </c>
      <c r="B61" t="n">
        <v>140</v>
      </c>
      <c r="C61" t="inlineStr">
        <is>
          <t xml:space="preserve">CONCLUIDO	</t>
        </is>
      </c>
      <c r="D61" t="n">
        <v>5.3793</v>
      </c>
      <c r="E61" t="n">
        <v>18.59</v>
      </c>
      <c r="F61" t="n">
        <v>14.54</v>
      </c>
      <c r="G61" t="n">
        <v>39.65</v>
      </c>
      <c r="H61" t="n">
        <v>0.48</v>
      </c>
      <c r="I61" t="n">
        <v>22</v>
      </c>
      <c r="J61" t="n">
        <v>287.41</v>
      </c>
      <c r="K61" t="n">
        <v>60.56</v>
      </c>
      <c r="L61" t="n">
        <v>7.75</v>
      </c>
      <c r="M61" t="n">
        <v>20</v>
      </c>
      <c r="N61" t="n">
        <v>79.09999999999999</v>
      </c>
      <c r="O61" t="n">
        <v>35680.92</v>
      </c>
      <c r="P61" t="n">
        <v>226.21</v>
      </c>
      <c r="Q61" t="n">
        <v>1389.66</v>
      </c>
      <c r="R61" t="n">
        <v>54.11</v>
      </c>
      <c r="S61" t="n">
        <v>39.31</v>
      </c>
      <c r="T61" t="n">
        <v>6512.99</v>
      </c>
      <c r="U61" t="n">
        <v>0.73</v>
      </c>
      <c r="V61" t="n">
        <v>0.88</v>
      </c>
      <c r="W61" t="n">
        <v>3.4</v>
      </c>
      <c r="X61" t="n">
        <v>0.42</v>
      </c>
      <c r="Y61" t="n">
        <v>1</v>
      </c>
      <c r="Z61" t="n">
        <v>10</v>
      </c>
    </row>
    <row r="62">
      <c r="A62" t="n">
        <v>28</v>
      </c>
      <c r="B62" t="n">
        <v>140</v>
      </c>
      <c r="C62" t="inlineStr">
        <is>
          <t xml:space="preserve">CONCLUIDO	</t>
        </is>
      </c>
      <c r="D62" t="n">
        <v>5.375</v>
      </c>
      <c r="E62" t="n">
        <v>18.6</v>
      </c>
      <c r="F62" t="n">
        <v>14.55</v>
      </c>
      <c r="G62" t="n">
        <v>39.69</v>
      </c>
      <c r="H62" t="n">
        <v>0.49</v>
      </c>
      <c r="I62" t="n">
        <v>22</v>
      </c>
      <c r="J62" t="n">
        <v>287.91</v>
      </c>
      <c r="K62" t="n">
        <v>60.56</v>
      </c>
      <c r="L62" t="n">
        <v>8</v>
      </c>
      <c r="M62" t="n">
        <v>20</v>
      </c>
      <c r="N62" t="n">
        <v>79.36</v>
      </c>
      <c r="O62" t="n">
        <v>35743.15</v>
      </c>
      <c r="P62" t="n">
        <v>225.75</v>
      </c>
      <c r="Q62" t="n">
        <v>1389.7</v>
      </c>
      <c r="R62" t="n">
        <v>54.76</v>
      </c>
      <c r="S62" t="n">
        <v>39.31</v>
      </c>
      <c r="T62" t="n">
        <v>6835.15</v>
      </c>
      <c r="U62" t="n">
        <v>0.72</v>
      </c>
      <c r="V62" t="n">
        <v>0.88</v>
      </c>
      <c r="W62" t="n">
        <v>3.4</v>
      </c>
      <c r="X62" t="n">
        <v>0.43</v>
      </c>
      <c r="Y62" t="n">
        <v>1</v>
      </c>
      <c r="Z62" t="n">
        <v>10</v>
      </c>
    </row>
    <row r="63">
      <c r="A63" t="n">
        <v>29</v>
      </c>
      <c r="B63" t="n">
        <v>140</v>
      </c>
      <c r="C63" t="inlineStr">
        <is>
          <t xml:space="preserve">CONCLUIDO	</t>
        </is>
      </c>
      <c r="D63" t="n">
        <v>5.4009</v>
      </c>
      <c r="E63" t="n">
        <v>18.52</v>
      </c>
      <c r="F63" t="n">
        <v>14.52</v>
      </c>
      <c r="G63" t="n">
        <v>41.48</v>
      </c>
      <c r="H63" t="n">
        <v>0.51</v>
      </c>
      <c r="I63" t="n">
        <v>21</v>
      </c>
      <c r="J63" t="n">
        <v>288.42</v>
      </c>
      <c r="K63" t="n">
        <v>60.56</v>
      </c>
      <c r="L63" t="n">
        <v>8.25</v>
      </c>
      <c r="M63" t="n">
        <v>19</v>
      </c>
      <c r="N63" t="n">
        <v>79.61</v>
      </c>
      <c r="O63" t="n">
        <v>35805.48</v>
      </c>
      <c r="P63" t="n">
        <v>224.35</v>
      </c>
      <c r="Q63" t="n">
        <v>1389.63</v>
      </c>
      <c r="R63" t="n">
        <v>53.6</v>
      </c>
      <c r="S63" t="n">
        <v>39.31</v>
      </c>
      <c r="T63" t="n">
        <v>6258.91</v>
      </c>
      <c r="U63" t="n">
        <v>0.73</v>
      </c>
      <c r="V63" t="n">
        <v>0.88</v>
      </c>
      <c r="W63" t="n">
        <v>3.4</v>
      </c>
      <c r="X63" t="n">
        <v>0.4</v>
      </c>
      <c r="Y63" t="n">
        <v>1</v>
      </c>
      <c r="Z63" t="n">
        <v>10</v>
      </c>
    </row>
    <row r="64">
      <c r="A64" t="n">
        <v>30</v>
      </c>
      <c r="B64" t="n">
        <v>140</v>
      </c>
      <c r="C64" t="inlineStr">
        <is>
          <t xml:space="preserve">CONCLUIDO	</t>
        </is>
      </c>
      <c r="D64" t="n">
        <v>5.4203</v>
      </c>
      <c r="E64" t="n">
        <v>18.45</v>
      </c>
      <c r="F64" t="n">
        <v>14.5</v>
      </c>
      <c r="G64" t="n">
        <v>43.51</v>
      </c>
      <c r="H64" t="n">
        <v>0.52</v>
      </c>
      <c r="I64" t="n">
        <v>20</v>
      </c>
      <c r="J64" t="n">
        <v>288.92</v>
      </c>
      <c r="K64" t="n">
        <v>60.56</v>
      </c>
      <c r="L64" t="n">
        <v>8.5</v>
      </c>
      <c r="M64" t="n">
        <v>18</v>
      </c>
      <c r="N64" t="n">
        <v>79.87</v>
      </c>
      <c r="O64" t="n">
        <v>35867.91</v>
      </c>
      <c r="P64" t="n">
        <v>222.96</v>
      </c>
      <c r="Q64" t="n">
        <v>1389.58</v>
      </c>
      <c r="R64" t="n">
        <v>53.21</v>
      </c>
      <c r="S64" t="n">
        <v>39.31</v>
      </c>
      <c r="T64" t="n">
        <v>6072.86</v>
      </c>
      <c r="U64" t="n">
        <v>0.74</v>
      </c>
      <c r="V64" t="n">
        <v>0.89</v>
      </c>
      <c r="W64" t="n">
        <v>3.39</v>
      </c>
      <c r="X64" t="n">
        <v>0.38</v>
      </c>
      <c r="Y64" t="n">
        <v>1</v>
      </c>
      <c r="Z64" t="n">
        <v>10</v>
      </c>
    </row>
    <row r="65">
      <c r="A65" t="n">
        <v>31</v>
      </c>
      <c r="B65" t="n">
        <v>140</v>
      </c>
      <c r="C65" t="inlineStr">
        <is>
          <t xml:space="preserve">CONCLUIDO	</t>
        </is>
      </c>
      <c r="D65" t="n">
        <v>5.4233</v>
      </c>
      <c r="E65" t="n">
        <v>18.44</v>
      </c>
      <c r="F65" t="n">
        <v>14.49</v>
      </c>
      <c r="G65" t="n">
        <v>43.48</v>
      </c>
      <c r="H65" t="n">
        <v>0.54</v>
      </c>
      <c r="I65" t="n">
        <v>20</v>
      </c>
      <c r="J65" t="n">
        <v>289.43</v>
      </c>
      <c r="K65" t="n">
        <v>60.56</v>
      </c>
      <c r="L65" t="n">
        <v>8.75</v>
      </c>
      <c r="M65" t="n">
        <v>18</v>
      </c>
      <c r="N65" t="n">
        <v>80.12</v>
      </c>
      <c r="O65" t="n">
        <v>35930.44</v>
      </c>
      <c r="P65" t="n">
        <v>222.31</v>
      </c>
      <c r="Q65" t="n">
        <v>1389.59</v>
      </c>
      <c r="R65" t="n">
        <v>53.02</v>
      </c>
      <c r="S65" t="n">
        <v>39.31</v>
      </c>
      <c r="T65" t="n">
        <v>5977.29</v>
      </c>
      <c r="U65" t="n">
        <v>0.74</v>
      </c>
      <c r="V65" t="n">
        <v>0.89</v>
      </c>
      <c r="W65" t="n">
        <v>3.39</v>
      </c>
      <c r="X65" t="n">
        <v>0.37</v>
      </c>
      <c r="Y65" t="n">
        <v>1</v>
      </c>
      <c r="Z65" t="n">
        <v>10</v>
      </c>
    </row>
    <row r="66">
      <c r="A66" t="n">
        <v>32</v>
      </c>
      <c r="B66" t="n">
        <v>140</v>
      </c>
      <c r="C66" t="inlineStr">
        <is>
          <t xml:space="preserve">CONCLUIDO	</t>
        </is>
      </c>
      <c r="D66" t="n">
        <v>5.4399</v>
      </c>
      <c r="E66" t="n">
        <v>18.38</v>
      </c>
      <c r="F66" t="n">
        <v>14.49</v>
      </c>
      <c r="G66" t="n">
        <v>45.76</v>
      </c>
      <c r="H66" t="n">
        <v>0.55</v>
      </c>
      <c r="I66" t="n">
        <v>19</v>
      </c>
      <c r="J66" t="n">
        <v>289.94</v>
      </c>
      <c r="K66" t="n">
        <v>60.56</v>
      </c>
      <c r="L66" t="n">
        <v>9</v>
      </c>
      <c r="M66" t="n">
        <v>17</v>
      </c>
      <c r="N66" t="n">
        <v>80.38</v>
      </c>
      <c r="O66" t="n">
        <v>35993.08</v>
      </c>
      <c r="P66" t="n">
        <v>220.96</v>
      </c>
      <c r="Q66" t="n">
        <v>1389.63</v>
      </c>
      <c r="R66" t="n">
        <v>52.65</v>
      </c>
      <c r="S66" t="n">
        <v>39.31</v>
      </c>
      <c r="T66" t="n">
        <v>5793.11</v>
      </c>
      <c r="U66" t="n">
        <v>0.75</v>
      </c>
      <c r="V66" t="n">
        <v>0.89</v>
      </c>
      <c r="W66" t="n">
        <v>3.4</v>
      </c>
      <c r="X66" t="n">
        <v>0.37</v>
      </c>
      <c r="Y66" t="n">
        <v>1</v>
      </c>
      <c r="Z66" t="n">
        <v>10</v>
      </c>
    </row>
    <row r="67">
      <c r="A67" t="n">
        <v>33</v>
      </c>
      <c r="B67" t="n">
        <v>140</v>
      </c>
      <c r="C67" t="inlineStr">
        <is>
          <t xml:space="preserve">CONCLUIDO	</t>
        </is>
      </c>
      <c r="D67" t="n">
        <v>5.4617</v>
      </c>
      <c r="E67" t="n">
        <v>18.31</v>
      </c>
      <c r="F67" t="n">
        <v>14.47</v>
      </c>
      <c r="G67" t="n">
        <v>48.23</v>
      </c>
      <c r="H67" t="n">
        <v>0.57</v>
      </c>
      <c r="I67" t="n">
        <v>18</v>
      </c>
      <c r="J67" t="n">
        <v>290.45</v>
      </c>
      <c r="K67" t="n">
        <v>60.56</v>
      </c>
      <c r="L67" t="n">
        <v>9.25</v>
      </c>
      <c r="M67" t="n">
        <v>16</v>
      </c>
      <c r="N67" t="n">
        <v>80.64</v>
      </c>
      <c r="O67" t="n">
        <v>36055.83</v>
      </c>
      <c r="P67" t="n">
        <v>219.24</v>
      </c>
      <c r="Q67" t="n">
        <v>1389.67</v>
      </c>
      <c r="R67" t="n">
        <v>52.07</v>
      </c>
      <c r="S67" t="n">
        <v>39.31</v>
      </c>
      <c r="T67" t="n">
        <v>5509.17</v>
      </c>
      <c r="U67" t="n">
        <v>0.75</v>
      </c>
      <c r="V67" t="n">
        <v>0.89</v>
      </c>
      <c r="W67" t="n">
        <v>3.39</v>
      </c>
      <c r="X67" t="n">
        <v>0.35</v>
      </c>
      <c r="Y67" t="n">
        <v>1</v>
      </c>
      <c r="Z67" t="n">
        <v>10</v>
      </c>
    </row>
    <row r="68">
      <c r="A68" t="n">
        <v>34</v>
      </c>
      <c r="B68" t="n">
        <v>140</v>
      </c>
      <c r="C68" t="inlineStr">
        <is>
          <t xml:space="preserve">CONCLUIDO	</t>
        </is>
      </c>
      <c r="D68" t="n">
        <v>5.4636</v>
      </c>
      <c r="E68" t="n">
        <v>18.3</v>
      </c>
      <c r="F68" t="n">
        <v>14.46</v>
      </c>
      <c r="G68" t="n">
        <v>48.21</v>
      </c>
      <c r="H68" t="n">
        <v>0.58</v>
      </c>
      <c r="I68" t="n">
        <v>18</v>
      </c>
      <c r="J68" t="n">
        <v>290.96</v>
      </c>
      <c r="K68" t="n">
        <v>60.56</v>
      </c>
      <c r="L68" t="n">
        <v>9.5</v>
      </c>
      <c r="M68" t="n">
        <v>16</v>
      </c>
      <c r="N68" t="n">
        <v>80.90000000000001</v>
      </c>
      <c r="O68" t="n">
        <v>36118.68</v>
      </c>
      <c r="P68" t="n">
        <v>217.83</v>
      </c>
      <c r="Q68" t="n">
        <v>1389.57</v>
      </c>
      <c r="R68" t="n">
        <v>52.09</v>
      </c>
      <c r="S68" t="n">
        <v>39.31</v>
      </c>
      <c r="T68" t="n">
        <v>5520.28</v>
      </c>
      <c r="U68" t="n">
        <v>0.75</v>
      </c>
      <c r="V68" t="n">
        <v>0.89</v>
      </c>
      <c r="W68" t="n">
        <v>3.38</v>
      </c>
      <c r="X68" t="n">
        <v>0.34</v>
      </c>
      <c r="Y68" t="n">
        <v>1</v>
      </c>
      <c r="Z68" t="n">
        <v>10</v>
      </c>
    </row>
    <row r="69">
      <c r="A69" t="n">
        <v>35</v>
      </c>
      <c r="B69" t="n">
        <v>140</v>
      </c>
      <c r="C69" t="inlineStr">
        <is>
          <t xml:space="preserve">CONCLUIDO	</t>
        </is>
      </c>
      <c r="D69" t="n">
        <v>5.4842</v>
      </c>
      <c r="E69" t="n">
        <v>18.23</v>
      </c>
      <c r="F69" t="n">
        <v>14.45</v>
      </c>
      <c r="G69" t="n">
        <v>50.98</v>
      </c>
      <c r="H69" t="n">
        <v>0.6</v>
      </c>
      <c r="I69" t="n">
        <v>17</v>
      </c>
      <c r="J69" t="n">
        <v>291.47</v>
      </c>
      <c r="K69" t="n">
        <v>60.56</v>
      </c>
      <c r="L69" t="n">
        <v>9.75</v>
      </c>
      <c r="M69" t="n">
        <v>15</v>
      </c>
      <c r="N69" t="n">
        <v>81.16</v>
      </c>
      <c r="O69" t="n">
        <v>36181.64</v>
      </c>
      <c r="P69" t="n">
        <v>216.25</v>
      </c>
      <c r="Q69" t="n">
        <v>1389.67</v>
      </c>
      <c r="R69" t="n">
        <v>51.41</v>
      </c>
      <c r="S69" t="n">
        <v>39.31</v>
      </c>
      <c r="T69" t="n">
        <v>5183.51</v>
      </c>
      <c r="U69" t="n">
        <v>0.76</v>
      </c>
      <c r="V69" t="n">
        <v>0.89</v>
      </c>
      <c r="W69" t="n">
        <v>3.39</v>
      </c>
      <c r="X69" t="n">
        <v>0.32</v>
      </c>
      <c r="Y69" t="n">
        <v>1</v>
      </c>
      <c r="Z69" t="n">
        <v>10</v>
      </c>
    </row>
    <row r="70">
      <c r="A70" t="n">
        <v>36</v>
      </c>
      <c r="B70" t="n">
        <v>140</v>
      </c>
      <c r="C70" t="inlineStr">
        <is>
          <t xml:space="preserve">CONCLUIDO	</t>
        </is>
      </c>
      <c r="D70" t="n">
        <v>5.4868</v>
      </c>
      <c r="E70" t="n">
        <v>18.23</v>
      </c>
      <c r="F70" t="n">
        <v>14.44</v>
      </c>
      <c r="G70" t="n">
        <v>50.95</v>
      </c>
      <c r="H70" t="n">
        <v>0.61</v>
      </c>
      <c r="I70" t="n">
        <v>17</v>
      </c>
      <c r="J70" t="n">
        <v>291.98</v>
      </c>
      <c r="K70" t="n">
        <v>60.56</v>
      </c>
      <c r="L70" t="n">
        <v>10</v>
      </c>
      <c r="M70" t="n">
        <v>15</v>
      </c>
      <c r="N70" t="n">
        <v>81.42</v>
      </c>
      <c r="O70" t="n">
        <v>36244.71</v>
      </c>
      <c r="P70" t="n">
        <v>216.06</v>
      </c>
      <c r="Q70" t="n">
        <v>1389.62</v>
      </c>
      <c r="R70" t="n">
        <v>51.18</v>
      </c>
      <c r="S70" t="n">
        <v>39.31</v>
      </c>
      <c r="T70" t="n">
        <v>5072.88</v>
      </c>
      <c r="U70" t="n">
        <v>0.77</v>
      </c>
      <c r="V70" t="n">
        <v>0.89</v>
      </c>
      <c r="W70" t="n">
        <v>3.39</v>
      </c>
      <c r="X70" t="n">
        <v>0.31</v>
      </c>
      <c r="Y70" t="n">
        <v>1</v>
      </c>
      <c r="Z70" t="n">
        <v>10</v>
      </c>
    </row>
    <row r="71">
      <c r="A71" t="n">
        <v>37</v>
      </c>
      <c r="B71" t="n">
        <v>140</v>
      </c>
      <c r="C71" t="inlineStr">
        <is>
          <t xml:space="preserve">CONCLUIDO	</t>
        </is>
      </c>
      <c r="D71" t="n">
        <v>5.508</v>
      </c>
      <c r="E71" t="n">
        <v>18.16</v>
      </c>
      <c r="F71" t="n">
        <v>14.42</v>
      </c>
      <c r="G71" t="n">
        <v>54.07</v>
      </c>
      <c r="H71" t="n">
        <v>0.62</v>
      </c>
      <c r="I71" t="n">
        <v>16</v>
      </c>
      <c r="J71" t="n">
        <v>292.49</v>
      </c>
      <c r="K71" t="n">
        <v>60.56</v>
      </c>
      <c r="L71" t="n">
        <v>10.25</v>
      </c>
      <c r="M71" t="n">
        <v>14</v>
      </c>
      <c r="N71" t="n">
        <v>81.68000000000001</v>
      </c>
      <c r="O71" t="n">
        <v>36307.88</v>
      </c>
      <c r="P71" t="n">
        <v>213.63</v>
      </c>
      <c r="Q71" t="n">
        <v>1389.61</v>
      </c>
      <c r="R71" t="n">
        <v>50.64</v>
      </c>
      <c r="S71" t="n">
        <v>39.31</v>
      </c>
      <c r="T71" t="n">
        <v>4805.31</v>
      </c>
      <c r="U71" t="n">
        <v>0.78</v>
      </c>
      <c r="V71" t="n">
        <v>0.89</v>
      </c>
      <c r="W71" t="n">
        <v>3.38</v>
      </c>
      <c r="X71" t="n">
        <v>0.3</v>
      </c>
      <c r="Y71" t="n">
        <v>1</v>
      </c>
      <c r="Z71" t="n">
        <v>10</v>
      </c>
    </row>
    <row r="72">
      <c r="A72" t="n">
        <v>38</v>
      </c>
      <c r="B72" t="n">
        <v>140</v>
      </c>
      <c r="C72" t="inlineStr">
        <is>
          <t xml:space="preserve">CONCLUIDO	</t>
        </is>
      </c>
      <c r="D72" t="n">
        <v>5.5048</v>
      </c>
      <c r="E72" t="n">
        <v>18.17</v>
      </c>
      <c r="F72" t="n">
        <v>14.43</v>
      </c>
      <c r="G72" t="n">
        <v>54.11</v>
      </c>
      <c r="H72" t="n">
        <v>0.64</v>
      </c>
      <c r="I72" t="n">
        <v>16</v>
      </c>
      <c r="J72" t="n">
        <v>293</v>
      </c>
      <c r="K72" t="n">
        <v>60.56</v>
      </c>
      <c r="L72" t="n">
        <v>10.5</v>
      </c>
      <c r="M72" t="n">
        <v>14</v>
      </c>
      <c r="N72" t="n">
        <v>81.95</v>
      </c>
      <c r="O72" t="n">
        <v>36371.17</v>
      </c>
      <c r="P72" t="n">
        <v>213.74</v>
      </c>
      <c r="Q72" t="n">
        <v>1389.57</v>
      </c>
      <c r="R72" t="n">
        <v>50.93</v>
      </c>
      <c r="S72" t="n">
        <v>39.31</v>
      </c>
      <c r="T72" t="n">
        <v>4951.28</v>
      </c>
      <c r="U72" t="n">
        <v>0.77</v>
      </c>
      <c r="V72" t="n">
        <v>0.89</v>
      </c>
      <c r="W72" t="n">
        <v>3.39</v>
      </c>
      <c r="X72" t="n">
        <v>0.31</v>
      </c>
      <c r="Y72" t="n">
        <v>1</v>
      </c>
      <c r="Z72" t="n">
        <v>10</v>
      </c>
    </row>
    <row r="73">
      <c r="A73" t="n">
        <v>39</v>
      </c>
      <c r="B73" t="n">
        <v>140</v>
      </c>
      <c r="C73" t="inlineStr">
        <is>
          <t xml:space="preserve">CONCLUIDO	</t>
        </is>
      </c>
      <c r="D73" t="n">
        <v>5.5064</v>
      </c>
      <c r="E73" t="n">
        <v>18.16</v>
      </c>
      <c r="F73" t="n">
        <v>14.42</v>
      </c>
      <c r="G73" t="n">
        <v>54.09</v>
      </c>
      <c r="H73" t="n">
        <v>0.65</v>
      </c>
      <c r="I73" t="n">
        <v>16</v>
      </c>
      <c r="J73" t="n">
        <v>293.52</v>
      </c>
      <c r="K73" t="n">
        <v>60.56</v>
      </c>
      <c r="L73" t="n">
        <v>10.75</v>
      </c>
      <c r="M73" t="n">
        <v>14</v>
      </c>
      <c r="N73" t="n">
        <v>82.20999999999999</v>
      </c>
      <c r="O73" t="n">
        <v>36434.56</v>
      </c>
      <c r="P73" t="n">
        <v>212.21</v>
      </c>
      <c r="Q73" t="n">
        <v>1389.57</v>
      </c>
      <c r="R73" t="n">
        <v>50.93</v>
      </c>
      <c r="S73" t="n">
        <v>39.31</v>
      </c>
      <c r="T73" t="n">
        <v>4951.39</v>
      </c>
      <c r="U73" t="n">
        <v>0.77</v>
      </c>
      <c r="V73" t="n">
        <v>0.89</v>
      </c>
      <c r="W73" t="n">
        <v>3.38</v>
      </c>
      <c r="X73" t="n">
        <v>0.3</v>
      </c>
      <c r="Y73" t="n">
        <v>1</v>
      </c>
      <c r="Z73" t="n">
        <v>10</v>
      </c>
    </row>
    <row r="74">
      <c r="A74" t="n">
        <v>40</v>
      </c>
      <c r="B74" t="n">
        <v>140</v>
      </c>
      <c r="C74" t="inlineStr">
        <is>
          <t xml:space="preserve">CONCLUIDO	</t>
        </is>
      </c>
      <c r="D74" t="n">
        <v>5.53</v>
      </c>
      <c r="E74" t="n">
        <v>18.08</v>
      </c>
      <c r="F74" t="n">
        <v>14.4</v>
      </c>
      <c r="G74" t="n">
        <v>57.6</v>
      </c>
      <c r="H74" t="n">
        <v>0.67</v>
      </c>
      <c r="I74" t="n">
        <v>15</v>
      </c>
      <c r="J74" t="n">
        <v>294.03</v>
      </c>
      <c r="K74" t="n">
        <v>60.56</v>
      </c>
      <c r="L74" t="n">
        <v>11</v>
      </c>
      <c r="M74" t="n">
        <v>13</v>
      </c>
      <c r="N74" t="n">
        <v>82.48</v>
      </c>
      <c r="O74" t="n">
        <v>36498.06</v>
      </c>
      <c r="P74" t="n">
        <v>210.36</v>
      </c>
      <c r="Q74" t="n">
        <v>1389.57</v>
      </c>
      <c r="R74" t="n">
        <v>50.03</v>
      </c>
      <c r="S74" t="n">
        <v>39.31</v>
      </c>
      <c r="T74" t="n">
        <v>4506.35</v>
      </c>
      <c r="U74" t="n">
        <v>0.79</v>
      </c>
      <c r="V74" t="n">
        <v>0.89</v>
      </c>
      <c r="W74" t="n">
        <v>3.38</v>
      </c>
      <c r="X74" t="n">
        <v>0.28</v>
      </c>
      <c r="Y74" t="n">
        <v>1</v>
      </c>
      <c r="Z74" t="n">
        <v>10</v>
      </c>
    </row>
    <row r="75">
      <c r="A75" t="n">
        <v>41</v>
      </c>
      <c r="B75" t="n">
        <v>140</v>
      </c>
      <c r="C75" t="inlineStr">
        <is>
          <t xml:space="preserve">CONCLUIDO	</t>
        </is>
      </c>
      <c r="D75" t="n">
        <v>5.5254</v>
      </c>
      <c r="E75" t="n">
        <v>18.1</v>
      </c>
      <c r="F75" t="n">
        <v>14.41</v>
      </c>
      <c r="G75" t="n">
        <v>57.66</v>
      </c>
      <c r="H75" t="n">
        <v>0.68</v>
      </c>
      <c r="I75" t="n">
        <v>15</v>
      </c>
      <c r="J75" t="n">
        <v>294.55</v>
      </c>
      <c r="K75" t="n">
        <v>60.56</v>
      </c>
      <c r="L75" t="n">
        <v>11.25</v>
      </c>
      <c r="M75" t="n">
        <v>13</v>
      </c>
      <c r="N75" t="n">
        <v>82.73999999999999</v>
      </c>
      <c r="O75" t="n">
        <v>36561.67</v>
      </c>
      <c r="P75" t="n">
        <v>209.57</v>
      </c>
      <c r="Q75" t="n">
        <v>1389.7</v>
      </c>
      <c r="R75" t="n">
        <v>50.38</v>
      </c>
      <c r="S75" t="n">
        <v>39.31</v>
      </c>
      <c r="T75" t="n">
        <v>4681.96</v>
      </c>
      <c r="U75" t="n">
        <v>0.78</v>
      </c>
      <c r="V75" t="n">
        <v>0.89</v>
      </c>
      <c r="W75" t="n">
        <v>3.39</v>
      </c>
      <c r="X75" t="n">
        <v>0.29</v>
      </c>
      <c r="Y75" t="n">
        <v>1</v>
      </c>
      <c r="Z75" t="n">
        <v>10</v>
      </c>
    </row>
    <row r="76">
      <c r="A76" t="n">
        <v>42</v>
      </c>
      <c r="B76" t="n">
        <v>140</v>
      </c>
      <c r="C76" t="inlineStr">
        <is>
          <t xml:space="preserve">CONCLUIDO	</t>
        </is>
      </c>
      <c r="D76" t="n">
        <v>5.5522</v>
      </c>
      <c r="E76" t="n">
        <v>18.01</v>
      </c>
      <c r="F76" t="n">
        <v>14.38</v>
      </c>
      <c r="G76" t="n">
        <v>61.62</v>
      </c>
      <c r="H76" t="n">
        <v>0.6899999999999999</v>
      </c>
      <c r="I76" t="n">
        <v>14</v>
      </c>
      <c r="J76" t="n">
        <v>295.06</v>
      </c>
      <c r="K76" t="n">
        <v>60.56</v>
      </c>
      <c r="L76" t="n">
        <v>11.5</v>
      </c>
      <c r="M76" t="n">
        <v>12</v>
      </c>
      <c r="N76" t="n">
        <v>83.01000000000001</v>
      </c>
      <c r="O76" t="n">
        <v>36625.39</v>
      </c>
      <c r="P76" t="n">
        <v>208.39</v>
      </c>
      <c r="Q76" t="n">
        <v>1389.62</v>
      </c>
      <c r="R76" t="n">
        <v>49.32</v>
      </c>
      <c r="S76" t="n">
        <v>39.31</v>
      </c>
      <c r="T76" t="n">
        <v>4154.16</v>
      </c>
      <c r="U76" t="n">
        <v>0.8</v>
      </c>
      <c r="V76" t="n">
        <v>0.89</v>
      </c>
      <c r="W76" t="n">
        <v>3.38</v>
      </c>
      <c r="X76" t="n">
        <v>0.26</v>
      </c>
      <c r="Y76" t="n">
        <v>1</v>
      </c>
      <c r="Z76" t="n">
        <v>10</v>
      </c>
    </row>
    <row r="77">
      <c r="A77" t="n">
        <v>43</v>
      </c>
      <c r="B77" t="n">
        <v>140</v>
      </c>
      <c r="C77" t="inlineStr">
        <is>
          <t xml:space="preserve">CONCLUIDO	</t>
        </is>
      </c>
      <c r="D77" t="n">
        <v>5.5516</v>
      </c>
      <c r="E77" t="n">
        <v>18.01</v>
      </c>
      <c r="F77" t="n">
        <v>14.38</v>
      </c>
      <c r="G77" t="n">
        <v>61.63</v>
      </c>
      <c r="H77" t="n">
        <v>0.71</v>
      </c>
      <c r="I77" t="n">
        <v>14</v>
      </c>
      <c r="J77" t="n">
        <v>295.58</v>
      </c>
      <c r="K77" t="n">
        <v>60.56</v>
      </c>
      <c r="L77" t="n">
        <v>11.75</v>
      </c>
      <c r="M77" t="n">
        <v>12</v>
      </c>
      <c r="N77" t="n">
        <v>83.28</v>
      </c>
      <c r="O77" t="n">
        <v>36689.22</v>
      </c>
      <c r="P77" t="n">
        <v>206.77</v>
      </c>
      <c r="Q77" t="n">
        <v>1389.64</v>
      </c>
      <c r="R77" t="n">
        <v>49.33</v>
      </c>
      <c r="S77" t="n">
        <v>39.31</v>
      </c>
      <c r="T77" t="n">
        <v>4160.54</v>
      </c>
      <c r="U77" t="n">
        <v>0.8</v>
      </c>
      <c r="V77" t="n">
        <v>0.89</v>
      </c>
      <c r="W77" t="n">
        <v>3.38</v>
      </c>
      <c r="X77" t="n">
        <v>0.26</v>
      </c>
      <c r="Y77" t="n">
        <v>1</v>
      </c>
      <c r="Z77" t="n">
        <v>10</v>
      </c>
    </row>
    <row r="78">
      <c r="A78" t="n">
        <v>44</v>
      </c>
      <c r="B78" t="n">
        <v>140</v>
      </c>
      <c r="C78" t="inlineStr">
        <is>
          <t xml:space="preserve">CONCLUIDO	</t>
        </is>
      </c>
      <c r="D78" t="n">
        <v>5.5514</v>
      </c>
      <c r="E78" t="n">
        <v>18.01</v>
      </c>
      <c r="F78" t="n">
        <v>14.38</v>
      </c>
      <c r="G78" t="n">
        <v>61.63</v>
      </c>
      <c r="H78" t="n">
        <v>0.72</v>
      </c>
      <c r="I78" t="n">
        <v>14</v>
      </c>
      <c r="J78" t="n">
        <v>296.1</v>
      </c>
      <c r="K78" t="n">
        <v>60.56</v>
      </c>
      <c r="L78" t="n">
        <v>12</v>
      </c>
      <c r="M78" t="n">
        <v>12</v>
      </c>
      <c r="N78" t="n">
        <v>83.54000000000001</v>
      </c>
      <c r="O78" t="n">
        <v>36753.16</v>
      </c>
      <c r="P78" t="n">
        <v>205.5</v>
      </c>
      <c r="Q78" t="n">
        <v>1389.62</v>
      </c>
      <c r="R78" t="n">
        <v>49.46</v>
      </c>
      <c r="S78" t="n">
        <v>39.31</v>
      </c>
      <c r="T78" t="n">
        <v>4227.63</v>
      </c>
      <c r="U78" t="n">
        <v>0.79</v>
      </c>
      <c r="V78" t="n">
        <v>0.89</v>
      </c>
      <c r="W78" t="n">
        <v>3.38</v>
      </c>
      <c r="X78" t="n">
        <v>0.26</v>
      </c>
      <c r="Y78" t="n">
        <v>1</v>
      </c>
      <c r="Z78" t="n">
        <v>10</v>
      </c>
    </row>
    <row r="79">
      <c r="A79" t="n">
        <v>45</v>
      </c>
      <c r="B79" t="n">
        <v>140</v>
      </c>
      <c r="C79" t="inlineStr">
        <is>
          <t xml:space="preserve">CONCLUIDO	</t>
        </is>
      </c>
      <c r="D79" t="n">
        <v>5.5721</v>
      </c>
      <c r="E79" t="n">
        <v>17.95</v>
      </c>
      <c r="F79" t="n">
        <v>14.37</v>
      </c>
      <c r="G79" t="n">
        <v>66.31</v>
      </c>
      <c r="H79" t="n">
        <v>0.74</v>
      </c>
      <c r="I79" t="n">
        <v>13</v>
      </c>
      <c r="J79" t="n">
        <v>296.62</v>
      </c>
      <c r="K79" t="n">
        <v>60.56</v>
      </c>
      <c r="L79" t="n">
        <v>12.25</v>
      </c>
      <c r="M79" t="n">
        <v>11</v>
      </c>
      <c r="N79" t="n">
        <v>83.81</v>
      </c>
      <c r="O79" t="n">
        <v>36817.22</v>
      </c>
      <c r="P79" t="n">
        <v>204.27</v>
      </c>
      <c r="Q79" t="n">
        <v>1389.73</v>
      </c>
      <c r="R79" t="n">
        <v>49.06</v>
      </c>
      <c r="S79" t="n">
        <v>39.31</v>
      </c>
      <c r="T79" t="n">
        <v>4029.88</v>
      </c>
      <c r="U79" t="n">
        <v>0.8</v>
      </c>
      <c r="V79" t="n">
        <v>0.89</v>
      </c>
      <c r="W79" t="n">
        <v>3.38</v>
      </c>
      <c r="X79" t="n">
        <v>0.24</v>
      </c>
      <c r="Y79" t="n">
        <v>1</v>
      </c>
      <c r="Z79" t="n">
        <v>10</v>
      </c>
    </row>
    <row r="80">
      <c r="A80" t="n">
        <v>46</v>
      </c>
      <c r="B80" t="n">
        <v>140</v>
      </c>
      <c r="C80" t="inlineStr">
        <is>
          <t xml:space="preserve">CONCLUIDO	</t>
        </is>
      </c>
      <c r="D80" t="n">
        <v>5.5732</v>
      </c>
      <c r="E80" t="n">
        <v>17.94</v>
      </c>
      <c r="F80" t="n">
        <v>14.36</v>
      </c>
      <c r="G80" t="n">
        <v>66.29000000000001</v>
      </c>
      <c r="H80" t="n">
        <v>0.75</v>
      </c>
      <c r="I80" t="n">
        <v>13</v>
      </c>
      <c r="J80" t="n">
        <v>297.14</v>
      </c>
      <c r="K80" t="n">
        <v>60.56</v>
      </c>
      <c r="L80" t="n">
        <v>12.5</v>
      </c>
      <c r="M80" t="n">
        <v>11</v>
      </c>
      <c r="N80" t="n">
        <v>84.08</v>
      </c>
      <c r="O80" t="n">
        <v>36881.39</v>
      </c>
      <c r="P80" t="n">
        <v>203.25</v>
      </c>
      <c r="Q80" t="n">
        <v>1389.59</v>
      </c>
      <c r="R80" t="n">
        <v>48.74</v>
      </c>
      <c r="S80" t="n">
        <v>39.31</v>
      </c>
      <c r="T80" t="n">
        <v>3870.83</v>
      </c>
      <c r="U80" t="n">
        <v>0.8100000000000001</v>
      </c>
      <c r="V80" t="n">
        <v>0.89</v>
      </c>
      <c r="W80" t="n">
        <v>3.38</v>
      </c>
      <c r="X80" t="n">
        <v>0.24</v>
      </c>
      <c r="Y80" t="n">
        <v>1</v>
      </c>
      <c r="Z80" t="n">
        <v>10</v>
      </c>
    </row>
    <row r="81">
      <c r="A81" t="n">
        <v>47</v>
      </c>
      <c r="B81" t="n">
        <v>140</v>
      </c>
      <c r="C81" t="inlineStr">
        <is>
          <t xml:space="preserve">CONCLUIDO	</t>
        </is>
      </c>
      <c r="D81" t="n">
        <v>5.5736</v>
      </c>
      <c r="E81" t="n">
        <v>17.94</v>
      </c>
      <c r="F81" t="n">
        <v>14.36</v>
      </c>
      <c r="G81" t="n">
        <v>66.28</v>
      </c>
      <c r="H81" t="n">
        <v>0.76</v>
      </c>
      <c r="I81" t="n">
        <v>13</v>
      </c>
      <c r="J81" t="n">
        <v>297.66</v>
      </c>
      <c r="K81" t="n">
        <v>60.56</v>
      </c>
      <c r="L81" t="n">
        <v>12.75</v>
      </c>
      <c r="M81" t="n">
        <v>11</v>
      </c>
      <c r="N81" t="n">
        <v>84.36</v>
      </c>
      <c r="O81" t="n">
        <v>36945.67</v>
      </c>
      <c r="P81" t="n">
        <v>201.21</v>
      </c>
      <c r="Q81" t="n">
        <v>1389.65</v>
      </c>
      <c r="R81" t="n">
        <v>48.85</v>
      </c>
      <c r="S81" t="n">
        <v>39.31</v>
      </c>
      <c r="T81" t="n">
        <v>3925.31</v>
      </c>
      <c r="U81" t="n">
        <v>0.8</v>
      </c>
      <c r="V81" t="n">
        <v>0.89</v>
      </c>
      <c r="W81" t="n">
        <v>3.38</v>
      </c>
      <c r="X81" t="n">
        <v>0.24</v>
      </c>
      <c r="Y81" t="n">
        <v>1</v>
      </c>
      <c r="Z81" t="n">
        <v>10</v>
      </c>
    </row>
    <row r="82">
      <c r="A82" t="n">
        <v>48</v>
      </c>
      <c r="B82" t="n">
        <v>140</v>
      </c>
      <c r="C82" t="inlineStr">
        <is>
          <t xml:space="preserve">CONCLUIDO	</t>
        </is>
      </c>
      <c r="D82" t="n">
        <v>5.596</v>
      </c>
      <c r="E82" t="n">
        <v>17.87</v>
      </c>
      <c r="F82" t="n">
        <v>14.34</v>
      </c>
      <c r="G82" t="n">
        <v>71.70999999999999</v>
      </c>
      <c r="H82" t="n">
        <v>0.78</v>
      </c>
      <c r="I82" t="n">
        <v>12</v>
      </c>
      <c r="J82" t="n">
        <v>298.18</v>
      </c>
      <c r="K82" t="n">
        <v>60.56</v>
      </c>
      <c r="L82" t="n">
        <v>13</v>
      </c>
      <c r="M82" t="n">
        <v>9</v>
      </c>
      <c r="N82" t="n">
        <v>84.63</v>
      </c>
      <c r="O82" t="n">
        <v>37010.06</v>
      </c>
      <c r="P82" t="n">
        <v>199.1</v>
      </c>
      <c r="Q82" t="n">
        <v>1389.57</v>
      </c>
      <c r="R82" t="n">
        <v>48.12</v>
      </c>
      <c r="S82" t="n">
        <v>39.31</v>
      </c>
      <c r="T82" t="n">
        <v>3563.42</v>
      </c>
      <c r="U82" t="n">
        <v>0.82</v>
      </c>
      <c r="V82" t="n">
        <v>0.89</v>
      </c>
      <c r="W82" t="n">
        <v>3.38</v>
      </c>
      <c r="X82" t="n">
        <v>0.22</v>
      </c>
      <c r="Y82" t="n">
        <v>1</v>
      </c>
      <c r="Z82" t="n">
        <v>10</v>
      </c>
    </row>
    <row r="83">
      <c r="A83" t="n">
        <v>49</v>
      </c>
      <c r="B83" t="n">
        <v>140</v>
      </c>
      <c r="C83" t="inlineStr">
        <is>
          <t xml:space="preserve">CONCLUIDO	</t>
        </is>
      </c>
      <c r="D83" t="n">
        <v>5.5968</v>
      </c>
      <c r="E83" t="n">
        <v>17.87</v>
      </c>
      <c r="F83" t="n">
        <v>14.34</v>
      </c>
      <c r="G83" t="n">
        <v>71.7</v>
      </c>
      <c r="H83" t="n">
        <v>0.79</v>
      </c>
      <c r="I83" t="n">
        <v>12</v>
      </c>
      <c r="J83" t="n">
        <v>298.71</v>
      </c>
      <c r="K83" t="n">
        <v>60.56</v>
      </c>
      <c r="L83" t="n">
        <v>13.25</v>
      </c>
      <c r="M83" t="n">
        <v>8</v>
      </c>
      <c r="N83" t="n">
        <v>84.90000000000001</v>
      </c>
      <c r="O83" t="n">
        <v>37074.57</v>
      </c>
      <c r="P83" t="n">
        <v>198.79</v>
      </c>
      <c r="Q83" t="n">
        <v>1389.59</v>
      </c>
      <c r="R83" t="n">
        <v>48.08</v>
      </c>
      <c r="S83" t="n">
        <v>39.31</v>
      </c>
      <c r="T83" t="n">
        <v>3547.9</v>
      </c>
      <c r="U83" t="n">
        <v>0.82</v>
      </c>
      <c r="V83" t="n">
        <v>0.9</v>
      </c>
      <c r="W83" t="n">
        <v>3.38</v>
      </c>
      <c r="X83" t="n">
        <v>0.22</v>
      </c>
      <c r="Y83" t="n">
        <v>1</v>
      </c>
      <c r="Z83" t="n">
        <v>10</v>
      </c>
    </row>
    <row r="84">
      <c r="A84" t="n">
        <v>50</v>
      </c>
      <c r="B84" t="n">
        <v>140</v>
      </c>
      <c r="C84" t="inlineStr">
        <is>
          <t xml:space="preserve">CONCLUIDO	</t>
        </is>
      </c>
      <c r="D84" t="n">
        <v>5.5956</v>
      </c>
      <c r="E84" t="n">
        <v>17.87</v>
      </c>
      <c r="F84" t="n">
        <v>14.34</v>
      </c>
      <c r="G84" t="n">
        <v>71.72</v>
      </c>
      <c r="H84" t="n">
        <v>0.8</v>
      </c>
      <c r="I84" t="n">
        <v>12</v>
      </c>
      <c r="J84" t="n">
        <v>299.23</v>
      </c>
      <c r="K84" t="n">
        <v>60.56</v>
      </c>
      <c r="L84" t="n">
        <v>13.5</v>
      </c>
      <c r="M84" t="n">
        <v>7</v>
      </c>
      <c r="N84" t="n">
        <v>85.18000000000001</v>
      </c>
      <c r="O84" t="n">
        <v>37139.2</v>
      </c>
      <c r="P84" t="n">
        <v>198.68</v>
      </c>
      <c r="Q84" t="n">
        <v>1389.67</v>
      </c>
      <c r="R84" t="n">
        <v>48.24</v>
      </c>
      <c r="S84" t="n">
        <v>39.31</v>
      </c>
      <c r="T84" t="n">
        <v>3625.72</v>
      </c>
      <c r="U84" t="n">
        <v>0.8100000000000001</v>
      </c>
      <c r="V84" t="n">
        <v>0.89</v>
      </c>
      <c r="W84" t="n">
        <v>3.38</v>
      </c>
      <c r="X84" t="n">
        <v>0.22</v>
      </c>
      <c r="Y84" t="n">
        <v>1</v>
      </c>
      <c r="Z84" t="n">
        <v>10</v>
      </c>
    </row>
    <row r="85">
      <c r="A85" t="n">
        <v>51</v>
      </c>
      <c r="B85" t="n">
        <v>140</v>
      </c>
      <c r="C85" t="inlineStr">
        <is>
          <t xml:space="preserve">CONCLUIDO	</t>
        </is>
      </c>
      <c r="D85" t="n">
        <v>5.5968</v>
      </c>
      <c r="E85" t="n">
        <v>17.87</v>
      </c>
      <c r="F85" t="n">
        <v>14.34</v>
      </c>
      <c r="G85" t="n">
        <v>71.7</v>
      </c>
      <c r="H85" t="n">
        <v>0.82</v>
      </c>
      <c r="I85" t="n">
        <v>12</v>
      </c>
      <c r="J85" t="n">
        <v>299.76</v>
      </c>
      <c r="K85" t="n">
        <v>60.56</v>
      </c>
      <c r="L85" t="n">
        <v>13.75</v>
      </c>
      <c r="M85" t="n">
        <v>7</v>
      </c>
      <c r="N85" t="n">
        <v>85.45</v>
      </c>
      <c r="O85" t="n">
        <v>37204.07</v>
      </c>
      <c r="P85" t="n">
        <v>198.09</v>
      </c>
      <c r="Q85" t="n">
        <v>1389.67</v>
      </c>
      <c r="R85" t="n">
        <v>47.98</v>
      </c>
      <c r="S85" t="n">
        <v>39.31</v>
      </c>
      <c r="T85" t="n">
        <v>3495.15</v>
      </c>
      <c r="U85" t="n">
        <v>0.82</v>
      </c>
      <c r="V85" t="n">
        <v>0.9</v>
      </c>
      <c r="W85" t="n">
        <v>3.38</v>
      </c>
      <c r="X85" t="n">
        <v>0.22</v>
      </c>
      <c r="Y85" t="n">
        <v>1</v>
      </c>
      <c r="Z85" t="n">
        <v>10</v>
      </c>
    </row>
    <row r="86">
      <c r="A86" t="n">
        <v>52</v>
      </c>
      <c r="B86" t="n">
        <v>140</v>
      </c>
      <c r="C86" t="inlineStr">
        <is>
          <t xml:space="preserve">CONCLUIDO	</t>
        </is>
      </c>
      <c r="D86" t="n">
        <v>5.5904</v>
      </c>
      <c r="E86" t="n">
        <v>17.89</v>
      </c>
      <c r="F86" t="n">
        <v>14.36</v>
      </c>
      <c r="G86" t="n">
        <v>71.8</v>
      </c>
      <c r="H86" t="n">
        <v>0.83</v>
      </c>
      <c r="I86" t="n">
        <v>12</v>
      </c>
      <c r="J86" t="n">
        <v>300.28</v>
      </c>
      <c r="K86" t="n">
        <v>60.56</v>
      </c>
      <c r="L86" t="n">
        <v>14</v>
      </c>
      <c r="M86" t="n">
        <v>6</v>
      </c>
      <c r="N86" t="n">
        <v>85.73</v>
      </c>
      <c r="O86" t="n">
        <v>37268.93</v>
      </c>
      <c r="P86" t="n">
        <v>195.91</v>
      </c>
      <c r="Q86" t="n">
        <v>1389.58</v>
      </c>
      <c r="R86" t="n">
        <v>48.47</v>
      </c>
      <c r="S86" t="n">
        <v>39.31</v>
      </c>
      <c r="T86" t="n">
        <v>3739.12</v>
      </c>
      <c r="U86" t="n">
        <v>0.8100000000000001</v>
      </c>
      <c r="V86" t="n">
        <v>0.89</v>
      </c>
      <c r="W86" t="n">
        <v>3.39</v>
      </c>
      <c r="X86" t="n">
        <v>0.24</v>
      </c>
      <c r="Y86" t="n">
        <v>1</v>
      </c>
      <c r="Z86" t="n">
        <v>10</v>
      </c>
    </row>
    <row r="87">
      <c r="A87" t="n">
        <v>53</v>
      </c>
      <c r="B87" t="n">
        <v>140</v>
      </c>
      <c r="C87" t="inlineStr">
        <is>
          <t xml:space="preserve">CONCLUIDO	</t>
        </is>
      </c>
      <c r="D87" t="n">
        <v>5.589</v>
      </c>
      <c r="E87" t="n">
        <v>17.89</v>
      </c>
      <c r="F87" t="n">
        <v>14.36</v>
      </c>
      <c r="G87" t="n">
        <v>71.81999999999999</v>
      </c>
      <c r="H87" t="n">
        <v>0.84</v>
      </c>
      <c r="I87" t="n">
        <v>12</v>
      </c>
      <c r="J87" t="n">
        <v>300.81</v>
      </c>
      <c r="K87" t="n">
        <v>60.56</v>
      </c>
      <c r="L87" t="n">
        <v>14.25</v>
      </c>
      <c r="M87" t="n">
        <v>3</v>
      </c>
      <c r="N87" t="n">
        <v>86</v>
      </c>
      <c r="O87" t="n">
        <v>37333.9</v>
      </c>
      <c r="P87" t="n">
        <v>196.22</v>
      </c>
      <c r="Q87" t="n">
        <v>1389.68</v>
      </c>
      <c r="R87" t="n">
        <v>48.75</v>
      </c>
      <c r="S87" t="n">
        <v>39.31</v>
      </c>
      <c r="T87" t="n">
        <v>3882.88</v>
      </c>
      <c r="U87" t="n">
        <v>0.8100000000000001</v>
      </c>
      <c r="V87" t="n">
        <v>0.89</v>
      </c>
      <c r="W87" t="n">
        <v>3.39</v>
      </c>
      <c r="X87" t="n">
        <v>0.24</v>
      </c>
      <c r="Y87" t="n">
        <v>1</v>
      </c>
      <c r="Z87" t="n">
        <v>10</v>
      </c>
    </row>
    <row r="88">
      <c r="A88" t="n">
        <v>54</v>
      </c>
      <c r="B88" t="n">
        <v>140</v>
      </c>
      <c r="C88" t="inlineStr">
        <is>
          <t xml:space="preserve">CONCLUIDO	</t>
        </is>
      </c>
      <c r="D88" t="n">
        <v>5.588</v>
      </c>
      <c r="E88" t="n">
        <v>17.9</v>
      </c>
      <c r="F88" t="n">
        <v>14.37</v>
      </c>
      <c r="G88" t="n">
        <v>71.84</v>
      </c>
      <c r="H88" t="n">
        <v>0.86</v>
      </c>
      <c r="I88" t="n">
        <v>12</v>
      </c>
      <c r="J88" t="n">
        <v>301.34</v>
      </c>
      <c r="K88" t="n">
        <v>60.56</v>
      </c>
      <c r="L88" t="n">
        <v>14.5</v>
      </c>
      <c r="M88" t="n">
        <v>2</v>
      </c>
      <c r="N88" t="n">
        <v>86.28</v>
      </c>
      <c r="O88" t="n">
        <v>37399</v>
      </c>
      <c r="P88" t="n">
        <v>195.95</v>
      </c>
      <c r="Q88" t="n">
        <v>1389.57</v>
      </c>
      <c r="R88" t="n">
        <v>48.82</v>
      </c>
      <c r="S88" t="n">
        <v>39.31</v>
      </c>
      <c r="T88" t="n">
        <v>3916.48</v>
      </c>
      <c r="U88" t="n">
        <v>0.8100000000000001</v>
      </c>
      <c r="V88" t="n">
        <v>0.89</v>
      </c>
      <c r="W88" t="n">
        <v>3.39</v>
      </c>
      <c r="X88" t="n">
        <v>0.25</v>
      </c>
      <c r="Y88" t="n">
        <v>1</v>
      </c>
      <c r="Z88" t="n">
        <v>10</v>
      </c>
    </row>
    <row r="89">
      <c r="A89" t="n">
        <v>55</v>
      </c>
      <c r="B89" t="n">
        <v>140</v>
      </c>
      <c r="C89" t="inlineStr">
        <is>
          <t xml:space="preserve">CONCLUIDO	</t>
        </is>
      </c>
      <c r="D89" t="n">
        <v>5.6131</v>
      </c>
      <c r="E89" t="n">
        <v>17.82</v>
      </c>
      <c r="F89" t="n">
        <v>14.34</v>
      </c>
      <c r="G89" t="n">
        <v>78.22</v>
      </c>
      <c r="H89" t="n">
        <v>0.87</v>
      </c>
      <c r="I89" t="n">
        <v>11</v>
      </c>
      <c r="J89" t="n">
        <v>301.86</v>
      </c>
      <c r="K89" t="n">
        <v>60.56</v>
      </c>
      <c r="L89" t="n">
        <v>14.75</v>
      </c>
      <c r="M89" t="n">
        <v>1</v>
      </c>
      <c r="N89" t="n">
        <v>86.56</v>
      </c>
      <c r="O89" t="n">
        <v>37464.21</v>
      </c>
      <c r="P89" t="n">
        <v>195.58</v>
      </c>
      <c r="Q89" t="n">
        <v>1389.59</v>
      </c>
      <c r="R89" t="n">
        <v>47.93</v>
      </c>
      <c r="S89" t="n">
        <v>39.31</v>
      </c>
      <c r="T89" t="n">
        <v>3473.94</v>
      </c>
      <c r="U89" t="n">
        <v>0.82</v>
      </c>
      <c r="V89" t="n">
        <v>0.9</v>
      </c>
      <c r="W89" t="n">
        <v>3.39</v>
      </c>
      <c r="X89" t="n">
        <v>0.22</v>
      </c>
      <c r="Y89" t="n">
        <v>1</v>
      </c>
      <c r="Z89" t="n">
        <v>10</v>
      </c>
    </row>
    <row r="90">
      <c r="A90" t="n">
        <v>56</v>
      </c>
      <c r="B90" t="n">
        <v>140</v>
      </c>
      <c r="C90" t="inlineStr">
        <is>
          <t xml:space="preserve">CONCLUIDO	</t>
        </is>
      </c>
      <c r="D90" t="n">
        <v>5.6103</v>
      </c>
      <c r="E90" t="n">
        <v>17.82</v>
      </c>
      <c r="F90" t="n">
        <v>14.35</v>
      </c>
      <c r="G90" t="n">
        <v>78.27</v>
      </c>
      <c r="H90" t="n">
        <v>0.88</v>
      </c>
      <c r="I90" t="n">
        <v>11</v>
      </c>
      <c r="J90" t="n">
        <v>302.39</v>
      </c>
      <c r="K90" t="n">
        <v>60.56</v>
      </c>
      <c r="L90" t="n">
        <v>15</v>
      </c>
      <c r="M90" t="n">
        <v>1</v>
      </c>
      <c r="N90" t="n">
        <v>86.84</v>
      </c>
      <c r="O90" t="n">
        <v>37529.55</v>
      </c>
      <c r="P90" t="n">
        <v>196.11</v>
      </c>
      <c r="Q90" t="n">
        <v>1389.67</v>
      </c>
      <c r="R90" t="n">
        <v>48.05</v>
      </c>
      <c r="S90" t="n">
        <v>39.31</v>
      </c>
      <c r="T90" t="n">
        <v>3537.58</v>
      </c>
      <c r="U90" t="n">
        <v>0.82</v>
      </c>
      <c r="V90" t="n">
        <v>0.89</v>
      </c>
      <c r="W90" t="n">
        <v>3.39</v>
      </c>
      <c r="X90" t="n">
        <v>0.23</v>
      </c>
      <c r="Y90" t="n">
        <v>1</v>
      </c>
      <c r="Z90" t="n">
        <v>10</v>
      </c>
    </row>
    <row r="91">
      <c r="A91" t="n">
        <v>57</v>
      </c>
      <c r="B91" t="n">
        <v>140</v>
      </c>
      <c r="C91" t="inlineStr">
        <is>
          <t xml:space="preserve">CONCLUIDO	</t>
        </is>
      </c>
      <c r="D91" t="n">
        <v>5.6108</v>
      </c>
      <c r="E91" t="n">
        <v>17.82</v>
      </c>
      <c r="F91" t="n">
        <v>14.35</v>
      </c>
      <c r="G91" t="n">
        <v>78.26000000000001</v>
      </c>
      <c r="H91" t="n">
        <v>0.9</v>
      </c>
      <c r="I91" t="n">
        <v>11</v>
      </c>
      <c r="J91" t="n">
        <v>302.92</v>
      </c>
      <c r="K91" t="n">
        <v>60.56</v>
      </c>
      <c r="L91" t="n">
        <v>15.25</v>
      </c>
      <c r="M91" t="n">
        <v>0</v>
      </c>
      <c r="N91" t="n">
        <v>87.12</v>
      </c>
      <c r="O91" t="n">
        <v>37595</v>
      </c>
      <c r="P91" t="n">
        <v>196.5</v>
      </c>
      <c r="Q91" t="n">
        <v>1389.63</v>
      </c>
      <c r="R91" t="n">
        <v>48</v>
      </c>
      <c r="S91" t="n">
        <v>39.31</v>
      </c>
      <c r="T91" t="n">
        <v>3510.94</v>
      </c>
      <c r="U91" t="n">
        <v>0.82</v>
      </c>
      <c r="V91" t="n">
        <v>0.89</v>
      </c>
      <c r="W91" t="n">
        <v>3.39</v>
      </c>
      <c r="X91" t="n">
        <v>0.23</v>
      </c>
      <c r="Y91" t="n">
        <v>1</v>
      </c>
      <c r="Z91" t="n">
        <v>10</v>
      </c>
    </row>
    <row r="92">
      <c r="A92" t="n">
        <v>0</v>
      </c>
      <c r="B92" t="n">
        <v>40</v>
      </c>
      <c r="C92" t="inlineStr">
        <is>
          <t xml:space="preserve">CONCLUIDO	</t>
        </is>
      </c>
      <c r="D92" t="n">
        <v>5.108</v>
      </c>
      <c r="E92" t="n">
        <v>19.58</v>
      </c>
      <c r="F92" t="n">
        <v>15.94</v>
      </c>
      <c r="G92" t="n">
        <v>10.62</v>
      </c>
      <c r="H92" t="n">
        <v>0.2</v>
      </c>
      <c r="I92" t="n">
        <v>90</v>
      </c>
      <c r="J92" t="n">
        <v>89.87</v>
      </c>
      <c r="K92" t="n">
        <v>37.55</v>
      </c>
      <c r="L92" t="n">
        <v>1</v>
      </c>
      <c r="M92" t="n">
        <v>88</v>
      </c>
      <c r="N92" t="n">
        <v>11.32</v>
      </c>
      <c r="O92" t="n">
        <v>11317.98</v>
      </c>
      <c r="P92" t="n">
        <v>124.3</v>
      </c>
      <c r="Q92" t="n">
        <v>1390.13</v>
      </c>
      <c r="R92" t="n">
        <v>97.34</v>
      </c>
      <c r="S92" t="n">
        <v>39.31</v>
      </c>
      <c r="T92" t="n">
        <v>27783.6</v>
      </c>
      <c r="U92" t="n">
        <v>0.4</v>
      </c>
      <c r="V92" t="n">
        <v>0.8100000000000001</v>
      </c>
      <c r="W92" t="n">
        <v>3.52</v>
      </c>
      <c r="X92" t="n">
        <v>1.81</v>
      </c>
      <c r="Y92" t="n">
        <v>1</v>
      </c>
      <c r="Z92" t="n">
        <v>10</v>
      </c>
    </row>
    <row r="93">
      <c r="A93" t="n">
        <v>1</v>
      </c>
      <c r="B93" t="n">
        <v>40</v>
      </c>
      <c r="C93" t="inlineStr">
        <is>
          <t xml:space="preserve">CONCLUIDO	</t>
        </is>
      </c>
      <c r="D93" t="n">
        <v>5.3502</v>
      </c>
      <c r="E93" t="n">
        <v>18.69</v>
      </c>
      <c r="F93" t="n">
        <v>15.47</v>
      </c>
      <c r="G93" t="n">
        <v>13.65</v>
      </c>
      <c r="H93" t="n">
        <v>0.24</v>
      </c>
      <c r="I93" t="n">
        <v>68</v>
      </c>
      <c r="J93" t="n">
        <v>90.18000000000001</v>
      </c>
      <c r="K93" t="n">
        <v>37.55</v>
      </c>
      <c r="L93" t="n">
        <v>1.25</v>
      </c>
      <c r="M93" t="n">
        <v>66</v>
      </c>
      <c r="N93" t="n">
        <v>11.37</v>
      </c>
      <c r="O93" t="n">
        <v>11355.7</v>
      </c>
      <c r="P93" t="n">
        <v>116.84</v>
      </c>
      <c r="Q93" t="n">
        <v>1389.71</v>
      </c>
      <c r="R93" t="n">
        <v>83.25</v>
      </c>
      <c r="S93" t="n">
        <v>39.31</v>
      </c>
      <c r="T93" t="n">
        <v>20850.31</v>
      </c>
      <c r="U93" t="n">
        <v>0.47</v>
      </c>
      <c r="V93" t="n">
        <v>0.83</v>
      </c>
      <c r="W93" t="n">
        <v>3.47</v>
      </c>
      <c r="X93" t="n">
        <v>1.34</v>
      </c>
      <c r="Y93" t="n">
        <v>1</v>
      </c>
      <c r="Z93" t="n">
        <v>10</v>
      </c>
    </row>
    <row r="94">
      <c r="A94" t="n">
        <v>2</v>
      </c>
      <c r="B94" t="n">
        <v>40</v>
      </c>
      <c r="C94" t="inlineStr">
        <is>
          <t xml:space="preserve">CONCLUIDO	</t>
        </is>
      </c>
      <c r="D94" t="n">
        <v>5.5069</v>
      </c>
      <c r="E94" t="n">
        <v>18.16</v>
      </c>
      <c r="F94" t="n">
        <v>15.2</v>
      </c>
      <c r="G94" t="n">
        <v>16.89</v>
      </c>
      <c r="H94" t="n">
        <v>0.29</v>
      </c>
      <c r="I94" t="n">
        <v>54</v>
      </c>
      <c r="J94" t="n">
        <v>90.48</v>
      </c>
      <c r="K94" t="n">
        <v>37.55</v>
      </c>
      <c r="L94" t="n">
        <v>1.5</v>
      </c>
      <c r="M94" t="n">
        <v>52</v>
      </c>
      <c r="N94" t="n">
        <v>11.43</v>
      </c>
      <c r="O94" t="n">
        <v>11393.43</v>
      </c>
      <c r="P94" t="n">
        <v>111.12</v>
      </c>
      <c r="Q94" t="n">
        <v>1389.67</v>
      </c>
      <c r="R94" t="n">
        <v>74.95</v>
      </c>
      <c r="S94" t="n">
        <v>39.31</v>
      </c>
      <c r="T94" t="n">
        <v>16773.03</v>
      </c>
      <c r="U94" t="n">
        <v>0.52</v>
      </c>
      <c r="V94" t="n">
        <v>0.84</v>
      </c>
      <c r="W94" t="n">
        <v>3.45</v>
      </c>
      <c r="X94" t="n">
        <v>1.08</v>
      </c>
      <c r="Y94" t="n">
        <v>1</v>
      </c>
      <c r="Z94" t="n">
        <v>10</v>
      </c>
    </row>
    <row r="95">
      <c r="A95" t="n">
        <v>3</v>
      </c>
      <c r="B95" t="n">
        <v>40</v>
      </c>
      <c r="C95" t="inlineStr">
        <is>
          <t xml:space="preserve">CONCLUIDO	</t>
        </is>
      </c>
      <c r="D95" t="n">
        <v>5.6156</v>
      </c>
      <c r="E95" t="n">
        <v>17.81</v>
      </c>
      <c r="F95" t="n">
        <v>15.02</v>
      </c>
      <c r="G95" t="n">
        <v>20.02</v>
      </c>
      <c r="H95" t="n">
        <v>0.34</v>
      </c>
      <c r="I95" t="n">
        <v>45</v>
      </c>
      <c r="J95" t="n">
        <v>90.79000000000001</v>
      </c>
      <c r="K95" t="n">
        <v>37.55</v>
      </c>
      <c r="L95" t="n">
        <v>1.75</v>
      </c>
      <c r="M95" t="n">
        <v>39</v>
      </c>
      <c r="N95" t="n">
        <v>11.49</v>
      </c>
      <c r="O95" t="n">
        <v>11431.19</v>
      </c>
      <c r="P95" t="n">
        <v>105.31</v>
      </c>
      <c r="Q95" t="n">
        <v>1389.79</v>
      </c>
      <c r="R95" t="n">
        <v>68.98999999999999</v>
      </c>
      <c r="S95" t="n">
        <v>39.31</v>
      </c>
      <c r="T95" t="n">
        <v>13834.29</v>
      </c>
      <c r="U95" t="n">
        <v>0.57</v>
      </c>
      <c r="V95" t="n">
        <v>0.85</v>
      </c>
      <c r="W95" t="n">
        <v>3.44</v>
      </c>
      <c r="X95" t="n">
        <v>0.89</v>
      </c>
      <c r="Y95" t="n">
        <v>1</v>
      </c>
      <c r="Z95" t="n">
        <v>10</v>
      </c>
    </row>
    <row r="96">
      <c r="A96" t="n">
        <v>4</v>
      </c>
      <c r="B96" t="n">
        <v>40</v>
      </c>
      <c r="C96" t="inlineStr">
        <is>
          <t xml:space="preserve">CONCLUIDO	</t>
        </is>
      </c>
      <c r="D96" t="n">
        <v>5.7027</v>
      </c>
      <c r="E96" t="n">
        <v>17.54</v>
      </c>
      <c r="F96" t="n">
        <v>14.88</v>
      </c>
      <c r="G96" t="n">
        <v>23.49</v>
      </c>
      <c r="H96" t="n">
        <v>0.39</v>
      </c>
      <c r="I96" t="n">
        <v>38</v>
      </c>
      <c r="J96" t="n">
        <v>91.09999999999999</v>
      </c>
      <c r="K96" t="n">
        <v>37.55</v>
      </c>
      <c r="L96" t="n">
        <v>2</v>
      </c>
      <c r="M96" t="n">
        <v>24</v>
      </c>
      <c r="N96" t="n">
        <v>11.54</v>
      </c>
      <c r="O96" t="n">
        <v>11468.97</v>
      </c>
      <c r="P96" t="n">
        <v>101.15</v>
      </c>
      <c r="Q96" t="n">
        <v>1389.65</v>
      </c>
      <c r="R96" t="n">
        <v>64.42</v>
      </c>
      <c r="S96" t="n">
        <v>39.31</v>
      </c>
      <c r="T96" t="n">
        <v>11585.84</v>
      </c>
      <c r="U96" t="n">
        <v>0.61</v>
      </c>
      <c r="V96" t="n">
        <v>0.86</v>
      </c>
      <c r="W96" t="n">
        <v>3.44</v>
      </c>
      <c r="X96" t="n">
        <v>0.76</v>
      </c>
      <c r="Y96" t="n">
        <v>1</v>
      </c>
      <c r="Z96" t="n">
        <v>10</v>
      </c>
    </row>
    <row r="97">
      <c r="A97" t="n">
        <v>5</v>
      </c>
      <c r="B97" t="n">
        <v>40</v>
      </c>
      <c r="C97" t="inlineStr">
        <is>
          <t xml:space="preserve">CONCLUIDO	</t>
        </is>
      </c>
      <c r="D97" t="n">
        <v>5.7186</v>
      </c>
      <c r="E97" t="n">
        <v>17.49</v>
      </c>
      <c r="F97" t="n">
        <v>14.87</v>
      </c>
      <c r="G97" t="n">
        <v>24.78</v>
      </c>
      <c r="H97" t="n">
        <v>0.43</v>
      </c>
      <c r="I97" t="n">
        <v>36</v>
      </c>
      <c r="J97" t="n">
        <v>91.40000000000001</v>
      </c>
      <c r="K97" t="n">
        <v>37.55</v>
      </c>
      <c r="L97" t="n">
        <v>2.25</v>
      </c>
      <c r="M97" t="n">
        <v>2</v>
      </c>
      <c r="N97" t="n">
        <v>11.6</v>
      </c>
      <c r="O97" t="n">
        <v>11506.78</v>
      </c>
      <c r="P97" t="n">
        <v>99.95999999999999</v>
      </c>
      <c r="Q97" t="n">
        <v>1389.61</v>
      </c>
      <c r="R97" t="n">
        <v>63.05</v>
      </c>
      <c r="S97" t="n">
        <v>39.31</v>
      </c>
      <c r="T97" t="n">
        <v>10912.12</v>
      </c>
      <c r="U97" t="n">
        <v>0.62</v>
      </c>
      <c r="V97" t="n">
        <v>0.86</v>
      </c>
      <c r="W97" t="n">
        <v>3.47</v>
      </c>
      <c r="X97" t="n">
        <v>0.74</v>
      </c>
      <c r="Y97" t="n">
        <v>1</v>
      </c>
      <c r="Z97" t="n">
        <v>10</v>
      </c>
    </row>
    <row r="98">
      <c r="A98" t="n">
        <v>6</v>
      </c>
      <c r="B98" t="n">
        <v>40</v>
      </c>
      <c r="C98" t="inlineStr">
        <is>
          <t xml:space="preserve">CONCLUIDO	</t>
        </is>
      </c>
      <c r="D98" t="n">
        <v>5.7177</v>
      </c>
      <c r="E98" t="n">
        <v>17.49</v>
      </c>
      <c r="F98" t="n">
        <v>14.87</v>
      </c>
      <c r="G98" t="n">
        <v>24.78</v>
      </c>
      <c r="H98" t="n">
        <v>0.48</v>
      </c>
      <c r="I98" t="n">
        <v>36</v>
      </c>
      <c r="J98" t="n">
        <v>91.70999999999999</v>
      </c>
      <c r="K98" t="n">
        <v>37.55</v>
      </c>
      <c r="L98" t="n">
        <v>2.5</v>
      </c>
      <c r="M98" t="n">
        <v>0</v>
      </c>
      <c r="N98" t="n">
        <v>11.66</v>
      </c>
      <c r="O98" t="n">
        <v>11544.61</v>
      </c>
      <c r="P98" t="n">
        <v>100.29</v>
      </c>
      <c r="Q98" t="n">
        <v>1389.81</v>
      </c>
      <c r="R98" t="n">
        <v>63.02</v>
      </c>
      <c r="S98" t="n">
        <v>39.31</v>
      </c>
      <c r="T98" t="n">
        <v>10893.35</v>
      </c>
      <c r="U98" t="n">
        <v>0.62</v>
      </c>
      <c r="V98" t="n">
        <v>0.86</v>
      </c>
      <c r="W98" t="n">
        <v>3.47</v>
      </c>
      <c r="X98" t="n">
        <v>0.75</v>
      </c>
      <c r="Y98" t="n">
        <v>1</v>
      </c>
      <c r="Z98" t="n">
        <v>10</v>
      </c>
    </row>
    <row r="99">
      <c r="A99" t="n">
        <v>0</v>
      </c>
      <c r="B99" t="n">
        <v>125</v>
      </c>
      <c r="C99" t="inlineStr">
        <is>
          <t xml:space="preserve">CONCLUIDO	</t>
        </is>
      </c>
      <c r="D99" t="n">
        <v>3.1895</v>
      </c>
      <c r="E99" t="n">
        <v>31.35</v>
      </c>
      <c r="F99" t="n">
        <v>18.54</v>
      </c>
      <c r="G99" t="n">
        <v>5.22</v>
      </c>
      <c r="H99" t="n">
        <v>0.07000000000000001</v>
      </c>
      <c r="I99" t="n">
        <v>213</v>
      </c>
      <c r="J99" t="n">
        <v>242.64</v>
      </c>
      <c r="K99" t="n">
        <v>58.47</v>
      </c>
      <c r="L99" t="n">
        <v>1</v>
      </c>
      <c r="M99" t="n">
        <v>211</v>
      </c>
      <c r="N99" t="n">
        <v>58.17</v>
      </c>
      <c r="O99" t="n">
        <v>30160.1</v>
      </c>
      <c r="P99" t="n">
        <v>295.98</v>
      </c>
      <c r="Q99" t="n">
        <v>1390.52</v>
      </c>
      <c r="R99" t="n">
        <v>178.05</v>
      </c>
      <c r="S99" t="n">
        <v>39.31</v>
      </c>
      <c r="T99" t="n">
        <v>67526.23</v>
      </c>
      <c r="U99" t="n">
        <v>0.22</v>
      </c>
      <c r="V99" t="n">
        <v>0.6899999999999999</v>
      </c>
      <c r="W99" t="n">
        <v>3.74</v>
      </c>
      <c r="X99" t="n">
        <v>4.41</v>
      </c>
      <c r="Y99" t="n">
        <v>1</v>
      </c>
      <c r="Z99" t="n">
        <v>10</v>
      </c>
    </row>
    <row r="100">
      <c r="A100" t="n">
        <v>1</v>
      </c>
      <c r="B100" t="n">
        <v>125</v>
      </c>
      <c r="C100" t="inlineStr">
        <is>
          <t xml:space="preserve">CONCLUIDO	</t>
        </is>
      </c>
      <c r="D100" t="n">
        <v>3.609</v>
      </c>
      <c r="E100" t="n">
        <v>27.71</v>
      </c>
      <c r="F100" t="n">
        <v>17.4</v>
      </c>
      <c r="G100" t="n">
        <v>6.52</v>
      </c>
      <c r="H100" t="n">
        <v>0.09</v>
      </c>
      <c r="I100" t="n">
        <v>160</v>
      </c>
      <c r="J100" t="n">
        <v>243.08</v>
      </c>
      <c r="K100" t="n">
        <v>58.47</v>
      </c>
      <c r="L100" t="n">
        <v>1.25</v>
      </c>
      <c r="M100" t="n">
        <v>158</v>
      </c>
      <c r="N100" t="n">
        <v>58.36</v>
      </c>
      <c r="O100" t="n">
        <v>30214.33</v>
      </c>
      <c r="P100" t="n">
        <v>276.56</v>
      </c>
      <c r="Q100" t="n">
        <v>1390.18</v>
      </c>
      <c r="R100" t="n">
        <v>143.2</v>
      </c>
      <c r="S100" t="n">
        <v>39.31</v>
      </c>
      <c r="T100" t="n">
        <v>50368.02</v>
      </c>
      <c r="U100" t="n">
        <v>0.27</v>
      </c>
      <c r="V100" t="n">
        <v>0.74</v>
      </c>
      <c r="W100" t="n">
        <v>3.63</v>
      </c>
      <c r="X100" t="n">
        <v>3.27</v>
      </c>
      <c r="Y100" t="n">
        <v>1</v>
      </c>
      <c r="Z100" t="n">
        <v>10</v>
      </c>
    </row>
    <row r="101">
      <c r="A101" t="n">
        <v>2</v>
      </c>
      <c r="B101" t="n">
        <v>125</v>
      </c>
      <c r="C101" t="inlineStr">
        <is>
          <t xml:space="preserve">CONCLUIDO	</t>
        </is>
      </c>
      <c r="D101" t="n">
        <v>3.9176</v>
      </c>
      <c r="E101" t="n">
        <v>25.53</v>
      </c>
      <c r="F101" t="n">
        <v>16.72</v>
      </c>
      <c r="G101" t="n">
        <v>7.84</v>
      </c>
      <c r="H101" t="n">
        <v>0.11</v>
      </c>
      <c r="I101" t="n">
        <v>128</v>
      </c>
      <c r="J101" t="n">
        <v>243.52</v>
      </c>
      <c r="K101" t="n">
        <v>58.47</v>
      </c>
      <c r="L101" t="n">
        <v>1.5</v>
      </c>
      <c r="M101" t="n">
        <v>126</v>
      </c>
      <c r="N101" t="n">
        <v>58.55</v>
      </c>
      <c r="O101" t="n">
        <v>30268.64</v>
      </c>
      <c r="P101" t="n">
        <v>264.84</v>
      </c>
      <c r="Q101" t="n">
        <v>1390.05</v>
      </c>
      <c r="R101" t="n">
        <v>122.6</v>
      </c>
      <c r="S101" t="n">
        <v>39.31</v>
      </c>
      <c r="T101" t="n">
        <v>40227.91</v>
      </c>
      <c r="U101" t="n">
        <v>0.32</v>
      </c>
      <c r="V101" t="n">
        <v>0.77</v>
      </c>
      <c r="W101" t="n">
        <v>3.56</v>
      </c>
      <c r="X101" t="n">
        <v>2.6</v>
      </c>
      <c r="Y101" t="n">
        <v>1</v>
      </c>
      <c r="Z101" t="n">
        <v>10</v>
      </c>
    </row>
    <row r="102">
      <c r="A102" t="n">
        <v>3</v>
      </c>
      <c r="B102" t="n">
        <v>125</v>
      </c>
      <c r="C102" t="inlineStr">
        <is>
          <t xml:space="preserve">CONCLUIDO	</t>
        </is>
      </c>
      <c r="D102" t="n">
        <v>4.1616</v>
      </c>
      <c r="E102" t="n">
        <v>24.03</v>
      </c>
      <c r="F102" t="n">
        <v>16.27</v>
      </c>
      <c r="G102" t="n">
        <v>9.210000000000001</v>
      </c>
      <c r="H102" t="n">
        <v>0.13</v>
      </c>
      <c r="I102" t="n">
        <v>106</v>
      </c>
      <c r="J102" t="n">
        <v>243.96</v>
      </c>
      <c r="K102" t="n">
        <v>58.47</v>
      </c>
      <c r="L102" t="n">
        <v>1.75</v>
      </c>
      <c r="M102" t="n">
        <v>104</v>
      </c>
      <c r="N102" t="n">
        <v>58.74</v>
      </c>
      <c r="O102" t="n">
        <v>30323.01</v>
      </c>
      <c r="P102" t="n">
        <v>256.42</v>
      </c>
      <c r="Q102" t="n">
        <v>1390.04</v>
      </c>
      <c r="R102" t="n">
        <v>108.12</v>
      </c>
      <c r="S102" t="n">
        <v>39.31</v>
      </c>
      <c r="T102" t="n">
        <v>33094.67</v>
      </c>
      <c r="U102" t="n">
        <v>0.36</v>
      </c>
      <c r="V102" t="n">
        <v>0.79</v>
      </c>
      <c r="W102" t="n">
        <v>3.53</v>
      </c>
      <c r="X102" t="n">
        <v>2.14</v>
      </c>
      <c r="Y102" t="n">
        <v>1</v>
      </c>
      <c r="Z102" t="n">
        <v>10</v>
      </c>
    </row>
    <row r="103">
      <c r="A103" t="n">
        <v>4</v>
      </c>
      <c r="B103" t="n">
        <v>125</v>
      </c>
      <c r="C103" t="inlineStr">
        <is>
          <t xml:space="preserve">CONCLUIDO	</t>
        </is>
      </c>
      <c r="D103" t="n">
        <v>4.3445</v>
      </c>
      <c r="E103" t="n">
        <v>23.02</v>
      </c>
      <c r="F103" t="n">
        <v>15.96</v>
      </c>
      <c r="G103" t="n">
        <v>10.53</v>
      </c>
      <c r="H103" t="n">
        <v>0.15</v>
      </c>
      <c r="I103" t="n">
        <v>91</v>
      </c>
      <c r="J103" t="n">
        <v>244.41</v>
      </c>
      <c r="K103" t="n">
        <v>58.47</v>
      </c>
      <c r="L103" t="n">
        <v>2</v>
      </c>
      <c r="M103" t="n">
        <v>89</v>
      </c>
      <c r="N103" t="n">
        <v>58.93</v>
      </c>
      <c r="O103" t="n">
        <v>30377.45</v>
      </c>
      <c r="P103" t="n">
        <v>250.62</v>
      </c>
      <c r="Q103" t="n">
        <v>1390.25</v>
      </c>
      <c r="R103" t="n">
        <v>98.59</v>
      </c>
      <c r="S103" t="n">
        <v>39.31</v>
      </c>
      <c r="T103" t="n">
        <v>28407.84</v>
      </c>
      <c r="U103" t="n">
        <v>0.4</v>
      </c>
      <c r="V103" t="n">
        <v>0.8</v>
      </c>
      <c r="W103" t="n">
        <v>3.51</v>
      </c>
      <c r="X103" t="n">
        <v>1.84</v>
      </c>
      <c r="Y103" t="n">
        <v>1</v>
      </c>
      <c r="Z103" t="n">
        <v>10</v>
      </c>
    </row>
    <row r="104">
      <c r="A104" t="n">
        <v>5</v>
      </c>
      <c r="B104" t="n">
        <v>125</v>
      </c>
      <c r="C104" t="inlineStr">
        <is>
          <t xml:space="preserve">CONCLUIDO	</t>
        </is>
      </c>
      <c r="D104" t="n">
        <v>4.4905</v>
      </c>
      <c r="E104" t="n">
        <v>22.27</v>
      </c>
      <c r="F104" t="n">
        <v>15.73</v>
      </c>
      <c r="G104" t="n">
        <v>11.8</v>
      </c>
      <c r="H104" t="n">
        <v>0.16</v>
      </c>
      <c r="I104" t="n">
        <v>80</v>
      </c>
      <c r="J104" t="n">
        <v>244.85</v>
      </c>
      <c r="K104" t="n">
        <v>58.47</v>
      </c>
      <c r="L104" t="n">
        <v>2.25</v>
      </c>
      <c r="M104" t="n">
        <v>78</v>
      </c>
      <c r="N104" t="n">
        <v>59.12</v>
      </c>
      <c r="O104" t="n">
        <v>30431.96</v>
      </c>
      <c r="P104" t="n">
        <v>245.85</v>
      </c>
      <c r="Q104" t="n">
        <v>1389.89</v>
      </c>
      <c r="R104" t="n">
        <v>91.37</v>
      </c>
      <c r="S104" t="n">
        <v>39.31</v>
      </c>
      <c r="T104" t="n">
        <v>24850.32</v>
      </c>
      <c r="U104" t="n">
        <v>0.43</v>
      </c>
      <c r="V104" t="n">
        <v>0.82</v>
      </c>
      <c r="W104" t="n">
        <v>3.5</v>
      </c>
      <c r="X104" t="n">
        <v>1.61</v>
      </c>
      <c r="Y104" t="n">
        <v>1</v>
      </c>
      <c r="Z104" t="n">
        <v>10</v>
      </c>
    </row>
    <row r="105">
      <c r="A105" t="n">
        <v>6</v>
      </c>
      <c r="B105" t="n">
        <v>125</v>
      </c>
      <c r="C105" t="inlineStr">
        <is>
          <t xml:space="preserve">CONCLUIDO	</t>
        </is>
      </c>
      <c r="D105" t="n">
        <v>4.6196</v>
      </c>
      <c r="E105" t="n">
        <v>21.65</v>
      </c>
      <c r="F105" t="n">
        <v>15.54</v>
      </c>
      <c r="G105" t="n">
        <v>13.13</v>
      </c>
      <c r="H105" t="n">
        <v>0.18</v>
      </c>
      <c r="I105" t="n">
        <v>71</v>
      </c>
      <c r="J105" t="n">
        <v>245.29</v>
      </c>
      <c r="K105" t="n">
        <v>58.47</v>
      </c>
      <c r="L105" t="n">
        <v>2.5</v>
      </c>
      <c r="M105" t="n">
        <v>69</v>
      </c>
      <c r="N105" t="n">
        <v>59.32</v>
      </c>
      <c r="O105" t="n">
        <v>30486.54</v>
      </c>
      <c r="P105" t="n">
        <v>241.67</v>
      </c>
      <c r="Q105" t="n">
        <v>1389.85</v>
      </c>
      <c r="R105" t="n">
        <v>85.48</v>
      </c>
      <c r="S105" t="n">
        <v>39.31</v>
      </c>
      <c r="T105" t="n">
        <v>21951.75</v>
      </c>
      <c r="U105" t="n">
        <v>0.46</v>
      </c>
      <c r="V105" t="n">
        <v>0.83</v>
      </c>
      <c r="W105" t="n">
        <v>3.47</v>
      </c>
      <c r="X105" t="n">
        <v>1.41</v>
      </c>
      <c r="Y105" t="n">
        <v>1</v>
      </c>
      <c r="Z105" t="n">
        <v>10</v>
      </c>
    </row>
    <row r="106">
      <c r="A106" t="n">
        <v>7</v>
      </c>
      <c r="B106" t="n">
        <v>125</v>
      </c>
      <c r="C106" t="inlineStr">
        <is>
          <t xml:space="preserve">CONCLUIDO	</t>
        </is>
      </c>
      <c r="D106" t="n">
        <v>4.7383</v>
      </c>
      <c r="E106" t="n">
        <v>21.1</v>
      </c>
      <c r="F106" t="n">
        <v>15.37</v>
      </c>
      <c r="G106" t="n">
        <v>14.64</v>
      </c>
      <c r="H106" t="n">
        <v>0.2</v>
      </c>
      <c r="I106" t="n">
        <v>63</v>
      </c>
      <c r="J106" t="n">
        <v>245.73</v>
      </c>
      <c r="K106" t="n">
        <v>58.47</v>
      </c>
      <c r="L106" t="n">
        <v>2.75</v>
      </c>
      <c r="M106" t="n">
        <v>61</v>
      </c>
      <c r="N106" t="n">
        <v>59.51</v>
      </c>
      <c r="O106" t="n">
        <v>30541.19</v>
      </c>
      <c r="P106" t="n">
        <v>238</v>
      </c>
      <c r="Q106" t="n">
        <v>1389.71</v>
      </c>
      <c r="R106" t="n">
        <v>80.12</v>
      </c>
      <c r="S106" t="n">
        <v>39.31</v>
      </c>
      <c r="T106" t="n">
        <v>19310.66</v>
      </c>
      <c r="U106" t="n">
        <v>0.49</v>
      </c>
      <c r="V106" t="n">
        <v>0.84</v>
      </c>
      <c r="W106" t="n">
        <v>3.46</v>
      </c>
      <c r="X106" t="n">
        <v>1.25</v>
      </c>
      <c r="Y106" t="n">
        <v>1</v>
      </c>
      <c r="Z106" t="n">
        <v>10</v>
      </c>
    </row>
    <row r="107">
      <c r="A107" t="n">
        <v>8</v>
      </c>
      <c r="B107" t="n">
        <v>125</v>
      </c>
      <c r="C107" t="inlineStr">
        <is>
          <t xml:space="preserve">CONCLUIDO	</t>
        </is>
      </c>
      <c r="D107" t="n">
        <v>4.8137</v>
      </c>
      <c r="E107" t="n">
        <v>20.77</v>
      </c>
      <c r="F107" t="n">
        <v>15.28</v>
      </c>
      <c r="G107" t="n">
        <v>15.81</v>
      </c>
      <c r="H107" t="n">
        <v>0.22</v>
      </c>
      <c r="I107" t="n">
        <v>58</v>
      </c>
      <c r="J107" t="n">
        <v>246.18</v>
      </c>
      <c r="K107" t="n">
        <v>58.47</v>
      </c>
      <c r="L107" t="n">
        <v>3</v>
      </c>
      <c r="M107" t="n">
        <v>56</v>
      </c>
      <c r="N107" t="n">
        <v>59.7</v>
      </c>
      <c r="O107" t="n">
        <v>30595.91</v>
      </c>
      <c r="P107" t="n">
        <v>235.4</v>
      </c>
      <c r="Q107" t="n">
        <v>1389.63</v>
      </c>
      <c r="R107" t="n">
        <v>77.52</v>
      </c>
      <c r="S107" t="n">
        <v>39.31</v>
      </c>
      <c r="T107" t="n">
        <v>18035.37</v>
      </c>
      <c r="U107" t="n">
        <v>0.51</v>
      </c>
      <c r="V107" t="n">
        <v>0.84</v>
      </c>
      <c r="W107" t="n">
        <v>3.45</v>
      </c>
      <c r="X107" t="n">
        <v>1.16</v>
      </c>
      <c r="Y107" t="n">
        <v>1</v>
      </c>
      <c r="Z107" t="n">
        <v>10</v>
      </c>
    </row>
    <row r="108">
      <c r="A108" t="n">
        <v>9</v>
      </c>
      <c r="B108" t="n">
        <v>125</v>
      </c>
      <c r="C108" t="inlineStr">
        <is>
          <t xml:space="preserve">CONCLUIDO	</t>
        </is>
      </c>
      <c r="D108" t="n">
        <v>4.8924</v>
      </c>
      <c r="E108" t="n">
        <v>20.44</v>
      </c>
      <c r="F108" t="n">
        <v>15.18</v>
      </c>
      <c r="G108" t="n">
        <v>17.18</v>
      </c>
      <c r="H108" t="n">
        <v>0.23</v>
      </c>
      <c r="I108" t="n">
        <v>53</v>
      </c>
      <c r="J108" t="n">
        <v>246.62</v>
      </c>
      <c r="K108" t="n">
        <v>58.47</v>
      </c>
      <c r="L108" t="n">
        <v>3.25</v>
      </c>
      <c r="M108" t="n">
        <v>51</v>
      </c>
      <c r="N108" t="n">
        <v>59.9</v>
      </c>
      <c r="O108" t="n">
        <v>30650.7</v>
      </c>
      <c r="P108" t="n">
        <v>232.91</v>
      </c>
      <c r="Q108" t="n">
        <v>1389.84</v>
      </c>
      <c r="R108" t="n">
        <v>74.18000000000001</v>
      </c>
      <c r="S108" t="n">
        <v>39.31</v>
      </c>
      <c r="T108" t="n">
        <v>16390.01</v>
      </c>
      <c r="U108" t="n">
        <v>0.53</v>
      </c>
      <c r="V108" t="n">
        <v>0.85</v>
      </c>
      <c r="W108" t="n">
        <v>3.45</v>
      </c>
      <c r="X108" t="n">
        <v>1.06</v>
      </c>
      <c r="Y108" t="n">
        <v>1</v>
      </c>
      <c r="Z108" t="n">
        <v>10</v>
      </c>
    </row>
    <row r="109">
      <c r="A109" t="n">
        <v>10</v>
      </c>
      <c r="B109" t="n">
        <v>125</v>
      </c>
      <c r="C109" t="inlineStr">
        <is>
          <t xml:space="preserve">CONCLUIDO	</t>
        </is>
      </c>
      <c r="D109" t="n">
        <v>4.9748</v>
      </c>
      <c r="E109" t="n">
        <v>20.1</v>
      </c>
      <c r="F109" t="n">
        <v>15.08</v>
      </c>
      <c r="G109" t="n">
        <v>18.85</v>
      </c>
      <c r="H109" t="n">
        <v>0.25</v>
      </c>
      <c r="I109" t="n">
        <v>48</v>
      </c>
      <c r="J109" t="n">
        <v>247.07</v>
      </c>
      <c r="K109" t="n">
        <v>58.47</v>
      </c>
      <c r="L109" t="n">
        <v>3.5</v>
      </c>
      <c r="M109" t="n">
        <v>46</v>
      </c>
      <c r="N109" t="n">
        <v>60.09</v>
      </c>
      <c r="O109" t="n">
        <v>30705.56</v>
      </c>
      <c r="P109" t="n">
        <v>230.05</v>
      </c>
      <c r="Q109" t="n">
        <v>1389.98</v>
      </c>
      <c r="R109" t="n">
        <v>70.73</v>
      </c>
      <c r="S109" t="n">
        <v>39.31</v>
      </c>
      <c r="T109" t="n">
        <v>14691.63</v>
      </c>
      <c r="U109" t="n">
        <v>0.5600000000000001</v>
      </c>
      <c r="V109" t="n">
        <v>0.85</v>
      </c>
      <c r="W109" t="n">
        <v>3.45</v>
      </c>
      <c r="X109" t="n">
        <v>0.95</v>
      </c>
      <c r="Y109" t="n">
        <v>1</v>
      </c>
      <c r="Z109" t="n">
        <v>10</v>
      </c>
    </row>
    <row r="110">
      <c r="A110" t="n">
        <v>11</v>
      </c>
      <c r="B110" t="n">
        <v>125</v>
      </c>
      <c r="C110" t="inlineStr">
        <is>
          <t xml:space="preserve">CONCLUIDO	</t>
        </is>
      </c>
      <c r="D110" t="n">
        <v>5.026</v>
      </c>
      <c r="E110" t="n">
        <v>19.9</v>
      </c>
      <c r="F110" t="n">
        <v>15.01</v>
      </c>
      <c r="G110" t="n">
        <v>20.02</v>
      </c>
      <c r="H110" t="n">
        <v>0.27</v>
      </c>
      <c r="I110" t="n">
        <v>45</v>
      </c>
      <c r="J110" t="n">
        <v>247.51</v>
      </c>
      <c r="K110" t="n">
        <v>58.47</v>
      </c>
      <c r="L110" t="n">
        <v>3.75</v>
      </c>
      <c r="M110" t="n">
        <v>43</v>
      </c>
      <c r="N110" t="n">
        <v>60.29</v>
      </c>
      <c r="O110" t="n">
        <v>30760.49</v>
      </c>
      <c r="P110" t="n">
        <v>228.4</v>
      </c>
      <c r="Q110" t="n">
        <v>1389.7</v>
      </c>
      <c r="R110" t="n">
        <v>68.98999999999999</v>
      </c>
      <c r="S110" t="n">
        <v>39.31</v>
      </c>
      <c r="T110" t="n">
        <v>13835.16</v>
      </c>
      <c r="U110" t="n">
        <v>0.57</v>
      </c>
      <c r="V110" t="n">
        <v>0.85</v>
      </c>
      <c r="W110" t="n">
        <v>3.44</v>
      </c>
      <c r="X110" t="n">
        <v>0.89</v>
      </c>
      <c r="Y110" t="n">
        <v>1</v>
      </c>
      <c r="Z110" t="n">
        <v>10</v>
      </c>
    </row>
    <row r="111">
      <c r="A111" t="n">
        <v>12</v>
      </c>
      <c r="B111" t="n">
        <v>125</v>
      </c>
      <c r="C111" t="inlineStr">
        <is>
          <t xml:space="preserve">CONCLUIDO	</t>
        </is>
      </c>
      <c r="D111" t="n">
        <v>5.0767</v>
      </c>
      <c r="E111" t="n">
        <v>19.7</v>
      </c>
      <c r="F111" t="n">
        <v>14.96</v>
      </c>
      <c r="G111" t="n">
        <v>21.37</v>
      </c>
      <c r="H111" t="n">
        <v>0.29</v>
      </c>
      <c r="I111" t="n">
        <v>42</v>
      </c>
      <c r="J111" t="n">
        <v>247.96</v>
      </c>
      <c r="K111" t="n">
        <v>58.47</v>
      </c>
      <c r="L111" t="n">
        <v>4</v>
      </c>
      <c r="M111" t="n">
        <v>40</v>
      </c>
      <c r="N111" t="n">
        <v>60.48</v>
      </c>
      <c r="O111" t="n">
        <v>30815.5</v>
      </c>
      <c r="P111" t="n">
        <v>226.08</v>
      </c>
      <c r="Q111" t="n">
        <v>1389.79</v>
      </c>
      <c r="R111" t="n">
        <v>67.54000000000001</v>
      </c>
      <c r="S111" t="n">
        <v>39.31</v>
      </c>
      <c r="T111" t="n">
        <v>13125.16</v>
      </c>
      <c r="U111" t="n">
        <v>0.58</v>
      </c>
      <c r="V111" t="n">
        <v>0.86</v>
      </c>
      <c r="W111" t="n">
        <v>3.42</v>
      </c>
      <c r="X111" t="n">
        <v>0.83</v>
      </c>
      <c r="Y111" t="n">
        <v>1</v>
      </c>
      <c r="Z111" t="n">
        <v>10</v>
      </c>
    </row>
    <row r="112">
      <c r="A112" t="n">
        <v>13</v>
      </c>
      <c r="B112" t="n">
        <v>125</v>
      </c>
      <c r="C112" t="inlineStr">
        <is>
          <t xml:space="preserve">CONCLUIDO	</t>
        </is>
      </c>
      <c r="D112" t="n">
        <v>5.1344</v>
      </c>
      <c r="E112" t="n">
        <v>19.48</v>
      </c>
      <c r="F112" t="n">
        <v>14.88</v>
      </c>
      <c r="G112" t="n">
        <v>22.89</v>
      </c>
      <c r="H112" t="n">
        <v>0.3</v>
      </c>
      <c r="I112" t="n">
        <v>39</v>
      </c>
      <c r="J112" t="n">
        <v>248.4</v>
      </c>
      <c r="K112" t="n">
        <v>58.47</v>
      </c>
      <c r="L112" t="n">
        <v>4.25</v>
      </c>
      <c r="M112" t="n">
        <v>37</v>
      </c>
      <c r="N112" t="n">
        <v>60.68</v>
      </c>
      <c r="O112" t="n">
        <v>30870.57</v>
      </c>
      <c r="P112" t="n">
        <v>223.78</v>
      </c>
      <c r="Q112" t="n">
        <v>1389.76</v>
      </c>
      <c r="R112" t="n">
        <v>64.81999999999999</v>
      </c>
      <c r="S112" t="n">
        <v>39.31</v>
      </c>
      <c r="T112" t="n">
        <v>11779.15</v>
      </c>
      <c r="U112" t="n">
        <v>0.61</v>
      </c>
      <c r="V112" t="n">
        <v>0.86</v>
      </c>
      <c r="W112" t="n">
        <v>3.42</v>
      </c>
      <c r="X112" t="n">
        <v>0.75</v>
      </c>
      <c r="Y112" t="n">
        <v>1</v>
      </c>
      <c r="Z112" t="n">
        <v>10</v>
      </c>
    </row>
    <row r="113">
      <c r="A113" t="n">
        <v>14</v>
      </c>
      <c r="B113" t="n">
        <v>125</v>
      </c>
      <c r="C113" t="inlineStr">
        <is>
          <t xml:space="preserve">CONCLUIDO	</t>
        </is>
      </c>
      <c r="D113" t="n">
        <v>5.1732</v>
      </c>
      <c r="E113" t="n">
        <v>19.33</v>
      </c>
      <c r="F113" t="n">
        <v>14.83</v>
      </c>
      <c r="G113" t="n">
        <v>24.04</v>
      </c>
      <c r="H113" t="n">
        <v>0.32</v>
      </c>
      <c r="I113" t="n">
        <v>37</v>
      </c>
      <c r="J113" t="n">
        <v>248.85</v>
      </c>
      <c r="K113" t="n">
        <v>58.47</v>
      </c>
      <c r="L113" t="n">
        <v>4.5</v>
      </c>
      <c r="M113" t="n">
        <v>35</v>
      </c>
      <c r="N113" t="n">
        <v>60.88</v>
      </c>
      <c r="O113" t="n">
        <v>30925.72</v>
      </c>
      <c r="P113" t="n">
        <v>221.94</v>
      </c>
      <c r="Q113" t="n">
        <v>1389.7</v>
      </c>
      <c r="R113" t="n">
        <v>63.23</v>
      </c>
      <c r="S113" t="n">
        <v>39.31</v>
      </c>
      <c r="T113" t="n">
        <v>10996.69</v>
      </c>
      <c r="U113" t="n">
        <v>0.62</v>
      </c>
      <c r="V113" t="n">
        <v>0.87</v>
      </c>
      <c r="W113" t="n">
        <v>3.42</v>
      </c>
      <c r="X113" t="n">
        <v>0.7</v>
      </c>
      <c r="Y113" t="n">
        <v>1</v>
      </c>
      <c r="Z113" t="n">
        <v>10</v>
      </c>
    </row>
    <row r="114">
      <c r="A114" t="n">
        <v>15</v>
      </c>
      <c r="B114" t="n">
        <v>125</v>
      </c>
      <c r="C114" t="inlineStr">
        <is>
          <t xml:space="preserve">CONCLUIDO	</t>
        </is>
      </c>
      <c r="D114" t="n">
        <v>5.2059</v>
      </c>
      <c r="E114" t="n">
        <v>19.21</v>
      </c>
      <c r="F114" t="n">
        <v>14.8</v>
      </c>
      <c r="G114" t="n">
        <v>25.37</v>
      </c>
      <c r="H114" t="n">
        <v>0.34</v>
      </c>
      <c r="I114" t="n">
        <v>35</v>
      </c>
      <c r="J114" t="n">
        <v>249.3</v>
      </c>
      <c r="K114" t="n">
        <v>58.47</v>
      </c>
      <c r="L114" t="n">
        <v>4.75</v>
      </c>
      <c r="M114" t="n">
        <v>33</v>
      </c>
      <c r="N114" t="n">
        <v>61.07</v>
      </c>
      <c r="O114" t="n">
        <v>30980.93</v>
      </c>
      <c r="P114" t="n">
        <v>220.03</v>
      </c>
      <c r="Q114" t="n">
        <v>1389.77</v>
      </c>
      <c r="R114" t="n">
        <v>62.58</v>
      </c>
      <c r="S114" t="n">
        <v>39.31</v>
      </c>
      <c r="T114" t="n">
        <v>10682.29</v>
      </c>
      <c r="U114" t="n">
        <v>0.63</v>
      </c>
      <c r="V114" t="n">
        <v>0.87</v>
      </c>
      <c r="W114" t="n">
        <v>3.41</v>
      </c>
      <c r="X114" t="n">
        <v>0.68</v>
      </c>
      <c r="Y114" t="n">
        <v>1</v>
      </c>
      <c r="Z114" t="n">
        <v>10</v>
      </c>
    </row>
    <row r="115">
      <c r="A115" t="n">
        <v>16</v>
      </c>
      <c r="B115" t="n">
        <v>125</v>
      </c>
      <c r="C115" t="inlineStr">
        <is>
          <t xml:space="preserve">CONCLUIDO	</t>
        </is>
      </c>
      <c r="D115" t="n">
        <v>5.2434</v>
      </c>
      <c r="E115" t="n">
        <v>19.07</v>
      </c>
      <c r="F115" t="n">
        <v>14.76</v>
      </c>
      <c r="G115" t="n">
        <v>26.83</v>
      </c>
      <c r="H115" t="n">
        <v>0.36</v>
      </c>
      <c r="I115" t="n">
        <v>33</v>
      </c>
      <c r="J115" t="n">
        <v>249.75</v>
      </c>
      <c r="K115" t="n">
        <v>58.47</v>
      </c>
      <c r="L115" t="n">
        <v>5</v>
      </c>
      <c r="M115" t="n">
        <v>31</v>
      </c>
      <c r="N115" t="n">
        <v>61.27</v>
      </c>
      <c r="O115" t="n">
        <v>31036.22</v>
      </c>
      <c r="P115" t="n">
        <v>218.82</v>
      </c>
      <c r="Q115" t="n">
        <v>1389.74</v>
      </c>
      <c r="R115" t="n">
        <v>61.03</v>
      </c>
      <c r="S115" t="n">
        <v>39.31</v>
      </c>
      <c r="T115" t="n">
        <v>9917.07</v>
      </c>
      <c r="U115" t="n">
        <v>0.64</v>
      </c>
      <c r="V115" t="n">
        <v>0.87</v>
      </c>
      <c r="W115" t="n">
        <v>3.41</v>
      </c>
      <c r="X115" t="n">
        <v>0.63</v>
      </c>
      <c r="Y115" t="n">
        <v>1</v>
      </c>
      <c r="Z115" t="n">
        <v>10</v>
      </c>
    </row>
    <row r="116">
      <c r="A116" t="n">
        <v>17</v>
      </c>
      <c r="B116" t="n">
        <v>125</v>
      </c>
      <c r="C116" t="inlineStr">
        <is>
          <t xml:space="preserve">CONCLUIDO	</t>
        </is>
      </c>
      <c r="D116" t="n">
        <v>5.2805</v>
      </c>
      <c r="E116" t="n">
        <v>18.94</v>
      </c>
      <c r="F116" t="n">
        <v>14.72</v>
      </c>
      <c r="G116" t="n">
        <v>28.48</v>
      </c>
      <c r="H116" t="n">
        <v>0.37</v>
      </c>
      <c r="I116" t="n">
        <v>31</v>
      </c>
      <c r="J116" t="n">
        <v>250.2</v>
      </c>
      <c r="K116" t="n">
        <v>58.47</v>
      </c>
      <c r="L116" t="n">
        <v>5.25</v>
      </c>
      <c r="M116" t="n">
        <v>29</v>
      </c>
      <c r="N116" t="n">
        <v>61.47</v>
      </c>
      <c r="O116" t="n">
        <v>31091.59</v>
      </c>
      <c r="P116" t="n">
        <v>216.78</v>
      </c>
      <c r="Q116" t="n">
        <v>1389.71</v>
      </c>
      <c r="R116" t="n">
        <v>59.93</v>
      </c>
      <c r="S116" t="n">
        <v>39.31</v>
      </c>
      <c r="T116" t="n">
        <v>9376.27</v>
      </c>
      <c r="U116" t="n">
        <v>0.66</v>
      </c>
      <c r="V116" t="n">
        <v>0.87</v>
      </c>
      <c r="W116" t="n">
        <v>3.41</v>
      </c>
      <c r="X116" t="n">
        <v>0.59</v>
      </c>
      <c r="Y116" t="n">
        <v>1</v>
      </c>
      <c r="Z116" t="n">
        <v>10</v>
      </c>
    </row>
    <row r="117">
      <c r="A117" t="n">
        <v>18</v>
      </c>
      <c r="B117" t="n">
        <v>125</v>
      </c>
      <c r="C117" t="inlineStr">
        <is>
          <t xml:space="preserve">CONCLUIDO	</t>
        </is>
      </c>
      <c r="D117" t="n">
        <v>5.3149</v>
      </c>
      <c r="E117" t="n">
        <v>18.82</v>
      </c>
      <c r="F117" t="n">
        <v>14.69</v>
      </c>
      <c r="G117" t="n">
        <v>30.39</v>
      </c>
      <c r="H117" t="n">
        <v>0.39</v>
      </c>
      <c r="I117" t="n">
        <v>29</v>
      </c>
      <c r="J117" t="n">
        <v>250.64</v>
      </c>
      <c r="K117" t="n">
        <v>58.47</v>
      </c>
      <c r="L117" t="n">
        <v>5.5</v>
      </c>
      <c r="M117" t="n">
        <v>27</v>
      </c>
      <c r="N117" t="n">
        <v>61.67</v>
      </c>
      <c r="O117" t="n">
        <v>31147.02</v>
      </c>
      <c r="P117" t="n">
        <v>215.17</v>
      </c>
      <c r="Q117" t="n">
        <v>1389.71</v>
      </c>
      <c r="R117" t="n">
        <v>58.8</v>
      </c>
      <c r="S117" t="n">
        <v>39.31</v>
      </c>
      <c r="T117" t="n">
        <v>8818.889999999999</v>
      </c>
      <c r="U117" t="n">
        <v>0.67</v>
      </c>
      <c r="V117" t="n">
        <v>0.87</v>
      </c>
      <c r="W117" t="n">
        <v>3.41</v>
      </c>
      <c r="X117" t="n">
        <v>0.57</v>
      </c>
      <c r="Y117" t="n">
        <v>1</v>
      </c>
      <c r="Z117" t="n">
        <v>10</v>
      </c>
    </row>
    <row r="118">
      <c r="A118" t="n">
        <v>19</v>
      </c>
      <c r="B118" t="n">
        <v>125</v>
      </c>
      <c r="C118" t="inlineStr">
        <is>
          <t xml:space="preserve">CONCLUIDO	</t>
        </is>
      </c>
      <c r="D118" t="n">
        <v>5.3302</v>
      </c>
      <c r="E118" t="n">
        <v>18.76</v>
      </c>
      <c r="F118" t="n">
        <v>14.68</v>
      </c>
      <c r="G118" t="n">
        <v>31.46</v>
      </c>
      <c r="H118" t="n">
        <v>0.41</v>
      </c>
      <c r="I118" t="n">
        <v>28</v>
      </c>
      <c r="J118" t="n">
        <v>251.09</v>
      </c>
      <c r="K118" t="n">
        <v>58.47</v>
      </c>
      <c r="L118" t="n">
        <v>5.75</v>
      </c>
      <c r="M118" t="n">
        <v>26</v>
      </c>
      <c r="N118" t="n">
        <v>61.87</v>
      </c>
      <c r="O118" t="n">
        <v>31202.53</v>
      </c>
      <c r="P118" t="n">
        <v>213.91</v>
      </c>
      <c r="Q118" t="n">
        <v>1389.74</v>
      </c>
      <c r="R118" t="n">
        <v>58.52</v>
      </c>
      <c r="S118" t="n">
        <v>39.31</v>
      </c>
      <c r="T118" t="n">
        <v>8684.530000000001</v>
      </c>
      <c r="U118" t="n">
        <v>0.67</v>
      </c>
      <c r="V118" t="n">
        <v>0.87</v>
      </c>
      <c r="W118" t="n">
        <v>3.42</v>
      </c>
      <c r="X118" t="n">
        <v>0.5600000000000001</v>
      </c>
      <c r="Y118" t="n">
        <v>1</v>
      </c>
      <c r="Z118" t="n">
        <v>10</v>
      </c>
    </row>
    <row r="119">
      <c r="A119" t="n">
        <v>20</v>
      </c>
      <c r="B119" t="n">
        <v>125</v>
      </c>
      <c r="C119" t="inlineStr">
        <is>
          <t xml:space="preserve">CONCLUIDO	</t>
        </is>
      </c>
      <c r="D119" t="n">
        <v>5.3493</v>
      </c>
      <c r="E119" t="n">
        <v>18.69</v>
      </c>
      <c r="F119" t="n">
        <v>14.66</v>
      </c>
      <c r="G119" t="n">
        <v>32.58</v>
      </c>
      <c r="H119" t="n">
        <v>0.42</v>
      </c>
      <c r="I119" t="n">
        <v>27</v>
      </c>
      <c r="J119" t="n">
        <v>251.55</v>
      </c>
      <c r="K119" t="n">
        <v>58.47</v>
      </c>
      <c r="L119" t="n">
        <v>6</v>
      </c>
      <c r="M119" t="n">
        <v>25</v>
      </c>
      <c r="N119" t="n">
        <v>62.07</v>
      </c>
      <c r="O119" t="n">
        <v>31258.11</v>
      </c>
      <c r="P119" t="n">
        <v>212.47</v>
      </c>
      <c r="Q119" t="n">
        <v>1389.77</v>
      </c>
      <c r="R119" t="n">
        <v>58.02</v>
      </c>
      <c r="S119" t="n">
        <v>39.31</v>
      </c>
      <c r="T119" t="n">
        <v>8441.26</v>
      </c>
      <c r="U119" t="n">
        <v>0.68</v>
      </c>
      <c r="V119" t="n">
        <v>0.88</v>
      </c>
      <c r="W119" t="n">
        <v>3.41</v>
      </c>
      <c r="X119" t="n">
        <v>0.54</v>
      </c>
      <c r="Y119" t="n">
        <v>1</v>
      </c>
      <c r="Z119" t="n">
        <v>10</v>
      </c>
    </row>
    <row r="120">
      <c r="A120" t="n">
        <v>21</v>
      </c>
      <c r="B120" t="n">
        <v>125</v>
      </c>
      <c r="C120" t="inlineStr">
        <is>
          <t xml:space="preserve">CONCLUIDO	</t>
        </is>
      </c>
      <c r="D120" t="n">
        <v>5.3687</v>
      </c>
      <c r="E120" t="n">
        <v>18.63</v>
      </c>
      <c r="F120" t="n">
        <v>14.64</v>
      </c>
      <c r="G120" t="n">
        <v>33.79</v>
      </c>
      <c r="H120" t="n">
        <v>0.44</v>
      </c>
      <c r="I120" t="n">
        <v>26</v>
      </c>
      <c r="J120" t="n">
        <v>252</v>
      </c>
      <c r="K120" t="n">
        <v>58.47</v>
      </c>
      <c r="L120" t="n">
        <v>6.25</v>
      </c>
      <c r="M120" t="n">
        <v>24</v>
      </c>
      <c r="N120" t="n">
        <v>62.27</v>
      </c>
      <c r="O120" t="n">
        <v>31313.77</v>
      </c>
      <c r="P120" t="n">
        <v>211.15</v>
      </c>
      <c r="Q120" t="n">
        <v>1389.68</v>
      </c>
      <c r="R120" t="n">
        <v>57.35</v>
      </c>
      <c r="S120" t="n">
        <v>39.31</v>
      </c>
      <c r="T120" t="n">
        <v>8110.01</v>
      </c>
      <c r="U120" t="n">
        <v>0.6899999999999999</v>
      </c>
      <c r="V120" t="n">
        <v>0.88</v>
      </c>
      <c r="W120" t="n">
        <v>3.41</v>
      </c>
      <c r="X120" t="n">
        <v>0.52</v>
      </c>
      <c r="Y120" t="n">
        <v>1</v>
      </c>
      <c r="Z120" t="n">
        <v>10</v>
      </c>
    </row>
    <row r="121">
      <c r="A121" t="n">
        <v>22</v>
      </c>
      <c r="B121" t="n">
        <v>125</v>
      </c>
      <c r="C121" t="inlineStr">
        <is>
          <t xml:space="preserve">CONCLUIDO	</t>
        </is>
      </c>
      <c r="D121" t="n">
        <v>5.3912</v>
      </c>
      <c r="E121" t="n">
        <v>18.55</v>
      </c>
      <c r="F121" t="n">
        <v>14.61</v>
      </c>
      <c r="G121" t="n">
        <v>35.07</v>
      </c>
      <c r="H121" t="n">
        <v>0.46</v>
      </c>
      <c r="I121" t="n">
        <v>25</v>
      </c>
      <c r="J121" t="n">
        <v>252.45</v>
      </c>
      <c r="K121" t="n">
        <v>58.47</v>
      </c>
      <c r="L121" t="n">
        <v>6.5</v>
      </c>
      <c r="M121" t="n">
        <v>23</v>
      </c>
      <c r="N121" t="n">
        <v>62.47</v>
      </c>
      <c r="O121" t="n">
        <v>31369.49</v>
      </c>
      <c r="P121" t="n">
        <v>209.77</v>
      </c>
      <c r="Q121" t="n">
        <v>1389.62</v>
      </c>
      <c r="R121" t="n">
        <v>56.4</v>
      </c>
      <c r="S121" t="n">
        <v>39.31</v>
      </c>
      <c r="T121" t="n">
        <v>7639.07</v>
      </c>
      <c r="U121" t="n">
        <v>0.7</v>
      </c>
      <c r="V121" t="n">
        <v>0.88</v>
      </c>
      <c r="W121" t="n">
        <v>3.41</v>
      </c>
      <c r="X121" t="n">
        <v>0.49</v>
      </c>
      <c r="Y121" t="n">
        <v>1</v>
      </c>
      <c r="Z121" t="n">
        <v>10</v>
      </c>
    </row>
    <row r="122">
      <c r="A122" t="n">
        <v>23</v>
      </c>
      <c r="B122" t="n">
        <v>125</v>
      </c>
      <c r="C122" t="inlineStr">
        <is>
          <t xml:space="preserve">CONCLUIDO	</t>
        </is>
      </c>
      <c r="D122" t="n">
        <v>5.4319</v>
      </c>
      <c r="E122" t="n">
        <v>18.41</v>
      </c>
      <c r="F122" t="n">
        <v>14.57</v>
      </c>
      <c r="G122" t="n">
        <v>38</v>
      </c>
      <c r="H122" t="n">
        <v>0.47</v>
      </c>
      <c r="I122" t="n">
        <v>23</v>
      </c>
      <c r="J122" t="n">
        <v>252.9</v>
      </c>
      <c r="K122" t="n">
        <v>58.47</v>
      </c>
      <c r="L122" t="n">
        <v>6.75</v>
      </c>
      <c r="M122" t="n">
        <v>21</v>
      </c>
      <c r="N122" t="n">
        <v>62.68</v>
      </c>
      <c r="O122" t="n">
        <v>31425.3</v>
      </c>
      <c r="P122" t="n">
        <v>207.12</v>
      </c>
      <c r="Q122" t="n">
        <v>1389.64</v>
      </c>
      <c r="R122" t="n">
        <v>55.07</v>
      </c>
      <c r="S122" t="n">
        <v>39.31</v>
      </c>
      <c r="T122" t="n">
        <v>6987.29</v>
      </c>
      <c r="U122" t="n">
        <v>0.71</v>
      </c>
      <c r="V122" t="n">
        <v>0.88</v>
      </c>
      <c r="W122" t="n">
        <v>3.4</v>
      </c>
      <c r="X122" t="n">
        <v>0.44</v>
      </c>
      <c r="Y122" t="n">
        <v>1</v>
      </c>
      <c r="Z122" t="n">
        <v>10</v>
      </c>
    </row>
    <row r="123">
      <c r="A123" t="n">
        <v>24</v>
      </c>
      <c r="B123" t="n">
        <v>125</v>
      </c>
      <c r="C123" t="inlineStr">
        <is>
          <t xml:space="preserve">CONCLUIDO	</t>
        </is>
      </c>
      <c r="D123" t="n">
        <v>5.4528</v>
      </c>
      <c r="E123" t="n">
        <v>18.34</v>
      </c>
      <c r="F123" t="n">
        <v>14.54</v>
      </c>
      <c r="G123" t="n">
        <v>39.66</v>
      </c>
      <c r="H123" t="n">
        <v>0.49</v>
      </c>
      <c r="I123" t="n">
        <v>22</v>
      </c>
      <c r="J123" t="n">
        <v>253.35</v>
      </c>
      <c r="K123" t="n">
        <v>58.47</v>
      </c>
      <c r="L123" t="n">
        <v>7</v>
      </c>
      <c r="M123" t="n">
        <v>20</v>
      </c>
      <c r="N123" t="n">
        <v>62.88</v>
      </c>
      <c r="O123" t="n">
        <v>31481.17</v>
      </c>
      <c r="P123" t="n">
        <v>205.48</v>
      </c>
      <c r="Q123" t="n">
        <v>1389.8</v>
      </c>
      <c r="R123" t="n">
        <v>54.37</v>
      </c>
      <c r="S123" t="n">
        <v>39.31</v>
      </c>
      <c r="T123" t="n">
        <v>6640.87</v>
      </c>
      <c r="U123" t="n">
        <v>0.72</v>
      </c>
      <c r="V123" t="n">
        <v>0.88</v>
      </c>
      <c r="W123" t="n">
        <v>3.4</v>
      </c>
      <c r="X123" t="n">
        <v>0.42</v>
      </c>
      <c r="Y123" t="n">
        <v>1</v>
      </c>
      <c r="Z123" t="n">
        <v>10</v>
      </c>
    </row>
    <row r="124">
      <c r="A124" t="n">
        <v>25</v>
      </c>
      <c r="B124" t="n">
        <v>125</v>
      </c>
      <c r="C124" t="inlineStr">
        <is>
          <t xml:space="preserve">CONCLUIDO	</t>
        </is>
      </c>
      <c r="D124" t="n">
        <v>5.4488</v>
      </c>
      <c r="E124" t="n">
        <v>18.35</v>
      </c>
      <c r="F124" t="n">
        <v>14.56</v>
      </c>
      <c r="G124" t="n">
        <v>39.7</v>
      </c>
      <c r="H124" t="n">
        <v>0.51</v>
      </c>
      <c r="I124" t="n">
        <v>22</v>
      </c>
      <c r="J124" t="n">
        <v>253.81</v>
      </c>
      <c r="K124" t="n">
        <v>58.47</v>
      </c>
      <c r="L124" t="n">
        <v>7.25</v>
      </c>
      <c r="M124" t="n">
        <v>20</v>
      </c>
      <c r="N124" t="n">
        <v>63.08</v>
      </c>
      <c r="O124" t="n">
        <v>31537.13</v>
      </c>
      <c r="P124" t="n">
        <v>204.99</v>
      </c>
      <c r="Q124" t="n">
        <v>1389.65</v>
      </c>
      <c r="R124" t="n">
        <v>54.78</v>
      </c>
      <c r="S124" t="n">
        <v>39.31</v>
      </c>
      <c r="T124" t="n">
        <v>6845.2</v>
      </c>
      <c r="U124" t="n">
        <v>0.72</v>
      </c>
      <c r="V124" t="n">
        <v>0.88</v>
      </c>
      <c r="W124" t="n">
        <v>3.4</v>
      </c>
      <c r="X124" t="n">
        <v>0.43</v>
      </c>
      <c r="Y124" t="n">
        <v>1</v>
      </c>
      <c r="Z124" t="n">
        <v>10</v>
      </c>
    </row>
    <row r="125">
      <c r="A125" t="n">
        <v>26</v>
      </c>
      <c r="B125" t="n">
        <v>125</v>
      </c>
      <c r="C125" t="inlineStr">
        <is>
          <t xml:space="preserve">CONCLUIDO	</t>
        </is>
      </c>
      <c r="D125" t="n">
        <v>5.4812</v>
      </c>
      <c r="E125" t="n">
        <v>18.24</v>
      </c>
      <c r="F125" t="n">
        <v>14.5</v>
      </c>
      <c r="G125" t="n">
        <v>41.42</v>
      </c>
      <c r="H125" t="n">
        <v>0.52</v>
      </c>
      <c r="I125" t="n">
        <v>21</v>
      </c>
      <c r="J125" t="n">
        <v>254.26</v>
      </c>
      <c r="K125" t="n">
        <v>58.47</v>
      </c>
      <c r="L125" t="n">
        <v>7.5</v>
      </c>
      <c r="M125" t="n">
        <v>19</v>
      </c>
      <c r="N125" t="n">
        <v>63.29</v>
      </c>
      <c r="O125" t="n">
        <v>31593.16</v>
      </c>
      <c r="P125" t="n">
        <v>202.33</v>
      </c>
      <c r="Q125" t="n">
        <v>1389.65</v>
      </c>
      <c r="R125" t="n">
        <v>53.09</v>
      </c>
      <c r="S125" t="n">
        <v>39.31</v>
      </c>
      <c r="T125" t="n">
        <v>6008.03</v>
      </c>
      <c r="U125" t="n">
        <v>0.74</v>
      </c>
      <c r="V125" t="n">
        <v>0.89</v>
      </c>
      <c r="W125" t="n">
        <v>3.39</v>
      </c>
      <c r="X125" t="n">
        <v>0.37</v>
      </c>
      <c r="Y125" t="n">
        <v>1</v>
      </c>
      <c r="Z125" t="n">
        <v>10</v>
      </c>
    </row>
    <row r="126">
      <c r="A126" t="n">
        <v>27</v>
      </c>
      <c r="B126" t="n">
        <v>125</v>
      </c>
      <c r="C126" t="inlineStr">
        <is>
          <t xml:space="preserve">CONCLUIDO	</t>
        </is>
      </c>
      <c r="D126" t="n">
        <v>5.4912</v>
      </c>
      <c r="E126" t="n">
        <v>18.21</v>
      </c>
      <c r="F126" t="n">
        <v>14.51</v>
      </c>
      <c r="G126" t="n">
        <v>43.53</v>
      </c>
      <c r="H126" t="n">
        <v>0.54</v>
      </c>
      <c r="I126" t="n">
        <v>20</v>
      </c>
      <c r="J126" t="n">
        <v>254.72</v>
      </c>
      <c r="K126" t="n">
        <v>58.47</v>
      </c>
      <c r="L126" t="n">
        <v>7.75</v>
      </c>
      <c r="M126" t="n">
        <v>18</v>
      </c>
      <c r="N126" t="n">
        <v>63.49</v>
      </c>
      <c r="O126" t="n">
        <v>31649.26</v>
      </c>
      <c r="P126" t="n">
        <v>201.99</v>
      </c>
      <c r="Q126" t="n">
        <v>1389.59</v>
      </c>
      <c r="R126" t="n">
        <v>53.32</v>
      </c>
      <c r="S126" t="n">
        <v>39.31</v>
      </c>
      <c r="T126" t="n">
        <v>6125.1</v>
      </c>
      <c r="U126" t="n">
        <v>0.74</v>
      </c>
      <c r="V126" t="n">
        <v>0.88</v>
      </c>
      <c r="W126" t="n">
        <v>3.4</v>
      </c>
      <c r="X126" t="n">
        <v>0.39</v>
      </c>
      <c r="Y126" t="n">
        <v>1</v>
      </c>
      <c r="Z126" t="n">
        <v>10</v>
      </c>
    </row>
    <row r="127">
      <c r="A127" t="n">
        <v>28</v>
      </c>
      <c r="B127" t="n">
        <v>125</v>
      </c>
      <c r="C127" t="inlineStr">
        <is>
          <t xml:space="preserve">CONCLUIDO	</t>
        </is>
      </c>
      <c r="D127" t="n">
        <v>5.5135</v>
      </c>
      <c r="E127" t="n">
        <v>18.14</v>
      </c>
      <c r="F127" t="n">
        <v>14.48</v>
      </c>
      <c r="G127" t="n">
        <v>45.74</v>
      </c>
      <c r="H127" t="n">
        <v>0.5600000000000001</v>
      </c>
      <c r="I127" t="n">
        <v>19</v>
      </c>
      <c r="J127" t="n">
        <v>255.17</v>
      </c>
      <c r="K127" t="n">
        <v>58.47</v>
      </c>
      <c r="L127" t="n">
        <v>8</v>
      </c>
      <c r="M127" t="n">
        <v>17</v>
      </c>
      <c r="N127" t="n">
        <v>63.7</v>
      </c>
      <c r="O127" t="n">
        <v>31705.44</v>
      </c>
      <c r="P127" t="n">
        <v>200.6</v>
      </c>
      <c r="Q127" t="n">
        <v>1389.58</v>
      </c>
      <c r="R127" t="n">
        <v>52.48</v>
      </c>
      <c r="S127" t="n">
        <v>39.31</v>
      </c>
      <c r="T127" t="n">
        <v>5710.21</v>
      </c>
      <c r="U127" t="n">
        <v>0.75</v>
      </c>
      <c r="V127" t="n">
        <v>0.89</v>
      </c>
      <c r="W127" t="n">
        <v>3.39</v>
      </c>
      <c r="X127" t="n">
        <v>0.36</v>
      </c>
      <c r="Y127" t="n">
        <v>1</v>
      </c>
      <c r="Z127" t="n">
        <v>10</v>
      </c>
    </row>
    <row r="128">
      <c r="A128" t="n">
        <v>29</v>
      </c>
      <c r="B128" t="n">
        <v>125</v>
      </c>
      <c r="C128" t="inlineStr">
        <is>
          <t xml:space="preserve">CONCLUIDO	</t>
        </is>
      </c>
      <c r="D128" t="n">
        <v>5.5154</v>
      </c>
      <c r="E128" t="n">
        <v>18.13</v>
      </c>
      <c r="F128" t="n">
        <v>14.48</v>
      </c>
      <c r="G128" t="n">
        <v>45.72</v>
      </c>
      <c r="H128" t="n">
        <v>0.57</v>
      </c>
      <c r="I128" t="n">
        <v>19</v>
      </c>
      <c r="J128" t="n">
        <v>255.63</v>
      </c>
      <c r="K128" t="n">
        <v>58.47</v>
      </c>
      <c r="L128" t="n">
        <v>8.25</v>
      </c>
      <c r="M128" t="n">
        <v>17</v>
      </c>
      <c r="N128" t="n">
        <v>63.91</v>
      </c>
      <c r="O128" t="n">
        <v>31761.69</v>
      </c>
      <c r="P128" t="n">
        <v>199.02</v>
      </c>
      <c r="Q128" t="n">
        <v>1389.6</v>
      </c>
      <c r="R128" t="n">
        <v>52.4</v>
      </c>
      <c r="S128" t="n">
        <v>39.31</v>
      </c>
      <c r="T128" t="n">
        <v>5668.41</v>
      </c>
      <c r="U128" t="n">
        <v>0.75</v>
      </c>
      <c r="V128" t="n">
        <v>0.89</v>
      </c>
      <c r="W128" t="n">
        <v>3.39</v>
      </c>
      <c r="X128" t="n">
        <v>0.36</v>
      </c>
      <c r="Y128" t="n">
        <v>1</v>
      </c>
      <c r="Z128" t="n">
        <v>10</v>
      </c>
    </row>
    <row r="129">
      <c r="A129" t="n">
        <v>30</v>
      </c>
      <c r="B129" t="n">
        <v>125</v>
      </c>
      <c r="C129" t="inlineStr">
        <is>
          <t xml:space="preserve">CONCLUIDO	</t>
        </is>
      </c>
      <c r="D129" t="n">
        <v>5.5351</v>
      </c>
      <c r="E129" t="n">
        <v>18.07</v>
      </c>
      <c r="F129" t="n">
        <v>14.46</v>
      </c>
      <c r="G129" t="n">
        <v>48.2</v>
      </c>
      <c r="H129" t="n">
        <v>0.59</v>
      </c>
      <c r="I129" t="n">
        <v>18</v>
      </c>
      <c r="J129" t="n">
        <v>256.09</v>
      </c>
      <c r="K129" t="n">
        <v>58.47</v>
      </c>
      <c r="L129" t="n">
        <v>8.5</v>
      </c>
      <c r="M129" t="n">
        <v>16</v>
      </c>
      <c r="N129" t="n">
        <v>64.11</v>
      </c>
      <c r="O129" t="n">
        <v>31818.02</v>
      </c>
      <c r="P129" t="n">
        <v>196.86</v>
      </c>
      <c r="Q129" t="n">
        <v>1389.57</v>
      </c>
      <c r="R129" t="n">
        <v>51.72</v>
      </c>
      <c r="S129" t="n">
        <v>39.31</v>
      </c>
      <c r="T129" t="n">
        <v>5333.09</v>
      </c>
      <c r="U129" t="n">
        <v>0.76</v>
      </c>
      <c r="V129" t="n">
        <v>0.89</v>
      </c>
      <c r="W129" t="n">
        <v>3.39</v>
      </c>
      <c r="X129" t="n">
        <v>0.34</v>
      </c>
      <c r="Y129" t="n">
        <v>1</v>
      </c>
      <c r="Z129" t="n">
        <v>10</v>
      </c>
    </row>
    <row r="130">
      <c r="A130" t="n">
        <v>31</v>
      </c>
      <c r="B130" t="n">
        <v>125</v>
      </c>
      <c r="C130" t="inlineStr">
        <is>
          <t xml:space="preserve">CONCLUIDO	</t>
        </is>
      </c>
      <c r="D130" t="n">
        <v>5.5526</v>
      </c>
      <c r="E130" t="n">
        <v>18.01</v>
      </c>
      <c r="F130" t="n">
        <v>14.45</v>
      </c>
      <c r="G130" t="n">
        <v>51</v>
      </c>
      <c r="H130" t="n">
        <v>0.61</v>
      </c>
      <c r="I130" t="n">
        <v>17</v>
      </c>
      <c r="J130" t="n">
        <v>256.54</v>
      </c>
      <c r="K130" t="n">
        <v>58.47</v>
      </c>
      <c r="L130" t="n">
        <v>8.75</v>
      </c>
      <c r="M130" t="n">
        <v>15</v>
      </c>
      <c r="N130" t="n">
        <v>64.31999999999999</v>
      </c>
      <c r="O130" t="n">
        <v>31874.43</v>
      </c>
      <c r="P130" t="n">
        <v>194.54</v>
      </c>
      <c r="Q130" t="n">
        <v>1389.62</v>
      </c>
      <c r="R130" t="n">
        <v>51.47</v>
      </c>
      <c r="S130" t="n">
        <v>39.31</v>
      </c>
      <c r="T130" t="n">
        <v>5216.05</v>
      </c>
      <c r="U130" t="n">
        <v>0.76</v>
      </c>
      <c r="V130" t="n">
        <v>0.89</v>
      </c>
      <c r="W130" t="n">
        <v>3.39</v>
      </c>
      <c r="X130" t="n">
        <v>0.33</v>
      </c>
      <c r="Y130" t="n">
        <v>1</v>
      </c>
      <c r="Z130" t="n">
        <v>10</v>
      </c>
    </row>
    <row r="131">
      <c r="A131" t="n">
        <v>32</v>
      </c>
      <c r="B131" t="n">
        <v>125</v>
      </c>
      <c r="C131" t="inlineStr">
        <is>
          <t xml:space="preserve">CONCLUIDO	</t>
        </is>
      </c>
      <c r="D131" t="n">
        <v>5.5555</v>
      </c>
      <c r="E131" t="n">
        <v>18</v>
      </c>
      <c r="F131" t="n">
        <v>14.44</v>
      </c>
      <c r="G131" t="n">
        <v>50.97</v>
      </c>
      <c r="H131" t="n">
        <v>0.62</v>
      </c>
      <c r="I131" t="n">
        <v>17</v>
      </c>
      <c r="J131" t="n">
        <v>257</v>
      </c>
      <c r="K131" t="n">
        <v>58.47</v>
      </c>
      <c r="L131" t="n">
        <v>9</v>
      </c>
      <c r="M131" t="n">
        <v>15</v>
      </c>
      <c r="N131" t="n">
        <v>64.53</v>
      </c>
      <c r="O131" t="n">
        <v>31931.04</v>
      </c>
      <c r="P131" t="n">
        <v>194.55</v>
      </c>
      <c r="Q131" t="n">
        <v>1389.65</v>
      </c>
      <c r="R131" t="n">
        <v>51.28</v>
      </c>
      <c r="S131" t="n">
        <v>39.31</v>
      </c>
      <c r="T131" t="n">
        <v>5120.48</v>
      </c>
      <c r="U131" t="n">
        <v>0.77</v>
      </c>
      <c r="V131" t="n">
        <v>0.89</v>
      </c>
      <c r="W131" t="n">
        <v>3.39</v>
      </c>
      <c r="X131" t="n">
        <v>0.32</v>
      </c>
      <c r="Y131" t="n">
        <v>1</v>
      </c>
      <c r="Z131" t="n">
        <v>10</v>
      </c>
    </row>
    <row r="132">
      <c r="A132" t="n">
        <v>33</v>
      </c>
      <c r="B132" t="n">
        <v>125</v>
      </c>
      <c r="C132" t="inlineStr">
        <is>
          <t xml:space="preserve">CONCLUIDO	</t>
        </is>
      </c>
      <c r="D132" t="n">
        <v>5.5779</v>
      </c>
      <c r="E132" t="n">
        <v>17.93</v>
      </c>
      <c r="F132" t="n">
        <v>14.42</v>
      </c>
      <c r="G132" t="n">
        <v>54.06</v>
      </c>
      <c r="H132" t="n">
        <v>0.64</v>
      </c>
      <c r="I132" t="n">
        <v>16</v>
      </c>
      <c r="J132" t="n">
        <v>257.46</v>
      </c>
      <c r="K132" t="n">
        <v>58.47</v>
      </c>
      <c r="L132" t="n">
        <v>9.25</v>
      </c>
      <c r="M132" t="n">
        <v>14</v>
      </c>
      <c r="N132" t="n">
        <v>64.73999999999999</v>
      </c>
      <c r="O132" t="n">
        <v>31987.61</v>
      </c>
      <c r="P132" t="n">
        <v>191.48</v>
      </c>
      <c r="Q132" t="n">
        <v>1389.57</v>
      </c>
      <c r="R132" t="n">
        <v>50.52</v>
      </c>
      <c r="S132" t="n">
        <v>39.31</v>
      </c>
      <c r="T132" t="n">
        <v>4743.64</v>
      </c>
      <c r="U132" t="n">
        <v>0.78</v>
      </c>
      <c r="V132" t="n">
        <v>0.89</v>
      </c>
      <c r="W132" t="n">
        <v>3.38</v>
      </c>
      <c r="X132" t="n">
        <v>0.29</v>
      </c>
      <c r="Y132" t="n">
        <v>1</v>
      </c>
      <c r="Z132" t="n">
        <v>10</v>
      </c>
    </row>
    <row r="133">
      <c r="A133" t="n">
        <v>34</v>
      </c>
      <c r="B133" t="n">
        <v>125</v>
      </c>
      <c r="C133" t="inlineStr">
        <is>
          <t xml:space="preserve">CONCLUIDO	</t>
        </is>
      </c>
      <c r="D133" t="n">
        <v>5.5718</v>
      </c>
      <c r="E133" t="n">
        <v>17.95</v>
      </c>
      <c r="F133" t="n">
        <v>14.44</v>
      </c>
      <c r="G133" t="n">
        <v>54.13</v>
      </c>
      <c r="H133" t="n">
        <v>0.66</v>
      </c>
      <c r="I133" t="n">
        <v>16</v>
      </c>
      <c r="J133" t="n">
        <v>257.92</v>
      </c>
      <c r="K133" t="n">
        <v>58.47</v>
      </c>
      <c r="L133" t="n">
        <v>9.5</v>
      </c>
      <c r="M133" t="n">
        <v>14</v>
      </c>
      <c r="N133" t="n">
        <v>64.95</v>
      </c>
      <c r="O133" t="n">
        <v>32044.25</v>
      </c>
      <c r="P133" t="n">
        <v>191.45</v>
      </c>
      <c r="Q133" t="n">
        <v>1389.64</v>
      </c>
      <c r="R133" t="n">
        <v>51.1</v>
      </c>
      <c r="S133" t="n">
        <v>39.31</v>
      </c>
      <c r="T133" t="n">
        <v>5036.94</v>
      </c>
      <c r="U133" t="n">
        <v>0.77</v>
      </c>
      <c r="V133" t="n">
        <v>0.89</v>
      </c>
      <c r="W133" t="n">
        <v>3.39</v>
      </c>
      <c r="X133" t="n">
        <v>0.31</v>
      </c>
      <c r="Y133" t="n">
        <v>1</v>
      </c>
      <c r="Z133" t="n">
        <v>10</v>
      </c>
    </row>
    <row r="134">
      <c r="A134" t="n">
        <v>35</v>
      </c>
      <c r="B134" t="n">
        <v>125</v>
      </c>
      <c r="C134" t="inlineStr">
        <is>
          <t xml:space="preserve">CONCLUIDO	</t>
        </is>
      </c>
      <c r="D134" t="n">
        <v>5.5928</v>
      </c>
      <c r="E134" t="n">
        <v>17.88</v>
      </c>
      <c r="F134" t="n">
        <v>14.41</v>
      </c>
      <c r="G134" t="n">
        <v>57.66</v>
      </c>
      <c r="H134" t="n">
        <v>0.67</v>
      </c>
      <c r="I134" t="n">
        <v>15</v>
      </c>
      <c r="J134" t="n">
        <v>258.38</v>
      </c>
      <c r="K134" t="n">
        <v>58.47</v>
      </c>
      <c r="L134" t="n">
        <v>9.75</v>
      </c>
      <c r="M134" t="n">
        <v>13</v>
      </c>
      <c r="N134" t="n">
        <v>65.16</v>
      </c>
      <c r="O134" t="n">
        <v>32100.97</v>
      </c>
      <c r="P134" t="n">
        <v>189.32</v>
      </c>
      <c r="Q134" t="n">
        <v>1389.66</v>
      </c>
      <c r="R134" t="n">
        <v>50.46</v>
      </c>
      <c r="S134" t="n">
        <v>39.31</v>
      </c>
      <c r="T134" t="n">
        <v>4721.39</v>
      </c>
      <c r="U134" t="n">
        <v>0.78</v>
      </c>
      <c r="V134" t="n">
        <v>0.89</v>
      </c>
      <c r="W134" t="n">
        <v>3.39</v>
      </c>
      <c r="X134" t="n">
        <v>0.29</v>
      </c>
      <c r="Y134" t="n">
        <v>1</v>
      </c>
      <c r="Z134" t="n">
        <v>10</v>
      </c>
    </row>
    <row r="135">
      <c r="A135" t="n">
        <v>36</v>
      </c>
      <c r="B135" t="n">
        <v>125</v>
      </c>
      <c r="C135" t="inlineStr">
        <is>
          <t xml:space="preserve">CONCLUIDO	</t>
        </is>
      </c>
      <c r="D135" t="n">
        <v>5.5948</v>
      </c>
      <c r="E135" t="n">
        <v>17.87</v>
      </c>
      <c r="F135" t="n">
        <v>14.41</v>
      </c>
      <c r="G135" t="n">
        <v>57.63</v>
      </c>
      <c r="H135" t="n">
        <v>0.6899999999999999</v>
      </c>
      <c r="I135" t="n">
        <v>15</v>
      </c>
      <c r="J135" t="n">
        <v>258.84</v>
      </c>
      <c r="K135" t="n">
        <v>58.47</v>
      </c>
      <c r="L135" t="n">
        <v>10</v>
      </c>
      <c r="M135" t="n">
        <v>12</v>
      </c>
      <c r="N135" t="n">
        <v>65.37</v>
      </c>
      <c r="O135" t="n">
        <v>32157.77</v>
      </c>
      <c r="P135" t="n">
        <v>187.75</v>
      </c>
      <c r="Q135" t="n">
        <v>1389.59</v>
      </c>
      <c r="R135" t="n">
        <v>50.23</v>
      </c>
      <c r="S135" t="n">
        <v>39.31</v>
      </c>
      <c r="T135" t="n">
        <v>4605.21</v>
      </c>
      <c r="U135" t="n">
        <v>0.78</v>
      </c>
      <c r="V135" t="n">
        <v>0.89</v>
      </c>
      <c r="W135" t="n">
        <v>3.39</v>
      </c>
      <c r="X135" t="n">
        <v>0.29</v>
      </c>
      <c r="Y135" t="n">
        <v>1</v>
      </c>
      <c r="Z135" t="n">
        <v>10</v>
      </c>
    </row>
    <row r="136">
      <c r="A136" t="n">
        <v>37</v>
      </c>
      <c r="B136" t="n">
        <v>125</v>
      </c>
      <c r="C136" t="inlineStr">
        <is>
          <t xml:space="preserve">CONCLUIDO	</t>
        </is>
      </c>
      <c r="D136" t="n">
        <v>5.6182</v>
      </c>
      <c r="E136" t="n">
        <v>17.8</v>
      </c>
      <c r="F136" t="n">
        <v>14.38</v>
      </c>
      <c r="G136" t="n">
        <v>61.63</v>
      </c>
      <c r="H136" t="n">
        <v>0.7</v>
      </c>
      <c r="I136" t="n">
        <v>14</v>
      </c>
      <c r="J136" t="n">
        <v>259.3</v>
      </c>
      <c r="K136" t="n">
        <v>58.47</v>
      </c>
      <c r="L136" t="n">
        <v>10.25</v>
      </c>
      <c r="M136" t="n">
        <v>12</v>
      </c>
      <c r="N136" t="n">
        <v>65.58</v>
      </c>
      <c r="O136" t="n">
        <v>32214.64</v>
      </c>
      <c r="P136" t="n">
        <v>186.21</v>
      </c>
      <c r="Q136" t="n">
        <v>1389.6</v>
      </c>
      <c r="R136" t="n">
        <v>49.4</v>
      </c>
      <c r="S136" t="n">
        <v>39.31</v>
      </c>
      <c r="T136" t="n">
        <v>4194.32</v>
      </c>
      <c r="U136" t="n">
        <v>0.8</v>
      </c>
      <c r="V136" t="n">
        <v>0.89</v>
      </c>
      <c r="W136" t="n">
        <v>3.38</v>
      </c>
      <c r="X136" t="n">
        <v>0.26</v>
      </c>
      <c r="Y136" t="n">
        <v>1</v>
      </c>
      <c r="Z136" t="n">
        <v>10</v>
      </c>
    </row>
    <row r="137">
      <c r="A137" t="n">
        <v>38</v>
      </c>
      <c r="B137" t="n">
        <v>125</v>
      </c>
      <c r="C137" t="inlineStr">
        <is>
          <t xml:space="preserve">CONCLUIDO	</t>
        </is>
      </c>
      <c r="D137" t="n">
        <v>5.618</v>
      </c>
      <c r="E137" t="n">
        <v>17.8</v>
      </c>
      <c r="F137" t="n">
        <v>14.38</v>
      </c>
      <c r="G137" t="n">
        <v>61.64</v>
      </c>
      <c r="H137" t="n">
        <v>0.72</v>
      </c>
      <c r="I137" t="n">
        <v>14</v>
      </c>
      <c r="J137" t="n">
        <v>259.76</v>
      </c>
      <c r="K137" t="n">
        <v>58.47</v>
      </c>
      <c r="L137" t="n">
        <v>10.5</v>
      </c>
      <c r="M137" t="n">
        <v>10</v>
      </c>
      <c r="N137" t="n">
        <v>65.79000000000001</v>
      </c>
      <c r="O137" t="n">
        <v>32271.6</v>
      </c>
      <c r="P137" t="n">
        <v>184.51</v>
      </c>
      <c r="Q137" t="n">
        <v>1389.57</v>
      </c>
      <c r="R137" t="n">
        <v>49.36</v>
      </c>
      <c r="S137" t="n">
        <v>39.31</v>
      </c>
      <c r="T137" t="n">
        <v>4174.13</v>
      </c>
      <c r="U137" t="n">
        <v>0.8</v>
      </c>
      <c r="V137" t="n">
        <v>0.89</v>
      </c>
      <c r="W137" t="n">
        <v>3.39</v>
      </c>
      <c r="X137" t="n">
        <v>0.26</v>
      </c>
      <c r="Y137" t="n">
        <v>1</v>
      </c>
      <c r="Z137" t="n">
        <v>10</v>
      </c>
    </row>
    <row r="138">
      <c r="A138" t="n">
        <v>39</v>
      </c>
      <c r="B138" t="n">
        <v>125</v>
      </c>
      <c r="C138" t="inlineStr">
        <is>
          <t xml:space="preserve">CONCLUIDO	</t>
        </is>
      </c>
      <c r="D138" t="n">
        <v>5.6145</v>
      </c>
      <c r="E138" t="n">
        <v>17.81</v>
      </c>
      <c r="F138" t="n">
        <v>14.39</v>
      </c>
      <c r="G138" t="n">
        <v>61.68</v>
      </c>
      <c r="H138" t="n">
        <v>0.74</v>
      </c>
      <c r="I138" t="n">
        <v>14</v>
      </c>
      <c r="J138" t="n">
        <v>260.23</v>
      </c>
      <c r="K138" t="n">
        <v>58.47</v>
      </c>
      <c r="L138" t="n">
        <v>10.75</v>
      </c>
      <c r="M138" t="n">
        <v>10</v>
      </c>
      <c r="N138" t="n">
        <v>66</v>
      </c>
      <c r="O138" t="n">
        <v>32328.64</v>
      </c>
      <c r="P138" t="n">
        <v>183.5</v>
      </c>
      <c r="Q138" t="n">
        <v>1389.74</v>
      </c>
      <c r="R138" t="n">
        <v>49.58</v>
      </c>
      <c r="S138" t="n">
        <v>39.31</v>
      </c>
      <c r="T138" t="n">
        <v>4286.4</v>
      </c>
      <c r="U138" t="n">
        <v>0.79</v>
      </c>
      <c r="V138" t="n">
        <v>0.89</v>
      </c>
      <c r="W138" t="n">
        <v>3.39</v>
      </c>
      <c r="X138" t="n">
        <v>0.27</v>
      </c>
      <c r="Y138" t="n">
        <v>1</v>
      </c>
      <c r="Z138" t="n">
        <v>10</v>
      </c>
    </row>
    <row r="139">
      <c r="A139" t="n">
        <v>40</v>
      </c>
      <c r="B139" t="n">
        <v>125</v>
      </c>
      <c r="C139" t="inlineStr">
        <is>
          <t xml:space="preserve">CONCLUIDO	</t>
        </is>
      </c>
      <c r="D139" t="n">
        <v>5.6343</v>
      </c>
      <c r="E139" t="n">
        <v>17.75</v>
      </c>
      <c r="F139" t="n">
        <v>14.38</v>
      </c>
      <c r="G139" t="n">
        <v>66.36</v>
      </c>
      <c r="H139" t="n">
        <v>0.75</v>
      </c>
      <c r="I139" t="n">
        <v>13</v>
      </c>
      <c r="J139" t="n">
        <v>260.69</v>
      </c>
      <c r="K139" t="n">
        <v>58.47</v>
      </c>
      <c r="L139" t="n">
        <v>11</v>
      </c>
      <c r="M139" t="n">
        <v>8</v>
      </c>
      <c r="N139" t="n">
        <v>66.20999999999999</v>
      </c>
      <c r="O139" t="n">
        <v>32385.75</v>
      </c>
      <c r="P139" t="n">
        <v>182.42</v>
      </c>
      <c r="Q139" t="n">
        <v>1389.66</v>
      </c>
      <c r="R139" t="n">
        <v>49.23</v>
      </c>
      <c r="S139" t="n">
        <v>39.31</v>
      </c>
      <c r="T139" t="n">
        <v>4116.35</v>
      </c>
      <c r="U139" t="n">
        <v>0.8</v>
      </c>
      <c r="V139" t="n">
        <v>0.89</v>
      </c>
      <c r="W139" t="n">
        <v>3.39</v>
      </c>
      <c r="X139" t="n">
        <v>0.26</v>
      </c>
      <c r="Y139" t="n">
        <v>1</v>
      </c>
      <c r="Z139" t="n">
        <v>10</v>
      </c>
    </row>
    <row r="140">
      <c r="A140" t="n">
        <v>41</v>
      </c>
      <c r="B140" t="n">
        <v>125</v>
      </c>
      <c r="C140" t="inlineStr">
        <is>
          <t xml:space="preserve">CONCLUIDO	</t>
        </is>
      </c>
      <c r="D140" t="n">
        <v>5.6357</v>
      </c>
      <c r="E140" t="n">
        <v>17.74</v>
      </c>
      <c r="F140" t="n">
        <v>14.37</v>
      </c>
      <c r="G140" t="n">
        <v>66.34</v>
      </c>
      <c r="H140" t="n">
        <v>0.77</v>
      </c>
      <c r="I140" t="n">
        <v>13</v>
      </c>
      <c r="J140" t="n">
        <v>261.15</v>
      </c>
      <c r="K140" t="n">
        <v>58.47</v>
      </c>
      <c r="L140" t="n">
        <v>11.25</v>
      </c>
      <c r="M140" t="n">
        <v>7</v>
      </c>
      <c r="N140" t="n">
        <v>66.43000000000001</v>
      </c>
      <c r="O140" t="n">
        <v>32442.95</v>
      </c>
      <c r="P140" t="n">
        <v>181.48</v>
      </c>
      <c r="Q140" t="n">
        <v>1389.6</v>
      </c>
      <c r="R140" t="n">
        <v>48.84</v>
      </c>
      <c r="S140" t="n">
        <v>39.31</v>
      </c>
      <c r="T140" t="n">
        <v>3918.04</v>
      </c>
      <c r="U140" t="n">
        <v>0.8</v>
      </c>
      <c r="V140" t="n">
        <v>0.89</v>
      </c>
      <c r="W140" t="n">
        <v>3.39</v>
      </c>
      <c r="X140" t="n">
        <v>0.25</v>
      </c>
      <c r="Y140" t="n">
        <v>1</v>
      </c>
      <c r="Z140" t="n">
        <v>10</v>
      </c>
    </row>
    <row r="141">
      <c r="A141" t="n">
        <v>42</v>
      </c>
      <c r="B141" t="n">
        <v>125</v>
      </c>
      <c r="C141" t="inlineStr">
        <is>
          <t xml:space="preserve">CONCLUIDO	</t>
        </is>
      </c>
      <c r="D141" t="n">
        <v>5.6357</v>
      </c>
      <c r="E141" t="n">
        <v>17.74</v>
      </c>
      <c r="F141" t="n">
        <v>14.37</v>
      </c>
      <c r="G141" t="n">
        <v>66.34</v>
      </c>
      <c r="H141" t="n">
        <v>0.78</v>
      </c>
      <c r="I141" t="n">
        <v>13</v>
      </c>
      <c r="J141" t="n">
        <v>261.62</v>
      </c>
      <c r="K141" t="n">
        <v>58.47</v>
      </c>
      <c r="L141" t="n">
        <v>11.5</v>
      </c>
      <c r="M141" t="n">
        <v>4</v>
      </c>
      <c r="N141" t="n">
        <v>66.64</v>
      </c>
      <c r="O141" t="n">
        <v>32500.22</v>
      </c>
      <c r="P141" t="n">
        <v>179.93</v>
      </c>
      <c r="Q141" t="n">
        <v>1389.66</v>
      </c>
      <c r="R141" t="n">
        <v>48.86</v>
      </c>
      <c r="S141" t="n">
        <v>39.31</v>
      </c>
      <c r="T141" t="n">
        <v>3931.06</v>
      </c>
      <c r="U141" t="n">
        <v>0.8</v>
      </c>
      <c r="V141" t="n">
        <v>0.89</v>
      </c>
      <c r="W141" t="n">
        <v>3.39</v>
      </c>
      <c r="X141" t="n">
        <v>0.25</v>
      </c>
      <c r="Y141" t="n">
        <v>1</v>
      </c>
      <c r="Z141" t="n">
        <v>10</v>
      </c>
    </row>
    <row r="142">
      <c r="A142" t="n">
        <v>43</v>
      </c>
      <c r="B142" t="n">
        <v>125</v>
      </c>
      <c r="C142" t="inlineStr">
        <is>
          <t xml:space="preserve">CONCLUIDO	</t>
        </is>
      </c>
      <c r="D142" t="n">
        <v>5.6333</v>
      </c>
      <c r="E142" t="n">
        <v>17.75</v>
      </c>
      <c r="F142" t="n">
        <v>14.38</v>
      </c>
      <c r="G142" t="n">
        <v>66.37</v>
      </c>
      <c r="H142" t="n">
        <v>0.8</v>
      </c>
      <c r="I142" t="n">
        <v>13</v>
      </c>
      <c r="J142" t="n">
        <v>262.08</v>
      </c>
      <c r="K142" t="n">
        <v>58.47</v>
      </c>
      <c r="L142" t="n">
        <v>11.75</v>
      </c>
      <c r="M142" t="n">
        <v>2</v>
      </c>
      <c r="N142" t="n">
        <v>66.86</v>
      </c>
      <c r="O142" t="n">
        <v>32557.58</v>
      </c>
      <c r="P142" t="n">
        <v>179.42</v>
      </c>
      <c r="Q142" t="n">
        <v>1389.59</v>
      </c>
      <c r="R142" t="n">
        <v>48.91</v>
      </c>
      <c r="S142" t="n">
        <v>39.31</v>
      </c>
      <c r="T142" t="n">
        <v>3957.94</v>
      </c>
      <c r="U142" t="n">
        <v>0.8</v>
      </c>
      <c r="V142" t="n">
        <v>0.89</v>
      </c>
      <c r="W142" t="n">
        <v>3.4</v>
      </c>
      <c r="X142" t="n">
        <v>0.26</v>
      </c>
      <c r="Y142" t="n">
        <v>1</v>
      </c>
      <c r="Z142" t="n">
        <v>10</v>
      </c>
    </row>
    <row r="143">
      <c r="A143" t="n">
        <v>44</v>
      </c>
      <c r="B143" t="n">
        <v>125</v>
      </c>
      <c r="C143" t="inlineStr">
        <is>
          <t xml:space="preserve">CONCLUIDO	</t>
        </is>
      </c>
      <c r="D143" t="n">
        <v>5.6354</v>
      </c>
      <c r="E143" t="n">
        <v>17.74</v>
      </c>
      <c r="F143" t="n">
        <v>14.37</v>
      </c>
      <c r="G143" t="n">
        <v>66.34</v>
      </c>
      <c r="H143" t="n">
        <v>0.8100000000000001</v>
      </c>
      <c r="I143" t="n">
        <v>13</v>
      </c>
      <c r="J143" t="n">
        <v>262.55</v>
      </c>
      <c r="K143" t="n">
        <v>58.47</v>
      </c>
      <c r="L143" t="n">
        <v>12</v>
      </c>
      <c r="M143" t="n">
        <v>2</v>
      </c>
      <c r="N143" t="n">
        <v>67.06999999999999</v>
      </c>
      <c r="O143" t="n">
        <v>32615.02</v>
      </c>
      <c r="P143" t="n">
        <v>179.4</v>
      </c>
      <c r="Q143" t="n">
        <v>1389.72</v>
      </c>
      <c r="R143" t="n">
        <v>48.75</v>
      </c>
      <c r="S143" t="n">
        <v>39.31</v>
      </c>
      <c r="T143" t="n">
        <v>3874.17</v>
      </c>
      <c r="U143" t="n">
        <v>0.8100000000000001</v>
      </c>
      <c r="V143" t="n">
        <v>0.89</v>
      </c>
      <c r="W143" t="n">
        <v>3.4</v>
      </c>
      <c r="X143" t="n">
        <v>0.25</v>
      </c>
      <c r="Y143" t="n">
        <v>1</v>
      </c>
      <c r="Z143" t="n">
        <v>10</v>
      </c>
    </row>
    <row r="144">
      <c r="A144" t="n">
        <v>45</v>
      </c>
      <c r="B144" t="n">
        <v>125</v>
      </c>
      <c r="C144" t="inlineStr">
        <is>
          <t xml:space="preserve">CONCLUIDO	</t>
        </is>
      </c>
      <c r="D144" t="n">
        <v>5.6349</v>
      </c>
      <c r="E144" t="n">
        <v>17.75</v>
      </c>
      <c r="F144" t="n">
        <v>14.38</v>
      </c>
      <c r="G144" t="n">
        <v>66.34999999999999</v>
      </c>
      <c r="H144" t="n">
        <v>0.83</v>
      </c>
      <c r="I144" t="n">
        <v>13</v>
      </c>
      <c r="J144" t="n">
        <v>263.01</v>
      </c>
      <c r="K144" t="n">
        <v>58.47</v>
      </c>
      <c r="L144" t="n">
        <v>12.25</v>
      </c>
      <c r="M144" t="n">
        <v>1</v>
      </c>
      <c r="N144" t="n">
        <v>67.29000000000001</v>
      </c>
      <c r="O144" t="n">
        <v>32672.53</v>
      </c>
      <c r="P144" t="n">
        <v>179.33</v>
      </c>
      <c r="Q144" t="n">
        <v>1389.63</v>
      </c>
      <c r="R144" t="n">
        <v>48.79</v>
      </c>
      <c r="S144" t="n">
        <v>39.31</v>
      </c>
      <c r="T144" t="n">
        <v>3896.1</v>
      </c>
      <c r="U144" t="n">
        <v>0.8100000000000001</v>
      </c>
      <c r="V144" t="n">
        <v>0.89</v>
      </c>
      <c r="W144" t="n">
        <v>3.4</v>
      </c>
      <c r="X144" t="n">
        <v>0.25</v>
      </c>
      <c r="Y144" t="n">
        <v>1</v>
      </c>
      <c r="Z144" t="n">
        <v>10</v>
      </c>
    </row>
    <row r="145">
      <c r="A145" t="n">
        <v>46</v>
      </c>
      <c r="B145" t="n">
        <v>125</v>
      </c>
      <c r="C145" t="inlineStr">
        <is>
          <t xml:space="preserve">CONCLUIDO	</t>
        </is>
      </c>
      <c r="D145" t="n">
        <v>5.6324</v>
      </c>
      <c r="E145" t="n">
        <v>17.75</v>
      </c>
      <c r="F145" t="n">
        <v>14.38</v>
      </c>
      <c r="G145" t="n">
        <v>66.39</v>
      </c>
      <c r="H145" t="n">
        <v>0.84</v>
      </c>
      <c r="I145" t="n">
        <v>13</v>
      </c>
      <c r="J145" t="n">
        <v>263.48</v>
      </c>
      <c r="K145" t="n">
        <v>58.47</v>
      </c>
      <c r="L145" t="n">
        <v>12.5</v>
      </c>
      <c r="M145" t="n">
        <v>0</v>
      </c>
      <c r="N145" t="n">
        <v>67.51000000000001</v>
      </c>
      <c r="O145" t="n">
        <v>32730.13</v>
      </c>
      <c r="P145" t="n">
        <v>179.65</v>
      </c>
      <c r="Q145" t="n">
        <v>1389.59</v>
      </c>
      <c r="R145" t="n">
        <v>48.84</v>
      </c>
      <c r="S145" t="n">
        <v>39.31</v>
      </c>
      <c r="T145" t="n">
        <v>3920.79</v>
      </c>
      <c r="U145" t="n">
        <v>0.8</v>
      </c>
      <c r="V145" t="n">
        <v>0.89</v>
      </c>
      <c r="W145" t="n">
        <v>3.4</v>
      </c>
      <c r="X145" t="n">
        <v>0.26</v>
      </c>
      <c r="Y145" t="n">
        <v>1</v>
      </c>
      <c r="Z145" t="n">
        <v>10</v>
      </c>
    </row>
    <row r="146">
      <c r="A146" t="n">
        <v>0</v>
      </c>
      <c r="B146" t="n">
        <v>30</v>
      </c>
      <c r="C146" t="inlineStr">
        <is>
          <t xml:space="preserve">CONCLUIDO	</t>
        </is>
      </c>
      <c r="D146" t="n">
        <v>5.4099</v>
      </c>
      <c r="E146" t="n">
        <v>18.48</v>
      </c>
      <c r="F146" t="n">
        <v>15.54</v>
      </c>
      <c r="G146" t="n">
        <v>13.13</v>
      </c>
      <c r="H146" t="n">
        <v>0.24</v>
      </c>
      <c r="I146" t="n">
        <v>71</v>
      </c>
      <c r="J146" t="n">
        <v>71.52</v>
      </c>
      <c r="K146" t="n">
        <v>32.27</v>
      </c>
      <c r="L146" t="n">
        <v>1</v>
      </c>
      <c r="M146" t="n">
        <v>69</v>
      </c>
      <c r="N146" t="n">
        <v>8.25</v>
      </c>
      <c r="O146" t="n">
        <v>9054.6</v>
      </c>
      <c r="P146" t="n">
        <v>97.81</v>
      </c>
      <c r="Q146" t="n">
        <v>1389.88</v>
      </c>
      <c r="R146" t="n">
        <v>85.54000000000001</v>
      </c>
      <c r="S146" t="n">
        <v>39.31</v>
      </c>
      <c r="T146" t="n">
        <v>21982.02</v>
      </c>
      <c r="U146" t="n">
        <v>0.46</v>
      </c>
      <c r="V146" t="n">
        <v>0.83</v>
      </c>
      <c r="W146" t="n">
        <v>3.47</v>
      </c>
      <c r="X146" t="n">
        <v>1.41</v>
      </c>
      <c r="Y146" t="n">
        <v>1</v>
      </c>
      <c r="Z146" t="n">
        <v>10</v>
      </c>
    </row>
    <row r="147">
      <c r="A147" t="n">
        <v>1</v>
      </c>
      <c r="B147" t="n">
        <v>30</v>
      </c>
      <c r="C147" t="inlineStr">
        <is>
          <t xml:space="preserve">CONCLUIDO	</t>
        </is>
      </c>
      <c r="D147" t="n">
        <v>5.5863</v>
      </c>
      <c r="E147" t="n">
        <v>17.9</v>
      </c>
      <c r="F147" t="n">
        <v>15.22</v>
      </c>
      <c r="G147" t="n">
        <v>16.91</v>
      </c>
      <c r="H147" t="n">
        <v>0.3</v>
      </c>
      <c r="I147" t="n">
        <v>54</v>
      </c>
      <c r="J147" t="n">
        <v>71.81</v>
      </c>
      <c r="K147" t="n">
        <v>32.27</v>
      </c>
      <c r="L147" t="n">
        <v>1.25</v>
      </c>
      <c r="M147" t="n">
        <v>41</v>
      </c>
      <c r="N147" t="n">
        <v>8.289999999999999</v>
      </c>
      <c r="O147" t="n">
        <v>9090.98</v>
      </c>
      <c r="P147" t="n">
        <v>91.28</v>
      </c>
      <c r="Q147" t="n">
        <v>1389.94</v>
      </c>
      <c r="R147" t="n">
        <v>75.12</v>
      </c>
      <c r="S147" t="n">
        <v>39.31</v>
      </c>
      <c r="T147" t="n">
        <v>16854.82</v>
      </c>
      <c r="U147" t="n">
        <v>0.52</v>
      </c>
      <c r="V147" t="n">
        <v>0.84</v>
      </c>
      <c r="W147" t="n">
        <v>3.46</v>
      </c>
      <c r="X147" t="n">
        <v>1.09</v>
      </c>
      <c r="Y147" t="n">
        <v>1</v>
      </c>
      <c r="Z147" t="n">
        <v>10</v>
      </c>
    </row>
    <row r="148">
      <c r="A148" t="n">
        <v>2</v>
      </c>
      <c r="B148" t="n">
        <v>30</v>
      </c>
      <c r="C148" t="inlineStr">
        <is>
          <t xml:space="preserve">CONCLUIDO	</t>
        </is>
      </c>
      <c r="D148" t="n">
        <v>5.6438</v>
      </c>
      <c r="E148" t="n">
        <v>17.72</v>
      </c>
      <c r="F148" t="n">
        <v>15.13</v>
      </c>
      <c r="G148" t="n">
        <v>18.91</v>
      </c>
      <c r="H148" t="n">
        <v>0.36</v>
      </c>
      <c r="I148" t="n">
        <v>48</v>
      </c>
      <c r="J148" t="n">
        <v>72.11</v>
      </c>
      <c r="K148" t="n">
        <v>32.27</v>
      </c>
      <c r="L148" t="n">
        <v>1.5</v>
      </c>
      <c r="M148" t="n">
        <v>6</v>
      </c>
      <c r="N148" t="n">
        <v>8.34</v>
      </c>
      <c r="O148" t="n">
        <v>9127.379999999999</v>
      </c>
      <c r="P148" t="n">
        <v>88.28</v>
      </c>
      <c r="Q148" t="n">
        <v>1389.87</v>
      </c>
      <c r="R148" t="n">
        <v>70.91</v>
      </c>
      <c r="S148" t="n">
        <v>39.31</v>
      </c>
      <c r="T148" t="n">
        <v>14780.02</v>
      </c>
      <c r="U148" t="n">
        <v>0.55</v>
      </c>
      <c r="V148" t="n">
        <v>0.85</v>
      </c>
      <c r="W148" t="n">
        <v>3.49</v>
      </c>
      <c r="X148" t="n">
        <v>1</v>
      </c>
      <c r="Y148" t="n">
        <v>1</v>
      </c>
      <c r="Z148" t="n">
        <v>10</v>
      </c>
    </row>
    <row r="149">
      <c r="A149" t="n">
        <v>3</v>
      </c>
      <c r="B149" t="n">
        <v>30</v>
      </c>
      <c r="C149" t="inlineStr">
        <is>
          <t xml:space="preserve">CONCLUIDO	</t>
        </is>
      </c>
      <c r="D149" t="n">
        <v>5.644</v>
      </c>
      <c r="E149" t="n">
        <v>17.72</v>
      </c>
      <c r="F149" t="n">
        <v>15.13</v>
      </c>
      <c r="G149" t="n">
        <v>18.91</v>
      </c>
      <c r="H149" t="n">
        <v>0.42</v>
      </c>
      <c r="I149" t="n">
        <v>48</v>
      </c>
      <c r="J149" t="n">
        <v>72.40000000000001</v>
      </c>
      <c r="K149" t="n">
        <v>32.27</v>
      </c>
      <c r="L149" t="n">
        <v>1.75</v>
      </c>
      <c r="M149" t="n">
        <v>0</v>
      </c>
      <c r="N149" t="n">
        <v>8.380000000000001</v>
      </c>
      <c r="O149" t="n">
        <v>9163.799999999999</v>
      </c>
      <c r="P149" t="n">
        <v>88.34</v>
      </c>
      <c r="Q149" t="n">
        <v>1389.98</v>
      </c>
      <c r="R149" t="n">
        <v>70.62</v>
      </c>
      <c r="S149" t="n">
        <v>39.31</v>
      </c>
      <c r="T149" t="n">
        <v>14633.53</v>
      </c>
      <c r="U149" t="n">
        <v>0.5600000000000001</v>
      </c>
      <c r="V149" t="n">
        <v>0.85</v>
      </c>
      <c r="W149" t="n">
        <v>3.5</v>
      </c>
      <c r="X149" t="n">
        <v>1</v>
      </c>
      <c r="Y149" t="n">
        <v>1</v>
      </c>
      <c r="Z149" t="n">
        <v>10</v>
      </c>
    </row>
    <row r="150">
      <c r="A150" t="n">
        <v>0</v>
      </c>
      <c r="B150" t="n">
        <v>15</v>
      </c>
      <c r="C150" t="inlineStr">
        <is>
          <t xml:space="preserve">CONCLUIDO	</t>
        </is>
      </c>
      <c r="D150" t="n">
        <v>5.3025</v>
      </c>
      <c r="E150" t="n">
        <v>18.86</v>
      </c>
      <c r="F150" t="n">
        <v>16.12</v>
      </c>
      <c r="G150" t="n">
        <v>10.29</v>
      </c>
      <c r="H150" t="n">
        <v>0.43</v>
      </c>
      <c r="I150" t="n">
        <v>94</v>
      </c>
      <c r="J150" t="n">
        <v>39.78</v>
      </c>
      <c r="K150" t="n">
        <v>19.54</v>
      </c>
      <c r="L150" t="n">
        <v>1</v>
      </c>
      <c r="M150" t="n">
        <v>0</v>
      </c>
      <c r="N150" t="n">
        <v>4.24</v>
      </c>
      <c r="O150" t="n">
        <v>5140</v>
      </c>
      <c r="P150" t="n">
        <v>63.83</v>
      </c>
      <c r="Q150" t="n">
        <v>1390.02</v>
      </c>
      <c r="R150" t="n">
        <v>99.76000000000001</v>
      </c>
      <c r="S150" t="n">
        <v>39.31</v>
      </c>
      <c r="T150" t="n">
        <v>28974</v>
      </c>
      <c r="U150" t="n">
        <v>0.39</v>
      </c>
      <c r="V150" t="n">
        <v>0.8</v>
      </c>
      <c r="W150" t="n">
        <v>3.63</v>
      </c>
      <c r="X150" t="n">
        <v>1.99</v>
      </c>
      <c r="Y150" t="n">
        <v>1</v>
      </c>
      <c r="Z150" t="n">
        <v>10</v>
      </c>
    </row>
    <row r="151">
      <c r="A151" t="n">
        <v>0</v>
      </c>
      <c r="B151" t="n">
        <v>70</v>
      </c>
      <c r="C151" t="inlineStr">
        <is>
          <t xml:space="preserve">CONCLUIDO	</t>
        </is>
      </c>
      <c r="D151" t="n">
        <v>4.336</v>
      </c>
      <c r="E151" t="n">
        <v>23.06</v>
      </c>
      <c r="F151" t="n">
        <v>16.91</v>
      </c>
      <c r="G151" t="n">
        <v>7.46</v>
      </c>
      <c r="H151" t="n">
        <v>0.12</v>
      </c>
      <c r="I151" t="n">
        <v>136</v>
      </c>
      <c r="J151" t="n">
        <v>141.81</v>
      </c>
      <c r="K151" t="n">
        <v>47.83</v>
      </c>
      <c r="L151" t="n">
        <v>1</v>
      </c>
      <c r="M151" t="n">
        <v>134</v>
      </c>
      <c r="N151" t="n">
        <v>22.98</v>
      </c>
      <c r="O151" t="n">
        <v>17723.39</v>
      </c>
      <c r="P151" t="n">
        <v>187.85</v>
      </c>
      <c r="Q151" t="n">
        <v>1390.27</v>
      </c>
      <c r="R151" t="n">
        <v>127.39</v>
      </c>
      <c r="S151" t="n">
        <v>39.31</v>
      </c>
      <c r="T151" t="n">
        <v>42580.08</v>
      </c>
      <c r="U151" t="n">
        <v>0.31</v>
      </c>
      <c r="V151" t="n">
        <v>0.76</v>
      </c>
      <c r="W151" t="n">
        <v>3.6</v>
      </c>
      <c r="X151" t="n">
        <v>2.78</v>
      </c>
      <c r="Y151" t="n">
        <v>1</v>
      </c>
      <c r="Z151" t="n">
        <v>10</v>
      </c>
    </row>
    <row r="152">
      <c r="A152" t="n">
        <v>1</v>
      </c>
      <c r="B152" t="n">
        <v>70</v>
      </c>
      <c r="C152" t="inlineStr">
        <is>
          <t xml:space="preserve">CONCLUIDO	</t>
        </is>
      </c>
      <c r="D152" t="n">
        <v>4.672</v>
      </c>
      <c r="E152" t="n">
        <v>21.4</v>
      </c>
      <c r="F152" t="n">
        <v>16.2</v>
      </c>
      <c r="G152" t="n">
        <v>9.44</v>
      </c>
      <c r="H152" t="n">
        <v>0.16</v>
      </c>
      <c r="I152" t="n">
        <v>103</v>
      </c>
      <c r="J152" t="n">
        <v>142.15</v>
      </c>
      <c r="K152" t="n">
        <v>47.83</v>
      </c>
      <c r="L152" t="n">
        <v>1.25</v>
      </c>
      <c r="M152" t="n">
        <v>101</v>
      </c>
      <c r="N152" t="n">
        <v>23.07</v>
      </c>
      <c r="O152" t="n">
        <v>17765.46</v>
      </c>
      <c r="P152" t="n">
        <v>177.73</v>
      </c>
      <c r="Q152" t="n">
        <v>1390.25</v>
      </c>
      <c r="R152" t="n">
        <v>105.82</v>
      </c>
      <c r="S152" t="n">
        <v>39.31</v>
      </c>
      <c r="T152" t="n">
        <v>31958.87</v>
      </c>
      <c r="U152" t="n">
        <v>0.37</v>
      </c>
      <c r="V152" t="n">
        <v>0.79</v>
      </c>
      <c r="W152" t="n">
        <v>3.53</v>
      </c>
      <c r="X152" t="n">
        <v>2.07</v>
      </c>
      <c r="Y152" t="n">
        <v>1</v>
      </c>
      <c r="Z152" t="n">
        <v>10</v>
      </c>
    </row>
    <row r="153">
      <c r="A153" t="n">
        <v>2</v>
      </c>
      <c r="B153" t="n">
        <v>70</v>
      </c>
      <c r="C153" t="inlineStr">
        <is>
          <t xml:space="preserve">CONCLUIDO	</t>
        </is>
      </c>
      <c r="D153" t="n">
        <v>4.9006</v>
      </c>
      <c r="E153" t="n">
        <v>20.41</v>
      </c>
      <c r="F153" t="n">
        <v>15.78</v>
      </c>
      <c r="G153" t="n">
        <v>11.41</v>
      </c>
      <c r="H153" t="n">
        <v>0.19</v>
      </c>
      <c r="I153" t="n">
        <v>83</v>
      </c>
      <c r="J153" t="n">
        <v>142.49</v>
      </c>
      <c r="K153" t="n">
        <v>47.83</v>
      </c>
      <c r="L153" t="n">
        <v>1.5</v>
      </c>
      <c r="M153" t="n">
        <v>81</v>
      </c>
      <c r="N153" t="n">
        <v>23.16</v>
      </c>
      <c r="O153" t="n">
        <v>17807.56</v>
      </c>
      <c r="P153" t="n">
        <v>171.05</v>
      </c>
      <c r="Q153" t="n">
        <v>1390.01</v>
      </c>
      <c r="R153" t="n">
        <v>92.72</v>
      </c>
      <c r="S153" t="n">
        <v>39.31</v>
      </c>
      <c r="T153" t="n">
        <v>25508.37</v>
      </c>
      <c r="U153" t="n">
        <v>0.42</v>
      </c>
      <c r="V153" t="n">
        <v>0.8100000000000001</v>
      </c>
      <c r="W153" t="n">
        <v>3.5</v>
      </c>
      <c r="X153" t="n">
        <v>1.65</v>
      </c>
      <c r="Y153" t="n">
        <v>1</v>
      </c>
      <c r="Z153" t="n">
        <v>10</v>
      </c>
    </row>
    <row r="154">
      <c r="A154" t="n">
        <v>3</v>
      </c>
      <c r="B154" t="n">
        <v>70</v>
      </c>
      <c r="C154" t="inlineStr">
        <is>
          <t xml:space="preserve">CONCLUIDO	</t>
        </is>
      </c>
      <c r="D154" t="n">
        <v>5.0711</v>
      </c>
      <c r="E154" t="n">
        <v>19.72</v>
      </c>
      <c r="F154" t="n">
        <v>15.5</v>
      </c>
      <c r="G154" t="n">
        <v>13.48</v>
      </c>
      <c r="H154" t="n">
        <v>0.22</v>
      </c>
      <c r="I154" t="n">
        <v>69</v>
      </c>
      <c r="J154" t="n">
        <v>142.83</v>
      </c>
      <c r="K154" t="n">
        <v>47.83</v>
      </c>
      <c r="L154" t="n">
        <v>1.75</v>
      </c>
      <c r="M154" t="n">
        <v>67</v>
      </c>
      <c r="N154" t="n">
        <v>23.25</v>
      </c>
      <c r="O154" t="n">
        <v>17849.7</v>
      </c>
      <c r="P154" t="n">
        <v>165.91</v>
      </c>
      <c r="Q154" t="n">
        <v>1389.97</v>
      </c>
      <c r="R154" t="n">
        <v>84.01000000000001</v>
      </c>
      <c r="S154" t="n">
        <v>39.31</v>
      </c>
      <c r="T154" t="n">
        <v>21223.57</v>
      </c>
      <c r="U154" t="n">
        <v>0.47</v>
      </c>
      <c r="V154" t="n">
        <v>0.83</v>
      </c>
      <c r="W154" t="n">
        <v>3.48</v>
      </c>
      <c r="X154" t="n">
        <v>1.37</v>
      </c>
      <c r="Y154" t="n">
        <v>1</v>
      </c>
      <c r="Z154" t="n">
        <v>10</v>
      </c>
    </row>
    <row r="155">
      <c r="A155" t="n">
        <v>4</v>
      </c>
      <c r="B155" t="n">
        <v>70</v>
      </c>
      <c r="C155" t="inlineStr">
        <is>
          <t xml:space="preserve">CONCLUIDO	</t>
        </is>
      </c>
      <c r="D155" t="n">
        <v>5.1978</v>
      </c>
      <c r="E155" t="n">
        <v>19.24</v>
      </c>
      <c r="F155" t="n">
        <v>15.31</v>
      </c>
      <c r="G155" t="n">
        <v>15.57</v>
      </c>
      <c r="H155" t="n">
        <v>0.25</v>
      </c>
      <c r="I155" t="n">
        <v>59</v>
      </c>
      <c r="J155" t="n">
        <v>143.17</v>
      </c>
      <c r="K155" t="n">
        <v>47.83</v>
      </c>
      <c r="L155" t="n">
        <v>2</v>
      </c>
      <c r="M155" t="n">
        <v>57</v>
      </c>
      <c r="N155" t="n">
        <v>23.34</v>
      </c>
      <c r="O155" t="n">
        <v>17891.86</v>
      </c>
      <c r="P155" t="n">
        <v>161.75</v>
      </c>
      <c r="Q155" t="n">
        <v>1389.93</v>
      </c>
      <c r="R155" t="n">
        <v>77.91</v>
      </c>
      <c r="S155" t="n">
        <v>39.31</v>
      </c>
      <c r="T155" t="n">
        <v>18225.75</v>
      </c>
      <c r="U155" t="n">
        <v>0.5</v>
      </c>
      <c r="V155" t="n">
        <v>0.84</v>
      </c>
      <c r="W155" t="n">
        <v>3.46</v>
      </c>
      <c r="X155" t="n">
        <v>1.18</v>
      </c>
      <c r="Y155" t="n">
        <v>1</v>
      </c>
      <c r="Z155" t="n">
        <v>10</v>
      </c>
    </row>
    <row r="156">
      <c r="A156" t="n">
        <v>5</v>
      </c>
      <c r="B156" t="n">
        <v>70</v>
      </c>
      <c r="C156" t="inlineStr">
        <is>
          <t xml:space="preserve">CONCLUIDO	</t>
        </is>
      </c>
      <c r="D156" t="n">
        <v>5.3101</v>
      </c>
      <c r="E156" t="n">
        <v>18.83</v>
      </c>
      <c r="F156" t="n">
        <v>15.13</v>
      </c>
      <c r="G156" t="n">
        <v>17.8</v>
      </c>
      <c r="H156" t="n">
        <v>0.28</v>
      </c>
      <c r="I156" t="n">
        <v>51</v>
      </c>
      <c r="J156" t="n">
        <v>143.51</v>
      </c>
      <c r="K156" t="n">
        <v>47.83</v>
      </c>
      <c r="L156" t="n">
        <v>2.25</v>
      </c>
      <c r="M156" t="n">
        <v>49</v>
      </c>
      <c r="N156" t="n">
        <v>23.44</v>
      </c>
      <c r="O156" t="n">
        <v>17934.06</v>
      </c>
      <c r="P156" t="n">
        <v>157.25</v>
      </c>
      <c r="Q156" t="n">
        <v>1389.62</v>
      </c>
      <c r="R156" t="n">
        <v>72.95</v>
      </c>
      <c r="S156" t="n">
        <v>39.31</v>
      </c>
      <c r="T156" t="n">
        <v>15786.86</v>
      </c>
      <c r="U156" t="n">
        <v>0.54</v>
      </c>
      <c r="V156" t="n">
        <v>0.85</v>
      </c>
      <c r="W156" t="n">
        <v>3.44</v>
      </c>
      <c r="X156" t="n">
        <v>1.01</v>
      </c>
      <c r="Y156" t="n">
        <v>1</v>
      </c>
      <c r="Z156" t="n">
        <v>10</v>
      </c>
    </row>
    <row r="157">
      <c r="A157" t="n">
        <v>6</v>
      </c>
      <c r="B157" t="n">
        <v>70</v>
      </c>
      <c r="C157" t="inlineStr">
        <is>
          <t xml:space="preserve">CONCLUIDO	</t>
        </is>
      </c>
      <c r="D157" t="n">
        <v>5.3775</v>
      </c>
      <c r="E157" t="n">
        <v>18.6</v>
      </c>
      <c r="F157" t="n">
        <v>15.04</v>
      </c>
      <c r="G157" t="n">
        <v>19.62</v>
      </c>
      <c r="H157" t="n">
        <v>0.31</v>
      </c>
      <c r="I157" t="n">
        <v>46</v>
      </c>
      <c r="J157" t="n">
        <v>143.86</v>
      </c>
      <c r="K157" t="n">
        <v>47.83</v>
      </c>
      <c r="L157" t="n">
        <v>2.5</v>
      </c>
      <c r="M157" t="n">
        <v>44</v>
      </c>
      <c r="N157" t="n">
        <v>23.53</v>
      </c>
      <c r="O157" t="n">
        <v>17976.29</v>
      </c>
      <c r="P157" t="n">
        <v>154.22</v>
      </c>
      <c r="Q157" t="n">
        <v>1389.77</v>
      </c>
      <c r="R157" t="n">
        <v>69.61</v>
      </c>
      <c r="S157" t="n">
        <v>39.31</v>
      </c>
      <c r="T157" t="n">
        <v>14139.96</v>
      </c>
      <c r="U157" t="n">
        <v>0.5600000000000001</v>
      </c>
      <c r="V157" t="n">
        <v>0.85</v>
      </c>
      <c r="W157" t="n">
        <v>3.44</v>
      </c>
      <c r="X157" t="n">
        <v>0.92</v>
      </c>
      <c r="Y157" t="n">
        <v>1</v>
      </c>
      <c r="Z157" t="n">
        <v>10</v>
      </c>
    </row>
    <row r="158">
      <c r="A158" t="n">
        <v>7</v>
      </c>
      <c r="B158" t="n">
        <v>70</v>
      </c>
      <c r="C158" t="inlineStr">
        <is>
          <t xml:space="preserve">CONCLUIDO	</t>
        </is>
      </c>
      <c r="D158" t="n">
        <v>5.4488</v>
      </c>
      <c r="E158" t="n">
        <v>18.35</v>
      </c>
      <c r="F158" t="n">
        <v>14.94</v>
      </c>
      <c r="G158" t="n">
        <v>21.86</v>
      </c>
      <c r="H158" t="n">
        <v>0.34</v>
      </c>
      <c r="I158" t="n">
        <v>41</v>
      </c>
      <c r="J158" t="n">
        <v>144.2</v>
      </c>
      <c r="K158" t="n">
        <v>47.83</v>
      </c>
      <c r="L158" t="n">
        <v>2.75</v>
      </c>
      <c r="M158" t="n">
        <v>39</v>
      </c>
      <c r="N158" t="n">
        <v>23.62</v>
      </c>
      <c r="O158" t="n">
        <v>18018.55</v>
      </c>
      <c r="P158" t="n">
        <v>151.08</v>
      </c>
      <c r="Q158" t="n">
        <v>1389.67</v>
      </c>
      <c r="R158" t="n">
        <v>66.67</v>
      </c>
      <c r="S158" t="n">
        <v>39.31</v>
      </c>
      <c r="T158" t="n">
        <v>12697.36</v>
      </c>
      <c r="U158" t="n">
        <v>0.59</v>
      </c>
      <c r="V158" t="n">
        <v>0.86</v>
      </c>
      <c r="W158" t="n">
        <v>3.43</v>
      </c>
      <c r="X158" t="n">
        <v>0.82</v>
      </c>
      <c r="Y158" t="n">
        <v>1</v>
      </c>
      <c r="Z158" t="n">
        <v>10</v>
      </c>
    </row>
    <row r="159">
      <c r="A159" t="n">
        <v>8</v>
      </c>
      <c r="B159" t="n">
        <v>70</v>
      </c>
      <c r="C159" t="inlineStr">
        <is>
          <t xml:space="preserve">CONCLUIDO	</t>
        </is>
      </c>
      <c r="D159" t="n">
        <v>5.5156</v>
      </c>
      <c r="E159" t="n">
        <v>18.13</v>
      </c>
      <c r="F159" t="n">
        <v>14.83</v>
      </c>
      <c r="G159" t="n">
        <v>24.05</v>
      </c>
      <c r="H159" t="n">
        <v>0.37</v>
      </c>
      <c r="I159" t="n">
        <v>37</v>
      </c>
      <c r="J159" t="n">
        <v>144.54</v>
      </c>
      <c r="K159" t="n">
        <v>47.83</v>
      </c>
      <c r="L159" t="n">
        <v>3</v>
      </c>
      <c r="M159" t="n">
        <v>35</v>
      </c>
      <c r="N159" t="n">
        <v>23.71</v>
      </c>
      <c r="O159" t="n">
        <v>18060.85</v>
      </c>
      <c r="P159" t="n">
        <v>147.67</v>
      </c>
      <c r="Q159" t="n">
        <v>1389.79</v>
      </c>
      <c r="R159" t="n">
        <v>63.37</v>
      </c>
      <c r="S159" t="n">
        <v>39.31</v>
      </c>
      <c r="T159" t="n">
        <v>11066.89</v>
      </c>
      <c r="U159" t="n">
        <v>0.62</v>
      </c>
      <c r="V159" t="n">
        <v>0.87</v>
      </c>
      <c r="W159" t="n">
        <v>3.42</v>
      </c>
      <c r="X159" t="n">
        <v>0.71</v>
      </c>
      <c r="Y159" t="n">
        <v>1</v>
      </c>
      <c r="Z159" t="n">
        <v>10</v>
      </c>
    </row>
    <row r="160">
      <c r="A160" t="n">
        <v>9</v>
      </c>
      <c r="B160" t="n">
        <v>70</v>
      </c>
      <c r="C160" t="inlineStr">
        <is>
          <t xml:space="preserve">CONCLUIDO	</t>
        </is>
      </c>
      <c r="D160" t="n">
        <v>5.5755</v>
      </c>
      <c r="E160" t="n">
        <v>17.94</v>
      </c>
      <c r="F160" t="n">
        <v>14.75</v>
      </c>
      <c r="G160" t="n">
        <v>26.83</v>
      </c>
      <c r="H160" t="n">
        <v>0.4</v>
      </c>
      <c r="I160" t="n">
        <v>33</v>
      </c>
      <c r="J160" t="n">
        <v>144.89</v>
      </c>
      <c r="K160" t="n">
        <v>47.83</v>
      </c>
      <c r="L160" t="n">
        <v>3.25</v>
      </c>
      <c r="M160" t="n">
        <v>31</v>
      </c>
      <c r="N160" t="n">
        <v>23.81</v>
      </c>
      <c r="O160" t="n">
        <v>18103.18</v>
      </c>
      <c r="P160" t="n">
        <v>144.29</v>
      </c>
      <c r="Q160" t="n">
        <v>1389.88</v>
      </c>
      <c r="R160" t="n">
        <v>61.12</v>
      </c>
      <c r="S160" t="n">
        <v>39.31</v>
      </c>
      <c r="T160" t="n">
        <v>9958.5</v>
      </c>
      <c r="U160" t="n">
        <v>0.64</v>
      </c>
      <c r="V160" t="n">
        <v>0.87</v>
      </c>
      <c r="W160" t="n">
        <v>3.41</v>
      </c>
      <c r="X160" t="n">
        <v>0.63</v>
      </c>
      <c r="Y160" t="n">
        <v>1</v>
      </c>
      <c r="Z160" t="n">
        <v>10</v>
      </c>
    </row>
    <row r="161">
      <c r="A161" t="n">
        <v>10</v>
      </c>
      <c r="B161" t="n">
        <v>70</v>
      </c>
      <c r="C161" t="inlineStr">
        <is>
          <t xml:space="preserve">CONCLUIDO	</t>
        </is>
      </c>
      <c r="D161" t="n">
        <v>5.6201</v>
      </c>
      <c r="E161" t="n">
        <v>17.79</v>
      </c>
      <c r="F161" t="n">
        <v>14.7</v>
      </c>
      <c r="G161" t="n">
        <v>29.4</v>
      </c>
      <c r="H161" t="n">
        <v>0.43</v>
      </c>
      <c r="I161" t="n">
        <v>30</v>
      </c>
      <c r="J161" t="n">
        <v>145.23</v>
      </c>
      <c r="K161" t="n">
        <v>47.83</v>
      </c>
      <c r="L161" t="n">
        <v>3.5</v>
      </c>
      <c r="M161" t="n">
        <v>28</v>
      </c>
      <c r="N161" t="n">
        <v>23.9</v>
      </c>
      <c r="O161" t="n">
        <v>18145.54</v>
      </c>
      <c r="P161" t="n">
        <v>141.71</v>
      </c>
      <c r="Q161" t="n">
        <v>1389.7</v>
      </c>
      <c r="R161" t="n">
        <v>59.34</v>
      </c>
      <c r="S161" t="n">
        <v>39.31</v>
      </c>
      <c r="T161" t="n">
        <v>9086.41</v>
      </c>
      <c r="U161" t="n">
        <v>0.66</v>
      </c>
      <c r="V161" t="n">
        <v>0.87</v>
      </c>
      <c r="W161" t="n">
        <v>3.41</v>
      </c>
      <c r="X161" t="n">
        <v>0.58</v>
      </c>
      <c r="Y161" t="n">
        <v>1</v>
      </c>
      <c r="Z161" t="n">
        <v>10</v>
      </c>
    </row>
    <row r="162">
      <c r="A162" t="n">
        <v>11</v>
      </c>
      <c r="B162" t="n">
        <v>70</v>
      </c>
      <c r="C162" t="inlineStr">
        <is>
          <t xml:space="preserve">CONCLUIDO	</t>
        </is>
      </c>
      <c r="D162" t="n">
        <v>5.6507</v>
      </c>
      <c r="E162" t="n">
        <v>17.7</v>
      </c>
      <c r="F162" t="n">
        <v>14.66</v>
      </c>
      <c r="G162" t="n">
        <v>31.41</v>
      </c>
      <c r="H162" t="n">
        <v>0.46</v>
      </c>
      <c r="I162" t="n">
        <v>28</v>
      </c>
      <c r="J162" t="n">
        <v>145.57</v>
      </c>
      <c r="K162" t="n">
        <v>47.83</v>
      </c>
      <c r="L162" t="n">
        <v>3.75</v>
      </c>
      <c r="M162" t="n">
        <v>26</v>
      </c>
      <c r="N162" t="n">
        <v>23.99</v>
      </c>
      <c r="O162" t="n">
        <v>18187.93</v>
      </c>
      <c r="P162" t="n">
        <v>138.58</v>
      </c>
      <c r="Q162" t="n">
        <v>1389.61</v>
      </c>
      <c r="R162" t="n">
        <v>58.1</v>
      </c>
      <c r="S162" t="n">
        <v>39.31</v>
      </c>
      <c r="T162" t="n">
        <v>8473.379999999999</v>
      </c>
      <c r="U162" t="n">
        <v>0.68</v>
      </c>
      <c r="V162" t="n">
        <v>0.88</v>
      </c>
      <c r="W162" t="n">
        <v>3.4</v>
      </c>
      <c r="X162" t="n">
        <v>0.54</v>
      </c>
      <c r="Y162" t="n">
        <v>1</v>
      </c>
      <c r="Z162" t="n">
        <v>10</v>
      </c>
    </row>
    <row r="163">
      <c r="A163" t="n">
        <v>12</v>
      </c>
      <c r="B163" t="n">
        <v>70</v>
      </c>
      <c r="C163" t="inlineStr">
        <is>
          <t xml:space="preserve">CONCLUIDO	</t>
        </is>
      </c>
      <c r="D163" t="n">
        <v>5.6803</v>
      </c>
      <c r="E163" t="n">
        <v>17.6</v>
      </c>
      <c r="F163" t="n">
        <v>14.63</v>
      </c>
      <c r="G163" t="n">
        <v>33.75</v>
      </c>
      <c r="H163" t="n">
        <v>0.49</v>
      </c>
      <c r="I163" t="n">
        <v>26</v>
      </c>
      <c r="J163" t="n">
        <v>145.92</v>
      </c>
      <c r="K163" t="n">
        <v>47.83</v>
      </c>
      <c r="L163" t="n">
        <v>4</v>
      </c>
      <c r="M163" t="n">
        <v>24</v>
      </c>
      <c r="N163" t="n">
        <v>24.09</v>
      </c>
      <c r="O163" t="n">
        <v>18230.35</v>
      </c>
      <c r="P163" t="n">
        <v>135.45</v>
      </c>
      <c r="Q163" t="n">
        <v>1389.67</v>
      </c>
      <c r="R163" t="n">
        <v>57.19</v>
      </c>
      <c r="S163" t="n">
        <v>39.31</v>
      </c>
      <c r="T163" t="n">
        <v>8031.96</v>
      </c>
      <c r="U163" t="n">
        <v>0.6899999999999999</v>
      </c>
      <c r="V163" t="n">
        <v>0.88</v>
      </c>
      <c r="W163" t="n">
        <v>3.4</v>
      </c>
      <c r="X163" t="n">
        <v>0.5</v>
      </c>
      <c r="Y163" t="n">
        <v>1</v>
      </c>
      <c r="Z163" t="n">
        <v>10</v>
      </c>
    </row>
    <row r="164">
      <c r="A164" t="n">
        <v>13</v>
      </c>
      <c r="B164" t="n">
        <v>70</v>
      </c>
      <c r="C164" t="inlineStr">
        <is>
          <t xml:space="preserve">CONCLUIDO	</t>
        </is>
      </c>
      <c r="D164" t="n">
        <v>5.7126</v>
      </c>
      <c r="E164" t="n">
        <v>17.51</v>
      </c>
      <c r="F164" t="n">
        <v>14.58</v>
      </c>
      <c r="G164" t="n">
        <v>36.46</v>
      </c>
      <c r="H164" t="n">
        <v>0.51</v>
      </c>
      <c r="I164" t="n">
        <v>24</v>
      </c>
      <c r="J164" t="n">
        <v>146.26</v>
      </c>
      <c r="K164" t="n">
        <v>47.83</v>
      </c>
      <c r="L164" t="n">
        <v>4.25</v>
      </c>
      <c r="M164" t="n">
        <v>19</v>
      </c>
      <c r="N164" t="n">
        <v>24.18</v>
      </c>
      <c r="O164" t="n">
        <v>18272.81</v>
      </c>
      <c r="P164" t="n">
        <v>131.72</v>
      </c>
      <c r="Q164" t="n">
        <v>1389.65</v>
      </c>
      <c r="R164" t="n">
        <v>55.6</v>
      </c>
      <c r="S164" t="n">
        <v>39.31</v>
      </c>
      <c r="T164" t="n">
        <v>7246.54</v>
      </c>
      <c r="U164" t="n">
        <v>0.71</v>
      </c>
      <c r="V164" t="n">
        <v>0.88</v>
      </c>
      <c r="W164" t="n">
        <v>3.4</v>
      </c>
      <c r="X164" t="n">
        <v>0.46</v>
      </c>
      <c r="Y164" t="n">
        <v>1</v>
      </c>
      <c r="Z164" t="n">
        <v>10</v>
      </c>
    </row>
    <row r="165">
      <c r="A165" t="n">
        <v>14</v>
      </c>
      <c r="B165" t="n">
        <v>70</v>
      </c>
      <c r="C165" t="inlineStr">
        <is>
          <t xml:space="preserve">CONCLUIDO	</t>
        </is>
      </c>
      <c r="D165" t="n">
        <v>5.7427</v>
      </c>
      <c r="E165" t="n">
        <v>17.41</v>
      </c>
      <c r="F165" t="n">
        <v>14.55</v>
      </c>
      <c r="G165" t="n">
        <v>39.68</v>
      </c>
      <c r="H165" t="n">
        <v>0.54</v>
      </c>
      <c r="I165" t="n">
        <v>22</v>
      </c>
      <c r="J165" t="n">
        <v>146.61</v>
      </c>
      <c r="K165" t="n">
        <v>47.83</v>
      </c>
      <c r="L165" t="n">
        <v>4.5</v>
      </c>
      <c r="M165" t="n">
        <v>13</v>
      </c>
      <c r="N165" t="n">
        <v>24.28</v>
      </c>
      <c r="O165" t="n">
        <v>18315.3</v>
      </c>
      <c r="P165" t="n">
        <v>129.51</v>
      </c>
      <c r="Q165" t="n">
        <v>1389.87</v>
      </c>
      <c r="R165" t="n">
        <v>54.4</v>
      </c>
      <c r="S165" t="n">
        <v>39.31</v>
      </c>
      <c r="T165" t="n">
        <v>6658.04</v>
      </c>
      <c r="U165" t="n">
        <v>0.72</v>
      </c>
      <c r="V165" t="n">
        <v>0.88</v>
      </c>
      <c r="W165" t="n">
        <v>3.4</v>
      </c>
      <c r="X165" t="n">
        <v>0.43</v>
      </c>
      <c r="Y165" t="n">
        <v>1</v>
      </c>
      <c r="Z165" t="n">
        <v>10</v>
      </c>
    </row>
    <row r="166">
      <c r="A166" t="n">
        <v>15</v>
      </c>
      <c r="B166" t="n">
        <v>70</v>
      </c>
      <c r="C166" t="inlineStr">
        <is>
          <t xml:space="preserve">CONCLUIDO	</t>
        </is>
      </c>
      <c r="D166" t="n">
        <v>5.74</v>
      </c>
      <c r="E166" t="n">
        <v>17.42</v>
      </c>
      <c r="F166" t="n">
        <v>14.56</v>
      </c>
      <c r="G166" t="n">
        <v>39.7</v>
      </c>
      <c r="H166" t="n">
        <v>0.57</v>
      </c>
      <c r="I166" t="n">
        <v>22</v>
      </c>
      <c r="J166" t="n">
        <v>146.95</v>
      </c>
      <c r="K166" t="n">
        <v>47.83</v>
      </c>
      <c r="L166" t="n">
        <v>4.75</v>
      </c>
      <c r="M166" t="n">
        <v>8</v>
      </c>
      <c r="N166" t="n">
        <v>24.37</v>
      </c>
      <c r="O166" t="n">
        <v>18357.82</v>
      </c>
      <c r="P166" t="n">
        <v>129.12</v>
      </c>
      <c r="Q166" t="n">
        <v>1389.68</v>
      </c>
      <c r="R166" t="n">
        <v>54.52</v>
      </c>
      <c r="S166" t="n">
        <v>39.31</v>
      </c>
      <c r="T166" t="n">
        <v>6717.34</v>
      </c>
      <c r="U166" t="n">
        <v>0.72</v>
      </c>
      <c r="V166" t="n">
        <v>0.88</v>
      </c>
      <c r="W166" t="n">
        <v>3.41</v>
      </c>
      <c r="X166" t="n">
        <v>0.44</v>
      </c>
      <c r="Y166" t="n">
        <v>1</v>
      </c>
      <c r="Z166" t="n">
        <v>10</v>
      </c>
    </row>
    <row r="167">
      <c r="A167" t="n">
        <v>16</v>
      </c>
      <c r="B167" t="n">
        <v>70</v>
      </c>
      <c r="C167" t="inlineStr">
        <is>
          <t xml:space="preserve">CONCLUIDO	</t>
        </is>
      </c>
      <c r="D167" t="n">
        <v>5.7501</v>
      </c>
      <c r="E167" t="n">
        <v>17.39</v>
      </c>
      <c r="F167" t="n">
        <v>14.56</v>
      </c>
      <c r="G167" t="n">
        <v>41.59</v>
      </c>
      <c r="H167" t="n">
        <v>0.6</v>
      </c>
      <c r="I167" t="n">
        <v>21</v>
      </c>
      <c r="J167" t="n">
        <v>147.3</v>
      </c>
      <c r="K167" t="n">
        <v>47.83</v>
      </c>
      <c r="L167" t="n">
        <v>5</v>
      </c>
      <c r="M167" t="n">
        <v>0</v>
      </c>
      <c r="N167" t="n">
        <v>24.47</v>
      </c>
      <c r="O167" t="n">
        <v>18400.38</v>
      </c>
      <c r="P167" t="n">
        <v>128.41</v>
      </c>
      <c r="Q167" t="n">
        <v>1389.67</v>
      </c>
      <c r="R167" t="n">
        <v>54.23</v>
      </c>
      <c r="S167" t="n">
        <v>39.31</v>
      </c>
      <c r="T167" t="n">
        <v>6576.18</v>
      </c>
      <c r="U167" t="n">
        <v>0.72</v>
      </c>
      <c r="V167" t="n">
        <v>0.88</v>
      </c>
      <c r="W167" t="n">
        <v>3.42</v>
      </c>
      <c r="X167" t="n">
        <v>0.43</v>
      </c>
      <c r="Y167" t="n">
        <v>1</v>
      </c>
      <c r="Z167" t="n">
        <v>10</v>
      </c>
    </row>
    <row r="168">
      <c r="A168" t="n">
        <v>0</v>
      </c>
      <c r="B168" t="n">
        <v>90</v>
      </c>
      <c r="C168" t="inlineStr">
        <is>
          <t xml:space="preserve">CONCLUIDO	</t>
        </is>
      </c>
      <c r="D168" t="n">
        <v>3.8959</v>
      </c>
      <c r="E168" t="n">
        <v>25.67</v>
      </c>
      <c r="F168" t="n">
        <v>17.45</v>
      </c>
      <c r="G168" t="n">
        <v>6.42</v>
      </c>
      <c r="H168" t="n">
        <v>0.1</v>
      </c>
      <c r="I168" t="n">
        <v>163</v>
      </c>
      <c r="J168" t="n">
        <v>176.73</v>
      </c>
      <c r="K168" t="n">
        <v>52.44</v>
      </c>
      <c r="L168" t="n">
        <v>1</v>
      </c>
      <c r="M168" t="n">
        <v>161</v>
      </c>
      <c r="N168" t="n">
        <v>33.29</v>
      </c>
      <c r="O168" t="n">
        <v>22031.19</v>
      </c>
      <c r="P168" t="n">
        <v>225.87</v>
      </c>
      <c r="Q168" t="n">
        <v>1390.03</v>
      </c>
      <c r="R168" t="n">
        <v>145.22</v>
      </c>
      <c r="S168" t="n">
        <v>39.31</v>
      </c>
      <c r="T168" t="n">
        <v>51361.61</v>
      </c>
      <c r="U168" t="n">
        <v>0.27</v>
      </c>
      <c r="V168" t="n">
        <v>0.74</v>
      </c>
      <c r="W168" t="n">
        <v>3.62</v>
      </c>
      <c r="X168" t="n">
        <v>3.33</v>
      </c>
      <c r="Y168" t="n">
        <v>1</v>
      </c>
      <c r="Z168" t="n">
        <v>10</v>
      </c>
    </row>
    <row r="169">
      <c r="A169" t="n">
        <v>1</v>
      </c>
      <c r="B169" t="n">
        <v>90</v>
      </c>
      <c r="C169" t="inlineStr">
        <is>
          <t xml:space="preserve">CONCLUIDO	</t>
        </is>
      </c>
      <c r="D169" t="n">
        <v>4.2587</v>
      </c>
      <c r="E169" t="n">
        <v>23.48</v>
      </c>
      <c r="F169" t="n">
        <v>16.65</v>
      </c>
      <c r="G169" t="n">
        <v>8.06</v>
      </c>
      <c r="H169" t="n">
        <v>0.13</v>
      </c>
      <c r="I169" t="n">
        <v>124</v>
      </c>
      <c r="J169" t="n">
        <v>177.1</v>
      </c>
      <c r="K169" t="n">
        <v>52.44</v>
      </c>
      <c r="L169" t="n">
        <v>1.25</v>
      </c>
      <c r="M169" t="n">
        <v>122</v>
      </c>
      <c r="N169" t="n">
        <v>33.41</v>
      </c>
      <c r="O169" t="n">
        <v>22076.81</v>
      </c>
      <c r="P169" t="n">
        <v>213.8</v>
      </c>
      <c r="Q169" t="n">
        <v>1390.07</v>
      </c>
      <c r="R169" t="n">
        <v>119.94</v>
      </c>
      <c r="S169" t="n">
        <v>39.31</v>
      </c>
      <c r="T169" t="n">
        <v>38916.91</v>
      </c>
      <c r="U169" t="n">
        <v>0.33</v>
      </c>
      <c r="V169" t="n">
        <v>0.77</v>
      </c>
      <c r="W169" t="n">
        <v>3.57</v>
      </c>
      <c r="X169" t="n">
        <v>2.53</v>
      </c>
      <c r="Y169" t="n">
        <v>1</v>
      </c>
      <c r="Z169" t="n">
        <v>10</v>
      </c>
    </row>
    <row r="170">
      <c r="A170" t="n">
        <v>2</v>
      </c>
      <c r="B170" t="n">
        <v>90</v>
      </c>
      <c r="C170" t="inlineStr">
        <is>
          <t xml:space="preserve">CONCLUIDO	</t>
        </is>
      </c>
      <c r="D170" t="n">
        <v>4.5374</v>
      </c>
      <c r="E170" t="n">
        <v>22.04</v>
      </c>
      <c r="F170" t="n">
        <v>16.1</v>
      </c>
      <c r="G170" t="n">
        <v>9.76</v>
      </c>
      <c r="H170" t="n">
        <v>0.15</v>
      </c>
      <c r="I170" t="n">
        <v>99</v>
      </c>
      <c r="J170" t="n">
        <v>177.47</v>
      </c>
      <c r="K170" t="n">
        <v>52.44</v>
      </c>
      <c r="L170" t="n">
        <v>1.5</v>
      </c>
      <c r="M170" t="n">
        <v>97</v>
      </c>
      <c r="N170" t="n">
        <v>33.53</v>
      </c>
      <c r="O170" t="n">
        <v>22122.46</v>
      </c>
      <c r="P170" t="n">
        <v>205.05</v>
      </c>
      <c r="Q170" t="n">
        <v>1389.84</v>
      </c>
      <c r="R170" t="n">
        <v>103.24</v>
      </c>
      <c r="S170" t="n">
        <v>39.31</v>
      </c>
      <c r="T170" t="n">
        <v>30690.18</v>
      </c>
      <c r="U170" t="n">
        <v>0.38</v>
      </c>
      <c r="V170" t="n">
        <v>0.8</v>
      </c>
      <c r="W170" t="n">
        <v>3.51</v>
      </c>
      <c r="X170" t="n">
        <v>1.97</v>
      </c>
      <c r="Y170" t="n">
        <v>1</v>
      </c>
      <c r="Z170" t="n">
        <v>10</v>
      </c>
    </row>
    <row r="171">
      <c r="A171" t="n">
        <v>3</v>
      </c>
      <c r="B171" t="n">
        <v>90</v>
      </c>
      <c r="C171" t="inlineStr">
        <is>
          <t xml:space="preserve">CONCLUIDO	</t>
        </is>
      </c>
      <c r="D171" t="n">
        <v>4.7287</v>
      </c>
      <c r="E171" t="n">
        <v>21.15</v>
      </c>
      <c r="F171" t="n">
        <v>15.78</v>
      </c>
      <c r="G171" t="n">
        <v>11.4</v>
      </c>
      <c r="H171" t="n">
        <v>0.17</v>
      </c>
      <c r="I171" t="n">
        <v>83</v>
      </c>
      <c r="J171" t="n">
        <v>177.84</v>
      </c>
      <c r="K171" t="n">
        <v>52.44</v>
      </c>
      <c r="L171" t="n">
        <v>1.75</v>
      </c>
      <c r="M171" t="n">
        <v>81</v>
      </c>
      <c r="N171" t="n">
        <v>33.65</v>
      </c>
      <c r="O171" t="n">
        <v>22168.15</v>
      </c>
      <c r="P171" t="n">
        <v>199.41</v>
      </c>
      <c r="Q171" t="n">
        <v>1389.77</v>
      </c>
      <c r="R171" t="n">
        <v>92.64</v>
      </c>
      <c r="S171" t="n">
        <v>39.31</v>
      </c>
      <c r="T171" t="n">
        <v>25472.9</v>
      </c>
      <c r="U171" t="n">
        <v>0.42</v>
      </c>
      <c r="V171" t="n">
        <v>0.8100000000000001</v>
      </c>
      <c r="W171" t="n">
        <v>3.5</v>
      </c>
      <c r="X171" t="n">
        <v>1.65</v>
      </c>
      <c r="Y171" t="n">
        <v>1</v>
      </c>
      <c r="Z171" t="n">
        <v>10</v>
      </c>
    </row>
    <row r="172">
      <c r="A172" t="n">
        <v>4</v>
      </c>
      <c r="B172" t="n">
        <v>90</v>
      </c>
      <c r="C172" t="inlineStr">
        <is>
          <t xml:space="preserve">CONCLUIDO	</t>
        </is>
      </c>
      <c r="D172" t="n">
        <v>4.8818</v>
      </c>
      <c r="E172" t="n">
        <v>20.48</v>
      </c>
      <c r="F172" t="n">
        <v>15.54</v>
      </c>
      <c r="G172" t="n">
        <v>13.13</v>
      </c>
      <c r="H172" t="n">
        <v>0.2</v>
      </c>
      <c r="I172" t="n">
        <v>71</v>
      </c>
      <c r="J172" t="n">
        <v>178.21</v>
      </c>
      <c r="K172" t="n">
        <v>52.44</v>
      </c>
      <c r="L172" t="n">
        <v>2</v>
      </c>
      <c r="M172" t="n">
        <v>69</v>
      </c>
      <c r="N172" t="n">
        <v>33.77</v>
      </c>
      <c r="O172" t="n">
        <v>22213.89</v>
      </c>
      <c r="P172" t="n">
        <v>194.7</v>
      </c>
      <c r="Q172" t="n">
        <v>1389.89</v>
      </c>
      <c r="R172" t="n">
        <v>85.28</v>
      </c>
      <c r="S172" t="n">
        <v>39.31</v>
      </c>
      <c r="T172" t="n">
        <v>21850.99</v>
      </c>
      <c r="U172" t="n">
        <v>0.46</v>
      </c>
      <c r="V172" t="n">
        <v>0.83</v>
      </c>
      <c r="W172" t="n">
        <v>3.48</v>
      </c>
      <c r="X172" t="n">
        <v>1.42</v>
      </c>
      <c r="Y172" t="n">
        <v>1</v>
      </c>
      <c r="Z172" t="n">
        <v>10</v>
      </c>
    </row>
    <row r="173">
      <c r="A173" t="n">
        <v>5</v>
      </c>
      <c r="B173" t="n">
        <v>90</v>
      </c>
      <c r="C173" t="inlineStr">
        <is>
          <t xml:space="preserve">CONCLUIDO	</t>
        </is>
      </c>
      <c r="D173" t="n">
        <v>5.004</v>
      </c>
      <c r="E173" t="n">
        <v>19.98</v>
      </c>
      <c r="F173" t="n">
        <v>15.36</v>
      </c>
      <c r="G173" t="n">
        <v>14.86</v>
      </c>
      <c r="H173" t="n">
        <v>0.22</v>
      </c>
      <c r="I173" t="n">
        <v>62</v>
      </c>
      <c r="J173" t="n">
        <v>178.59</v>
      </c>
      <c r="K173" t="n">
        <v>52.44</v>
      </c>
      <c r="L173" t="n">
        <v>2.25</v>
      </c>
      <c r="M173" t="n">
        <v>60</v>
      </c>
      <c r="N173" t="n">
        <v>33.89</v>
      </c>
      <c r="O173" t="n">
        <v>22259.66</v>
      </c>
      <c r="P173" t="n">
        <v>190.81</v>
      </c>
      <c r="Q173" t="n">
        <v>1389.77</v>
      </c>
      <c r="R173" t="n">
        <v>79.81999999999999</v>
      </c>
      <c r="S173" t="n">
        <v>39.31</v>
      </c>
      <c r="T173" t="n">
        <v>19163.47</v>
      </c>
      <c r="U173" t="n">
        <v>0.49</v>
      </c>
      <c r="V173" t="n">
        <v>0.84</v>
      </c>
      <c r="W173" t="n">
        <v>3.46</v>
      </c>
      <c r="X173" t="n">
        <v>1.24</v>
      </c>
      <c r="Y173" t="n">
        <v>1</v>
      </c>
      <c r="Z173" t="n">
        <v>10</v>
      </c>
    </row>
    <row r="174">
      <c r="A174" t="n">
        <v>6</v>
      </c>
      <c r="B174" t="n">
        <v>90</v>
      </c>
      <c r="C174" t="inlineStr">
        <is>
          <t xml:space="preserve">CONCLUIDO	</t>
        </is>
      </c>
      <c r="D174" t="n">
        <v>5.1042</v>
      </c>
      <c r="E174" t="n">
        <v>19.59</v>
      </c>
      <c r="F174" t="n">
        <v>15.22</v>
      </c>
      <c r="G174" t="n">
        <v>16.6</v>
      </c>
      <c r="H174" t="n">
        <v>0.25</v>
      </c>
      <c r="I174" t="n">
        <v>55</v>
      </c>
      <c r="J174" t="n">
        <v>178.96</v>
      </c>
      <c r="K174" t="n">
        <v>52.44</v>
      </c>
      <c r="L174" t="n">
        <v>2.5</v>
      </c>
      <c r="M174" t="n">
        <v>53</v>
      </c>
      <c r="N174" t="n">
        <v>34.02</v>
      </c>
      <c r="O174" t="n">
        <v>22305.48</v>
      </c>
      <c r="P174" t="n">
        <v>187.29</v>
      </c>
      <c r="Q174" t="n">
        <v>1389.77</v>
      </c>
      <c r="R174" t="n">
        <v>75.19</v>
      </c>
      <c r="S174" t="n">
        <v>39.31</v>
      </c>
      <c r="T174" t="n">
        <v>16886.9</v>
      </c>
      <c r="U174" t="n">
        <v>0.52</v>
      </c>
      <c r="V174" t="n">
        <v>0.84</v>
      </c>
      <c r="W174" t="n">
        <v>3.45</v>
      </c>
      <c r="X174" t="n">
        <v>1.09</v>
      </c>
      <c r="Y174" t="n">
        <v>1</v>
      </c>
      <c r="Z174" t="n">
        <v>10</v>
      </c>
    </row>
    <row r="175">
      <c r="A175" t="n">
        <v>7</v>
      </c>
      <c r="B175" t="n">
        <v>90</v>
      </c>
      <c r="C175" t="inlineStr">
        <is>
          <t xml:space="preserve">CONCLUIDO	</t>
        </is>
      </c>
      <c r="D175" t="n">
        <v>5.1918</v>
      </c>
      <c r="E175" t="n">
        <v>19.26</v>
      </c>
      <c r="F175" t="n">
        <v>15.1</v>
      </c>
      <c r="G175" t="n">
        <v>18.49</v>
      </c>
      <c r="H175" t="n">
        <v>0.27</v>
      </c>
      <c r="I175" t="n">
        <v>49</v>
      </c>
      <c r="J175" t="n">
        <v>179.33</v>
      </c>
      <c r="K175" t="n">
        <v>52.44</v>
      </c>
      <c r="L175" t="n">
        <v>2.75</v>
      </c>
      <c r="M175" t="n">
        <v>47</v>
      </c>
      <c r="N175" t="n">
        <v>34.14</v>
      </c>
      <c r="O175" t="n">
        <v>22351.34</v>
      </c>
      <c r="P175" t="n">
        <v>184.25</v>
      </c>
      <c r="Q175" t="n">
        <v>1389.63</v>
      </c>
      <c r="R175" t="n">
        <v>71.47</v>
      </c>
      <c r="S175" t="n">
        <v>39.31</v>
      </c>
      <c r="T175" t="n">
        <v>15054.05</v>
      </c>
      <c r="U175" t="n">
        <v>0.55</v>
      </c>
      <c r="V175" t="n">
        <v>0.85</v>
      </c>
      <c r="W175" t="n">
        <v>3.45</v>
      </c>
      <c r="X175" t="n">
        <v>0.98</v>
      </c>
      <c r="Y175" t="n">
        <v>1</v>
      </c>
      <c r="Z175" t="n">
        <v>10</v>
      </c>
    </row>
    <row r="176">
      <c r="A176" t="n">
        <v>8</v>
      </c>
      <c r="B176" t="n">
        <v>90</v>
      </c>
      <c r="C176" t="inlineStr">
        <is>
          <t xml:space="preserve">CONCLUIDO	</t>
        </is>
      </c>
      <c r="D176" t="n">
        <v>5.2546</v>
      </c>
      <c r="E176" t="n">
        <v>19.03</v>
      </c>
      <c r="F176" t="n">
        <v>15.01</v>
      </c>
      <c r="G176" t="n">
        <v>20.01</v>
      </c>
      <c r="H176" t="n">
        <v>0.3</v>
      </c>
      <c r="I176" t="n">
        <v>45</v>
      </c>
      <c r="J176" t="n">
        <v>179.7</v>
      </c>
      <c r="K176" t="n">
        <v>52.44</v>
      </c>
      <c r="L176" t="n">
        <v>3</v>
      </c>
      <c r="M176" t="n">
        <v>43</v>
      </c>
      <c r="N176" t="n">
        <v>34.26</v>
      </c>
      <c r="O176" t="n">
        <v>22397.24</v>
      </c>
      <c r="P176" t="n">
        <v>181.43</v>
      </c>
      <c r="Q176" t="n">
        <v>1389.91</v>
      </c>
      <c r="R176" t="n">
        <v>68.93000000000001</v>
      </c>
      <c r="S176" t="n">
        <v>39.31</v>
      </c>
      <c r="T176" t="n">
        <v>13806.98</v>
      </c>
      <c r="U176" t="n">
        <v>0.57</v>
      </c>
      <c r="V176" t="n">
        <v>0.86</v>
      </c>
      <c r="W176" t="n">
        <v>3.43</v>
      </c>
      <c r="X176" t="n">
        <v>0.89</v>
      </c>
      <c r="Y176" t="n">
        <v>1</v>
      </c>
      <c r="Z176" t="n">
        <v>10</v>
      </c>
    </row>
    <row r="177">
      <c r="A177" t="n">
        <v>9</v>
      </c>
      <c r="B177" t="n">
        <v>90</v>
      </c>
      <c r="C177" t="inlineStr">
        <is>
          <t xml:space="preserve">CONCLUIDO	</t>
        </is>
      </c>
      <c r="D177" t="n">
        <v>5.318</v>
      </c>
      <c r="E177" t="n">
        <v>18.8</v>
      </c>
      <c r="F177" t="n">
        <v>14.93</v>
      </c>
      <c r="G177" t="n">
        <v>21.84</v>
      </c>
      <c r="H177" t="n">
        <v>0.32</v>
      </c>
      <c r="I177" t="n">
        <v>41</v>
      </c>
      <c r="J177" t="n">
        <v>180.07</v>
      </c>
      <c r="K177" t="n">
        <v>52.44</v>
      </c>
      <c r="L177" t="n">
        <v>3.25</v>
      </c>
      <c r="M177" t="n">
        <v>39</v>
      </c>
      <c r="N177" t="n">
        <v>34.38</v>
      </c>
      <c r="O177" t="n">
        <v>22443.18</v>
      </c>
      <c r="P177" t="n">
        <v>178.69</v>
      </c>
      <c r="Q177" t="n">
        <v>1389.59</v>
      </c>
      <c r="R177" t="n">
        <v>66.62</v>
      </c>
      <c r="S177" t="n">
        <v>39.31</v>
      </c>
      <c r="T177" t="n">
        <v>12670.17</v>
      </c>
      <c r="U177" t="n">
        <v>0.59</v>
      </c>
      <c r="V177" t="n">
        <v>0.86</v>
      </c>
      <c r="W177" t="n">
        <v>3.42</v>
      </c>
      <c r="X177" t="n">
        <v>0.8</v>
      </c>
      <c r="Y177" t="n">
        <v>1</v>
      </c>
      <c r="Z177" t="n">
        <v>10</v>
      </c>
    </row>
    <row r="178">
      <c r="A178" t="n">
        <v>10</v>
      </c>
      <c r="B178" t="n">
        <v>90</v>
      </c>
      <c r="C178" t="inlineStr">
        <is>
          <t xml:space="preserve">CONCLUIDO	</t>
        </is>
      </c>
      <c r="D178" t="n">
        <v>5.36</v>
      </c>
      <c r="E178" t="n">
        <v>18.66</v>
      </c>
      <c r="F178" t="n">
        <v>14.88</v>
      </c>
      <c r="G178" t="n">
        <v>23.5</v>
      </c>
      <c r="H178" t="n">
        <v>0.34</v>
      </c>
      <c r="I178" t="n">
        <v>38</v>
      </c>
      <c r="J178" t="n">
        <v>180.45</v>
      </c>
      <c r="K178" t="n">
        <v>52.44</v>
      </c>
      <c r="L178" t="n">
        <v>3.5</v>
      </c>
      <c r="M178" t="n">
        <v>36</v>
      </c>
      <c r="N178" t="n">
        <v>34.51</v>
      </c>
      <c r="O178" t="n">
        <v>22489.16</v>
      </c>
      <c r="P178" t="n">
        <v>176.57</v>
      </c>
      <c r="Q178" t="n">
        <v>1389.66</v>
      </c>
      <c r="R178" t="n">
        <v>65.05</v>
      </c>
      <c r="S178" t="n">
        <v>39.31</v>
      </c>
      <c r="T178" t="n">
        <v>11899.48</v>
      </c>
      <c r="U178" t="n">
        <v>0.6</v>
      </c>
      <c r="V178" t="n">
        <v>0.86</v>
      </c>
      <c r="W178" t="n">
        <v>3.42</v>
      </c>
      <c r="X178" t="n">
        <v>0.76</v>
      </c>
      <c r="Y178" t="n">
        <v>1</v>
      </c>
      <c r="Z178" t="n">
        <v>10</v>
      </c>
    </row>
    <row r="179">
      <c r="A179" t="n">
        <v>11</v>
      </c>
      <c r="B179" t="n">
        <v>90</v>
      </c>
      <c r="C179" t="inlineStr">
        <is>
          <t xml:space="preserve">CONCLUIDO	</t>
        </is>
      </c>
      <c r="D179" t="n">
        <v>5.4113</v>
      </c>
      <c r="E179" t="n">
        <v>18.48</v>
      </c>
      <c r="F179" t="n">
        <v>14.81</v>
      </c>
      <c r="G179" t="n">
        <v>25.4</v>
      </c>
      <c r="H179" t="n">
        <v>0.37</v>
      </c>
      <c r="I179" t="n">
        <v>35</v>
      </c>
      <c r="J179" t="n">
        <v>180.82</v>
      </c>
      <c r="K179" t="n">
        <v>52.44</v>
      </c>
      <c r="L179" t="n">
        <v>3.75</v>
      </c>
      <c r="M179" t="n">
        <v>33</v>
      </c>
      <c r="N179" t="n">
        <v>34.63</v>
      </c>
      <c r="O179" t="n">
        <v>22535.19</v>
      </c>
      <c r="P179" t="n">
        <v>173.68</v>
      </c>
      <c r="Q179" t="n">
        <v>1389.72</v>
      </c>
      <c r="R179" t="n">
        <v>62.58</v>
      </c>
      <c r="S179" t="n">
        <v>39.31</v>
      </c>
      <c r="T179" t="n">
        <v>10681.99</v>
      </c>
      <c r="U179" t="n">
        <v>0.63</v>
      </c>
      <c r="V179" t="n">
        <v>0.87</v>
      </c>
      <c r="W179" t="n">
        <v>3.42</v>
      </c>
      <c r="X179" t="n">
        <v>0.6899999999999999</v>
      </c>
      <c r="Y179" t="n">
        <v>1</v>
      </c>
      <c r="Z179" t="n">
        <v>10</v>
      </c>
    </row>
    <row r="180">
      <c r="A180" t="n">
        <v>12</v>
      </c>
      <c r="B180" t="n">
        <v>90</v>
      </c>
      <c r="C180" t="inlineStr">
        <is>
          <t xml:space="preserve">CONCLUIDO	</t>
        </is>
      </c>
      <c r="D180" t="n">
        <v>5.4615</v>
      </c>
      <c r="E180" t="n">
        <v>18.31</v>
      </c>
      <c r="F180" t="n">
        <v>14.75</v>
      </c>
      <c r="G180" t="n">
        <v>27.66</v>
      </c>
      <c r="H180" t="n">
        <v>0.39</v>
      </c>
      <c r="I180" t="n">
        <v>32</v>
      </c>
      <c r="J180" t="n">
        <v>181.19</v>
      </c>
      <c r="K180" t="n">
        <v>52.44</v>
      </c>
      <c r="L180" t="n">
        <v>4</v>
      </c>
      <c r="M180" t="n">
        <v>30</v>
      </c>
      <c r="N180" t="n">
        <v>34.75</v>
      </c>
      <c r="O180" t="n">
        <v>22581.25</v>
      </c>
      <c r="P180" t="n">
        <v>171.06</v>
      </c>
      <c r="Q180" t="n">
        <v>1389.61</v>
      </c>
      <c r="R180" t="n">
        <v>60.96</v>
      </c>
      <c r="S180" t="n">
        <v>39.31</v>
      </c>
      <c r="T180" t="n">
        <v>9886.99</v>
      </c>
      <c r="U180" t="n">
        <v>0.64</v>
      </c>
      <c r="V180" t="n">
        <v>0.87</v>
      </c>
      <c r="W180" t="n">
        <v>3.41</v>
      </c>
      <c r="X180" t="n">
        <v>0.63</v>
      </c>
      <c r="Y180" t="n">
        <v>1</v>
      </c>
      <c r="Z180" t="n">
        <v>10</v>
      </c>
    </row>
    <row r="181">
      <c r="A181" t="n">
        <v>13</v>
      </c>
      <c r="B181" t="n">
        <v>90</v>
      </c>
      <c r="C181" t="inlineStr">
        <is>
          <t xml:space="preserve">CONCLUIDO	</t>
        </is>
      </c>
      <c r="D181" t="n">
        <v>5.4991</v>
      </c>
      <c r="E181" t="n">
        <v>18.18</v>
      </c>
      <c r="F181" t="n">
        <v>14.7</v>
      </c>
      <c r="G181" t="n">
        <v>29.39</v>
      </c>
      <c r="H181" t="n">
        <v>0.42</v>
      </c>
      <c r="I181" t="n">
        <v>30</v>
      </c>
      <c r="J181" t="n">
        <v>181.57</v>
      </c>
      <c r="K181" t="n">
        <v>52.44</v>
      </c>
      <c r="L181" t="n">
        <v>4.25</v>
      </c>
      <c r="M181" t="n">
        <v>28</v>
      </c>
      <c r="N181" t="n">
        <v>34.88</v>
      </c>
      <c r="O181" t="n">
        <v>22627.36</v>
      </c>
      <c r="P181" t="n">
        <v>168.76</v>
      </c>
      <c r="Q181" t="n">
        <v>1389.76</v>
      </c>
      <c r="R181" t="n">
        <v>58.82</v>
      </c>
      <c r="S181" t="n">
        <v>39.31</v>
      </c>
      <c r="T181" t="n">
        <v>8826.1</v>
      </c>
      <c r="U181" t="n">
        <v>0.67</v>
      </c>
      <c r="V181" t="n">
        <v>0.87</v>
      </c>
      <c r="W181" t="n">
        <v>3.42</v>
      </c>
      <c r="X181" t="n">
        <v>0.57</v>
      </c>
      <c r="Y181" t="n">
        <v>1</v>
      </c>
      <c r="Z181" t="n">
        <v>10</v>
      </c>
    </row>
    <row r="182">
      <c r="A182" t="n">
        <v>14</v>
      </c>
      <c r="B182" t="n">
        <v>90</v>
      </c>
      <c r="C182" t="inlineStr">
        <is>
          <t xml:space="preserve">CONCLUIDO	</t>
        </is>
      </c>
      <c r="D182" t="n">
        <v>5.5292</v>
      </c>
      <c r="E182" t="n">
        <v>18.09</v>
      </c>
      <c r="F182" t="n">
        <v>14.67</v>
      </c>
      <c r="G182" t="n">
        <v>31.44</v>
      </c>
      <c r="H182" t="n">
        <v>0.44</v>
      </c>
      <c r="I182" t="n">
        <v>28</v>
      </c>
      <c r="J182" t="n">
        <v>181.94</v>
      </c>
      <c r="K182" t="n">
        <v>52.44</v>
      </c>
      <c r="L182" t="n">
        <v>4.5</v>
      </c>
      <c r="M182" t="n">
        <v>26</v>
      </c>
      <c r="N182" t="n">
        <v>35</v>
      </c>
      <c r="O182" t="n">
        <v>22673.63</v>
      </c>
      <c r="P182" t="n">
        <v>166.87</v>
      </c>
      <c r="Q182" t="n">
        <v>1389.73</v>
      </c>
      <c r="R182" t="n">
        <v>58.36</v>
      </c>
      <c r="S182" t="n">
        <v>39.31</v>
      </c>
      <c r="T182" t="n">
        <v>8603.91</v>
      </c>
      <c r="U182" t="n">
        <v>0.67</v>
      </c>
      <c r="V182" t="n">
        <v>0.88</v>
      </c>
      <c r="W182" t="n">
        <v>3.41</v>
      </c>
      <c r="X182" t="n">
        <v>0.55</v>
      </c>
      <c r="Y182" t="n">
        <v>1</v>
      </c>
      <c r="Z182" t="n">
        <v>10</v>
      </c>
    </row>
    <row r="183">
      <c r="A183" t="n">
        <v>15</v>
      </c>
      <c r="B183" t="n">
        <v>90</v>
      </c>
      <c r="C183" t="inlineStr">
        <is>
          <t xml:space="preserve">CONCLUIDO	</t>
        </is>
      </c>
      <c r="D183" t="n">
        <v>5.5688</v>
      </c>
      <c r="E183" t="n">
        <v>17.96</v>
      </c>
      <c r="F183" t="n">
        <v>14.61</v>
      </c>
      <c r="G183" t="n">
        <v>33.72</v>
      </c>
      <c r="H183" t="n">
        <v>0.46</v>
      </c>
      <c r="I183" t="n">
        <v>26</v>
      </c>
      <c r="J183" t="n">
        <v>182.32</v>
      </c>
      <c r="K183" t="n">
        <v>52.44</v>
      </c>
      <c r="L183" t="n">
        <v>4.75</v>
      </c>
      <c r="M183" t="n">
        <v>24</v>
      </c>
      <c r="N183" t="n">
        <v>35.12</v>
      </c>
      <c r="O183" t="n">
        <v>22719.83</v>
      </c>
      <c r="P183" t="n">
        <v>164.11</v>
      </c>
      <c r="Q183" t="n">
        <v>1389.65</v>
      </c>
      <c r="R183" t="n">
        <v>56.66</v>
      </c>
      <c r="S183" t="n">
        <v>39.31</v>
      </c>
      <c r="T183" t="n">
        <v>7767.18</v>
      </c>
      <c r="U183" t="n">
        <v>0.6899999999999999</v>
      </c>
      <c r="V183" t="n">
        <v>0.88</v>
      </c>
      <c r="W183" t="n">
        <v>3.4</v>
      </c>
      <c r="X183" t="n">
        <v>0.49</v>
      </c>
      <c r="Y183" t="n">
        <v>1</v>
      </c>
      <c r="Z183" t="n">
        <v>10</v>
      </c>
    </row>
    <row r="184">
      <c r="A184" t="n">
        <v>16</v>
      </c>
      <c r="B184" t="n">
        <v>90</v>
      </c>
      <c r="C184" t="inlineStr">
        <is>
          <t xml:space="preserve">CONCLUIDO	</t>
        </is>
      </c>
      <c r="D184" t="n">
        <v>5.58</v>
      </c>
      <c r="E184" t="n">
        <v>17.92</v>
      </c>
      <c r="F184" t="n">
        <v>14.61</v>
      </c>
      <c r="G184" t="n">
        <v>35.07</v>
      </c>
      <c r="H184" t="n">
        <v>0.49</v>
      </c>
      <c r="I184" t="n">
        <v>25</v>
      </c>
      <c r="J184" t="n">
        <v>182.69</v>
      </c>
      <c r="K184" t="n">
        <v>52.44</v>
      </c>
      <c r="L184" t="n">
        <v>5</v>
      </c>
      <c r="M184" t="n">
        <v>23</v>
      </c>
      <c r="N184" t="n">
        <v>35.25</v>
      </c>
      <c r="O184" t="n">
        <v>22766.06</v>
      </c>
      <c r="P184" t="n">
        <v>162.66</v>
      </c>
      <c r="Q184" t="n">
        <v>1389.78</v>
      </c>
      <c r="R184" t="n">
        <v>56.5</v>
      </c>
      <c r="S184" t="n">
        <v>39.31</v>
      </c>
      <c r="T184" t="n">
        <v>7688.53</v>
      </c>
      <c r="U184" t="n">
        <v>0.7</v>
      </c>
      <c r="V184" t="n">
        <v>0.88</v>
      </c>
      <c r="W184" t="n">
        <v>3.4</v>
      </c>
      <c r="X184" t="n">
        <v>0.49</v>
      </c>
      <c r="Y184" t="n">
        <v>1</v>
      </c>
      <c r="Z184" t="n">
        <v>10</v>
      </c>
    </row>
    <row r="185">
      <c r="A185" t="n">
        <v>17</v>
      </c>
      <c r="B185" t="n">
        <v>90</v>
      </c>
      <c r="C185" t="inlineStr">
        <is>
          <t xml:space="preserve">CONCLUIDO	</t>
        </is>
      </c>
      <c r="D185" t="n">
        <v>5.6177</v>
      </c>
      <c r="E185" t="n">
        <v>17.8</v>
      </c>
      <c r="F185" t="n">
        <v>14.56</v>
      </c>
      <c r="G185" t="n">
        <v>37.99</v>
      </c>
      <c r="H185" t="n">
        <v>0.51</v>
      </c>
      <c r="I185" t="n">
        <v>23</v>
      </c>
      <c r="J185" t="n">
        <v>183.07</v>
      </c>
      <c r="K185" t="n">
        <v>52.44</v>
      </c>
      <c r="L185" t="n">
        <v>5.25</v>
      </c>
      <c r="M185" t="n">
        <v>21</v>
      </c>
      <c r="N185" t="n">
        <v>35.37</v>
      </c>
      <c r="O185" t="n">
        <v>22812.34</v>
      </c>
      <c r="P185" t="n">
        <v>159.95</v>
      </c>
      <c r="Q185" t="n">
        <v>1389.68</v>
      </c>
      <c r="R185" t="n">
        <v>54.92</v>
      </c>
      <c r="S185" t="n">
        <v>39.31</v>
      </c>
      <c r="T185" t="n">
        <v>6912.26</v>
      </c>
      <c r="U185" t="n">
        <v>0.72</v>
      </c>
      <c r="V185" t="n">
        <v>0.88</v>
      </c>
      <c r="W185" t="n">
        <v>3.4</v>
      </c>
      <c r="X185" t="n">
        <v>0.44</v>
      </c>
      <c r="Y185" t="n">
        <v>1</v>
      </c>
      <c r="Z185" t="n">
        <v>10</v>
      </c>
    </row>
    <row r="186">
      <c r="A186" t="n">
        <v>18</v>
      </c>
      <c r="B186" t="n">
        <v>90</v>
      </c>
      <c r="C186" t="inlineStr">
        <is>
          <t xml:space="preserve">CONCLUIDO	</t>
        </is>
      </c>
      <c r="D186" t="n">
        <v>5.6356</v>
      </c>
      <c r="E186" t="n">
        <v>17.74</v>
      </c>
      <c r="F186" t="n">
        <v>14.54</v>
      </c>
      <c r="G186" t="n">
        <v>39.66</v>
      </c>
      <c r="H186" t="n">
        <v>0.53</v>
      </c>
      <c r="I186" t="n">
        <v>22</v>
      </c>
      <c r="J186" t="n">
        <v>183.44</v>
      </c>
      <c r="K186" t="n">
        <v>52.44</v>
      </c>
      <c r="L186" t="n">
        <v>5.5</v>
      </c>
      <c r="M186" t="n">
        <v>20</v>
      </c>
      <c r="N186" t="n">
        <v>35.5</v>
      </c>
      <c r="O186" t="n">
        <v>22858.66</v>
      </c>
      <c r="P186" t="n">
        <v>157.59</v>
      </c>
      <c r="Q186" t="n">
        <v>1389.73</v>
      </c>
      <c r="R186" t="n">
        <v>54.23</v>
      </c>
      <c r="S186" t="n">
        <v>39.31</v>
      </c>
      <c r="T186" t="n">
        <v>6569.03</v>
      </c>
      <c r="U186" t="n">
        <v>0.72</v>
      </c>
      <c r="V186" t="n">
        <v>0.88</v>
      </c>
      <c r="W186" t="n">
        <v>3.4</v>
      </c>
      <c r="X186" t="n">
        <v>0.42</v>
      </c>
      <c r="Y186" t="n">
        <v>1</v>
      </c>
      <c r="Z186" t="n">
        <v>10</v>
      </c>
    </row>
    <row r="187">
      <c r="A187" t="n">
        <v>19</v>
      </c>
      <c r="B187" t="n">
        <v>90</v>
      </c>
      <c r="C187" t="inlineStr">
        <is>
          <t xml:space="preserve">CONCLUIDO	</t>
        </is>
      </c>
      <c r="D187" t="n">
        <v>5.6518</v>
      </c>
      <c r="E187" t="n">
        <v>17.69</v>
      </c>
      <c r="F187" t="n">
        <v>14.53</v>
      </c>
      <c r="G187" t="n">
        <v>41.5</v>
      </c>
      <c r="H187" t="n">
        <v>0.55</v>
      </c>
      <c r="I187" t="n">
        <v>21</v>
      </c>
      <c r="J187" t="n">
        <v>183.82</v>
      </c>
      <c r="K187" t="n">
        <v>52.44</v>
      </c>
      <c r="L187" t="n">
        <v>5.75</v>
      </c>
      <c r="M187" t="n">
        <v>19</v>
      </c>
      <c r="N187" t="n">
        <v>35.63</v>
      </c>
      <c r="O187" t="n">
        <v>22905.03</v>
      </c>
      <c r="P187" t="n">
        <v>154.16</v>
      </c>
      <c r="Q187" t="n">
        <v>1389.71</v>
      </c>
      <c r="R187" t="n">
        <v>53.61</v>
      </c>
      <c r="S187" t="n">
        <v>39.31</v>
      </c>
      <c r="T187" t="n">
        <v>6263.49</v>
      </c>
      <c r="U187" t="n">
        <v>0.73</v>
      </c>
      <c r="V187" t="n">
        <v>0.88</v>
      </c>
      <c r="W187" t="n">
        <v>3.4</v>
      </c>
      <c r="X187" t="n">
        <v>0.4</v>
      </c>
      <c r="Y187" t="n">
        <v>1</v>
      </c>
      <c r="Z187" t="n">
        <v>10</v>
      </c>
    </row>
    <row r="188">
      <c r="A188" t="n">
        <v>20</v>
      </c>
      <c r="B188" t="n">
        <v>90</v>
      </c>
      <c r="C188" t="inlineStr">
        <is>
          <t xml:space="preserve">CONCLUIDO	</t>
        </is>
      </c>
      <c r="D188" t="n">
        <v>5.6764</v>
      </c>
      <c r="E188" t="n">
        <v>17.62</v>
      </c>
      <c r="F188" t="n">
        <v>14.48</v>
      </c>
      <c r="G188" t="n">
        <v>43.46</v>
      </c>
      <c r="H188" t="n">
        <v>0.58</v>
      </c>
      <c r="I188" t="n">
        <v>20</v>
      </c>
      <c r="J188" t="n">
        <v>184.19</v>
      </c>
      <c r="K188" t="n">
        <v>52.44</v>
      </c>
      <c r="L188" t="n">
        <v>6</v>
      </c>
      <c r="M188" t="n">
        <v>17</v>
      </c>
      <c r="N188" t="n">
        <v>35.75</v>
      </c>
      <c r="O188" t="n">
        <v>22951.43</v>
      </c>
      <c r="P188" t="n">
        <v>152.83</v>
      </c>
      <c r="Q188" t="n">
        <v>1389.57</v>
      </c>
      <c r="R188" t="n">
        <v>52.89</v>
      </c>
      <c r="S188" t="n">
        <v>39.31</v>
      </c>
      <c r="T188" t="n">
        <v>5908.34</v>
      </c>
      <c r="U188" t="n">
        <v>0.74</v>
      </c>
      <c r="V188" t="n">
        <v>0.89</v>
      </c>
      <c r="W188" t="n">
        <v>3.38</v>
      </c>
      <c r="X188" t="n">
        <v>0.36</v>
      </c>
      <c r="Y188" t="n">
        <v>1</v>
      </c>
      <c r="Z188" t="n">
        <v>10</v>
      </c>
    </row>
    <row r="189">
      <c r="A189" t="n">
        <v>21</v>
      </c>
      <c r="B189" t="n">
        <v>90</v>
      </c>
      <c r="C189" t="inlineStr">
        <is>
          <t xml:space="preserve">CONCLUIDO	</t>
        </is>
      </c>
      <c r="D189" t="n">
        <v>5.6886</v>
      </c>
      <c r="E189" t="n">
        <v>17.58</v>
      </c>
      <c r="F189" t="n">
        <v>14.48</v>
      </c>
      <c r="G189" t="n">
        <v>45.74</v>
      </c>
      <c r="H189" t="n">
        <v>0.6</v>
      </c>
      <c r="I189" t="n">
        <v>19</v>
      </c>
      <c r="J189" t="n">
        <v>184.57</v>
      </c>
      <c r="K189" t="n">
        <v>52.44</v>
      </c>
      <c r="L189" t="n">
        <v>6.25</v>
      </c>
      <c r="M189" t="n">
        <v>15</v>
      </c>
      <c r="N189" t="n">
        <v>35.88</v>
      </c>
      <c r="O189" t="n">
        <v>22997.88</v>
      </c>
      <c r="P189" t="n">
        <v>150.42</v>
      </c>
      <c r="Q189" t="n">
        <v>1389.67</v>
      </c>
      <c r="R189" t="n">
        <v>52.46</v>
      </c>
      <c r="S189" t="n">
        <v>39.31</v>
      </c>
      <c r="T189" t="n">
        <v>5699.24</v>
      </c>
      <c r="U189" t="n">
        <v>0.75</v>
      </c>
      <c r="V189" t="n">
        <v>0.89</v>
      </c>
      <c r="W189" t="n">
        <v>3.39</v>
      </c>
      <c r="X189" t="n">
        <v>0.36</v>
      </c>
      <c r="Y189" t="n">
        <v>1</v>
      </c>
      <c r="Z189" t="n">
        <v>10</v>
      </c>
    </row>
    <row r="190">
      <c r="A190" t="n">
        <v>22</v>
      </c>
      <c r="B190" t="n">
        <v>90</v>
      </c>
      <c r="C190" t="inlineStr">
        <is>
          <t xml:space="preserve">CONCLUIDO	</t>
        </is>
      </c>
      <c r="D190" t="n">
        <v>5.7017</v>
      </c>
      <c r="E190" t="n">
        <v>17.54</v>
      </c>
      <c r="F190" t="n">
        <v>14.48</v>
      </c>
      <c r="G190" t="n">
        <v>48.26</v>
      </c>
      <c r="H190" t="n">
        <v>0.62</v>
      </c>
      <c r="I190" t="n">
        <v>18</v>
      </c>
      <c r="J190" t="n">
        <v>184.95</v>
      </c>
      <c r="K190" t="n">
        <v>52.44</v>
      </c>
      <c r="L190" t="n">
        <v>6.5</v>
      </c>
      <c r="M190" t="n">
        <v>12</v>
      </c>
      <c r="N190" t="n">
        <v>36.01</v>
      </c>
      <c r="O190" t="n">
        <v>23044.38</v>
      </c>
      <c r="P190" t="n">
        <v>148.28</v>
      </c>
      <c r="Q190" t="n">
        <v>1389.61</v>
      </c>
      <c r="R190" t="n">
        <v>52.21</v>
      </c>
      <c r="S190" t="n">
        <v>39.31</v>
      </c>
      <c r="T190" t="n">
        <v>5578.81</v>
      </c>
      <c r="U190" t="n">
        <v>0.75</v>
      </c>
      <c r="V190" t="n">
        <v>0.89</v>
      </c>
      <c r="W190" t="n">
        <v>3.4</v>
      </c>
      <c r="X190" t="n">
        <v>0.36</v>
      </c>
      <c r="Y190" t="n">
        <v>1</v>
      </c>
      <c r="Z190" t="n">
        <v>10</v>
      </c>
    </row>
    <row r="191">
      <c r="A191" t="n">
        <v>23</v>
      </c>
      <c r="B191" t="n">
        <v>90</v>
      </c>
      <c r="C191" t="inlineStr">
        <is>
          <t xml:space="preserve">CONCLUIDO	</t>
        </is>
      </c>
      <c r="D191" t="n">
        <v>5.7176</v>
      </c>
      <c r="E191" t="n">
        <v>17.49</v>
      </c>
      <c r="F191" t="n">
        <v>14.46</v>
      </c>
      <c r="G191" t="n">
        <v>51.05</v>
      </c>
      <c r="H191" t="n">
        <v>0.65</v>
      </c>
      <c r="I191" t="n">
        <v>17</v>
      </c>
      <c r="J191" t="n">
        <v>185.33</v>
      </c>
      <c r="K191" t="n">
        <v>52.44</v>
      </c>
      <c r="L191" t="n">
        <v>6.75</v>
      </c>
      <c r="M191" t="n">
        <v>5</v>
      </c>
      <c r="N191" t="n">
        <v>36.13</v>
      </c>
      <c r="O191" t="n">
        <v>23090.91</v>
      </c>
      <c r="P191" t="n">
        <v>146.24</v>
      </c>
      <c r="Q191" t="n">
        <v>1389.75</v>
      </c>
      <c r="R191" t="n">
        <v>51.47</v>
      </c>
      <c r="S191" t="n">
        <v>39.31</v>
      </c>
      <c r="T191" t="n">
        <v>5213.42</v>
      </c>
      <c r="U191" t="n">
        <v>0.76</v>
      </c>
      <c r="V191" t="n">
        <v>0.89</v>
      </c>
      <c r="W191" t="n">
        <v>3.41</v>
      </c>
      <c r="X191" t="n">
        <v>0.34</v>
      </c>
      <c r="Y191" t="n">
        <v>1</v>
      </c>
      <c r="Z191" t="n">
        <v>10</v>
      </c>
    </row>
    <row r="192">
      <c r="A192" t="n">
        <v>24</v>
      </c>
      <c r="B192" t="n">
        <v>90</v>
      </c>
      <c r="C192" t="inlineStr">
        <is>
          <t xml:space="preserve">CONCLUIDO	</t>
        </is>
      </c>
      <c r="D192" t="n">
        <v>5.7225</v>
      </c>
      <c r="E192" t="n">
        <v>17.48</v>
      </c>
      <c r="F192" t="n">
        <v>14.45</v>
      </c>
      <c r="G192" t="n">
        <v>51</v>
      </c>
      <c r="H192" t="n">
        <v>0.67</v>
      </c>
      <c r="I192" t="n">
        <v>17</v>
      </c>
      <c r="J192" t="n">
        <v>185.7</v>
      </c>
      <c r="K192" t="n">
        <v>52.44</v>
      </c>
      <c r="L192" t="n">
        <v>7</v>
      </c>
      <c r="M192" t="n">
        <v>4</v>
      </c>
      <c r="N192" t="n">
        <v>36.26</v>
      </c>
      <c r="O192" t="n">
        <v>23137.49</v>
      </c>
      <c r="P192" t="n">
        <v>146.71</v>
      </c>
      <c r="Q192" t="n">
        <v>1389.65</v>
      </c>
      <c r="R192" t="n">
        <v>51.24</v>
      </c>
      <c r="S192" t="n">
        <v>39.31</v>
      </c>
      <c r="T192" t="n">
        <v>5100.91</v>
      </c>
      <c r="U192" t="n">
        <v>0.77</v>
      </c>
      <c r="V192" t="n">
        <v>0.89</v>
      </c>
      <c r="W192" t="n">
        <v>3.4</v>
      </c>
      <c r="X192" t="n">
        <v>0.33</v>
      </c>
      <c r="Y192" t="n">
        <v>1</v>
      </c>
      <c r="Z192" t="n">
        <v>10</v>
      </c>
    </row>
    <row r="193">
      <c r="A193" t="n">
        <v>25</v>
      </c>
      <c r="B193" t="n">
        <v>90</v>
      </c>
      <c r="C193" t="inlineStr">
        <is>
          <t xml:space="preserve">CONCLUIDO	</t>
        </is>
      </c>
      <c r="D193" t="n">
        <v>5.7199</v>
      </c>
      <c r="E193" t="n">
        <v>17.48</v>
      </c>
      <c r="F193" t="n">
        <v>14.46</v>
      </c>
      <c r="G193" t="n">
        <v>51.03</v>
      </c>
      <c r="H193" t="n">
        <v>0.6899999999999999</v>
      </c>
      <c r="I193" t="n">
        <v>17</v>
      </c>
      <c r="J193" t="n">
        <v>186.08</v>
      </c>
      <c r="K193" t="n">
        <v>52.44</v>
      </c>
      <c r="L193" t="n">
        <v>7.25</v>
      </c>
      <c r="M193" t="n">
        <v>1</v>
      </c>
      <c r="N193" t="n">
        <v>36.39</v>
      </c>
      <c r="O193" t="n">
        <v>23184.11</v>
      </c>
      <c r="P193" t="n">
        <v>147.08</v>
      </c>
      <c r="Q193" t="n">
        <v>1389.77</v>
      </c>
      <c r="R193" t="n">
        <v>51.26</v>
      </c>
      <c r="S193" t="n">
        <v>39.31</v>
      </c>
      <c r="T193" t="n">
        <v>5110.08</v>
      </c>
      <c r="U193" t="n">
        <v>0.77</v>
      </c>
      <c r="V193" t="n">
        <v>0.89</v>
      </c>
      <c r="W193" t="n">
        <v>3.41</v>
      </c>
      <c r="X193" t="n">
        <v>0.34</v>
      </c>
      <c r="Y193" t="n">
        <v>1</v>
      </c>
      <c r="Z193" t="n">
        <v>10</v>
      </c>
    </row>
    <row r="194">
      <c r="A194" t="n">
        <v>26</v>
      </c>
      <c r="B194" t="n">
        <v>90</v>
      </c>
      <c r="C194" t="inlineStr">
        <is>
          <t xml:space="preserve">CONCLUIDO	</t>
        </is>
      </c>
      <c r="D194" t="n">
        <v>5.7203</v>
      </c>
      <c r="E194" t="n">
        <v>17.48</v>
      </c>
      <c r="F194" t="n">
        <v>14.46</v>
      </c>
      <c r="G194" t="n">
        <v>51.02</v>
      </c>
      <c r="H194" t="n">
        <v>0.71</v>
      </c>
      <c r="I194" t="n">
        <v>17</v>
      </c>
      <c r="J194" t="n">
        <v>186.46</v>
      </c>
      <c r="K194" t="n">
        <v>52.44</v>
      </c>
      <c r="L194" t="n">
        <v>7.5</v>
      </c>
      <c r="M194" t="n">
        <v>0</v>
      </c>
      <c r="N194" t="n">
        <v>36.52</v>
      </c>
      <c r="O194" t="n">
        <v>23230.78</v>
      </c>
      <c r="P194" t="n">
        <v>147.29</v>
      </c>
      <c r="Q194" t="n">
        <v>1389.76</v>
      </c>
      <c r="R194" t="n">
        <v>51.18</v>
      </c>
      <c r="S194" t="n">
        <v>39.31</v>
      </c>
      <c r="T194" t="n">
        <v>5071.61</v>
      </c>
      <c r="U194" t="n">
        <v>0.77</v>
      </c>
      <c r="V194" t="n">
        <v>0.89</v>
      </c>
      <c r="W194" t="n">
        <v>3.41</v>
      </c>
      <c r="X194" t="n">
        <v>0.33</v>
      </c>
      <c r="Y194" t="n">
        <v>1</v>
      </c>
      <c r="Z194" t="n">
        <v>10</v>
      </c>
    </row>
    <row r="195">
      <c r="A195" t="n">
        <v>0</v>
      </c>
      <c r="B195" t="n">
        <v>110</v>
      </c>
      <c r="C195" t="inlineStr">
        <is>
          <t xml:space="preserve">CONCLUIDO	</t>
        </is>
      </c>
      <c r="D195" t="n">
        <v>3.48</v>
      </c>
      <c r="E195" t="n">
        <v>28.74</v>
      </c>
      <c r="F195" t="n">
        <v>18.06</v>
      </c>
      <c r="G195" t="n">
        <v>5.67</v>
      </c>
      <c r="H195" t="n">
        <v>0.08</v>
      </c>
      <c r="I195" t="n">
        <v>191</v>
      </c>
      <c r="J195" t="n">
        <v>213.37</v>
      </c>
      <c r="K195" t="n">
        <v>56.13</v>
      </c>
      <c r="L195" t="n">
        <v>1</v>
      </c>
      <c r="M195" t="n">
        <v>189</v>
      </c>
      <c r="N195" t="n">
        <v>46.25</v>
      </c>
      <c r="O195" t="n">
        <v>26550.29</v>
      </c>
      <c r="P195" t="n">
        <v>265.09</v>
      </c>
      <c r="Q195" t="n">
        <v>1390.3</v>
      </c>
      <c r="R195" t="n">
        <v>163.7</v>
      </c>
      <c r="S195" t="n">
        <v>39.31</v>
      </c>
      <c r="T195" t="n">
        <v>60462.97</v>
      </c>
      <c r="U195" t="n">
        <v>0.24</v>
      </c>
      <c r="V195" t="n">
        <v>0.71</v>
      </c>
      <c r="W195" t="n">
        <v>3.68</v>
      </c>
      <c r="X195" t="n">
        <v>3.93</v>
      </c>
      <c r="Y195" t="n">
        <v>1</v>
      </c>
      <c r="Z195" t="n">
        <v>10</v>
      </c>
    </row>
    <row r="196">
      <c r="A196" t="n">
        <v>1</v>
      </c>
      <c r="B196" t="n">
        <v>110</v>
      </c>
      <c r="C196" t="inlineStr">
        <is>
          <t xml:space="preserve">CONCLUIDO	</t>
        </is>
      </c>
      <c r="D196" t="n">
        <v>3.8831</v>
      </c>
      <c r="E196" t="n">
        <v>25.75</v>
      </c>
      <c r="F196" t="n">
        <v>17.06</v>
      </c>
      <c r="G196" t="n">
        <v>7.11</v>
      </c>
      <c r="H196" t="n">
        <v>0.1</v>
      </c>
      <c r="I196" t="n">
        <v>144</v>
      </c>
      <c r="J196" t="n">
        <v>213.78</v>
      </c>
      <c r="K196" t="n">
        <v>56.13</v>
      </c>
      <c r="L196" t="n">
        <v>1.25</v>
      </c>
      <c r="M196" t="n">
        <v>142</v>
      </c>
      <c r="N196" t="n">
        <v>46.4</v>
      </c>
      <c r="O196" t="n">
        <v>26600.32</v>
      </c>
      <c r="P196" t="n">
        <v>249.11</v>
      </c>
      <c r="Q196" t="n">
        <v>1389.98</v>
      </c>
      <c r="R196" t="n">
        <v>132.71</v>
      </c>
      <c r="S196" t="n">
        <v>39.31</v>
      </c>
      <c r="T196" t="n">
        <v>45199.73</v>
      </c>
      <c r="U196" t="n">
        <v>0.3</v>
      </c>
      <c r="V196" t="n">
        <v>0.75</v>
      </c>
      <c r="W196" t="n">
        <v>3.6</v>
      </c>
      <c r="X196" t="n">
        <v>2.93</v>
      </c>
      <c r="Y196" t="n">
        <v>1</v>
      </c>
      <c r="Z196" t="n">
        <v>10</v>
      </c>
    </row>
    <row r="197">
      <c r="A197" t="n">
        <v>2</v>
      </c>
      <c r="B197" t="n">
        <v>110</v>
      </c>
      <c r="C197" t="inlineStr">
        <is>
          <t xml:space="preserve">CONCLUIDO	</t>
        </is>
      </c>
      <c r="D197" t="n">
        <v>4.1676</v>
      </c>
      <c r="E197" t="n">
        <v>23.99</v>
      </c>
      <c r="F197" t="n">
        <v>16.48</v>
      </c>
      <c r="G197" t="n">
        <v>8.529999999999999</v>
      </c>
      <c r="H197" t="n">
        <v>0.12</v>
      </c>
      <c r="I197" t="n">
        <v>116</v>
      </c>
      <c r="J197" t="n">
        <v>214.19</v>
      </c>
      <c r="K197" t="n">
        <v>56.13</v>
      </c>
      <c r="L197" t="n">
        <v>1.5</v>
      </c>
      <c r="M197" t="n">
        <v>114</v>
      </c>
      <c r="N197" t="n">
        <v>46.56</v>
      </c>
      <c r="O197" t="n">
        <v>26650.41</v>
      </c>
      <c r="P197" t="n">
        <v>239.39</v>
      </c>
      <c r="Q197" t="n">
        <v>1390.12</v>
      </c>
      <c r="R197" t="n">
        <v>114.88</v>
      </c>
      <c r="S197" t="n">
        <v>39.31</v>
      </c>
      <c r="T197" t="n">
        <v>36427.46</v>
      </c>
      <c r="U197" t="n">
        <v>0.34</v>
      </c>
      <c r="V197" t="n">
        <v>0.78</v>
      </c>
      <c r="W197" t="n">
        <v>3.55</v>
      </c>
      <c r="X197" t="n">
        <v>2.36</v>
      </c>
      <c r="Y197" t="n">
        <v>1</v>
      </c>
      <c r="Z197" t="n">
        <v>10</v>
      </c>
    </row>
    <row r="198">
      <c r="A198" t="n">
        <v>3</v>
      </c>
      <c r="B198" t="n">
        <v>110</v>
      </c>
      <c r="C198" t="inlineStr">
        <is>
          <t xml:space="preserve">CONCLUIDO	</t>
        </is>
      </c>
      <c r="D198" t="n">
        <v>4.3985</v>
      </c>
      <c r="E198" t="n">
        <v>22.74</v>
      </c>
      <c r="F198" t="n">
        <v>16.07</v>
      </c>
      <c r="G198" t="n">
        <v>10.04</v>
      </c>
      <c r="H198" t="n">
        <v>0.14</v>
      </c>
      <c r="I198" t="n">
        <v>96</v>
      </c>
      <c r="J198" t="n">
        <v>214.59</v>
      </c>
      <c r="K198" t="n">
        <v>56.13</v>
      </c>
      <c r="L198" t="n">
        <v>1.75</v>
      </c>
      <c r="M198" t="n">
        <v>94</v>
      </c>
      <c r="N198" t="n">
        <v>46.72</v>
      </c>
      <c r="O198" t="n">
        <v>26700.55</v>
      </c>
      <c r="P198" t="n">
        <v>232.05</v>
      </c>
      <c r="Q198" t="n">
        <v>1389.82</v>
      </c>
      <c r="R198" t="n">
        <v>101.51</v>
      </c>
      <c r="S198" t="n">
        <v>39.31</v>
      </c>
      <c r="T198" t="n">
        <v>29838.06</v>
      </c>
      <c r="U198" t="n">
        <v>0.39</v>
      </c>
      <c r="V198" t="n">
        <v>0.8</v>
      </c>
      <c r="W198" t="n">
        <v>3.53</v>
      </c>
      <c r="X198" t="n">
        <v>1.94</v>
      </c>
      <c r="Y198" t="n">
        <v>1</v>
      </c>
      <c r="Z198" t="n">
        <v>10</v>
      </c>
    </row>
    <row r="199">
      <c r="A199" t="n">
        <v>4</v>
      </c>
      <c r="B199" t="n">
        <v>110</v>
      </c>
      <c r="C199" t="inlineStr">
        <is>
          <t xml:space="preserve">CONCLUIDO	</t>
        </is>
      </c>
      <c r="D199" t="n">
        <v>4.579</v>
      </c>
      <c r="E199" t="n">
        <v>21.84</v>
      </c>
      <c r="F199" t="n">
        <v>15.76</v>
      </c>
      <c r="G199" t="n">
        <v>11.53</v>
      </c>
      <c r="H199" t="n">
        <v>0.17</v>
      </c>
      <c r="I199" t="n">
        <v>82</v>
      </c>
      <c r="J199" t="n">
        <v>215</v>
      </c>
      <c r="K199" t="n">
        <v>56.13</v>
      </c>
      <c r="L199" t="n">
        <v>2</v>
      </c>
      <c r="M199" t="n">
        <v>80</v>
      </c>
      <c r="N199" t="n">
        <v>46.87</v>
      </c>
      <c r="O199" t="n">
        <v>26750.75</v>
      </c>
      <c r="P199" t="n">
        <v>226.41</v>
      </c>
      <c r="Q199" t="n">
        <v>1390.03</v>
      </c>
      <c r="R199" t="n">
        <v>92.5</v>
      </c>
      <c r="S199" t="n">
        <v>39.31</v>
      </c>
      <c r="T199" t="n">
        <v>25405.76</v>
      </c>
      <c r="U199" t="n">
        <v>0.42</v>
      </c>
      <c r="V199" t="n">
        <v>0.8100000000000001</v>
      </c>
      <c r="W199" t="n">
        <v>3.49</v>
      </c>
      <c r="X199" t="n">
        <v>1.64</v>
      </c>
      <c r="Y199" t="n">
        <v>1</v>
      </c>
      <c r="Z199" t="n">
        <v>10</v>
      </c>
    </row>
    <row r="200">
      <c r="A200" t="n">
        <v>5</v>
      </c>
      <c r="B200" t="n">
        <v>110</v>
      </c>
      <c r="C200" t="inlineStr">
        <is>
          <t xml:space="preserve">CONCLUIDO	</t>
        </is>
      </c>
      <c r="D200" t="n">
        <v>4.7137</v>
      </c>
      <c r="E200" t="n">
        <v>21.21</v>
      </c>
      <c r="F200" t="n">
        <v>15.56</v>
      </c>
      <c r="G200" t="n">
        <v>12.97</v>
      </c>
      <c r="H200" t="n">
        <v>0.19</v>
      </c>
      <c r="I200" t="n">
        <v>72</v>
      </c>
      <c r="J200" t="n">
        <v>215.41</v>
      </c>
      <c r="K200" t="n">
        <v>56.13</v>
      </c>
      <c r="L200" t="n">
        <v>2.25</v>
      </c>
      <c r="M200" t="n">
        <v>70</v>
      </c>
      <c r="N200" t="n">
        <v>47.03</v>
      </c>
      <c r="O200" t="n">
        <v>26801</v>
      </c>
      <c r="P200" t="n">
        <v>222.26</v>
      </c>
      <c r="Q200" t="n">
        <v>1390.12</v>
      </c>
      <c r="R200" t="n">
        <v>85.91</v>
      </c>
      <c r="S200" t="n">
        <v>39.31</v>
      </c>
      <c r="T200" t="n">
        <v>22162.05</v>
      </c>
      <c r="U200" t="n">
        <v>0.46</v>
      </c>
      <c r="V200" t="n">
        <v>0.83</v>
      </c>
      <c r="W200" t="n">
        <v>3.48</v>
      </c>
      <c r="X200" t="n">
        <v>1.44</v>
      </c>
      <c r="Y200" t="n">
        <v>1</v>
      </c>
      <c r="Z200" t="n">
        <v>10</v>
      </c>
    </row>
    <row r="201">
      <c r="A201" t="n">
        <v>6</v>
      </c>
      <c r="B201" t="n">
        <v>110</v>
      </c>
      <c r="C201" t="inlineStr">
        <is>
          <t xml:space="preserve">CONCLUIDO	</t>
        </is>
      </c>
      <c r="D201" t="n">
        <v>4.8286</v>
      </c>
      <c r="E201" t="n">
        <v>20.71</v>
      </c>
      <c r="F201" t="n">
        <v>15.39</v>
      </c>
      <c r="G201" t="n">
        <v>14.43</v>
      </c>
      <c r="H201" t="n">
        <v>0.21</v>
      </c>
      <c r="I201" t="n">
        <v>64</v>
      </c>
      <c r="J201" t="n">
        <v>215.82</v>
      </c>
      <c r="K201" t="n">
        <v>56.13</v>
      </c>
      <c r="L201" t="n">
        <v>2.5</v>
      </c>
      <c r="M201" t="n">
        <v>62</v>
      </c>
      <c r="N201" t="n">
        <v>47.19</v>
      </c>
      <c r="O201" t="n">
        <v>26851.31</v>
      </c>
      <c r="P201" t="n">
        <v>218.56</v>
      </c>
      <c r="Q201" t="n">
        <v>1390.02</v>
      </c>
      <c r="R201" t="n">
        <v>80.78</v>
      </c>
      <c r="S201" t="n">
        <v>39.31</v>
      </c>
      <c r="T201" t="n">
        <v>19637.8</v>
      </c>
      <c r="U201" t="n">
        <v>0.49</v>
      </c>
      <c r="V201" t="n">
        <v>0.83</v>
      </c>
      <c r="W201" t="n">
        <v>3.46</v>
      </c>
      <c r="X201" t="n">
        <v>1.27</v>
      </c>
      <c r="Y201" t="n">
        <v>1</v>
      </c>
      <c r="Z201" t="n">
        <v>10</v>
      </c>
    </row>
    <row r="202">
      <c r="A202" t="n">
        <v>7</v>
      </c>
      <c r="B202" t="n">
        <v>110</v>
      </c>
      <c r="C202" t="inlineStr">
        <is>
          <t xml:space="preserve">CONCLUIDO	</t>
        </is>
      </c>
      <c r="D202" t="n">
        <v>4.9323</v>
      </c>
      <c r="E202" t="n">
        <v>20.27</v>
      </c>
      <c r="F202" t="n">
        <v>15.26</v>
      </c>
      <c r="G202" t="n">
        <v>16.06</v>
      </c>
      <c r="H202" t="n">
        <v>0.23</v>
      </c>
      <c r="I202" t="n">
        <v>57</v>
      </c>
      <c r="J202" t="n">
        <v>216.22</v>
      </c>
      <c r="K202" t="n">
        <v>56.13</v>
      </c>
      <c r="L202" t="n">
        <v>2.75</v>
      </c>
      <c r="M202" t="n">
        <v>55</v>
      </c>
      <c r="N202" t="n">
        <v>47.35</v>
      </c>
      <c r="O202" t="n">
        <v>26901.66</v>
      </c>
      <c r="P202" t="n">
        <v>215.18</v>
      </c>
      <c r="Q202" t="n">
        <v>1389.82</v>
      </c>
      <c r="R202" t="n">
        <v>76.53</v>
      </c>
      <c r="S202" t="n">
        <v>39.31</v>
      </c>
      <c r="T202" t="n">
        <v>17547.64</v>
      </c>
      <c r="U202" t="n">
        <v>0.51</v>
      </c>
      <c r="V202" t="n">
        <v>0.84</v>
      </c>
      <c r="W202" t="n">
        <v>3.45</v>
      </c>
      <c r="X202" t="n">
        <v>1.13</v>
      </c>
      <c r="Y202" t="n">
        <v>1</v>
      </c>
      <c r="Z202" t="n">
        <v>10</v>
      </c>
    </row>
    <row r="203">
      <c r="A203" t="n">
        <v>8</v>
      </c>
      <c r="B203" t="n">
        <v>110</v>
      </c>
      <c r="C203" t="inlineStr">
        <is>
          <t xml:space="preserve">CONCLUIDO	</t>
        </is>
      </c>
      <c r="D203" t="n">
        <v>5.0102</v>
      </c>
      <c r="E203" t="n">
        <v>19.96</v>
      </c>
      <c r="F203" t="n">
        <v>15.15</v>
      </c>
      <c r="G203" t="n">
        <v>17.48</v>
      </c>
      <c r="H203" t="n">
        <v>0.25</v>
      </c>
      <c r="I203" t="n">
        <v>52</v>
      </c>
      <c r="J203" t="n">
        <v>216.63</v>
      </c>
      <c r="K203" t="n">
        <v>56.13</v>
      </c>
      <c r="L203" t="n">
        <v>3</v>
      </c>
      <c r="M203" t="n">
        <v>50</v>
      </c>
      <c r="N203" t="n">
        <v>47.51</v>
      </c>
      <c r="O203" t="n">
        <v>26952.08</v>
      </c>
      <c r="P203" t="n">
        <v>212.54</v>
      </c>
      <c r="Q203" t="n">
        <v>1389.83</v>
      </c>
      <c r="R203" t="n">
        <v>73.26000000000001</v>
      </c>
      <c r="S203" t="n">
        <v>39.31</v>
      </c>
      <c r="T203" t="n">
        <v>15934.35</v>
      </c>
      <c r="U203" t="n">
        <v>0.54</v>
      </c>
      <c r="V203" t="n">
        <v>0.85</v>
      </c>
      <c r="W203" t="n">
        <v>3.45</v>
      </c>
      <c r="X203" t="n">
        <v>1.03</v>
      </c>
      <c r="Y203" t="n">
        <v>1</v>
      </c>
      <c r="Z203" t="n">
        <v>10</v>
      </c>
    </row>
    <row r="204">
      <c r="A204" t="n">
        <v>9</v>
      </c>
      <c r="B204" t="n">
        <v>110</v>
      </c>
      <c r="C204" t="inlineStr">
        <is>
          <t xml:space="preserve">CONCLUIDO	</t>
        </is>
      </c>
      <c r="D204" t="n">
        <v>5.0731</v>
      </c>
      <c r="E204" t="n">
        <v>19.71</v>
      </c>
      <c r="F204" t="n">
        <v>15.07</v>
      </c>
      <c r="G204" t="n">
        <v>18.84</v>
      </c>
      <c r="H204" t="n">
        <v>0.27</v>
      </c>
      <c r="I204" t="n">
        <v>48</v>
      </c>
      <c r="J204" t="n">
        <v>217.04</v>
      </c>
      <c r="K204" t="n">
        <v>56.13</v>
      </c>
      <c r="L204" t="n">
        <v>3.25</v>
      </c>
      <c r="M204" t="n">
        <v>46</v>
      </c>
      <c r="N204" t="n">
        <v>47.66</v>
      </c>
      <c r="O204" t="n">
        <v>27002.55</v>
      </c>
      <c r="P204" t="n">
        <v>210.08</v>
      </c>
      <c r="Q204" t="n">
        <v>1389.89</v>
      </c>
      <c r="R204" t="n">
        <v>70.84999999999999</v>
      </c>
      <c r="S204" t="n">
        <v>39.31</v>
      </c>
      <c r="T204" t="n">
        <v>14750.48</v>
      </c>
      <c r="U204" t="n">
        <v>0.55</v>
      </c>
      <c r="V204" t="n">
        <v>0.85</v>
      </c>
      <c r="W204" t="n">
        <v>3.44</v>
      </c>
      <c r="X204" t="n">
        <v>0.95</v>
      </c>
      <c r="Y204" t="n">
        <v>1</v>
      </c>
      <c r="Z204" t="n">
        <v>10</v>
      </c>
    </row>
    <row r="205">
      <c r="A205" t="n">
        <v>10</v>
      </c>
      <c r="B205" t="n">
        <v>110</v>
      </c>
      <c r="C205" t="inlineStr">
        <is>
          <t xml:space="preserve">CONCLUIDO	</t>
        </is>
      </c>
      <c r="D205" t="n">
        <v>5.1398</v>
      </c>
      <c r="E205" t="n">
        <v>19.46</v>
      </c>
      <c r="F205" t="n">
        <v>14.99</v>
      </c>
      <c r="G205" t="n">
        <v>20.43</v>
      </c>
      <c r="H205" t="n">
        <v>0.29</v>
      </c>
      <c r="I205" t="n">
        <v>44</v>
      </c>
      <c r="J205" t="n">
        <v>217.45</v>
      </c>
      <c r="K205" t="n">
        <v>56.13</v>
      </c>
      <c r="L205" t="n">
        <v>3.5</v>
      </c>
      <c r="M205" t="n">
        <v>42</v>
      </c>
      <c r="N205" t="n">
        <v>47.82</v>
      </c>
      <c r="O205" t="n">
        <v>27053.07</v>
      </c>
      <c r="P205" t="n">
        <v>207.61</v>
      </c>
      <c r="Q205" t="n">
        <v>1389.85</v>
      </c>
      <c r="R205" t="n">
        <v>68.13</v>
      </c>
      <c r="S205" t="n">
        <v>39.31</v>
      </c>
      <c r="T205" t="n">
        <v>13412.89</v>
      </c>
      <c r="U205" t="n">
        <v>0.58</v>
      </c>
      <c r="V205" t="n">
        <v>0.86</v>
      </c>
      <c r="W205" t="n">
        <v>3.43</v>
      </c>
      <c r="X205" t="n">
        <v>0.86</v>
      </c>
      <c r="Y205" t="n">
        <v>1</v>
      </c>
      <c r="Z205" t="n">
        <v>10</v>
      </c>
    </row>
    <row r="206">
      <c r="A206" t="n">
        <v>11</v>
      </c>
      <c r="B206" t="n">
        <v>110</v>
      </c>
      <c r="C206" t="inlineStr">
        <is>
          <t xml:space="preserve">CONCLUIDO	</t>
        </is>
      </c>
      <c r="D206" t="n">
        <v>5.1884</v>
      </c>
      <c r="E206" t="n">
        <v>19.27</v>
      </c>
      <c r="F206" t="n">
        <v>14.93</v>
      </c>
      <c r="G206" t="n">
        <v>21.85</v>
      </c>
      <c r="H206" t="n">
        <v>0.31</v>
      </c>
      <c r="I206" t="n">
        <v>41</v>
      </c>
      <c r="J206" t="n">
        <v>217.86</v>
      </c>
      <c r="K206" t="n">
        <v>56.13</v>
      </c>
      <c r="L206" t="n">
        <v>3.75</v>
      </c>
      <c r="M206" t="n">
        <v>39</v>
      </c>
      <c r="N206" t="n">
        <v>47.98</v>
      </c>
      <c r="O206" t="n">
        <v>27103.65</v>
      </c>
      <c r="P206" t="n">
        <v>205.27</v>
      </c>
      <c r="Q206" t="n">
        <v>1389.68</v>
      </c>
      <c r="R206" t="n">
        <v>66.72</v>
      </c>
      <c r="S206" t="n">
        <v>39.31</v>
      </c>
      <c r="T206" t="n">
        <v>12721.94</v>
      </c>
      <c r="U206" t="n">
        <v>0.59</v>
      </c>
      <c r="V206" t="n">
        <v>0.86</v>
      </c>
      <c r="W206" t="n">
        <v>3.42</v>
      </c>
      <c r="X206" t="n">
        <v>0.8100000000000001</v>
      </c>
      <c r="Y206" t="n">
        <v>1</v>
      </c>
      <c r="Z206" t="n">
        <v>10</v>
      </c>
    </row>
    <row r="207">
      <c r="A207" t="n">
        <v>12</v>
      </c>
      <c r="B207" t="n">
        <v>110</v>
      </c>
      <c r="C207" t="inlineStr">
        <is>
          <t xml:space="preserve">CONCLUIDO	</t>
        </is>
      </c>
      <c r="D207" t="n">
        <v>5.2389</v>
      </c>
      <c r="E207" t="n">
        <v>19.09</v>
      </c>
      <c r="F207" t="n">
        <v>14.87</v>
      </c>
      <c r="G207" t="n">
        <v>23.48</v>
      </c>
      <c r="H207" t="n">
        <v>0.33</v>
      </c>
      <c r="I207" t="n">
        <v>38</v>
      </c>
      <c r="J207" t="n">
        <v>218.27</v>
      </c>
      <c r="K207" t="n">
        <v>56.13</v>
      </c>
      <c r="L207" t="n">
        <v>4</v>
      </c>
      <c r="M207" t="n">
        <v>36</v>
      </c>
      <c r="N207" t="n">
        <v>48.15</v>
      </c>
      <c r="O207" t="n">
        <v>27154.29</v>
      </c>
      <c r="P207" t="n">
        <v>203.71</v>
      </c>
      <c r="Q207" t="n">
        <v>1389.78</v>
      </c>
      <c r="R207" t="n">
        <v>64.65000000000001</v>
      </c>
      <c r="S207" t="n">
        <v>39.31</v>
      </c>
      <c r="T207" t="n">
        <v>11699.78</v>
      </c>
      <c r="U207" t="n">
        <v>0.61</v>
      </c>
      <c r="V207" t="n">
        <v>0.86</v>
      </c>
      <c r="W207" t="n">
        <v>3.42</v>
      </c>
      <c r="X207" t="n">
        <v>0.75</v>
      </c>
      <c r="Y207" t="n">
        <v>1</v>
      </c>
      <c r="Z207" t="n">
        <v>10</v>
      </c>
    </row>
    <row r="208">
      <c r="A208" t="n">
        <v>13</v>
      </c>
      <c r="B208" t="n">
        <v>110</v>
      </c>
      <c r="C208" t="inlineStr">
        <is>
          <t xml:space="preserve">CONCLUIDO	</t>
        </is>
      </c>
      <c r="D208" t="n">
        <v>5.2875</v>
      </c>
      <c r="E208" t="n">
        <v>18.91</v>
      </c>
      <c r="F208" t="n">
        <v>14.82</v>
      </c>
      <c r="G208" t="n">
        <v>25.41</v>
      </c>
      <c r="H208" t="n">
        <v>0.35</v>
      </c>
      <c r="I208" t="n">
        <v>35</v>
      </c>
      <c r="J208" t="n">
        <v>218.68</v>
      </c>
      <c r="K208" t="n">
        <v>56.13</v>
      </c>
      <c r="L208" t="n">
        <v>4.25</v>
      </c>
      <c r="M208" t="n">
        <v>33</v>
      </c>
      <c r="N208" t="n">
        <v>48.31</v>
      </c>
      <c r="O208" t="n">
        <v>27204.98</v>
      </c>
      <c r="P208" t="n">
        <v>200.94</v>
      </c>
      <c r="Q208" t="n">
        <v>1389.71</v>
      </c>
      <c r="R208" t="n">
        <v>62.91</v>
      </c>
      <c r="S208" t="n">
        <v>39.31</v>
      </c>
      <c r="T208" t="n">
        <v>10844.93</v>
      </c>
      <c r="U208" t="n">
        <v>0.62</v>
      </c>
      <c r="V208" t="n">
        <v>0.87</v>
      </c>
      <c r="W208" t="n">
        <v>3.42</v>
      </c>
      <c r="X208" t="n">
        <v>0.7</v>
      </c>
      <c r="Y208" t="n">
        <v>1</v>
      </c>
      <c r="Z208" t="n">
        <v>10</v>
      </c>
    </row>
    <row r="209">
      <c r="A209" t="n">
        <v>14</v>
      </c>
      <c r="B209" t="n">
        <v>110</v>
      </c>
      <c r="C209" t="inlineStr">
        <is>
          <t xml:space="preserve">CONCLUIDO	</t>
        </is>
      </c>
      <c r="D209" t="n">
        <v>5.3284</v>
      </c>
      <c r="E209" t="n">
        <v>18.77</v>
      </c>
      <c r="F209" t="n">
        <v>14.76</v>
      </c>
      <c r="G209" t="n">
        <v>26.84</v>
      </c>
      <c r="H209" t="n">
        <v>0.36</v>
      </c>
      <c r="I209" t="n">
        <v>33</v>
      </c>
      <c r="J209" t="n">
        <v>219.09</v>
      </c>
      <c r="K209" t="n">
        <v>56.13</v>
      </c>
      <c r="L209" t="n">
        <v>4.5</v>
      </c>
      <c r="M209" t="n">
        <v>31</v>
      </c>
      <c r="N209" t="n">
        <v>48.47</v>
      </c>
      <c r="O209" t="n">
        <v>27255.72</v>
      </c>
      <c r="P209" t="n">
        <v>198.91</v>
      </c>
      <c r="Q209" t="n">
        <v>1389.66</v>
      </c>
      <c r="R209" t="n">
        <v>61.23</v>
      </c>
      <c r="S209" t="n">
        <v>39.31</v>
      </c>
      <c r="T209" t="n">
        <v>10017.22</v>
      </c>
      <c r="U209" t="n">
        <v>0.64</v>
      </c>
      <c r="V209" t="n">
        <v>0.87</v>
      </c>
      <c r="W209" t="n">
        <v>3.41</v>
      </c>
      <c r="X209" t="n">
        <v>0.64</v>
      </c>
      <c r="Y209" t="n">
        <v>1</v>
      </c>
      <c r="Z209" t="n">
        <v>10</v>
      </c>
    </row>
    <row r="210">
      <c r="A210" t="n">
        <v>15</v>
      </c>
      <c r="B210" t="n">
        <v>110</v>
      </c>
      <c r="C210" t="inlineStr">
        <is>
          <t xml:space="preserve">CONCLUIDO	</t>
        </is>
      </c>
      <c r="D210" t="n">
        <v>5.3618</v>
      </c>
      <c r="E210" t="n">
        <v>18.65</v>
      </c>
      <c r="F210" t="n">
        <v>14.73</v>
      </c>
      <c r="G210" t="n">
        <v>28.51</v>
      </c>
      <c r="H210" t="n">
        <v>0.38</v>
      </c>
      <c r="I210" t="n">
        <v>31</v>
      </c>
      <c r="J210" t="n">
        <v>219.51</v>
      </c>
      <c r="K210" t="n">
        <v>56.13</v>
      </c>
      <c r="L210" t="n">
        <v>4.75</v>
      </c>
      <c r="M210" t="n">
        <v>29</v>
      </c>
      <c r="N210" t="n">
        <v>48.63</v>
      </c>
      <c r="O210" t="n">
        <v>27306.53</v>
      </c>
      <c r="P210" t="n">
        <v>197.13</v>
      </c>
      <c r="Q210" t="n">
        <v>1389.83</v>
      </c>
      <c r="R210" t="n">
        <v>60.18</v>
      </c>
      <c r="S210" t="n">
        <v>39.31</v>
      </c>
      <c r="T210" t="n">
        <v>9499.049999999999</v>
      </c>
      <c r="U210" t="n">
        <v>0.65</v>
      </c>
      <c r="V210" t="n">
        <v>0.87</v>
      </c>
      <c r="W210" t="n">
        <v>3.41</v>
      </c>
      <c r="X210" t="n">
        <v>0.61</v>
      </c>
      <c r="Y210" t="n">
        <v>1</v>
      </c>
      <c r="Z210" t="n">
        <v>10</v>
      </c>
    </row>
    <row r="211">
      <c r="A211" t="n">
        <v>16</v>
      </c>
      <c r="B211" t="n">
        <v>110</v>
      </c>
      <c r="C211" t="inlineStr">
        <is>
          <t xml:space="preserve">CONCLUIDO	</t>
        </is>
      </c>
      <c r="D211" t="n">
        <v>5.3958</v>
      </c>
      <c r="E211" t="n">
        <v>18.53</v>
      </c>
      <c r="F211" t="n">
        <v>14.7</v>
      </c>
      <c r="G211" t="n">
        <v>30.4</v>
      </c>
      <c r="H211" t="n">
        <v>0.4</v>
      </c>
      <c r="I211" t="n">
        <v>29</v>
      </c>
      <c r="J211" t="n">
        <v>219.92</v>
      </c>
      <c r="K211" t="n">
        <v>56.13</v>
      </c>
      <c r="L211" t="n">
        <v>5</v>
      </c>
      <c r="M211" t="n">
        <v>27</v>
      </c>
      <c r="N211" t="n">
        <v>48.79</v>
      </c>
      <c r="O211" t="n">
        <v>27357.39</v>
      </c>
      <c r="P211" t="n">
        <v>195.1</v>
      </c>
      <c r="Q211" t="n">
        <v>1389.62</v>
      </c>
      <c r="R211" t="n">
        <v>59.08</v>
      </c>
      <c r="S211" t="n">
        <v>39.31</v>
      </c>
      <c r="T211" t="n">
        <v>8962.58</v>
      </c>
      <c r="U211" t="n">
        <v>0.67</v>
      </c>
      <c r="V211" t="n">
        <v>0.87</v>
      </c>
      <c r="W211" t="n">
        <v>3.41</v>
      </c>
      <c r="X211" t="n">
        <v>0.57</v>
      </c>
      <c r="Y211" t="n">
        <v>1</v>
      </c>
      <c r="Z211" t="n">
        <v>10</v>
      </c>
    </row>
    <row r="212">
      <c r="A212" t="n">
        <v>17</v>
      </c>
      <c r="B212" t="n">
        <v>110</v>
      </c>
      <c r="C212" t="inlineStr">
        <is>
          <t xml:space="preserve">CONCLUIDO	</t>
        </is>
      </c>
      <c r="D212" t="n">
        <v>5.4178</v>
      </c>
      <c r="E212" t="n">
        <v>18.46</v>
      </c>
      <c r="F212" t="n">
        <v>14.66</v>
      </c>
      <c r="G212" t="n">
        <v>31.42</v>
      </c>
      <c r="H212" t="n">
        <v>0.42</v>
      </c>
      <c r="I212" t="n">
        <v>28</v>
      </c>
      <c r="J212" t="n">
        <v>220.33</v>
      </c>
      <c r="K212" t="n">
        <v>56.13</v>
      </c>
      <c r="L212" t="n">
        <v>5.25</v>
      </c>
      <c r="M212" t="n">
        <v>26</v>
      </c>
      <c r="N212" t="n">
        <v>48.95</v>
      </c>
      <c r="O212" t="n">
        <v>27408.3</v>
      </c>
      <c r="P212" t="n">
        <v>193.63</v>
      </c>
      <c r="Q212" t="n">
        <v>1389.67</v>
      </c>
      <c r="R212" t="n">
        <v>58.07</v>
      </c>
      <c r="S212" t="n">
        <v>39.31</v>
      </c>
      <c r="T212" t="n">
        <v>8459.969999999999</v>
      </c>
      <c r="U212" t="n">
        <v>0.68</v>
      </c>
      <c r="V212" t="n">
        <v>0.88</v>
      </c>
      <c r="W212" t="n">
        <v>3.41</v>
      </c>
      <c r="X212" t="n">
        <v>0.54</v>
      </c>
      <c r="Y212" t="n">
        <v>1</v>
      </c>
      <c r="Z212" t="n">
        <v>10</v>
      </c>
    </row>
    <row r="213">
      <c r="A213" t="n">
        <v>18</v>
      </c>
      <c r="B213" t="n">
        <v>110</v>
      </c>
      <c r="C213" t="inlineStr">
        <is>
          <t xml:space="preserve">CONCLUIDO	</t>
        </is>
      </c>
      <c r="D213" t="n">
        <v>5.4547</v>
      </c>
      <c r="E213" t="n">
        <v>18.33</v>
      </c>
      <c r="F213" t="n">
        <v>14.62</v>
      </c>
      <c r="G213" t="n">
        <v>33.74</v>
      </c>
      <c r="H213" t="n">
        <v>0.44</v>
      </c>
      <c r="I213" t="n">
        <v>26</v>
      </c>
      <c r="J213" t="n">
        <v>220.74</v>
      </c>
      <c r="K213" t="n">
        <v>56.13</v>
      </c>
      <c r="L213" t="n">
        <v>5.5</v>
      </c>
      <c r="M213" t="n">
        <v>24</v>
      </c>
      <c r="N213" t="n">
        <v>49.12</v>
      </c>
      <c r="O213" t="n">
        <v>27459.27</v>
      </c>
      <c r="P213" t="n">
        <v>191.28</v>
      </c>
      <c r="Q213" t="n">
        <v>1389.57</v>
      </c>
      <c r="R213" t="n">
        <v>56.85</v>
      </c>
      <c r="S213" t="n">
        <v>39.31</v>
      </c>
      <c r="T213" t="n">
        <v>7862.04</v>
      </c>
      <c r="U213" t="n">
        <v>0.6899999999999999</v>
      </c>
      <c r="V213" t="n">
        <v>0.88</v>
      </c>
      <c r="W213" t="n">
        <v>3.4</v>
      </c>
      <c r="X213" t="n">
        <v>0.5</v>
      </c>
      <c r="Y213" t="n">
        <v>1</v>
      </c>
      <c r="Z213" t="n">
        <v>10</v>
      </c>
    </row>
    <row r="214">
      <c r="A214" t="n">
        <v>19</v>
      </c>
      <c r="B214" t="n">
        <v>110</v>
      </c>
      <c r="C214" t="inlineStr">
        <is>
          <t xml:space="preserve">CONCLUIDO	</t>
        </is>
      </c>
      <c r="D214" t="n">
        <v>5.4703</v>
      </c>
      <c r="E214" t="n">
        <v>18.28</v>
      </c>
      <c r="F214" t="n">
        <v>14.61</v>
      </c>
      <c r="G214" t="n">
        <v>35.07</v>
      </c>
      <c r="H214" t="n">
        <v>0.46</v>
      </c>
      <c r="I214" t="n">
        <v>25</v>
      </c>
      <c r="J214" t="n">
        <v>221.16</v>
      </c>
      <c r="K214" t="n">
        <v>56.13</v>
      </c>
      <c r="L214" t="n">
        <v>5.75</v>
      </c>
      <c r="M214" t="n">
        <v>23</v>
      </c>
      <c r="N214" t="n">
        <v>49.28</v>
      </c>
      <c r="O214" t="n">
        <v>27510.3</v>
      </c>
      <c r="P214" t="n">
        <v>190.26</v>
      </c>
      <c r="Q214" t="n">
        <v>1389.57</v>
      </c>
      <c r="R214" t="n">
        <v>56.69</v>
      </c>
      <c r="S214" t="n">
        <v>39.31</v>
      </c>
      <c r="T214" t="n">
        <v>7783.12</v>
      </c>
      <c r="U214" t="n">
        <v>0.6899999999999999</v>
      </c>
      <c r="V214" t="n">
        <v>0.88</v>
      </c>
      <c r="W214" t="n">
        <v>3.4</v>
      </c>
      <c r="X214" t="n">
        <v>0.49</v>
      </c>
      <c r="Y214" t="n">
        <v>1</v>
      </c>
      <c r="Z214" t="n">
        <v>10</v>
      </c>
    </row>
    <row r="215">
      <c r="A215" t="n">
        <v>20</v>
      </c>
      <c r="B215" t="n">
        <v>110</v>
      </c>
      <c r="C215" t="inlineStr">
        <is>
          <t xml:space="preserve">CONCLUIDO	</t>
        </is>
      </c>
      <c r="D215" t="n">
        <v>5.4916</v>
      </c>
      <c r="E215" t="n">
        <v>18.21</v>
      </c>
      <c r="F215" t="n">
        <v>14.58</v>
      </c>
      <c r="G215" t="n">
        <v>36.46</v>
      </c>
      <c r="H215" t="n">
        <v>0.48</v>
      </c>
      <c r="I215" t="n">
        <v>24</v>
      </c>
      <c r="J215" t="n">
        <v>221.57</v>
      </c>
      <c r="K215" t="n">
        <v>56.13</v>
      </c>
      <c r="L215" t="n">
        <v>6</v>
      </c>
      <c r="M215" t="n">
        <v>22</v>
      </c>
      <c r="N215" t="n">
        <v>49.45</v>
      </c>
      <c r="O215" t="n">
        <v>27561.39</v>
      </c>
      <c r="P215" t="n">
        <v>187.55</v>
      </c>
      <c r="Q215" t="n">
        <v>1389.57</v>
      </c>
      <c r="R215" t="n">
        <v>55.65</v>
      </c>
      <c r="S215" t="n">
        <v>39.31</v>
      </c>
      <c r="T215" t="n">
        <v>7270.32</v>
      </c>
      <c r="U215" t="n">
        <v>0.71</v>
      </c>
      <c r="V215" t="n">
        <v>0.88</v>
      </c>
      <c r="W215" t="n">
        <v>3.4</v>
      </c>
      <c r="X215" t="n">
        <v>0.46</v>
      </c>
      <c r="Y215" t="n">
        <v>1</v>
      </c>
      <c r="Z215" t="n">
        <v>10</v>
      </c>
    </row>
    <row r="216">
      <c r="A216" t="n">
        <v>21</v>
      </c>
      <c r="B216" t="n">
        <v>110</v>
      </c>
      <c r="C216" t="inlineStr">
        <is>
          <t xml:space="preserve">CONCLUIDO	</t>
        </is>
      </c>
      <c r="D216" t="n">
        <v>5.5067</v>
      </c>
      <c r="E216" t="n">
        <v>18.16</v>
      </c>
      <c r="F216" t="n">
        <v>14.58</v>
      </c>
      <c r="G216" t="n">
        <v>38.02</v>
      </c>
      <c r="H216" t="n">
        <v>0.5</v>
      </c>
      <c r="I216" t="n">
        <v>23</v>
      </c>
      <c r="J216" t="n">
        <v>221.99</v>
      </c>
      <c r="K216" t="n">
        <v>56.13</v>
      </c>
      <c r="L216" t="n">
        <v>6.25</v>
      </c>
      <c r="M216" t="n">
        <v>21</v>
      </c>
      <c r="N216" t="n">
        <v>49.61</v>
      </c>
      <c r="O216" t="n">
        <v>27612.53</v>
      </c>
      <c r="P216" t="n">
        <v>185.89</v>
      </c>
      <c r="Q216" t="n">
        <v>1389.67</v>
      </c>
      <c r="R216" t="n">
        <v>55.31</v>
      </c>
      <c r="S216" t="n">
        <v>39.31</v>
      </c>
      <c r="T216" t="n">
        <v>7107.95</v>
      </c>
      <c r="U216" t="n">
        <v>0.71</v>
      </c>
      <c r="V216" t="n">
        <v>0.88</v>
      </c>
      <c r="W216" t="n">
        <v>3.4</v>
      </c>
      <c r="X216" t="n">
        <v>0.45</v>
      </c>
      <c r="Y216" t="n">
        <v>1</v>
      </c>
      <c r="Z216" t="n">
        <v>10</v>
      </c>
    </row>
    <row r="217">
      <c r="A217" t="n">
        <v>22</v>
      </c>
      <c r="B217" t="n">
        <v>110</v>
      </c>
      <c r="C217" t="inlineStr">
        <is>
          <t xml:space="preserve">CONCLUIDO	</t>
        </is>
      </c>
      <c r="D217" t="n">
        <v>5.5285</v>
      </c>
      <c r="E217" t="n">
        <v>18.09</v>
      </c>
      <c r="F217" t="n">
        <v>14.55</v>
      </c>
      <c r="G217" t="n">
        <v>39.67</v>
      </c>
      <c r="H217" t="n">
        <v>0.52</v>
      </c>
      <c r="I217" t="n">
        <v>22</v>
      </c>
      <c r="J217" t="n">
        <v>222.4</v>
      </c>
      <c r="K217" t="n">
        <v>56.13</v>
      </c>
      <c r="L217" t="n">
        <v>6.5</v>
      </c>
      <c r="M217" t="n">
        <v>20</v>
      </c>
      <c r="N217" t="n">
        <v>49.78</v>
      </c>
      <c r="O217" t="n">
        <v>27663.85</v>
      </c>
      <c r="P217" t="n">
        <v>184.37</v>
      </c>
      <c r="Q217" t="n">
        <v>1389.62</v>
      </c>
      <c r="R217" t="n">
        <v>54.5</v>
      </c>
      <c r="S217" t="n">
        <v>39.31</v>
      </c>
      <c r="T217" t="n">
        <v>6705.93</v>
      </c>
      <c r="U217" t="n">
        <v>0.72</v>
      </c>
      <c r="V217" t="n">
        <v>0.88</v>
      </c>
      <c r="W217" t="n">
        <v>3.4</v>
      </c>
      <c r="X217" t="n">
        <v>0.42</v>
      </c>
      <c r="Y217" t="n">
        <v>1</v>
      </c>
      <c r="Z217" t="n">
        <v>10</v>
      </c>
    </row>
    <row r="218">
      <c r="A218" t="n">
        <v>23</v>
      </c>
      <c r="B218" t="n">
        <v>110</v>
      </c>
      <c r="C218" t="inlineStr">
        <is>
          <t xml:space="preserve">CONCLUIDO	</t>
        </is>
      </c>
      <c r="D218" t="n">
        <v>5.5546</v>
      </c>
      <c r="E218" t="n">
        <v>18</v>
      </c>
      <c r="F218" t="n">
        <v>14.5</v>
      </c>
      <c r="G218" t="n">
        <v>41.44</v>
      </c>
      <c r="H218" t="n">
        <v>0.54</v>
      </c>
      <c r="I218" t="n">
        <v>21</v>
      </c>
      <c r="J218" t="n">
        <v>222.82</v>
      </c>
      <c r="K218" t="n">
        <v>56.13</v>
      </c>
      <c r="L218" t="n">
        <v>6.75</v>
      </c>
      <c r="M218" t="n">
        <v>19</v>
      </c>
      <c r="N218" t="n">
        <v>49.94</v>
      </c>
      <c r="O218" t="n">
        <v>27715.11</v>
      </c>
      <c r="P218" t="n">
        <v>181.85</v>
      </c>
      <c r="Q218" t="n">
        <v>1389.59</v>
      </c>
      <c r="R218" t="n">
        <v>53.26</v>
      </c>
      <c r="S218" t="n">
        <v>39.31</v>
      </c>
      <c r="T218" t="n">
        <v>6090.85</v>
      </c>
      <c r="U218" t="n">
        <v>0.74</v>
      </c>
      <c r="V218" t="n">
        <v>0.89</v>
      </c>
      <c r="W218" t="n">
        <v>3.39</v>
      </c>
      <c r="X218" t="n">
        <v>0.38</v>
      </c>
      <c r="Y218" t="n">
        <v>1</v>
      </c>
      <c r="Z218" t="n">
        <v>10</v>
      </c>
    </row>
    <row r="219">
      <c r="A219" t="n">
        <v>24</v>
      </c>
      <c r="B219" t="n">
        <v>110</v>
      </c>
      <c r="C219" t="inlineStr">
        <is>
          <t xml:space="preserve">CONCLUIDO	</t>
        </is>
      </c>
      <c r="D219" t="n">
        <v>5.5687</v>
      </c>
      <c r="E219" t="n">
        <v>17.96</v>
      </c>
      <c r="F219" t="n">
        <v>14.5</v>
      </c>
      <c r="G219" t="n">
        <v>43.5</v>
      </c>
      <c r="H219" t="n">
        <v>0.5600000000000001</v>
      </c>
      <c r="I219" t="n">
        <v>20</v>
      </c>
      <c r="J219" t="n">
        <v>223.23</v>
      </c>
      <c r="K219" t="n">
        <v>56.13</v>
      </c>
      <c r="L219" t="n">
        <v>7</v>
      </c>
      <c r="M219" t="n">
        <v>18</v>
      </c>
      <c r="N219" t="n">
        <v>50.11</v>
      </c>
      <c r="O219" t="n">
        <v>27766.43</v>
      </c>
      <c r="P219" t="n">
        <v>181.4</v>
      </c>
      <c r="Q219" t="n">
        <v>1389.66</v>
      </c>
      <c r="R219" t="n">
        <v>53.23</v>
      </c>
      <c r="S219" t="n">
        <v>39.31</v>
      </c>
      <c r="T219" t="n">
        <v>6078.57</v>
      </c>
      <c r="U219" t="n">
        <v>0.74</v>
      </c>
      <c r="V219" t="n">
        <v>0.89</v>
      </c>
      <c r="W219" t="n">
        <v>3.39</v>
      </c>
      <c r="X219" t="n">
        <v>0.38</v>
      </c>
      <c r="Y219" t="n">
        <v>1</v>
      </c>
      <c r="Z219" t="n">
        <v>10</v>
      </c>
    </row>
    <row r="220">
      <c r="A220" t="n">
        <v>25</v>
      </c>
      <c r="B220" t="n">
        <v>110</v>
      </c>
      <c r="C220" t="inlineStr">
        <is>
          <t xml:space="preserve">CONCLUIDO	</t>
        </is>
      </c>
      <c r="D220" t="n">
        <v>5.5885</v>
      </c>
      <c r="E220" t="n">
        <v>17.89</v>
      </c>
      <c r="F220" t="n">
        <v>14.48</v>
      </c>
      <c r="G220" t="n">
        <v>45.72</v>
      </c>
      <c r="H220" t="n">
        <v>0.58</v>
      </c>
      <c r="I220" t="n">
        <v>19</v>
      </c>
      <c r="J220" t="n">
        <v>223.65</v>
      </c>
      <c r="K220" t="n">
        <v>56.13</v>
      </c>
      <c r="L220" t="n">
        <v>7.25</v>
      </c>
      <c r="M220" t="n">
        <v>17</v>
      </c>
      <c r="N220" t="n">
        <v>50.27</v>
      </c>
      <c r="O220" t="n">
        <v>27817.81</v>
      </c>
      <c r="P220" t="n">
        <v>179.25</v>
      </c>
      <c r="Q220" t="n">
        <v>1389.63</v>
      </c>
      <c r="R220" t="n">
        <v>52.36</v>
      </c>
      <c r="S220" t="n">
        <v>39.31</v>
      </c>
      <c r="T220" t="n">
        <v>5652.12</v>
      </c>
      <c r="U220" t="n">
        <v>0.75</v>
      </c>
      <c r="V220" t="n">
        <v>0.89</v>
      </c>
      <c r="W220" t="n">
        <v>3.39</v>
      </c>
      <c r="X220" t="n">
        <v>0.36</v>
      </c>
      <c r="Y220" t="n">
        <v>1</v>
      </c>
      <c r="Z220" t="n">
        <v>10</v>
      </c>
    </row>
    <row r="221">
      <c r="A221" t="n">
        <v>26</v>
      </c>
      <c r="B221" t="n">
        <v>110</v>
      </c>
      <c r="C221" t="inlineStr">
        <is>
          <t xml:space="preserve">CONCLUIDO	</t>
        </is>
      </c>
      <c r="D221" t="n">
        <v>5.6059</v>
      </c>
      <c r="E221" t="n">
        <v>17.84</v>
      </c>
      <c r="F221" t="n">
        <v>14.47</v>
      </c>
      <c r="G221" t="n">
        <v>48.22</v>
      </c>
      <c r="H221" t="n">
        <v>0.59</v>
      </c>
      <c r="I221" t="n">
        <v>18</v>
      </c>
      <c r="J221" t="n">
        <v>224.07</v>
      </c>
      <c r="K221" t="n">
        <v>56.13</v>
      </c>
      <c r="L221" t="n">
        <v>7.5</v>
      </c>
      <c r="M221" t="n">
        <v>16</v>
      </c>
      <c r="N221" t="n">
        <v>50.44</v>
      </c>
      <c r="O221" t="n">
        <v>27869.24</v>
      </c>
      <c r="P221" t="n">
        <v>177.13</v>
      </c>
      <c r="Q221" t="n">
        <v>1389.69</v>
      </c>
      <c r="R221" t="n">
        <v>52.02</v>
      </c>
      <c r="S221" t="n">
        <v>39.31</v>
      </c>
      <c r="T221" t="n">
        <v>5484.02</v>
      </c>
      <c r="U221" t="n">
        <v>0.76</v>
      </c>
      <c r="V221" t="n">
        <v>0.89</v>
      </c>
      <c r="W221" t="n">
        <v>3.39</v>
      </c>
      <c r="X221" t="n">
        <v>0.34</v>
      </c>
      <c r="Y221" t="n">
        <v>1</v>
      </c>
      <c r="Z221" t="n">
        <v>10</v>
      </c>
    </row>
    <row r="222">
      <c r="A222" t="n">
        <v>27</v>
      </c>
      <c r="B222" t="n">
        <v>110</v>
      </c>
      <c r="C222" t="inlineStr">
        <is>
          <t xml:space="preserve">CONCLUIDO	</t>
        </is>
      </c>
      <c r="D222" t="n">
        <v>5.6074</v>
      </c>
      <c r="E222" t="n">
        <v>17.83</v>
      </c>
      <c r="F222" t="n">
        <v>14.46</v>
      </c>
      <c r="G222" t="n">
        <v>48.2</v>
      </c>
      <c r="H222" t="n">
        <v>0.61</v>
      </c>
      <c r="I222" t="n">
        <v>18</v>
      </c>
      <c r="J222" t="n">
        <v>224.49</v>
      </c>
      <c r="K222" t="n">
        <v>56.13</v>
      </c>
      <c r="L222" t="n">
        <v>7.75</v>
      </c>
      <c r="M222" t="n">
        <v>16</v>
      </c>
      <c r="N222" t="n">
        <v>50.61</v>
      </c>
      <c r="O222" t="n">
        <v>27920.73</v>
      </c>
      <c r="P222" t="n">
        <v>173.97</v>
      </c>
      <c r="Q222" t="n">
        <v>1389.65</v>
      </c>
      <c r="R222" t="n">
        <v>51.99</v>
      </c>
      <c r="S222" t="n">
        <v>39.31</v>
      </c>
      <c r="T222" t="n">
        <v>5470.98</v>
      </c>
      <c r="U222" t="n">
        <v>0.76</v>
      </c>
      <c r="V222" t="n">
        <v>0.89</v>
      </c>
      <c r="W222" t="n">
        <v>3.39</v>
      </c>
      <c r="X222" t="n">
        <v>0.34</v>
      </c>
      <c r="Y222" t="n">
        <v>1</v>
      </c>
      <c r="Z222" t="n">
        <v>10</v>
      </c>
    </row>
    <row r="223">
      <c r="A223" t="n">
        <v>28</v>
      </c>
      <c r="B223" t="n">
        <v>110</v>
      </c>
      <c r="C223" t="inlineStr">
        <is>
          <t xml:space="preserve">CONCLUIDO	</t>
        </is>
      </c>
      <c r="D223" t="n">
        <v>5.6275</v>
      </c>
      <c r="E223" t="n">
        <v>17.77</v>
      </c>
      <c r="F223" t="n">
        <v>14.44</v>
      </c>
      <c r="G223" t="n">
        <v>50.96</v>
      </c>
      <c r="H223" t="n">
        <v>0.63</v>
      </c>
      <c r="I223" t="n">
        <v>17</v>
      </c>
      <c r="J223" t="n">
        <v>224.9</v>
      </c>
      <c r="K223" t="n">
        <v>56.13</v>
      </c>
      <c r="L223" t="n">
        <v>8</v>
      </c>
      <c r="M223" t="n">
        <v>15</v>
      </c>
      <c r="N223" t="n">
        <v>50.78</v>
      </c>
      <c r="O223" t="n">
        <v>27972.28</v>
      </c>
      <c r="P223" t="n">
        <v>173.87</v>
      </c>
      <c r="Q223" t="n">
        <v>1389.62</v>
      </c>
      <c r="R223" t="n">
        <v>51.28</v>
      </c>
      <c r="S223" t="n">
        <v>39.31</v>
      </c>
      <c r="T223" t="n">
        <v>5121.43</v>
      </c>
      <c r="U223" t="n">
        <v>0.77</v>
      </c>
      <c r="V223" t="n">
        <v>0.89</v>
      </c>
      <c r="W223" t="n">
        <v>3.38</v>
      </c>
      <c r="X223" t="n">
        <v>0.32</v>
      </c>
      <c r="Y223" t="n">
        <v>1</v>
      </c>
      <c r="Z223" t="n">
        <v>10</v>
      </c>
    </row>
    <row r="224">
      <c r="A224" t="n">
        <v>29</v>
      </c>
      <c r="B224" t="n">
        <v>110</v>
      </c>
      <c r="C224" t="inlineStr">
        <is>
          <t xml:space="preserve">CONCLUIDO	</t>
        </is>
      </c>
      <c r="D224" t="n">
        <v>5.6472</v>
      </c>
      <c r="E224" t="n">
        <v>17.71</v>
      </c>
      <c r="F224" t="n">
        <v>14.42</v>
      </c>
      <c r="G224" t="n">
        <v>54.07</v>
      </c>
      <c r="H224" t="n">
        <v>0.65</v>
      </c>
      <c r="I224" t="n">
        <v>16</v>
      </c>
      <c r="J224" t="n">
        <v>225.32</v>
      </c>
      <c r="K224" t="n">
        <v>56.13</v>
      </c>
      <c r="L224" t="n">
        <v>8.25</v>
      </c>
      <c r="M224" t="n">
        <v>14</v>
      </c>
      <c r="N224" t="n">
        <v>50.95</v>
      </c>
      <c r="O224" t="n">
        <v>28023.89</v>
      </c>
      <c r="P224" t="n">
        <v>169.86</v>
      </c>
      <c r="Q224" t="n">
        <v>1389.71</v>
      </c>
      <c r="R224" t="n">
        <v>50.56</v>
      </c>
      <c r="S224" t="n">
        <v>39.31</v>
      </c>
      <c r="T224" t="n">
        <v>4767.86</v>
      </c>
      <c r="U224" t="n">
        <v>0.78</v>
      </c>
      <c r="V224" t="n">
        <v>0.89</v>
      </c>
      <c r="W224" t="n">
        <v>3.39</v>
      </c>
      <c r="X224" t="n">
        <v>0.3</v>
      </c>
      <c r="Y224" t="n">
        <v>1</v>
      </c>
      <c r="Z224" t="n">
        <v>10</v>
      </c>
    </row>
    <row r="225">
      <c r="A225" t="n">
        <v>30</v>
      </c>
      <c r="B225" t="n">
        <v>110</v>
      </c>
      <c r="C225" t="inlineStr">
        <is>
          <t xml:space="preserve">CONCLUIDO	</t>
        </is>
      </c>
      <c r="D225" t="n">
        <v>5.6457</v>
      </c>
      <c r="E225" t="n">
        <v>17.71</v>
      </c>
      <c r="F225" t="n">
        <v>14.42</v>
      </c>
      <c r="G225" t="n">
        <v>54.09</v>
      </c>
      <c r="H225" t="n">
        <v>0.67</v>
      </c>
      <c r="I225" t="n">
        <v>16</v>
      </c>
      <c r="J225" t="n">
        <v>225.74</v>
      </c>
      <c r="K225" t="n">
        <v>56.13</v>
      </c>
      <c r="L225" t="n">
        <v>8.5</v>
      </c>
      <c r="M225" t="n">
        <v>12</v>
      </c>
      <c r="N225" t="n">
        <v>51.11</v>
      </c>
      <c r="O225" t="n">
        <v>28075.56</v>
      </c>
      <c r="P225" t="n">
        <v>169.75</v>
      </c>
      <c r="Q225" t="n">
        <v>1389.66</v>
      </c>
      <c r="R225" t="n">
        <v>50.63</v>
      </c>
      <c r="S225" t="n">
        <v>39.31</v>
      </c>
      <c r="T225" t="n">
        <v>4801.67</v>
      </c>
      <c r="U225" t="n">
        <v>0.78</v>
      </c>
      <c r="V225" t="n">
        <v>0.89</v>
      </c>
      <c r="W225" t="n">
        <v>3.39</v>
      </c>
      <c r="X225" t="n">
        <v>0.3</v>
      </c>
      <c r="Y225" t="n">
        <v>1</v>
      </c>
      <c r="Z225" t="n">
        <v>10</v>
      </c>
    </row>
    <row r="226">
      <c r="A226" t="n">
        <v>31</v>
      </c>
      <c r="B226" t="n">
        <v>110</v>
      </c>
      <c r="C226" t="inlineStr">
        <is>
          <t xml:space="preserve">CONCLUIDO	</t>
        </is>
      </c>
      <c r="D226" t="n">
        <v>5.6601</v>
      </c>
      <c r="E226" t="n">
        <v>17.67</v>
      </c>
      <c r="F226" t="n">
        <v>14.42</v>
      </c>
      <c r="G226" t="n">
        <v>57.69</v>
      </c>
      <c r="H226" t="n">
        <v>0.6899999999999999</v>
      </c>
      <c r="I226" t="n">
        <v>15</v>
      </c>
      <c r="J226" t="n">
        <v>226.16</v>
      </c>
      <c r="K226" t="n">
        <v>56.13</v>
      </c>
      <c r="L226" t="n">
        <v>8.75</v>
      </c>
      <c r="M226" t="n">
        <v>11</v>
      </c>
      <c r="N226" t="n">
        <v>51.28</v>
      </c>
      <c r="O226" t="n">
        <v>28127.29</v>
      </c>
      <c r="P226" t="n">
        <v>168.11</v>
      </c>
      <c r="Q226" t="n">
        <v>1389.63</v>
      </c>
      <c r="R226" t="n">
        <v>50.5</v>
      </c>
      <c r="S226" t="n">
        <v>39.31</v>
      </c>
      <c r="T226" t="n">
        <v>4741.48</v>
      </c>
      <c r="U226" t="n">
        <v>0.78</v>
      </c>
      <c r="V226" t="n">
        <v>0.89</v>
      </c>
      <c r="W226" t="n">
        <v>3.39</v>
      </c>
      <c r="X226" t="n">
        <v>0.3</v>
      </c>
      <c r="Y226" t="n">
        <v>1</v>
      </c>
      <c r="Z226" t="n">
        <v>10</v>
      </c>
    </row>
    <row r="227">
      <c r="A227" t="n">
        <v>32</v>
      </c>
      <c r="B227" t="n">
        <v>110</v>
      </c>
      <c r="C227" t="inlineStr">
        <is>
          <t xml:space="preserve">CONCLUIDO	</t>
        </is>
      </c>
      <c r="D227" t="n">
        <v>5.6614</v>
      </c>
      <c r="E227" t="n">
        <v>17.66</v>
      </c>
      <c r="F227" t="n">
        <v>14.42</v>
      </c>
      <c r="G227" t="n">
        <v>57.67</v>
      </c>
      <c r="H227" t="n">
        <v>0.71</v>
      </c>
      <c r="I227" t="n">
        <v>15</v>
      </c>
      <c r="J227" t="n">
        <v>226.58</v>
      </c>
      <c r="K227" t="n">
        <v>56.13</v>
      </c>
      <c r="L227" t="n">
        <v>9</v>
      </c>
      <c r="M227" t="n">
        <v>8</v>
      </c>
      <c r="N227" t="n">
        <v>51.45</v>
      </c>
      <c r="O227" t="n">
        <v>28179.08</v>
      </c>
      <c r="P227" t="n">
        <v>166.83</v>
      </c>
      <c r="Q227" t="n">
        <v>1389.57</v>
      </c>
      <c r="R227" t="n">
        <v>50.33</v>
      </c>
      <c r="S227" t="n">
        <v>39.31</v>
      </c>
      <c r="T227" t="n">
        <v>4656.43</v>
      </c>
      <c r="U227" t="n">
        <v>0.78</v>
      </c>
      <c r="V227" t="n">
        <v>0.89</v>
      </c>
      <c r="W227" t="n">
        <v>3.39</v>
      </c>
      <c r="X227" t="n">
        <v>0.3</v>
      </c>
      <c r="Y227" t="n">
        <v>1</v>
      </c>
      <c r="Z227" t="n">
        <v>10</v>
      </c>
    </row>
    <row r="228">
      <c r="A228" t="n">
        <v>33</v>
      </c>
      <c r="B228" t="n">
        <v>110</v>
      </c>
      <c r="C228" t="inlineStr">
        <is>
          <t xml:space="preserve">CONCLUIDO	</t>
        </is>
      </c>
      <c r="D228" t="n">
        <v>5.659</v>
      </c>
      <c r="E228" t="n">
        <v>17.67</v>
      </c>
      <c r="F228" t="n">
        <v>14.42</v>
      </c>
      <c r="G228" t="n">
        <v>57.7</v>
      </c>
      <c r="H228" t="n">
        <v>0.72</v>
      </c>
      <c r="I228" t="n">
        <v>15</v>
      </c>
      <c r="J228" t="n">
        <v>227</v>
      </c>
      <c r="K228" t="n">
        <v>56.13</v>
      </c>
      <c r="L228" t="n">
        <v>9.25</v>
      </c>
      <c r="M228" t="n">
        <v>7</v>
      </c>
      <c r="N228" t="n">
        <v>51.62</v>
      </c>
      <c r="O228" t="n">
        <v>28230.92</v>
      </c>
      <c r="P228" t="n">
        <v>166.26</v>
      </c>
      <c r="Q228" t="n">
        <v>1389.67</v>
      </c>
      <c r="R228" t="n">
        <v>50.64</v>
      </c>
      <c r="S228" t="n">
        <v>39.31</v>
      </c>
      <c r="T228" t="n">
        <v>4809.96</v>
      </c>
      <c r="U228" t="n">
        <v>0.78</v>
      </c>
      <c r="V228" t="n">
        <v>0.89</v>
      </c>
      <c r="W228" t="n">
        <v>3.39</v>
      </c>
      <c r="X228" t="n">
        <v>0.3</v>
      </c>
      <c r="Y228" t="n">
        <v>1</v>
      </c>
      <c r="Z228" t="n">
        <v>10</v>
      </c>
    </row>
    <row r="229">
      <c r="A229" t="n">
        <v>34</v>
      </c>
      <c r="B229" t="n">
        <v>110</v>
      </c>
      <c r="C229" t="inlineStr">
        <is>
          <t xml:space="preserve">CONCLUIDO	</t>
        </is>
      </c>
      <c r="D229" t="n">
        <v>5.6831</v>
      </c>
      <c r="E229" t="n">
        <v>17.6</v>
      </c>
      <c r="F229" t="n">
        <v>14.39</v>
      </c>
      <c r="G229" t="n">
        <v>61.68</v>
      </c>
      <c r="H229" t="n">
        <v>0.74</v>
      </c>
      <c r="I229" t="n">
        <v>14</v>
      </c>
      <c r="J229" t="n">
        <v>227.42</v>
      </c>
      <c r="K229" t="n">
        <v>56.13</v>
      </c>
      <c r="L229" t="n">
        <v>9.5</v>
      </c>
      <c r="M229" t="n">
        <v>2</v>
      </c>
      <c r="N229" t="n">
        <v>51.8</v>
      </c>
      <c r="O229" t="n">
        <v>28282.83</v>
      </c>
      <c r="P229" t="n">
        <v>165.47</v>
      </c>
      <c r="Q229" t="n">
        <v>1389.73</v>
      </c>
      <c r="R229" t="n">
        <v>49.41</v>
      </c>
      <c r="S229" t="n">
        <v>39.31</v>
      </c>
      <c r="T229" t="n">
        <v>4200.01</v>
      </c>
      <c r="U229" t="n">
        <v>0.8</v>
      </c>
      <c r="V229" t="n">
        <v>0.89</v>
      </c>
      <c r="W229" t="n">
        <v>3.39</v>
      </c>
      <c r="X229" t="n">
        <v>0.27</v>
      </c>
      <c r="Y229" t="n">
        <v>1</v>
      </c>
      <c r="Z229" t="n">
        <v>10</v>
      </c>
    </row>
    <row r="230">
      <c r="A230" t="n">
        <v>35</v>
      </c>
      <c r="B230" t="n">
        <v>110</v>
      </c>
      <c r="C230" t="inlineStr">
        <is>
          <t xml:space="preserve">CONCLUIDO	</t>
        </is>
      </c>
      <c r="D230" t="n">
        <v>5.6815</v>
      </c>
      <c r="E230" t="n">
        <v>17.6</v>
      </c>
      <c r="F230" t="n">
        <v>14.4</v>
      </c>
      <c r="G230" t="n">
        <v>61.7</v>
      </c>
      <c r="H230" t="n">
        <v>0.76</v>
      </c>
      <c r="I230" t="n">
        <v>14</v>
      </c>
      <c r="J230" t="n">
        <v>227.84</v>
      </c>
      <c r="K230" t="n">
        <v>56.13</v>
      </c>
      <c r="L230" t="n">
        <v>9.75</v>
      </c>
      <c r="M230" t="n">
        <v>2</v>
      </c>
      <c r="N230" t="n">
        <v>51.97</v>
      </c>
      <c r="O230" t="n">
        <v>28334.8</v>
      </c>
      <c r="P230" t="n">
        <v>165.41</v>
      </c>
      <c r="Q230" t="n">
        <v>1389.6</v>
      </c>
      <c r="R230" t="n">
        <v>49.55</v>
      </c>
      <c r="S230" t="n">
        <v>39.31</v>
      </c>
      <c r="T230" t="n">
        <v>4269.79</v>
      </c>
      <c r="U230" t="n">
        <v>0.79</v>
      </c>
      <c r="V230" t="n">
        <v>0.89</v>
      </c>
      <c r="W230" t="n">
        <v>3.39</v>
      </c>
      <c r="X230" t="n">
        <v>0.28</v>
      </c>
      <c r="Y230" t="n">
        <v>1</v>
      </c>
      <c r="Z230" t="n">
        <v>10</v>
      </c>
    </row>
    <row r="231">
      <c r="A231" t="n">
        <v>36</v>
      </c>
      <c r="B231" t="n">
        <v>110</v>
      </c>
      <c r="C231" t="inlineStr">
        <is>
          <t xml:space="preserve">CONCLUIDO	</t>
        </is>
      </c>
      <c r="D231" t="n">
        <v>5.6809</v>
      </c>
      <c r="E231" t="n">
        <v>17.6</v>
      </c>
      <c r="F231" t="n">
        <v>14.4</v>
      </c>
      <c r="G231" t="n">
        <v>61.71</v>
      </c>
      <c r="H231" t="n">
        <v>0.78</v>
      </c>
      <c r="I231" t="n">
        <v>14</v>
      </c>
      <c r="J231" t="n">
        <v>228.27</v>
      </c>
      <c r="K231" t="n">
        <v>56.13</v>
      </c>
      <c r="L231" t="n">
        <v>10</v>
      </c>
      <c r="M231" t="n">
        <v>0</v>
      </c>
      <c r="N231" t="n">
        <v>52.14</v>
      </c>
      <c r="O231" t="n">
        <v>28386.82</v>
      </c>
      <c r="P231" t="n">
        <v>165.34</v>
      </c>
      <c r="Q231" t="n">
        <v>1389.62</v>
      </c>
      <c r="R231" t="n">
        <v>49.55</v>
      </c>
      <c r="S231" t="n">
        <v>39.31</v>
      </c>
      <c r="T231" t="n">
        <v>4268.51</v>
      </c>
      <c r="U231" t="n">
        <v>0.79</v>
      </c>
      <c r="V231" t="n">
        <v>0.89</v>
      </c>
      <c r="W231" t="n">
        <v>3.4</v>
      </c>
      <c r="X231" t="n">
        <v>0.28</v>
      </c>
      <c r="Y231" t="n">
        <v>1</v>
      </c>
      <c r="Z231" t="n">
        <v>10</v>
      </c>
    </row>
    <row r="232">
      <c r="A232" t="n">
        <v>0</v>
      </c>
      <c r="B232" t="n">
        <v>150</v>
      </c>
      <c r="C232" t="inlineStr">
        <is>
          <t xml:space="preserve">CONCLUIDO	</t>
        </is>
      </c>
      <c r="D232" t="n">
        <v>2.7453</v>
      </c>
      <c r="E232" t="n">
        <v>36.43</v>
      </c>
      <c r="F232" t="n">
        <v>19.37</v>
      </c>
      <c r="G232" t="n">
        <v>4.59</v>
      </c>
      <c r="H232" t="n">
        <v>0.06</v>
      </c>
      <c r="I232" t="n">
        <v>253</v>
      </c>
      <c r="J232" t="n">
        <v>296.65</v>
      </c>
      <c r="K232" t="n">
        <v>61.82</v>
      </c>
      <c r="L232" t="n">
        <v>1</v>
      </c>
      <c r="M232" t="n">
        <v>251</v>
      </c>
      <c r="N232" t="n">
        <v>83.83</v>
      </c>
      <c r="O232" t="n">
        <v>36821.52</v>
      </c>
      <c r="P232" t="n">
        <v>351.84</v>
      </c>
      <c r="Q232" t="n">
        <v>1390.59</v>
      </c>
      <c r="R232" t="n">
        <v>205.08</v>
      </c>
      <c r="S232" t="n">
        <v>39.31</v>
      </c>
      <c r="T232" t="n">
        <v>80842.08</v>
      </c>
      <c r="U232" t="n">
        <v>0.19</v>
      </c>
      <c r="V232" t="n">
        <v>0.66</v>
      </c>
      <c r="W232" t="n">
        <v>3.78</v>
      </c>
      <c r="X232" t="n">
        <v>5.24</v>
      </c>
      <c r="Y232" t="n">
        <v>1</v>
      </c>
      <c r="Z232" t="n">
        <v>10</v>
      </c>
    </row>
    <row r="233">
      <c r="A233" t="n">
        <v>1</v>
      </c>
      <c r="B233" t="n">
        <v>150</v>
      </c>
      <c r="C233" t="inlineStr">
        <is>
          <t xml:space="preserve">CONCLUIDO	</t>
        </is>
      </c>
      <c r="D233" t="n">
        <v>3.1829</v>
      </c>
      <c r="E233" t="n">
        <v>31.42</v>
      </c>
      <c r="F233" t="n">
        <v>17.98</v>
      </c>
      <c r="G233" t="n">
        <v>5.74</v>
      </c>
      <c r="H233" t="n">
        <v>0.07000000000000001</v>
      </c>
      <c r="I233" t="n">
        <v>188</v>
      </c>
      <c r="J233" t="n">
        <v>297.17</v>
      </c>
      <c r="K233" t="n">
        <v>61.82</v>
      </c>
      <c r="L233" t="n">
        <v>1.25</v>
      </c>
      <c r="M233" t="n">
        <v>186</v>
      </c>
      <c r="N233" t="n">
        <v>84.09999999999999</v>
      </c>
      <c r="O233" t="n">
        <v>36885.7</v>
      </c>
      <c r="P233" t="n">
        <v>325.62</v>
      </c>
      <c r="Q233" t="n">
        <v>1390.33</v>
      </c>
      <c r="R233" t="n">
        <v>161.42</v>
      </c>
      <c r="S233" t="n">
        <v>39.31</v>
      </c>
      <c r="T233" t="n">
        <v>59335.84</v>
      </c>
      <c r="U233" t="n">
        <v>0.24</v>
      </c>
      <c r="V233" t="n">
        <v>0.71</v>
      </c>
      <c r="W233" t="n">
        <v>3.67</v>
      </c>
      <c r="X233" t="n">
        <v>3.85</v>
      </c>
      <c r="Y233" t="n">
        <v>1</v>
      </c>
      <c r="Z233" t="n">
        <v>10</v>
      </c>
    </row>
    <row r="234">
      <c r="A234" t="n">
        <v>2</v>
      </c>
      <c r="B234" t="n">
        <v>150</v>
      </c>
      <c r="C234" t="inlineStr">
        <is>
          <t xml:space="preserve">CONCLUIDO	</t>
        </is>
      </c>
      <c r="D234" t="n">
        <v>3.5143</v>
      </c>
      <c r="E234" t="n">
        <v>28.46</v>
      </c>
      <c r="F234" t="n">
        <v>17.18</v>
      </c>
      <c r="G234" t="n">
        <v>6.92</v>
      </c>
      <c r="H234" t="n">
        <v>0.09</v>
      </c>
      <c r="I234" t="n">
        <v>149</v>
      </c>
      <c r="J234" t="n">
        <v>297.7</v>
      </c>
      <c r="K234" t="n">
        <v>61.82</v>
      </c>
      <c r="L234" t="n">
        <v>1.5</v>
      </c>
      <c r="M234" t="n">
        <v>147</v>
      </c>
      <c r="N234" t="n">
        <v>84.37</v>
      </c>
      <c r="O234" t="n">
        <v>36949.99</v>
      </c>
      <c r="P234" t="n">
        <v>310.33</v>
      </c>
      <c r="Q234" t="n">
        <v>1390.16</v>
      </c>
      <c r="R234" t="n">
        <v>135.94</v>
      </c>
      <c r="S234" t="n">
        <v>39.31</v>
      </c>
      <c r="T234" t="n">
        <v>46788.38</v>
      </c>
      <c r="U234" t="n">
        <v>0.29</v>
      </c>
      <c r="V234" t="n">
        <v>0.75</v>
      </c>
      <c r="W234" t="n">
        <v>3.62</v>
      </c>
      <c r="X234" t="n">
        <v>3.05</v>
      </c>
      <c r="Y234" t="n">
        <v>1</v>
      </c>
      <c r="Z234" t="n">
        <v>10</v>
      </c>
    </row>
    <row r="235">
      <c r="A235" t="n">
        <v>3</v>
      </c>
      <c r="B235" t="n">
        <v>150</v>
      </c>
      <c r="C235" t="inlineStr">
        <is>
          <t xml:space="preserve">CONCLUIDO	</t>
        </is>
      </c>
      <c r="D235" t="n">
        <v>3.7705</v>
      </c>
      <c r="E235" t="n">
        <v>26.52</v>
      </c>
      <c r="F235" t="n">
        <v>16.64</v>
      </c>
      <c r="G235" t="n">
        <v>8.050000000000001</v>
      </c>
      <c r="H235" t="n">
        <v>0.1</v>
      </c>
      <c r="I235" t="n">
        <v>124</v>
      </c>
      <c r="J235" t="n">
        <v>298.22</v>
      </c>
      <c r="K235" t="n">
        <v>61.82</v>
      </c>
      <c r="L235" t="n">
        <v>1.75</v>
      </c>
      <c r="M235" t="n">
        <v>122</v>
      </c>
      <c r="N235" t="n">
        <v>84.65000000000001</v>
      </c>
      <c r="O235" t="n">
        <v>37014.39</v>
      </c>
      <c r="P235" t="n">
        <v>299.63</v>
      </c>
      <c r="Q235" t="n">
        <v>1390.09</v>
      </c>
      <c r="R235" t="n">
        <v>119.59</v>
      </c>
      <c r="S235" t="n">
        <v>39.31</v>
      </c>
      <c r="T235" t="n">
        <v>38738.75</v>
      </c>
      <c r="U235" t="n">
        <v>0.33</v>
      </c>
      <c r="V235" t="n">
        <v>0.77</v>
      </c>
      <c r="W235" t="n">
        <v>3.56</v>
      </c>
      <c r="X235" t="n">
        <v>2.51</v>
      </c>
      <c r="Y235" t="n">
        <v>1</v>
      </c>
      <c r="Z235" t="n">
        <v>10</v>
      </c>
    </row>
    <row r="236">
      <c r="A236" t="n">
        <v>4</v>
      </c>
      <c r="B236" t="n">
        <v>150</v>
      </c>
      <c r="C236" t="inlineStr">
        <is>
          <t xml:space="preserve">CONCLUIDO	</t>
        </is>
      </c>
      <c r="D236" t="n">
        <v>3.9756</v>
      </c>
      <c r="E236" t="n">
        <v>25.15</v>
      </c>
      <c r="F236" t="n">
        <v>16.27</v>
      </c>
      <c r="G236" t="n">
        <v>9.210000000000001</v>
      </c>
      <c r="H236" t="n">
        <v>0.12</v>
      </c>
      <c r="I236" t="n">
        <v>106</v>
      </c>
      <c r="J236" t="n">
        <v>298.74</v>
      </c>
      <c r="K236" t="n">
        <v>61.82</v>
      </c>
      <c r="L236" t="n">
        <v>2</v>
      </c>
      <c r="M236" t="n">
        <v>104</v>
      </c>
      <c r="N236" t="n">
        <v>84.92</v>
      </c>
      <c r="O236" t="n">
        <v>37078.91</v>
      </c>
      <c r="P236" t="n">
        <v>292.18</v>
      </c>
      <c r="Q236" t="n">
        <v>1390.34</v>
      </c>
      <c r="R236" t="n">
        <v>107.74</v>
      </c>
      <c r="S236" t="n">
        <v>39.31</v>
      </c>
      <c r="T236" t="n">
        <v>32904.69</v>
      </c>
      <c r="U236" t="n">
        <v>0.36</v>
      </c>
      <c r="V236" t="n">
        <v>0.79</v>
      </c>
      <c r="W236" t="n">
        <v>3.54</v>
      </c>
      <c r="X236" t="n">
        <v>2.14</v>
      </c>
      <c r="Y236" t="n">
        <v>1</v>
      </c>
      <c r="Z236" t="n">
        <v>10</v>
      </c>
    </row>
    <row r="237">
      <c r="A237" t="n">
        <v>5</v>
      </c>
      <c r="B237" t="n">
        <v>150</v>
      </c>
      <c r="C237" t="inlineStr">
        <is>
          <t xml:space="preserve">CONCLUIDO	</t>
        </is>
      </c>
      <c r="D237" t="n">
        <v>4.1382</v>
      </c>
      <c r="E237" t="n">
        <v>24.16</v>
      </c>
      <c r="F237" t="n">
        <v>16</v>
      </c>
      <c r="G237" t="n">
        <v>10.32</v>
      </c>
      <c r="H237" t="n">
        <v>0.13</v>
      </c>
      <c r="I237" t="n">
        <v>93</v>
      </c>
      <c r="J237" t="n">
        <v>299.26</v>
      </c>
      <c r="K237" t="n">
        <v>61.82</v>
      </c>
      <c r="L237" t="n">
        <v>2.25</v>
      </c>
      <c r="M237" t="n">
        <v>91</v>
      </c>
      <c r="N237" t="n">
        <v>85.19</v>
      </c>
      <c r="O237" t="n">
        <v>37143.54</v>
      </c>
      <c r="P237" t="n">
        <v>286.63</v>
      </c>
      <c r="Q237" t="n">
        <v>1390.01</v>
      </c>
      <c r="R237" t="n">
        <v>99.72</v>
      </c>
      <c r="S237" t="n">
        <v>39.31</v>
      </c>
      <c r="T237" t="n">
        <v>28961.35</v>
      </c>
      <c r="U237" t="n">
        <v>0.39</v>
      </c>
      <c r="V237" t="n">
        <v>0.8</v>
      </c>
      <c r="W237" t="n">
        <v>3.52</v>
      </c>
      <c r="X237" t="n">
        <v>1.88</v>
      </c>
      <c r="Y237" t="n">
        <v>1</v>
      </c>
      <c r="Z237" t="n">
        <v>10</v>
      </c>
    </row>
    <row r="238">
      <c r="A238" t="n">
        <v>6</v>
      </c>
      <c r="B238" t="n">
        <v>150</v>
      </c>
      <c r="C238" t="inlineStr">
        <is>
          <t xml:space="preserve">CONCLUIDO	</t>
        </is>
      </c>
      <c r="D238" t="n">
        <v>4.2858</v>
      </c>
      <c r="E238" t="n">
        <v>23.33</v>
      </c>
      <c r="F238" t="n">
        <v>15.78</v>
      </c>
      <c r="G238" t="n">
        <v>11.55</v>
      </c>
      <c r="H238" t="n">
        <v>0.15</v>
      </c>
      <c r="I238" t="n">
        <v>82</v>
      </c>
      <c r="J238" t="n">
        <v>299.79</v>
      </c>
      <c r="K238" t="n">
        <v>61.82</v>
      </c>
      <c r="L238" t="n">
        <v>2.5</v>
      </c>
      <c r="M238" t="n">
        <v>80</v>
      </c>
      <c r="N238" t="n">
        <v>85.47</v>
      </c>
      <c r="O238" t="n">
        <v>37208.42</v>
      </c>
      <c r="P238" t="n">
        <v>281.91</v>
      </c>
      <c r="Q238" t="n">
        <v>1390.09</v>
      </c>
      <c r="R238" t="n">
        <v>92.55</v>
      </c>
      <c r="S238" t="n">
        <v>39.31</v>
      </c>
      <c r="T238" t="n">
        <v>25429.54</v>
      </c>
      <c r="U238" t="n">
        <v>0.42</v>
      </c>
      <c r="V238" t="n">
        <v>0.8100000000000001</v>
      </c>
      <c r="W238" t="n">
        <v>3.5</v>
      </c>
      <c r="X238" t="n">
        <v>1.65</v>
      </c>
      <c r="Y238" t="n">
        <v>1</v>
      </c>
      <c r="Z238" t="n">
        <v>10</v>
      </c>
    </row>
    <row r="239">
      <c r="A239" t="n">
        <v>7</v>
      </c>
      <c r="B239" t="n">
        <v>150</v>
      </c>
      <c r="C239" t="inlineStr">
        <is>
          <t xml:space="preserve">CONCLUIDO	</t>
        </is>
      </c>
      <c r="D239" t="n">
        <v>4.3992</v>
      </c>
      <c r="E239" t="n">
        <v>22.73</v>
      </c>
      <c r="F239" t="n">
        <v>15.62</v>
      </c>
      <c r="G239" t="n">
        <v>12.67</v>
      </c>
      <c r="H239" t="n">
        <v>0.16</v>
      </c>
      <c r="I239" t="n">
        <v>74</v>
      </c>
      <c r="J239" t="n">
        <v>300.32</v>
      </c>
      <c r="K239" t="n">
        <v>61.82</v>
      </c>
      <c r="L239" t="n">
        <v>2.75</v>
      </c>
      <c r="M239" t="n">
        <v>72</v>
      </c>
      <c r="N239" t="n">
        <v>85.73999999999999</v>
      </c>
      <c r="O239" t="n">
        <v>37273.29</v>
      </c>
      <c r="P239" t="n">
        <v>278.14</v>
      </c>
      <c r="Q239" t="n">
        <v>1389.85</v>
      </c>
      <c r="R239" t="n">
        <v>87.84999999999999</v>
      </c>
      <c r="S239" t="n">
        <v>39.31</v>
      </c>
      <c r="T239" t="n">
        <v>23121.37</v>
      </c>
      <c r="U239" t="n">
        <v>0.45</v>
      </c>
      <c r="V239" t="n">
        <v>0.82</v>
      </c>
      <c r="W239" t="n">
        <v>3.49</v>
      </c>
      <c r="X239" t="n">
        <v>1.5</v>
      </c>
      <c r="Y239" t="n">
        <v>1</v>
      </c>
      <c r="Z239" t="n">
        <v>10</v>
      </c>
    </row>
    <row r="240">
      <c r="A240" t="n">
        <v>8</v>
      </c>
      <c r="B240" t="n">
        <v>150</v>
      </c>
      <c r="C240" t="inlineStr">
        <is>
          <t xml:space="preserve">CONCLUIDO	</t>
        </is>
      </c>
      <c r="D240" t="n">
        <v>4.508</v>
      </c>
      <c r="E240" t="n">
        <v>22.18</v>
      </c>
      <c r="F240" t="n">
        <v>15.46</v>
      </c>
      <c r="G240" t="n">
        <v>13.85</v>
      </c>
      <c r="H240" t="n">
        <v>0.18</v>
      </c>
      <c r="I240" t="n">
        <v>67</v>
      </c>
      <c r="J240" t="n">
        <v>300.84</v>
      </c>
      <c r="K240" t="n">
        <v>61.82</v>
      </c>
      <c r="L240" t="n">
        <v>3</v>
      </c>
      <c r="M240" t="n">
        <v>65</v>
      </c>
      <c r="N240" t="n">
        <v>86.02</v>
      </c>
      <c r="O240" t="n">
        <v>37338.27</v>
      </c>
      <c r="P240" t="n">
        <v>274.65</v>
      </c>
      <c r="Q240" t="n">
        <v>1390.13</v>
      </c>
      <c r="R240" t="n">
        <v>82.83</v>
      </c>
      <c r="S240" t="n">
        <v>39.31</v>
      </c>
      <c r="T240" t="n">
        <v>20645.58</v>
      </c>
      <c r="U240" t="n">
        <v>0.47</v>
      </c>
      <c r="V240" t="n">
        <v>0.83</v>
      </c>
      <c r="W240" t="n">
        <v>3.47</v>
      </c>
      <c r="X240" t="n">
        <v>1.34</v>
      </c>
      <c r="Y240" t="n">
        <v>1</v>
      </c>
      <c r="Z240" t="n">
        <v>10</v>
      </c>
    </row>
    <row r="241">
      <c r="A241" t="n">
        <v>9</v>
      </c>
      <c r="B241" t="n">
        <v>150</v>
      </c>
      <c r="C241" t="inlineStr">
        <is>
          <t xml:space="preserve">CONCLUIDO	</t>
        </is>
      </c>
      <c r="D241" t="n">
        <v>4.6034</v>
      </c>
      <c r="E241" t="n">
        <v>21.72</v>
      </c>
      <c r="F241" t="n">
        <v>15.34</v>
      </c>
      <c r="G241" t="n">
        <v>15.09</v>
      </c>
      <c r="H241" t="n">
        <v>0.19</v>
      </c>
      <c r="I241" t="n">
        <v>61</v>
      </c>
      <c r="J241" t="n">
        <v>301.37</v>
      </c>
      <c r="K241" t="n">
        <v>61.82</v>
      </c>
      <c r="L241" t="n">
        <v>3.25</v>
      </c>
      <c r="M241" t="n">
        <v>59</v>
      </c>
      <c r="N241" t="n">
        <v>86.3</v>
      </c>
      <c r="O241" t="n">
        <v>37403.38</v>
      </c>
      <c r="P241" t="n">
        <v>271.45</v>
      </c>
      <c r="Q241" t="n">
        <v>1389.95</v>
      </c>
      <c r="R241" t="n">
        <v>79.06</v>
      </c>
      <c r="S241" t="n">
        <v>39.31</v>
      </c>
      <c r="T241" t="n">
        <v>18789.51</v>
      </c>
      <c r="U241" t="n">
        <v>0.5</v>
      </c>
      <c r="V241" t="n">
        <v>0.84</v>
      </c>
      <c r="W241" t="n">
        <v>3.46</v>
      </c>
      <c r="X241" t="n">
        <v>1.21</v>
      </c>
      <c r="Y241" t="n">
        <v>1</v>
      </c>
      <c r="Z241" t="n">
        <v>10</v>
      </c>
    </row>
    <row r="242">
      <c r="A242" t="n">
        <v>10</v>
      </c>
      <c r="B242" t="n">
        <v>150</v>
      </c>
      <c r="C242" t="inlineStr">
        <is>
          <t xml:space="preserve">CONCLUIDO	</t>
        </is>
      </c>
      <c r="D242" t="n">
        <v>4.6846</v>
      </c>
      <c r="E242" t="n">
        <v>21.35</v>
      </c>
      <c r="F242" t="n">
        <v>15.24</v>
      </c>
      <c r="G242" t="n">
        <v>16.33</v>
      </c>
      <c r="H242" t="n">
        <v>0.21</v>
      </c>
      <c r="I242" t="n">
        <v>56</v>
      </c>
      <c r="J242" t="n">
        <v>301.9</v>
      </c>
      <c r="K242" t="n">
        <v>61.82</v>
      </c>
      <c r="L242" t="n">
        <v>3.5</v>
      </c>
      <c r="M242" t="n">
        <v>54</v>
      </c>
      <c r="N242" t="n">
        <v>86.58</v>
      </c>
      <c r="O242" t="n">
        <v>37468.6</v>
      </c>
      <c r="P242" t="n">
        <v>268.83</v>
      </c>
      <c r="Q242" t="n">
        <v>1389.83</v>
      </c>
      <c r="R242" t="n">
        <v>75.87</v>
      </c>
      <c r="S242" t="n">
        <v>39.31</v>
      </c>
      <c r="T242" t="n">
        <v>17222.41</v>
      </c>
      <c r="U242" t="n">
        <v>0.52</v>
      </c>
      <c r="V242" t="n">
        <v>0.84</v>
      </c>
      <c r="W242" t="n">
        <v>3.45</v>
      </c>
      <c r="X242" t="n">
        <v>1.11</v>
      </c>
      <c r="Y242" t="n">
        <v>1</v>
      </c>
      <c r="Z242" t="n">
        <v>10</v>
      </c>
    </row>
    <row r="243">
      <c r="A243" t="n">
        <v>11</v>
      </c>
      <c r="B243" t="n">
        <v>150</v>
      </c>
      <c r="C243" t="inlineStr">
        <is>
          <t xml:space="preserve">CONCLUIDO	</t>
        </is>
      </c>
      <c r="D243" t="n">
        <v>4.7503</v>
      </c>
      <c r="E243" t="n">
        <v>21.05</v>
      </c>
      <c r="F243" t="n">
        <v>15.16</v>
      </c>
      <c r="G243" t="n">
        <v>17.5</v>
      </c>
      <c r="H243" t="n">
        <v>0.22</v>
      </c>
      <c r="I243" t="n">
        <v>52</v>
      </c>
      <c r="J243" t="n">
        <v>302.43</v>
      </c>
      <c r="K243" t="n">
        <v>61.82</v>
      </c>
      <c r="L243" t="n">
        <v>3.75</v>
      </c>
      <c r="M243" t="n">
        <v>50</v>
      </c>
      <c r="N243" t="n">
        <v>86.86</v>
      </c>
      <c r="O243" t="n">
        <v>37533.94</v>
      </c>
      <c r="P243" t="n">
        <v>266.84</v>
      </c>
      <c r="Q243" t="n">
        <v>1389.85</v>
      </c>
      <c r="R243" t="n">
        <v>73.3</v>
      </c>
      <c r="S243" t="n">
        <v>39.31</v>
      </c>
      <c r="T243" t="n">
        <v>15954.15</v>
      </c>
      <c r="U243" t="n">
        <v>0.54</v>
      </c>
      <c r="V243" t="n">
        <v>0.85</v>
      </c>
      <c r="W243" t="n">
        <v>3.46</v>
      </c>
      <c r="X243" t="n">
        <v>1.04</v>
      </c>
      <c r="Y243" t="n">
        <v>1</v>
      </c>
      <c r="Z243" t="n">
        <v>10</v>
      </c>
    </row>
    <row r="244">
      <c r="A244" t="n">
        <v>12</v>
      </c>
      <c r="B244" t="n">
        <v>150</v>
      </c>
      <c r="C244" t="inlineStr">
        <is>
          <t xml:space="preserve">CONCLUIDO	</t>
        </is>
      </c>
      <c r="D244" t="n">
        <v>4.8056</v>
      </c>
      <c r="E244" t="n">
        <v>20.81</v>
      </c>
      <c r="F244" t="n">
        <v>15.09</v>
      </c>
      <c r="G244" t="n">
        <v>18.48</v>
      </c>
      <c r="H244" t="n">
        <v>0.24</v>
      </c>
      <c r="I244" t="n">
        <v>49</v>
      </c>
      <c r="J244" t="n">
        <v>302.96</v>
      </c>
      <c r="K244" t="n">
        <v>61.82</v>
      </c>
      <c r="L244" t="n">
        <v>4</v>
      </c>
      <c r="M244" t="n">
        <v>47</v>
      </c>
      <c r="N244" t="n">
        <v>87.14</v>
      </c>
      <c r="O244" t="n">
        <v>37599.4</v>
      </c>
      <c r="P244" t="n">
        <v>264.55</v>
      </c>
      <c r="Q244" t="n">
        <v>1389.68</v>
      </c>
      <c r="R244" t="n">
        <v>71.59</v>
      </c>
      <c r="S244" t="n">
        <v>39.31</v>
      </c>
      <c r="T244" t="n">
        <v>15115.37</v>
      </c>
      <c r="U244" t="n">
        <v>0.55</v>
      </c>
      <c r="V244" t="n">
        <v>0.85</v>
      </c>
      <c r="W244" t="n">
        <v>3.43</v>
      </c>
      <c r="X244" t="n">
        <v>0.97</v>
      </c>
      <c r="Y244" t="n">
        <v>1</v>
      </c>
      <c r="Z244" t="n">
        <v>10</v>
      </c>
    </row>
    <row r="245">
      <c r="A245" t="n">
        <v>13</v>
      </c>
      <c r="B245" t="n">
        <v>150</v>
      </c>
      <c r="C245" t="inlineStr">
        <is>
          <t xml:space="preserve">CONCLUIDO	</t>
        </is>
      </c>
      <c r="D245" t="n">
        <v>4.8601</v>
      </c>
      <c r="E245" t="n">
        <v>20.58</v>
      </c>
      <c r="F245" t="n">
        <v>15.02</v>
      </c>
      <c r="G245" t="n">
        <v>19.59</v>
      </c>
      <c r="H245" t="n">
        <v>0.25</v>
      </c>
      <c r="I245" t="n">
        <v>46</v>
      </c>
      <c r="J245" t="n">
        <v>303.49</v>
      </c>
      <c r="K245" t="n">
        <v>61.82</v>
      </c>
      <c r="L245" t="n">
        <v>4.25</v>
      </c>
      <c r="M245" t="n">
        <v>44</v>
      </c>
      <c r="N245" t="n">
        <v>87.42</v>
      </c>
      <c r="O245" t="n">
        <v>37664.98</v>
      </c>
      <c r="P245" t="n">
        <v>262.42</v>
      </c>
      <c r="Q245" t="n">
        <v>1389.68</v>
      </c>
      <c r="R245" t="n">
        <v>69.48</v>
      </c>
      <c r="S245" t="n">
        <v>39.31</v>
      </c>
      <c r="T245" t="n">
        <v>14074.37</v>
      </c>
      <c r="U245" t="n">
        <v>0.57</v>
      </c>
      <c r="V245" t="n">
        <v>0.85</v>
      </c>
      <c r="W245" t="n">
        <v>3.43</v>
      </c>
      <c r="X245" t="n">
        <v>0.9</v>
      </c>
      <c r="Y245" t="n">
        <v>1</v>
      </c>
      <c r="Z245" t="n">
        <v>10</v>
      </c>
    </row>
    <row r="246">
      <c r="A246" t="n">
        <v>14</v>
      </c>
      <c r="B246" t="n">
        <v>150</v>
      </c>
      <c r="C246" t="inlineStr">
        <is>
          <t xml:space="preserve">CONCLUIDO	</t>
        </is>
      </c>
      <c r="D246" t="n">
        <v>4.9147</v>
      </c>
      <c r="E246" t="n">
        <v>20.35</v>
      </c>
      <c r="F246" t="n">
        <v>14.96</v>
      </c>
      <c r="G246" t="n">
        <v>20.88</v>
      </c>
      <c r="H246" t="n">
        <v>0.26</v>
      </c>
      <c r="I246" t="n">
        <v>43</v>
      </c>
      <c r="J246" t="n">
        <v>304.03</v>
      </c>
      <c r="K246" t="n">
        <v>61.82</v>
      </c>
      <c r="L246" t="n">
        <v>4.5</v>
      </c>
      <c r="M246" t="n">
        <v>41</v>
      </c>
      <c r="N246" t="n">
        <v>87.7</v>
      </c>
      <c r="O246" t="n">
        <v>37730.68</v>
      </c>
      <c r="P246" t="n">
        <v>260.74</v>
      </c>
      <c r="Q246" t="n">
        <v>1389.98</v>
      </c>
      <c r="R246" t="n">
        <v>67.54000000000001</v>
      </c>
      <c r="S246" t="n">
        <v>39.31</v>
      </c>
      <c r="T246" t="n">
        <v>13119.96</v>
      </c>
      <c r="U246" t="n">
        <v>0.58</v>
      </c>
      <c r="V246" t="n">
        <v>0.86</v>
      </c>
      <c r="W246" t="n">
        <v>3.43</v>
      </c>
      <c r="X246" t="n">
        <v>0.84</v>
      </c>
      <c r="Y246" t="n">
        <v>1</v>
      </c>
      <c r="Z246" t="n">
        <v>10</v>
      </c>
    </row>
    <row r="247">
      <c r="A247" t="n">
        <v>15</v>
      </c>
      <c r="B247" t="n">
        <v>150</v>
      </c>
      <c r="C247" t="inlineStr">
        <is>
          <t xml:space="preserve">CONCLUIDO	</t>
        </is>
      </c>
      <c r="D247" t="n">
        <v>4.967</v>
      </c>
      <c r="E247" t="n">
        <v>20.13</v>
      </c>
      <c r="F247" t="n">
        <v>14.91</v>
      </c>
      <c r="G247" t="n">
        <v>22.37</v>
      </c>
      <c r="H247" t="n">
        <v>0.28</v>
      </c>
      <c r="I247" t="n">
        <v>40</v>
      </c>
      <c r="J247" t="n">
        <v>304.56</v>
      </c>
      <c r="K247" t="n">
        <v>61.82</v>
      </c>
      <c r="L247" t="n">
        <v>4.75</v>
      </c>
      <c r="M247" t="n">
        <v>38</v>
      </c>
      <c r="N247" t="n">
        <v>87.98999999999999</v>
      </c>
      <c r="O247" t="n">
        <v>37796.51</v>
      </c>
      <c r="P247" t="n">
        <v>259.02</v>
      </c>
      <c r="Q247" t="n">
        <v>1389.79</v>
      </c>
      <c r="R247" t="n">
        <v>65.77</v>
      </c>
      <c r="S247" t="n">
        <v>39.31</v>
      </c>
      <c r="T247" t="n">
        <v>12251.4</v>
      </c>
      <c r="U247" t="n">
        <v>0.6</v>
      </c>
      <c r="V247" t="n">
        <v>0.86</v>
      </c>
      <c r="W247" t="n">
        <v>3.43</v>
      </c>
      <c r="X247" t="n">
        <v>0.79</v>
      </c>
      <c r="Y247" t="n">
        <v>1</v>
      </c>
      <c r="Z247" t="n">
        <v>10</v>
      </c>
    </row>
    <row r="248">
      <c r="A248" t="n">
        <v>16</v>
      </c>
      <c r="B248" t="n">
        <v>150</v>
      </c>
      <c r="C248" t="inlineStr">
        <is>
          <t xml:space="preserve">CONCLUIDO	</t>
        </is>
      </c>
      <c r="D248" t="n">
        <v>5.0069</v>
      </c>
      <c r="E248" t="n">
        <v>19.97</v>
      </c>
      <c r="F248" t="n">
        <v>14.86</v>
      </c>
      <c r="G248" t="n">
        <v>23.47</v>
      </c>
      <c r="H248" t="n">
        <v>0.29</v>
      </c>
      <c r="I248" t="n">
        <v>38</v>
      </c>
      <c r="J248" t="n">
        <v>305.09</v>
      </c>
      <c r="K248" t="n">
        <v>61.82</v>
      </c>
      <c r="L248" t="n">
        <v>5</v>
      </c>
      <c r="M248" t="n">
        <v>36</v>
      </c>
      <c r="N248" t="n">
        <v>88.27</v>
      </c>
      <c r="O248" t="n">
        <v>37862.45</v>
      </c>
      <c r="P248" t="n">
        <v>257.51</v>
      </c>
      <c r="Q248" t="n">
        <v>1389.74</v>
      </c>
      <c r="R248" t="n">
        <v>64.37</v>
      </c>
      <c r="S248" t="n">
        <v>39.31</v>
      </c>
      <c r="T248" t="n">
        <v>11562.65</v>
      </c>
      <c r="U248" t="n">
        <v>0.61</v>
      </c>
      <c r="V248" t="n">
        <v>0.86</v>
      </c>
      <c r="W248" t="n">
        <v>3.42</v>
      </c>
      <c r="X248" t="n">
        <v>0.74</v>
      </c>
      <c r="Y248" t="n">
        <v>1</v>
      </c>
      <c r="Z248" t="n">
        <v>10</v>
      </c>
    </row>
    <row r="249">
      <c r="A249" t="n">
        <v>17</v>
      </c>
      <c r="B249" t="n">
        <v>150</v>
      </c>
      <c r="C249" t="inlineStr">
        <is>
          <t xml:space="preserve">CONCLUIDO	</t>
        </is>
      </c>
      <c r="D249" t="n">
        <v>5.0455</v>
      </c>
      <c r="E249" t="n">
        <v>19.82</v>
      </c>
      <c r="F249" t="n">
        <v>14.82</v>
      </c>
      <c r="G249" t="n">
        <v>24.7</v>
      </c>
      <c r="H249" t="n">
        <v>0.31</v>
      </c>
      <c r="I249" t="n">
        <v>36</v>
      </c>
      <c r="J249" t="n">
        <v>305.63</v>
      </c>
      <c r="K249" t="n">
        <v>61.82</v>
      </c>
      <c r="L249" t="n">
        <v>5.25</v>
      </c>
      <c r="M249" t="n">
        <v>34</v>
      </c>
      <c r="N249" t="n">
        <v>88.56</v>
      </c>
      <c r="O249" t="n">
        <v>37928.52</v>
      </c>
      <c r="P249" t="n">
        <v>255.95</v>
      </c>
      <c r="Q249" t="n">
        <v>1389.74</v>
      </c>
      <c r="R249" t="n">
        <v>63.1</v>
      </c>
      <c r="S249" t="n">
        <v>39.31</v>
      </c>
      <c r="T249" t="n">
        <v>10935.39</v>
      </c>
      <c r="U249" t="n">
        <v>0.62</v>
      </c>
      <c r="V249" t="n">
        <v>0.87</v>
      </c>
      <c r="W249" t="n">
        <v>3.42</v>
      </c>
      <c r="X249" t="n">
        <v>0.7</v>
      </c>
      <c r="Y249" t="n">
        <v>1</v>
      </c>
      <c r="Z249" t="n">
        <v>10</v>
      </c>
    </row>
    <row r="250">
      <c r="A250" t="n">
        <v>18</v>
      </c>
      <c r="B250" t="n">
        <v>150</v>
      </c>
      <c r="C250" t="inlineStr">
        <is>
          <t xml:space="preserve">CONCLUIDO	</t>
        </is>
      </c>
      <c r="D250" t="n">
        <v>5.0631</v>
      </c>
      <c r="E250" t="n">
        <v>19.75</v>
      </c>
      <c r="F250" t="n">
        <v>14.81</v>
      </c>
      <c r="G250" t="n">
        <v>25.39</v>
      </c>
      <c r="H250" t="n">
        <v>0.32</v>
      </c>
      <c r="I250" t="n">
        <v>35</v>
      </c>
      <c r="J250" t="n">
        <v>306.17</v>
      </c>
      <c r="K250" t="n">
        <v>61.82</v>
      </c>
      <c r="L250" t="n">
        <v>5.5</v>
      </c>
      <c r="M250" t="n">
        <v>33</v>
      </c>
      <c r="N250" t="n">
        <v>88.84</v>
      </c>
      <c r="O250" t="n">
        <v>37994.72</v>
      </c>
      <c r="P250" t="n">
        <v>254.6</v>
      </c>
      <c r="Q250" t="n">
        <v>1389.9</v>
      </c>
      <c r="R250" t="n">
        <v>62.72</v>
      </c>
      <c r="S250" t="n">
        <v>39.31</v>
      </c>
      <c r="T250" t="n">
        <v>10751.94</v>
      </c>
      <c r="U250" t="n">
        <v>0.63</v>
      </c>
      <c r="V250" t="n">
        <v>0.87</v>
      </c>
      <c r="W250" t="n">
        <v>3.42</v>
      </c>
      <c r="X250" t="n">
        <v>0.6899999999999999</v>
      </c>
      <c r="Y250" t="n">
        <v>1</v>
      </c>
      <c r="Z250" t="n">
        <v>10</v>
      </c>
    </row>
    <row r="251">
      <c r="A251" t="n">
        <v>19</v>
      </c>
      <c r="B251" t="n">
        <v>150</v>
      </c>
      <c r="C251" t="inlineStr">
        <is>
          <t xml:space="preserve">CONCLUIDO	</t>
        </is>
      </c>
      <c r="D251" t="n">
        <v>5.1031</v>
      </c>
      <c r="E251" t="n">
        <v>19.6</v>
      </c>
      <c r="F251" t="n">
        <v>14.77</v>
      </c>
      <c r="G251" t="n">
        <v>26.85</v>
      </c>
      <c r="H251" t="n">
        <v>0.33</v>
      </c>
      <c r="I251" t="n">
        <v>33</v>
      </c>
      <c r="J251" t="n">
        <v>306.7</v>
      </c>
      <c r="K251" t="n">
        <v>61.82</v>
      </c>
      <c r="L251" t="n">
        <v>5.75</v>
      </c>
      <c r="M251" t="n">
        <v>31</v>
      </c>
      <c r="N251" t="n">
        <v>89.13</v>
      </c>
      <c r="O251" t="n">
        <v>38061.04</v>
      </c>
      <c r="P251" t="n">
        <v>253.31</v>
      </c>
      <c r="Q251" t="n">
        <v>1389.63</v>
      </c>
      <c r="R251" t="n">
        <v>61.22</v>
      </c>
      <c r="S251" t="n">
        <v>39.31</v>
      </c>
      <c r="T251" t="n">
        <v>10011.98</v>
      </c>
      <c r="U251" t="n">
        <v>0.64</v>
      </c>
      <c r="V251" t="n">
        <v>0.87</v>
      </c>
      <c r="W251" t="n">
        <v>3.42</v>
      </c>
      <c r="X251" t="n">
        <v>0.64</v>
      </c>
      <c r="Y251" t="n">
        <v>1</v>
      </c>
      <c r="Z251" t="n">
        <v>10</v>
      </c>
    </row>
    <row r="252">
      <c r="A252" t="n">
        <v>20</v>
      </c>
      <c r="B252" t="n">
        <v>150</v>
      </c>
      <c r="C252" t="inlineStr">
        <is>
          <t xml:space="preserve">CONCLUIDO	</t>
        </is>
      </c>
      <c r="D252" t="n">
        <v>5.1181</v>
      </c>
      <c r="E252" t="n">
        <v>19.54</v>
      </c>
      <c r="F252" t="n">
        <v>14.76</v>
      </c>
      <c r="G252" t="n">
        <v>27.68</v>
      </c>
      <c r="H252" t="n">
        <v>0.35</v>
      </c>
      <c r="I252" t="n">
        <v>32</v>
      </c>
      <c r="J252" t="n">
        <v>307.24</v>
      </c>
      <c r="K252" t="n">
        <v>61.82</v>
      </c>
      <c r="L252" t="n">
        <v>6</v>
      </c>
      <c r="M252" t="n">
        <v>30</v>
      </c>
      <c r="N252" t="n">
        <v>89.42</v>
      </c>
      <c r="O252" t="n">
        <v>38127.48</v>
      </c>
      <c r="P252" t="n">
        <v>252.47</v>
      </c>
      <c r="Q252" t="n">
        <v>1389.68</v>
      </c>
      <c r="R252" t="n">
        <v>61.22</v>
      </c>
      <c r="S252" t="n">
        <v>39.31</v>
      </c>
      <c r="T252" t="n">
        <v>10013.5</v>
      </c>
      <c r="U252" t="n">
        <v>0.64</v>
      </c>
      <c r="V252" t="n">
        <v>0.87</v>
      </c>
      <c r="W252" t="n">
        <v>3.42</v>
      </c>
      <c r="X252" t="n">
        <v>0.64</v>
      </c>
      <c r="Y252" t="n">
        <v>1</v>
      </c>
      <c r="Z252" t="n">
        <v>10</v>
      </c>
    </row>
    <row r="253">
      <c r="A253" t="n">
        <v>21</v>
      </c>
      <c r="B253" t="n">
        <v>150</v>
      </c>
      <c r="C253" t="inlineStr">
        <is>
          <t xml:space="preserve">CONCLUIDO	</t>
        </is>
      </c>
      <c r="D253" t="n">
        <v>5.1697</v>
      </c>
      <c r="E253" t="n">
        <v>19.34</v>
      </c>
      <c r="F253" t="n">
        <v>14.68</v>
      </c>
      <c r="G253" t="n">
        <v>29.36</v>
      </c>
      <c r="H253" t="n">
        <v>0.36</v>
      </c>
      <c r="I253" t="n">
        <v>30</v>
      </c>
      <c r="J253" t="n">
        <v>307.78</v>
      </c>
      <c r="K253" t="n">
        <v>61.82</v>
      </c>
      <c r="L253" t="n">
        <v>6.25</v>
      </c>
      <c r="M253" t="n">
        <v>28</v>
      </c>
      <c r="N253" t="n">
        <v>89.70999999999999</v>
      </c>
      <c r="O253" t="n">
        <v>38194.05</v>
      </c>
      <c r="P253" t="n">
        <v>250.21</v>
      </c>
      <c r="Q253" t="n">
        <v>1389.6</v>
      </c>
      <c r="R253" t="n">
        <v>58.71</v>
      </c>
      <c r="S253" t="n">
        <v>39.31</v>
      </c>
      <c r="T253" t="n">
        <v>8771.129999999999</v>
      </c>
      <c r="U253" t="n">
        <v>0.67</v>
      </c>
      <c r="V253" t="n">
        <v>0.87</v>
      </c>
      <c r="W253" t="n">
        <v>3.4</v>
      </c>
      <c r="X253" t="n">
        <v>0.5600000000000001</v>
      </c>
      <c r="Y253" t="n">
        <v>1</v>
      </c>
      <c r="Z253" t="n">
        <v>10</v>
      </c>
    </row>
    <row r="254">
      <c r="A254" t="n">
        <v>22</v>
      </c>
      <c r="B254" t="n">
        <v>150</v>
      </c>
      <c r="C254" t="inlineStr">
        <is>
          <t xml:space="preserve">CONCLUIDO	</t>
        </is>
      </c>
      <c r="D254" t="n">
        <v>5.1827</v>
      </c>
      <c r="E254" t="n">
        <v>19.3</v>
      </c>
      <c r="F254" t="n">
        <v>14.69</v>
      </c>
      <c r="G254" t="n">
        <v>30.39</v>
      </c>
      <c r="H254" t="n">
        <v>0.38</v>
      </c>
      <c r="I254" t="n">
        <v>29</v>
      </c>
      <c r="J254" t="n">
        <v>308.32</v>
      </c>
      <c r="K254" t="n">
        <v>61.82</v>
      </c>
      <c r="L254" t="n">
        <v>6.5</v>
      </c>
      <c r="M254" t="n">
        <v>27</v>
      </c>
      <c r="N254" t="n">
        <v>90</v>
      </c>
      <c r="O254" t="n">
        <v>38260.74</v>
      </c>
      <c r="P254" t="n">
        <v>249.54</v>
      </c>
      <c r="Q254" t="n">
        <v>1389.68</v>
      </c>
      <c r="R254" t="n">
        <v>58.96</v>
      </c>
      <c r="S254" t="n">
        <v>39.31</v>
      </c>
      <c r="T254" t="n">
        <v>8900.190000000001</v>
      </c>
      <c r="U254" t="n">
        <v>0.67</v>
      </c>
      <c r="V254" t="n">
        <v>0.87</v>
      </c>
      <c r="W254" t="n">
        <v>3.41</v>
      </c>
      <c r="X254" t="n">
        <v>0.5600000000000001</v>
      </c>
      <c r="Y254" t="n">
        <v>1</v>
      </c>
      <c r="Z254" t="n">
        <v>10</v>
      </c>
    </row>
    <row r="255">
      <c r="A255" t="n">
        <v>23</v>
      </c>
      <c r="B255" t="n">
        <v>150</v>
      </c>
      <c r="C255" t="inlineStr">
        <is>
          <t xml:space="preserve">CONCLUIDO	</t>
        </is>
      </c>
      <c r="D255" t="n">
        <v>5.2034</v>
      </c>
      <c r="E255" t="n">
        <v>19.22</v>
      </c>
      <c r="F255" t="n">
        <v>14.67</v>
      </c>
      <c r="G255" t="n">
        <v>31.43</v>
      </c>
      <c r="H255" t="n">
        <v>0.39</v>
      </c>
      <c r="I255" t="n">
        <v>28</v>
      </c>
      <c r="J255" t="n">
        <v>308.86</v>
      </c>
      <c r="K255" t="n">
        <v>61.82</v>
      </c>
      <c r="L255" t="n">
        <v>6.75</v>
      </c>
      <c r="M255" t="n">
        <v>26</v>
      </c>
      <c r="N255" t="n">
        <v>90.29000000000001</v>
      </c>
      <c r="O255" t="n">
        <v>38327.57</v>
      </c>
      <c r="P255" t="n">
        <v>248.4</v>
      </c>
      <c r="Q255" t="n">
        <v>1389.63</v>
      </c>
      <c r="R255" t="n">
        <v>58.27</v>
      </c>
      <c r="S255" t="n">
        <v>39.31</v>
      </c>
      <c r="T255" t="n">
        <v>8558.84</v>
      </c>
      <c r="U255" t="n">
        <v>0.67</v>
      </c>
      <c r="V255" t="n">
        <v>0.88</v>
      </c>
      <c r="W255" t="n">
        <v>3.4</v>
      </c>
      <c r="X255" t="n">
        <v>0.54</v>
      </c>
      <c r="Y255" t="n">
        <v>1</v>
      </c>
      <c r="Z255" t="n">
        <v>10</v>
      </c>
    </row>
    <row r="256">
      <c r="A256" t="n">
        <v>24</v>
      </c>
      <c r="B256" t="n">
        <v>150</v>
      </c>
      <c r="C256" t="inlineStr">
        <is>
          <t xml:space="preserve">CONCLUIDO	</t>
        </is>
      </c>
      <c r="D256" t="n">
        <v>5.2193</v>
      </c>
      <c r="E256" t="n">
        <v>19.16</v>
      </c>
      <c r="F256" t="n">
        <v>14.66</v>
      </c>
      <c r="G256" t="n">
        <v>32.58</v>
      </c>
      <c r="H256" t="n">
        <v>0.4</v>
      </c>
      <c r="I256" t="n">
        <v>27</v>
      </c>
      <c r="J256" t="n">
        <v>309.41</v>
      </c>
      <c r="K256" t="n">
        <v>61.82</v>
      </c>
      <c r="L256" t="n">
        <v>7</v>
      </c>
      <c r="M256" t="n">
        <v>25</v>
      </c>
      <c r="N256" t="n">
        <v>90.59</v>
      </c>
      <c r="O256" t="n">
        <v>38394.52</v>
      </c>
      <c r="P256" t="n">
        <v>247.25</v>
      </c>
      <c r="Q256" t="n">
        <v>1389.61</v>
      </c>
      <c r="R256" t="n">
        <v>58.13</v>
      </c>
      <c r="S256" t="n">
        <v>39.31</v>
      </c>
      <c r="T256" t="n">
        <v>8497.91</v>
      </c>
      <c r="U256" t="n">
        <v>0.68</v>
      </c>
      <c r="V256" t="n">
        <v>0.88</v>
      </c>
      <c r="W256" t="n">
        <v>3.41</v>
      </c>
      <c r="X256" t="n">
        <v>0.54</v>
      </c>
      <c r="Y256" t="n">
        <v>1</v>
      </c>
      <c r="Z256" t="n">
        <v>10</v>
      </c>
    </row>
    <row r="257">
      <c r="A257" t="n">
        <v>25</v>
      </c>
      <c r="B257" t="n">
        <v>150</v>
      </c>
      <c r="C257" t="inlineStr">
        <is>
          <t xml:space="preserve">CONCLUIDO	</t>
        </is>
      </c>
      <c r="D257" t="n">
        <v>5.241</v>
      </c>
      <c r="E257" t="n">
        <v>19.08</v>
      </c>
      <c r="F257" t="n">
        <v>14.64</v>
      </c>
      <c r="G257" t="n">
        <v>33.78</v>
      </c>
      <c r="H257" t="n">
        <v>0.42</v>
      </c>
      <c r="I257" t="n">
        <v>26</v>
      </c>
      <c r="J257" t="n">
        <v>309.95</v>
      </c>
      <c r="K257" t="n">
        <v>61.82</v>
      </c>
      <c r="L257" t="n">
        <v>7.25</v>
      </c>
      <c r="M257" t="n">
        <v>24</v>
      </c>
      <c r="N257" t="n">
        <v>90.88</v>
      </c>
      <c r="O257" t="n">
        <v>38461.6</v>
      </c>
      <c r="P257" t="n">
        <v>246.36</v>
      </c>
      <c r="Q257" t="n">
        <v>1389.67</v>
      </c>
      <c r="R257" t="n">
        <v>57.34</v>
      </c>
      <c r="S257" t="n">
        <v>39.31</v>
      </c>
      <c r="T257" t="n">
        <v>8104.52</v>
      </c>
      <c r="U257" t="n">
        <v>0.6899999999999999</v>
      </c>
      <c r="V257" t="n">
        <v>0.88</v>
      </c>
      <c r="W257" t="n">
        <v>3.41</v>
      </c>
      <c r="X257" t="n">
        <v>0.52</v>
      </c>
      <c r="Y257" t="n">
        <v>1</v>
      </c>
      <c r="Z257" t="n">
        <v>10</v>
      </c>
    </row>
    <row r="258">
      <c r="A258" t="n">
        <v>26</v>
      </c>
      <c r="B258" t="n">
        <v>150</v>
      </c>
      <c r="C258" t="inlineStr">
        <is>
          <t xml:space="preserve">CONCLUIDO	</t>
        </is>
      </c>
      <c r="D258" t="n">
        <v>5.2655</v>
      </c>
      <c r="E258" t="n">
        <v>18.99</v>
      </c>
      <c r="F258" t="n">
        <v>14.61</v>
      </c>
      <c r="G258" t="n">
        <v>35.05</v>
      </c>
      <c r="H258" t="n">
        <v>0.43</v>
      </c>
      <c r="I258" t="n">
        <v>25</v>
      </c>
      <c r="J258" t="n">
        <v>310.5</v>
      </c>
      <c r="K258" t="n">
        <v>61.82</v>
      </c>
      <c r="L258" t="n">
        <v>7.5</v>
      </c>
      <c r="M258" t="n">
        <v>23</v>
      </c>
      <c r="N258" t="n">
        <v>91.18000000000001</v>
      </c>
      <c r="O258" t="n">
        <v>38528.81</v>
      </c>
      <c r="P258" t="n">
        <v>245.1</v>
      </c>
      <c r="Q258" t="n">
        <v>1389.59</v>
      </c>
      <c r="R258" t="n">
        <v>56.44</v>
      </c>
      <c r="S258" t="n">
        <v>39.31</v>
      </c>
      <c r="T258" t="n">
        <v>7661.82</v>
      </c>
      <c r="U258" t="n">
        <v>0.7</v>
      </c>
      <c r="V258" t="n">
        <v>0.88</v>
      </c>
      <c r="W258" t="n">
        <v>3.4</v>
      </c>
      <c r="X258" t="n">
        <v>0.48</v>
      </c>
      <c r="Y258" t="n">
        <v>1</v>
      </c>
      <c r="Z258" t="n">
        <v>10</v>
      </c>
    </row>
    <row r="259">
      <c r="A259" t="n">
        <v>27</v>
      </c>
      <c r="B259" t="n">
        <v>150</v>
      </c>
      <c r="C259" t="inlineStr">
        <is>
          <t xml:space="preserve">CONCLUIDO	</t>
        </is>
      </c>
      <c r="D259" t="n">
        <v>5.2877</v>
      </c>
      <c r="E259" t="n">
        <v>18.91</v>
      </c>
      <c r="F259" t="n">
        <v>14.58</v>
      </c>
      <c r="G259" t="n">
        <v>36.45</v>
      </c>
      <c r="H259" t="n">
        <v>0.44</v>
      </c>
      <c r="I259" t="n">
        <v>24</v>
      </c>
      <c r="J259" t="n">
        <v>311.04</v>
      </c>
      <c r="K259" t="n">
        <v>61.82</v>
      </c>
      <c r="L259" t="n">
        <v>7.75</v>
      </c>
      <c r="M259" t="n">
        <v>22</v>
      </c>
      <c r="N259" t="n">
        <v>91.47</v>
      </c>
      <c r="O259" t="n">
        <v>38596.15</v>
      </c>
      <c r="P259" t="n">
        <v>243.44</v>
      </c>
      <c r="Q259" t="n">
        <v>1389.64</v>
      </c>
      <c r="R259" t="n">
        <v>55.61</v>
      </c>
      <c r="S259" t="n">
        <v>39.31</v>
      </c>
      <c r="T259" t="n">
        <v>7248.31</v>
      </c>
      <c r="U259" t="n">
        <v>0.71</v>
      </c>
      <c r="V259" t="n">
        <v>0.88</v>
      </c>
      <c r="W259" t="n">
        <v>3.4</v>
      </c>
      <c r="X259" t="n">
        <v>0.46</v>
      </c>
      <c r="Y259" t="n">
        <v>1</v>
      </c>
      <c r="Z259" t="n">
        <v>10</v>
      </c>
    </row>
    <row r="260">
      <c r="A260" t="n">
        <v>28</v>
      </c>
      <c r="B260" t="n">
        <v>150</v>
      </c>
      <c r="C260" t="inlineStr">
        <is>
          <t xml:space="preserve">CONCLUIDO	</t>
        </is>
      </c>
      <c r="D260" t="n">
        <v>5.3091</v>
      </c>
      <c r="E260" t="n">
        <v>18.84</v>
      </c>
      <c r="F260" t="n">
        <v>14.56</v>
      </c>
      <c r="G260" t="n">
        <v>37.98</v>
      </c>
      <c r="H260" t="n">
        <v>0.46</v>
      </c>
      <c r="I260" t="n">
        <v>23</v>
      </c>
      <c r="J260" t="n">
        <v>311.59</v>
      </c>
      <c r="K260" t="n">
        <v>61.82</v>
      </c>
      <c r="L260" t="n">
        <v>8</v>
      </c>
      <c r="M260" t="n">
        <v>21</v>
      </c>
      <c r="N260" t="n">
        <v>91.77</v>
      </c>
      <c r="O260" t="n">
        <v>38663.62</v>
      </c>
      <c r="P260" t="n">
        <v>242.4</v>
      </c>
      <c r="Q260" t="n">
        <v>1389.71</v>
      </c>
      <c r="R260" t="n">
        <v>54.96</v>
      </c>
      <c r="S260" t="n">
        <v>39.31</v>
      </c>
      <c r="T260" t="n">
        <v>6928.6</v>
      </c>
      <c r="U260" t="n">
        <v>0.72</v>
      </c>
      <c r="V260" t="n">
        <v>0.88</v>
      </c>
      <c r="W260" t="n">
        <v>3.4</v>
      </c>
      <c r="X260" t="n">
        <v>0.44</v>
      </c>
      <c r="Y260" t="n">
        <v>1</v>
      </c>
      <c r="Z260" t="n">
        <v>10</v>
      </c>
    </row>
    <row r="261">
      <c r="A261" t="n">
        <v>29</v>
      </c>
      <c r="B261" t="n">
        <v>150</v>
      </c>
      <c r="C261" t="inlineStr">
        <is>
          <t xml:space="preserve">CONCLUIDO	</t>
        </is>
      </c>
      <c r="D261" t="n">
        <v>5.3319</v>
      </c>
      <c r="E261" t="n">
        <v>18.76</v>
      </c>
      <c r="F261" t="n">
        <v>14.54</v>
      </c>
      <c r="G261" t="n">
        <v>39.64</v>
      </c>
      <c r="H261" t="n">
        <v>0.47</v>
      </c>
      <c r="I261" t="n">
        <v>22</v>
      </c>
      <c r="J261" t="n">
        <v>312.14</v>
      </c>
      <c r="K261" t="n">
        <v>61.82</v>
      </c>
      <c r="L261" t="n">
        <v>8.25</v>
      </c>
      <c r="M261" t="n">
        <v>20</v>
      </c>
      <c r="N261" t="n">
        <v>92.06999999999999</v>
      </c>
      <c r="O261" t="n">
        <v>38731.35</v>
      </c>
      <c r="P261" t="n">
        <v>240.64</v>
      </c>
      <c r="Q261" t="n">
        <v>1389.71</v>
      </c>
      <c r="R261" t="n">
        <v>54.05</v>
      </c>
      <c r="S261" t="n">
        <v>39.31</v>
      </c>
      <c r="T261" t="n">
        <v>6479.3</v>
      </c>
      <c r="U261" t="n">
        <v>0.73</v>
      </c>
      <c r="V261" t="n">
        <v>0.88</v>
      </c>
      <c r="W261" t="n">
        <v>3.4</v>
      </c>
      <c r="X261" t="n">
        <v>0.41</v>
      </c>
      <c r="Y261" t="n">
        <v>1</v>
      </c>
      <c r="Z261" t="n">
        <v>10</v>
      </c>
    </row>
    <row r="262">
      <c r="A262" t="n">
        <v>30</v>
      </c>
      <c r="B262" t="n">
        <v>150</v>
      </c>
      <c r="C262" t="inlineStr">
        <is>
          <t xml:space="preserve">CONCLUIDO	</t>
        </is>
      </c>
      <c r="D262" t="n">
        <v>5.329</v>
      </c>
      <c r="E262" t="n">
        <v>18.77</v>
      </c>
      <c r="F262" t="n">
        <v>14.55</v>
      </c>
      <c r="G262" t="n">
        <v>39.67</v>
      </c>
      <c r="H262" t="n">
        <v>0.48</v>
      </c>
      <c r="I262" t="n">
        <v>22</v>
      </c>
      <c r="J262" t="n">
        <v>312.69</v>
      </c>
      <c r="K262" t="n">
        <v>61.82</v>
      </c>
      <c r="L262" t="n">
        <v>8.5</v>
      </c>
      <c r="M262" t="n">
        <v>20</v>
      </c>
      <c r="N262" t="n">
        <v>92.37</v>
      </c>
      <c r="O262" t="n">
        <v>38799.09</v>
      </c>
      <c r="P262" t="n">
        <v>240.32</v>
      </c>
      <c r="Q262" t="n">
        <v>1389.62</v>
      </c>
      <c r="R262" t="n">
        <v>54.69</v>
      </c>
      <c r="S262" t="n">
        <v>39.31</v>
      </c>
      <c r="T262" t="n">
        <v>6801.84</v>
      </c>
      <c r="U262" t="n">
        <v>0.72</v>
      </c>
      <c r="V262" t="n">
        <v>0.88</v>
      </c>
      <c r="W262" t="n">
        <v>3.39</v>
      </c>
      <c r="X262" t="n">
        <v>0.42</v>
      </c>
      <c r="Y262" t="n">
        <v>1</v>
      </c>
      <c r="Z262" t="n">
        <v>10</v>
      </c>
    </row>
    <row r="263">
      <c r="A263" t="n">
        <v>31</v>
      </c>
      <c r="B263" t="n">
        <v>150</v>
      </c>
      <c r="C263" t="inlineStr">
        <is>
          <t xml:space="preserve">CONCLUIDO	</t>
        </is>
      </c>
      <c r="D263" t="n">
        <v>5.352</v>
      </c>
      <c r="E263" t="n">
        <v>18.68</v>
      </c>
      <c r="F263" t="n">
        <v>14.52</v>
      </c>
      <c r="G263" t="n">
        <v>41.49</v>
      </c>
      <c r="H263" t="n">
        <v>0.5</v>
      </c>
      <c r="I263" t="n">
        <v>21</v>
      </c>
      <c r="J263" t="n">
        <v>313.24</v>
      </c>
      <c r="K263" t="n">
        <v>61.82</v>
      </c>
      <c r="L263" t="n">
        <v>8.75</v>
      </c>
      <c r="M263" t="n">
        <v>19</v>
      </c>
      <c r="N263" t="n">
        <v>92.67</v>
      </c>
      <c r="O263" t="n">
        <v>38866.96</v>
      </c>
      <c r="P263" t="n">
        <v>239.04</v>
      </c>
      <c r="Q263" t="n">
        <v>1389.61</v>
      </c>
      <c r="R263" t="n">
        <v>53.86</v>
      </c>
      <c r="S263" t="n">
        <v>39.31</v>
      </c>
      <c r="T263" t="n">
        <v>6388.27</v>
      </c>
      <c r="U263" t="n">
        <v>0.73</v>
      </c>
      <c r="V263" t="n">
        <v>0.88</v>
      </c>
      <c r="W263" t="n">
        <v>3.39</v>
      </c>
      <c r="X263" t="n">
        <v>0.4</v>
      </c>
      <c r="Y263" t="n">
        <v>1</v>
      </c>
      <c r="Z263" t="n">
        <v>10</v>
      </c>
    </row>
    <row r="264">
      <c r="A264" t="n">
        <v>32</v>
      </c>
      <c r="B264" t="n">
        <v>150</v>
      </c>
      <c r="C264" t="inlineStr">
        <is>
          <t xml:space="preserve">CONCLUIDO	</t>
        </is>
      </c>
      <c r="D264" t="n">
        <v>5.3762</v>
      </c>
      <c r="E264" t="n">
        <v>18.6</v>
      </c>
      <c r="F264" t="n">
        <v>14.49</v>
      </c>
      <c r="G264" t="n">
        <v>43.48</v>
      </c>
      <c r="H264" t="n">
        <v>0.51</v>
      </c>
      <c r="I264" t="n">
        <v>20</v>
      </c>
      <c r="J264" t="n">
        <v>313.79</v>
      </c>
      <c r="K264" t="n">
        <v>61.82</v>
      </c>
      <c r="L264" t="n">
        <v>9</v>
      </c>
      <c r="M264" t="n">
        <v>18</v>
      </c>
      <c r="N264" t="n">
        <v>92.97</v>
      </c>
      <c r="O264" t="n">
        <v>38934.97</v>
      </c>
      <c r="P264" t="n">
        <v>237.17</v>
      </c>
      <c r="Q264" t="n">
        <v>1389.68</v>
      </c>
      <c r="R264" t="n">
        <v>52.75</v>
      </c>
      <c r="S264" t="n">
        <v>39.31</v>
      </c>
      <c r="T264" t="n">
        <v>5840.62</v>
      </c>
      <c r="U264" t="n">
        <v>0.75</v>
      </c>
      <c r="V264" t="n">
        <v>0.89</v>
      </c>
      <c r="W264" t="n">
        <v>3.39</v>
      </c>
      <c r="X264" t="n">
        <v>0.37</v>
      </c>
      <c r="Y264" t="n">
        <v>1</v>
      </c>
      <c r="Z264" t="n">
        <v>10</v>
      </c>
    </row>
    <row r="265">
      <c r="A265" t="n">
        <v>33</v>
      </c>
      <c r="B265" t="n">
        <v>150</v>
      </c>
      <c r="C265" t="inlineStr">
        <is>
          <t xml:space="preserve">CONCLUIDO	</t>
        </is>
      </c>
      <c r="D265" t="n">
        <v>5.377</v>
      </c>
      <c r="E265" t="n">
        <v>18.6</v>
      </c>
      <c r="F265" t="n">
        <v>14.49</v>
      </c>
      <c r="G265" t="n">
        <v>43.47</v>
      </c>
      <c r="H265" t="n">
        <v>0.52</v>
      </c>
      <c r="I265" t="n">
        <v>20</v>
      </c>
      <c r="J265" t="n">
        <v>314.34</v>
      </c>
      <c r="K265" t="n">
        <v>61.82</v>
      </c>
      <c r="L265" t="n">
        <v>9.25</v>
      </c>
      <c r="M265" t="n">
        <v>18</v>
      </c>
      <c r="N265" t="n">
        <v>93.27</v>
      </c>
      <c r="O265" t="n">
        <v>39003.11</v>
      </c>
      <c r="P265" t="n">
        <v>237.37</v>
      </c>
      <c r="Q265" t="n">
        <v>1389.68</v>
      </c>
      <c r="R265" t="n">
        <v>52.73</v>
      </c>
      <c r="S265" t="n">
        <v>39.31</v>
      </c>
      <c r="T265" t="n">
        <v>5831.07</v>
      </c>
      <c r="U265" t="n">
        <v>0.75</v>
      </c>
      <c r="V265" t="n">
        <v>0.89</v>
      </c>
      <c r="W265" t="n">
        <v>3.39</v>
      </c>
      <c r="X265" t="n">
        <v>0.37</v>
      </c>
      <c r="Y265" t="n">
        <v>1</v>
      </c>
      <c r="Z265" t="n">
        <v>10</v>
      </c>
    </row>
    <row r="266">
      <c r="A266" t="n">
        <v>34</v>
      </c>
      <c r="B266" t="n">
        <v>150</v>
      </c>
      <c r="C266" t="inlineStr">
        <is>
          <t xml:space="preserve">CONCLUIDO	</t>
        </is>
      </c>
      <c r="D266" t="n">
        <v>5.3967</v>
      </c>
      <c r="E266" t="n">
        <v>18.53</v>
      </c>
      <c r="F266" t="n">
        <v>14.48</v>
      </c>
      <c r="G266" t="n">
        <v>45.72</v>
      </c>
      <c r="H266" t="n">
        <v>0.54</v>
      </c>
      <c r="I266" t="n">
        <v>19</v>
      </c>
      <c r="J266" t="n">
        <v>314.9</v>
      </c>
      <c r="K266" t="n">
        <v>61.82</v>
      </c>
      <c r="L266" t="n">
        <v>9.5</v>
      </c>
      <c r="M266" t="n">
        <v>17</v>
      </c>
      <c r="N266" t="n">
        <v>93.56999999999999</v>
      </c>
      <c r="O266" t="n">
        <v>39071.38</v>
      </c>
      <c r="P266" t="n">
        <v>235.72</v>
      </c>
      <c r="Q266" t="n">
        <v>1389.62</v>
      </c>
      <c r="R266" t="n">
        <v>52.3</v>
      </c>
      <c r="S266" t="n">
        <v>39.31</v>
      </c>
      <c r="T266" t="n">
        <v>5621.95</v>
      </c>
      <c r="U266" t="n">
        <v>0.75</v>
      </c>
      <c r="V266" t="n">
        <v>0.89</v>
      </c>
      <c r="W266" t="n">
        <v>3.39</v>
      </c>
      <c r="X266" t="n">
        <v>0.35</v>
      </c>
      <c r="Y266" t="n">
        <v>1</v>
      </c>
      <c r="Z266" t="n">
        <v>10</v>
      </c>
    </row>
    <row r="267">
      <c r="A267" t="n">
        <v>35</v>
      </c>
      <c r="B267" t="n">
        <v>150</v>
      </c>
      <c r="C267" t="inlineStr">
        <is>
          <t xml:space="preserve">CONCLUIDO	</t>
        </is>
      </c>
      <c r="D267" t="n">
        <v>5.3957</v>
      </c>
      <c r="E267" t="n">
        <v>18.53</v>
      </c>
      <c r="F267" t="n">
        <v>14.48</v>
      </c>
      <c r="G267" t="n">
        <v>45.73</v>
      </c>
      <c r="H267" t="n">
        <v>0.55</v>
      </c>
      <c r="I267" t="n">
        <v>19</v>
      </c>
      <c r="J267" t="n">
        <v>315.45</v>
      </c>
      <c r="K267" t="n">
        <v>61.82</v>
      </c>
      <c r="L267" t="n">
        <v>9.75</v>
      </c>
      <c r="M267" t="n">
        <v>17</v>
      </c>
      <c r="N267" t="n">
        <v>93.88</v>
      </c>
      <c r="O267" t="n">
        <v>39139.8</v>
      </c>
      <c r="P267" t="n">
        <v>235.02</v>
      </c>
      <c r="Q267" t="n">
        <v>1389.65</v>
      </c>
      <c r="R267" t="n">
        <v>52.4</v>
      </c>
      <c r="S267" t="n">
        <v>39.31</v>
      </c>
      <c r="T267" t="n">
        <v>5668.94</v>
      </c>
      <c r="U267" t="n">
        <v>0.75</v>
      </c>
      <c r="V267" t="n">
        <v>0.89</v>
      </c>
      <c r="W267" t="n">
        <v>3.39</v>
      </c>
      <c r="X267" t="n">
        <v>0.36</v>
      </c>
      <c r="Y267" t="n">
        <v>1</v>
      </c>
      <c r="Z267" t="n">
        <v>10</v>
      </c>
    </row>
    <row r="268">
      <c r="A268" t="n">
        <v>36</v>
      </c>
      <c r="B268" t="n">
        <v>150</v>
      </c>
      <c r="C268" t="inlineStr">
        <is>
          <t xml:space="preserve">CONCLUIDO	</t>
        </is>
      </c>
      <c r="D268" t="n">
        <v>5.4187</v>
      </c>
      <c r="E268" t="n">
        <v>18.45</v>
      </c>
      <c r="F268" t="n">
        <v>14.46</v>
      </c>
      <c r="G268" t="n">
        <v>48.19</v>
      </c>
      <c r="H268" t="n">
        <v>0.5600000000000001</v>
      </c>
      <c r="I268" t="n">
        <v>18</v>
      </c>
      <c r="J268" t="n">
        <v>316.01</v>
      </c>
      <c r="K268" t="n">
        <v>61.82</v>
      </c>
      <c r="L268" t="n">
        <v>10</v>
      </c>
      <c r="M268" t="n">
        <v>16</v>
      </c>
      <c r="N268" t="n">
        <v>94.18000000000001</v>
      </c>
      <c r="O268" t="n">
        <v>39208.35</v>
      </c>
      <c r="P268" t="n">
        <v>233.82</v>
      </c>
      <c r="Q268" t="n">
        <v>1389.72</v>
      </c>
      <c r="R268" t="n">
        <v>51.78</v>
      </c>
      <c r="S268" t="n">
        <v>39.31</v>
      </c>
      <c r="T268" t="n">
        <v>5364.35</v>
      </c>
      <c r="U268" t="n">
        <v>0.76</v>
      </c>
      <c r="V268" t="n">
        <v>0.89</v>
      </c>
      <c r="W268" t="n">
        <v>3.39</v>
      </c>
      <c r="X268" t="n">
        <v>0.33</v>
      </c>
      <c r="Y268" t="n">
        <v>1</v>
      </c>
      <c r="Z268" t="n">
        <v>10</v>
      </c>
    </row>
    <row r="269">
      <c r="A269" t="n">
        <v>37</v>
      </c>
      <c r="B269" t="n">
        <v>150</v>
      </c>
      <c r="C269" t="inlineStr">
        <is>
          <t xml:space="preserve">CONCLUIDO	</t>
        </is>
      </c>
      <c r="D269" t="n">
        <v>5.4174</v>
      </c>
      <c r="E269" t="n">
        <v>18.46</v>
      </c>
      <c r="F269" t="n">
        <v>14.46</v>
      </c>
      <c r="G269" t="n">
        <v>48.21</v>
      </c>
      <c r="H269" t="n">
        <v>0.58</v>
      </c>
      <c r="I269" t="n">
        <v>18</v>
      </c>
      <c r="J269" t="n">
        <v>316.56</v>
      </c>
      <c r="K269" t="n">
        <v>61.82</v>
      </c>
      <c r="L269" t="n">
        <v>10.25</v>
      </c>
      <c r="M269" t="n">
        <v>16</v>
      </c>
      <c r="N269" t="n">
        <v>94.48999999999999</v>
      </c>
      <c r="O269" t="n">
        <v>39277.04</v>
      </c>
      <c r="P269" t="n">
        <v>231.73</v>
      </c>
      <c r="Q269" t="n">
        <v>1389.68</v>
      </c>
      <c r="R269" t="n">
        <v>51.97</v>
      </c>
      <c r="S269" t="n">
        <v>39.31</v>
      </c>
      <c r="T269" t="n">
        <v>5458.69</v>
      </c>
      <c r="U269" t="n">
        <v>0.76</v>
      </c>
      <c r="V269" t="n">
        <v>0.89</v>
      </c>
      <c r="W269" t="n">
        <v>3.39</v>
      </c>
      <c r="X269" t="n">
        <v>0.34</v>
      </c>
      <c r="Y269" t="n">
        <v>1</v>
      </c>
      <c r="Z269" t="n">
        <v>10</v>
      </c>
    </row>
    <row r="270">
      <c r="A270" t="n">
        <v>38</v>
      </c>
      <c r="B270" t="n">
        <v>150</v>
      </c>
      <c r="C270" t="inlineStr">
        <is>
          <t xml:space="preserve">CONCLUIDO	</t>
        </is>
      </c>
      <c r="D270" t="n">
        <v>5.4416</v>
      </c>
      <c r="E270" t="n">
        <v>18.38</v>
      </c>
      <c r="F270" t="n">
        <v>14.44</v>
      </c>
      <c r="G270" t="n">
        <v>50.95</v>
      </c>
      <c r="H270" t="n">
        <v>0.59</v>
      </c>
      <c r="I270" t="n">
        <v>17</v>
      </c>
      <c r="J270" t="n">
        <v>317.12</v>
      </c>
      <c r="K270" t="n">
        <v>61.82</v>
      </c>
      <c r="L270" t="n">
        <v>10.5</v>
      </c>
      <c r="M270" t="n">
        <v>15</v>
      </c>
      <c r="N270" t="n">
        <v>94.8</v>
      </c>
      <c r="O270" t="n">
        <v>39345.87</v>
      </c>
      <c r="P270" t="n">
        <v>231.27</v>
      </c>
      <c r="Q270" t="n">
        <v>1389.63</v>
      </c>
      <c r="R270" t="n">
        <v>51.15</v>
      </c>
      <c r="S270" t="n">
        <v>39.31</v>
      </c>
      <c r="T270" t="n">
        <v>5057.24</v>
      </c>
      <c r="U270" t="n">
        <v>0.77</v>
      </c>
      <c r="V270" t="n">
        <v>0.89</v>
      </c>
      <c r="W270" t="n">
        <v>3.38</v>
      </c>
      <c r="X270" t="n">
        <v>0.31</v>
      </c>
      <c r="Y270" t="n">
        <v>1</v>
      </c>
      <c r="Z270" t="n">
        <v>10</v>
      </c>
    </row>
    <row r="271">
      <c r="A271" t="n">
        <v>39</v>
      </c>
      <c r="B271" t="n">
        <v>150</v>
      </c>
      <c r="C271" t="inlineStr">
        <is>
          <t xml:space="preserve">CONCLUIDO	</t>
        </is>
      </c>
      <c r="D271" t="n">
        <v>5.4401</v>
      </c>
      <c r="E271" t="n">
        <v>18.38</v>
      </c>
      <c r="F271" t="n">
        <v>14.44</v>
      </c>
      <c r="G271" t="n">
        <v>50.97</v>
      </c>
      <c r="H271" t="n">
        <v>0.6</v>
      </c>
      <c r="I271" t="n">
        <v>17</v>
      </c>
      <c r="J271" t="n">
        <v>317.68</v>
      </c>
      <c r="K271" t="n">
        <v>61.82</v>
      </c>
      <c r="L271" t="n">
        <v>10.75</v>
      </c>
      <c r="M271" t="n">
        <v>15</v>
      </c>
      <c r="N271" t="n">
        <v>95.11</v>
      </c>
      <c r="O271" t="n">
        <v>39414.84</v>
      </c>
      <c r="P271" t="n">
        <v>230.75</v>
      </c>
      <c r="Q271" t="n">
        <v>1389.7</v>
      </c>
      <c r="R271" t="n">
        <v>51.22</v>
      </c>
      <c r="S271" t="n">
        <v>39.31</v>
      </c>
      <c r="T271" t="n">
        <v>5089.67</v>
      </c>
      <c r="U271" t="n">
        <v>0.77</v>
      </c>
      <c r="V271" t="n">
        <v>0.89</v>
      </c>
      <c r="W271" t="n">
        <v>3.39</v>
      </c>
      <c r="X271" t="n">
        <v>0.32</v>
      </c>
      <c r="Y271" t="n">
        <v>1</v>
      </c>
      <c r="Z271" t="n">
        <v>10</v>
      </c>
    </row>
    <row r="272">
      <c r="A272" t="n">
        <v>40</v>
      </c>
      <c r="B272" t="n">
        <v>150</v>
      </c>
      <c r="C272" t="inlineStr">
        <is>
          <t xml:space="preserve">CONCLUIDO	</t>
        </is>
      </c>
      <c r="D272" t="n">
        <v>5.4622</v>
      </c>
      <c r="E272" t="n">
        <v>18.31</v>
      </c>
      <c r="F272" t="n">
        <v>14.42</v>
      </c>
      <c r="G272" t="n">
        <v>54.08</v>
      </c>
      <c r="H272" t="n">
        <v>0.62</v>
      </c>
      <c r="I272" t="n">
        <v>16</v>
      </c>
      <c r="J272" t="n">
        <v>318.24</v>
      </c>
      <c r="K272" t="n">
        <v>61.82</v>
      </c>
      <c r="L272" t="n">
        <v>11</v>
      </c>
      <c r="M272" t="n">
        <v>14</v>
      </c>
      <c r="N272" t="n">
        <v>95.42</v>
      </c>
      <c r="O272" t="n">
        <v>39483.95</v>
      </c>
      <c r="P272" t="n">
        <v>228.21</v>
      </c>
      <c r="Q272" t="n">
        <v>1389.64</v>
      </c>
      <c r="R272" t="n">
        <v>50.58</v>
      </c>
      <c r="S272" t="n">
        <v>39.31</v>
      </c>
      <c r="T272" t="n">
        <v>4773.84</v>
      </c>
      <c r="U272" t="n">
        <v>0.78</v>
      </c>
      <c r="V272" t="n">
        <v>0.89</v>
      </c>
      <c r="W272" t="n">
        <v>3.39</v>
      </c>
      <c r="X272" t="n">
        <v>0.3</v>
      </c>
      <c r="Y272" t="n">
        <v>1</v>
      </c>
      <c r="Z272" t="n">
        <v>10</v>
      </c>
    </row>
    <row r="273">
      <c r="A273" t="n">
        <v>41</v>
      </c>
      <c r="B273" t="n">
        <v>150</v>
      </c>
      <c r="C273" t="inlineStr">
        <is>
          <t xml:space="preserve">CONCLUIDO	</t>
        </is>
      </c>
      <c r="D273" t="n">
        <v>5.4599</v>
      </c>
      <c r="E273" t="n">
        <v>18.32</v>
      </c>
      <c r="F273" t="n">
        <v>14.43</v>
      </c>
      <c r="G273" t="n">
        <v>54.11</v>
      </c>
      <c r="H273" t="n">
        <v>0.63</v>
      </c>
      <c r="I273" t="n">
        <v>16</v>
      </c>
      <c r="J273" t="n">
        <v>318.8</v>
      </c>
      <c r="K273" t="n">
        <v>61.82</v>
      </c>
      <c r="L273" t="n">
        <v>11.25</v>
      </c>
      <c r="M273" t="n">
        <v>14</v>
      </c>
      <c r="N273" t="n">
        <v>95.73</v>
      </c>
      <c r="O273" t="n">
        <v>39553.2</v>
      </c>
      <c r="P273" t="n">
        <v>228.79</v>
      </c>
      <c r="Q273" t="n">
        <v>1389.67</v>
      </c>
      <c r="R273" t="n">
        <v>50.9</v>
      </c>
      <c r="S273" t="n">
        <v>39.31</v>
      </c>
      <c r="T273" t="n">
        <v>4937.55</v>
      </c>
      <c r="U273" t="n">
        <v>0.77</v>
      </c>
      <c r="V273" t="n">
        <v>0.89</v>
      </c>
      <c r="W273" t="n">
        <v>3.39</v>
      </c>
      <c r="X273" t="n">
        <v>0.31</v>
      </c>
      <c r="Y273" t="n">
        <v>1</v>
      </c>
      <c r="Z273" t="n">
        <v>10</v>
      </c>
    </row>
    <row r="274">
      <c r="A274" t="n">
        <v>42</v>
      </c>
      <c r="B274" t="n">
        <v>150</v>
      </c>
      <c r="C274" t="inlineStr">
        <is>
          <t xml:space="preserve">CONCLUIDO	</t>
        </is>
      </c>
      <c r="D274" t="n">
        <v>5.4587</v>
      </c>
      <c r="E274" t="n">
        <v>18.32</v>
      </c>
      <c r="F274" t="n">
        <v>14.43</v>
      </c>
      <c r="G274" t="n">
        <v>54.12</v>
      </c>
      <c r="H274" t="n">
        <v>0.64</v>
      </c>
      <c r="I274" t="n">
        <v>16</v>
      </c>
      <c r="J274" t="n">
        <v>319.36</v>
      </c>
      <c r="K274" t="n">
        <v>61.82</v>
      </c>
      <c r="L274" t="n">
        <v>11.5</v>
      </c>
      <c r="M274" t="n">
        <v>14</v>
      </c>
      <c r="N274" t="n">
        <v>96.04000000000001</v>
      </c>
      <c r="O274" t="n">
        <v>39622.59</v>
      </c>
      <c r="P274" t="n">
        <v>227.81</v>
      </c>
      <c r="Q274" t="n">
        <v>1389.81</v>
      </c>
      <c r="R274" t="n">
        <v>50.87</v>
      </c>
      <c r="S274" t="n">
        <v>39.31</v>
      </c>
      <c r="T274" t="n">
        <v>4918.63</v>
      </c>
      <c r="U274" t="n">
        <v>0.77</v>
      </c>
      <c r="V274" t="n">
        <v>0.89</v>
      </c>
      <c r="W274" t="n">
        <v>3.39</v>
      </c>
      <c r="X274" t="n">
        <v>0.31</v>
      </c>
      <c r="Y274" t="n">
        <v>1</v>
      </c>
      <c r="Z274" t="n">
        <v>10</v>
      </c>
    </row>
    <row r="275">
      <c r="A275" t="n">
        <v>43</v>
      </c>
      <c r="B275" t="n">
        <v>150</v>
      </c>
      <c r="C275" t="inlineStr">
        <is>
          <t xml:space="preserve">CONCLUIDO	</t>
        </is>
      </c>
      <c r="D275" t="n">
        <v>5.487</v>
      </c>
      <c r="E275" t="n">
        <v>18.23</v>
      </c>
      <c r="F275" t="n">
        <v>14.39</v>
      </c>
      <c r="G275" t="n">
        <v>57.58</v>
      </c>
      <c r="H275" t="n">
        <v>0.65</v>
      </c>
      <c r="I275" t="n">
        <v>15</v>
      </c>
      <c r="J275" t="n">
        <v>319.93</v>
      </c>
      <c r="K275" t="n">
        <v>61.82</v>
      </c>
      <c r="L275" t="n">
        <v>11.75</v>
      </c>
      <c r="M275" t="n">
        <v>13</v>
      </c>
      <c r="N275" t="n">
        <v>96.36</v>
      </c>
      <c r="O275" t="n">
        <v>39692.13</v>
      </c>
      <c r="P275" t="n">
        <v>226.17</v>
      </c>
      <c r="Q275" t="n">
        <v>1389.58</v>
      </c>
      <c r="R275" t="n">
        <v>49.77</v>
      </c>
      <c r="S275" t="n">
        <v>39.31</v>
      </c>
      <c r="T275" t="n">
        <v>4374.83</v>
      </c>
      <c r="U275" t="n">
        <v>0.79</v>
      </c>
      <c r="V275" t="n">
        <v>0.89</v>
      </c>
      <c r="W275" t="n">
        <v>3.39</v>
      </c>
      <c r="X275" t="n">
        <v>0.27</v>
      </c>
      <c r="Y275" t="n">
        <v>1</v>
      </c>
      <c r="Z275" t="n">
        <v>10</v>
      </c>
    </row>
    <row r="276">
      <c r="A276" t="n">
        <v>44</v>
      </c>
      <c r="B276" t="n">
        <v>150</v>
      </c>
      <c r="C276" t="inlineStr">
        <is>
          <t xml:space="preserve">CONCLUIDO	</t>
        </is>
      </c>
      <c r="D276" t="n">
        <v>5.4836</v>
      </c>
      <c r="E276" t="n">
        <v>18.24</v>
      </c>
      <c r="F276" t="n">
        <v>14.41</v>
      </c>
      <c r="G276" t="n">
        <v>57.62</v>
      </c>
      <c r="H276" t="n">
        <v>0.67</v>
      </c>
      <c r="I276" t="n">
        <v>15</v>
      </c>
      <c r="J276" t="n">
        <v>320.49</v>
      </c>
      <c r="K276" t="n">
        <v>61.82</v>
      </c>
      <c r="L276" t="n">
        <v>12</v>
      </c>
      <c r="M276" t="n">
        <v>13</v>
      </c>
      <c r="N276" t="n">
        <v>96.67</v>
      </c>
      <c r="O276" t="n">
        <v>39761.81</v>
      </c>
      <c r="P276" t="n">
        <v>225.05</v>
      </c>
      <c r="Q276" t="n">
        <v>1389.61</v>
      </c>
      <c r="R276" t="n">
        <v>50.27</v>
      </c>
      <c r="S276" t="n">
        <v>39.31</v>
      </c>
      <c r="T276" t="n">
        <v>4625.77</v>
      </c>
      <c r="U276" t="n">
        <v>0.78</v>
      </c>
      <c r="V276" t="n">
        <v>0.89</v>
      </c>
      <c r="W276" t="n">
        <v>3.38</v>
      </c>
      <c r="X276" t="n">
        <v>0.28</v>
      </c>
      <c r="Y276" t="n">
        <v>1</v>
      </c>
      <c r="Z276" t="n">
        <v>10</v>
      </c>
    </row>
    <row r="277">
      <c r="A277" t="n">
        <v>45</v>
      </c>
      <c r="B277" t="n">
        <v>150</v>
      </c>
      <c r="C277" t="inlineStr">
        <is>
          <t xml:space="preserve">CONCLUIDO	</t>
        </is>
      </c>
      <c r="D277" t="n">
        <v>5.4808</v>
      </c>
      <c r="E277" t="n">
        <v>18.25</v>
      </c>
      <c r="F277" t="n">
        <v>14.41</v>
      </c>
      <c r="G277" t="n">
        <v>57.66</v>
      </c>
      <c r="H277" t="n">
        <v>0.68</v>
      </c>
      <c r="I277" t="n">
        <v>15</v>
      </c>
      <c r="J277" t="n">
        <v>321.06</v>
      </c>
      <c r="K277" t="n">
        <v>61.82</v>
      </c>
      <c r="L277" t="n">
        <v>12.25</v>
      </c>
      <c r="M277" t="n">
        <v>13</v>
      </c>
      <c r="N277" t="n">
        <v>96.98999999999999</v>
      </c>
      <c r="O277" t="n">
        <v>39831.64</v>
      </c>
      <c r="P277" t="n">
        <v>224.14</v>
      </c>
      <c r="Q277" t="n">
        <v>1389.59</v>
      </c>
      <c r="R277" t="n">
        <v>50.56</v>
      </c>
      <c r="S277" t="n">
        <v>39.31</v>
      </c>
      <c r="T277" t="n">
        <v>4769.97</v>
      </c>
      <c r="U277" t="n">
        <v>0.78</v>
      </c>
      <c r="V277" t="n">
        <v>0.89</v>
      </c>
      <c r="W277" t="n">
        <v>3.38</v>
      </c>
      <c r="X277" t="n">
        <v>0.29</v>
      </c>
      <c r="Y277" t="n">
        <v>1</v>
      </c>
      <c r="Z277" t="n">
        <v>10</v>
      </c>
    </row>
    <row r="278">
      <c r="A278" t="n">
        <v>46</v>
      </c>
      <c r="B278" t="n">
        <v>150</v>
      </c>
      <c r="C278" t="inlineStr">
        <is>
          <t xml:space="preserve">CONCLUIDO	</t>
        </is>
      </c>
      <c r="D278" t="n">
        <v>5.5053</v>
      </c>
      <c r="E278" t="n">
        <v>18.16</v>
      </c>
      <c r="F278" t="n">
        <v>14.39</v>
      </c>
      <c r="G278" t="n">
        <v>61.67</v>
      </c>
      <c r="H278" t="n">
        <v>0.6899999999999999</v>
      </c>
      <c r="I278" t="n">
        <v>14</v>
      </c>
      <c r="J278" t="n">
        <v>321.63</v>
      </c>
      <c r="K278" t="n">
        <v>61.82</v>
      </c>
      <c r="L278" t="n">
        <v>12.5</v>
      </c>
      <c r="M278" t="n">
        <v>12</v>
      </c>
      <c r="N278" t="n">
        <v>97.31</v>
      </c>
      <c r="O278" t="n">
        <v>39901.61</v>
      </c>
      <c r="P278" t="n">
        <v>222.66</v>
      </c>
      <c r="Q278" t="n">
        <v>1389.57</v>
      </c>
      <c r="R278" t="n">
        <v>49.52</v>
      </c>
      <c r="S278" t="n">
        <v>39.31</v>
      </c>
      <c r="T278" t="n">
        <v>4257.61</v>
      </c>
      <c r="U278" t="n">
        <v>0.79</v>
      </c>
      <c r="V278" t="n">
        <v>0.89</v>
      </c>
      <c r="W278" t="n">
        <v>3.39</v>
      </c>
      <c r="X278" t="n">
        <v>0.27</v>
      </c>
      <c r="Y278" t="n">
        <v>1</v>
      </c>
      <c r="Z278" t="n">
        <v>10</v>
      </c>
    </row>
    <row r="279">
      <c r="A279" t="n">
        <v>47</v>
      </c>
      <c r="B279" t="n">
        <v>150</v>
      </c>
      <c r="C279" t="inlineStr">
        <is>
          <t xml:space="preserve">CONCLUIDO	</t>
        </is>
      </c>
      <c r="D279" t="n">
        <v>5.5084</v>
      </c>
      <c r="E279" t="n">
        <v>18.15</v>
      </c>
      <c r="F279" t="n">
        <v>14.38</v>
      </c>
      <c r="G279" t="n">
        <v>61.62</v>
      </c>
      <c r="H279" t="n">
        <v>0.71</v>
      </c>
      <c r="I279" t="n">
        <v>14</v>
      </c>
      <c r="J279" t="n">
        <v>322.2</v>
      </c>
      <c r="K279" t="n">
        <v>61.82</v>
      </c>
      <c r="L279" t="n">
        <v>12.75</v>
      </c>
      <c r="M279" t="n">
        <v>12</v>
      </c>
      <c r="N279" t="n">
        <v>97.62</v>
      </c>
      <c r="O279" t="n">
        <v>39971.73</v>
      </c>
      <c r="P279" t="n">
        <v>221.66</v>
      </c>
      <c r="Q279" t="n">
        <v>1389.64</v>
      </c>
      <c r="R279" t="n">
        <v>49.3</v>
      </c>
      <c r="S279" t="n">
        <v>39.31</v>
      </c>
      <c r="T279" t="n">
        <v>4146.57</v>
      </c>
      <c r="U279" t="n">
        <v>0.8</v>
      </c>
      <c r="V279" t="n">
        <v>0.89</v>
      </c>
      <c r="W279" t="n">
        <v>3.38</v>
      </c>
      <c r="X279" t="n">
        <v>0.26</v>
      </c>
      <c r="Y279" t="n">
        <v>1</v>
      </c>
      <c r="Z279" t="n">
        <v>10</v>
      </c>
    </row>
    <row r="280">
      <c r="A280" t="n">
        <v>48</v>
      </c>
      <c r="B280" t="n">
        <v>150</v>
      </c>
      <c r="C280" t="inlineStr">
        <is>
          <t xml:space="preserve">CONCLUIDO	</t>
        </is>
      </c>
      <c r="D280" t="n">
        <v>5.5058</v>
      </c>
      <c r="E280" t="n">
        <v>18.16</v>
      </c>
      <c r="F280" t="n">
        <v>14.39</v>
      </c>
      <c r="G280" t="n">
        <v>61.66</v>
      </c>
      <c r="H280" t="n">
        <v>0.72</v>
      </c>
      <c r="I280" t="n">
        <v>14</v>
      </c>
      <c r="J280" t="n">
        <v>322.77</v>
      </c>
      <c r="K280" t="n">
        <v>61.82</v>
      </c>
      <c r="L280" t="n">
        <v>13</v>
      </c>
      <c r="M280" t="n">
        <v>12</v>
      </c>
      <c r="N280" t="n">
        <v>97.94</v>
      </c>
      <c r="O280" t="n">
        <v>40042</v>
      </c>
      <c r="P280" t="n">
        <v>220.79</v>
      </c>
      <c r="Q280" t="n">
        <v>1389.57</v>
      </c>
      <c r="R280" t="n">
        <v>49.59</v>
      </c>
      <c r="S280" t="n">
        <v>39.31</v>
      </c>
      <c r="T280" t="n">
        <v>4290.73</v>
      </c>
      <c r="U280" t="n">
        <v>0.79</v>
      </c>
      <c r="V280" t="n">
        <v>0.89</v>
      </c>
      <c r="W280" t="n">
        <v>3.39</v>
      </c>
      <c r="X280" t="n">
        <v>0.27</v>
      </c>
      <c r="Y280" t="n">
        <v>1</v>
      </c>
      <c r="Z280" t="n">
        <v>10</v>
      </c>
    </row>
    <row r="281">
      <c r="A281" t="n">
        <v>49</v>
      </c>
      <c r="B281" t="n">
        <v>150</v>
      </c>
      <c r="C281" t="inlineStr">
        <is>
          <t xml:space="preserve">CONCLUIDO	</t>
        </is>
      </c>
      <c r="D281" t="n">
        <v>5.528</v>
      </c>
      <c r="E281" t="n">
        <v>18.09</v>
      </c>
      <c r="F281" t="n">
        <v>14.37</v>
      </c>
      <c r="G281" t="n">
        <v>66.31999999999999</v>
      </c>
      <c r="H281" t="n">
        <v>0.73</v>
      </c>
      <c r="I281" t="n">
        <v>13</v>
      </c>
      <c r="J281" t="n">
        <v>323.34</v>
      </c>
      <c r="K281" t="n">
        <v>61.82</v>
      </c>
      <c r="L281" t="n">
        <v>13.25</v>
      </c>
      <c r="M281" t="n">
        <v>11</v>
      </c>
      <c r="N281" t="n">
        <v>98.27</v>
      </c>
      <c r="O281" t="n">
        <v>40112.54</v>
      </c>
      <c r="P281" t="n">
        <v>220.03</v>
      </c>
      <c r="Q281" t="n">
        <v>1389.65</v>
      </c>
      <c r="R281" t="n">
        <v>49.05</v>
      </c>
      <c r="S281" t="n">
        <v>39.31</v>
      </c>
      <c r="T281" t="n">
        <v>4024.32</v>
      </c>
      <c r="U281" t="n">
        <v>0.8</v>
      </c>
      <c r="V281" t="n">
        <v>0.89</v>
      </c>
      <c r="W281" t="n">
        <v>3.38</v>
      </c>
      <c r="X281" t="n">
        <v>0.25</v>
      </c>
      <c r="Y281" t="n">
        <v>1</v>
      </c>
      <c r="Z281" t="n">
        <v>10</v>
      </c>
    </row>
    <row r="282">
      <c r="A282" t="n">
        <v>50</v>
      </c>
      <c r="B282" t="n">
        <v>150</v>
      </c>
      <c r="C282" t="inlineStr">
        <is>
          <t xml:space="preserve">CONCLUIDO	</t>
        </is>
      </c>
      <c r="D282" t="n">
        <v>5.5315</v>
      </c>
      <c r="E282" t="n">
        <v>18.08</v>
      </c>
      <c r="F282" t="n">
        <v>14.36</v>
      </c>
      <c r="G282" t="n">
        <v>66.27</v>
      </c>
      <c r="H282" t="n">
        <v>0.74</v>
      </c>
      <c r="I282" t="n">
        <v>13</v>
      </c>
      <c r="J282" t="n">
        <v>323.91</v>
      </c>
      <c r="K282" t="n">
        <v>61.82</v>
      </c>
      <c r="L282" t="n">
        <v>13.5</v>
      </c>
      <c r="M282" t="n">
        <v>11</v>
      </c>
      <c r="N282" t="n">
        <v>98.59</v>
      </c>
      <c r="O282" t="n">
        <v>40183.11</v>
      </c>
      <c r="P282" t="n">
        <v>218.97</v>
      </c>
      <c r="Q282" t="n">
        <v>1389.57</v>
      </c>
      <c r="R282" t="n">
        <v>48.76</v>
      </c>
      <c r="S282" t="n">
        <v>39.31</v>
      </c>
      <c r="T282" t="n">
        <v>3878.23</v>
      </c>
      <c r="U282" t="n">
        <v>0.8100000000000001</v>
      </c>
      <c r="V282" t="n">
        <v>0.89</v>
      </c>
      <c r="W282" t="n">
        <v>3.38</v>
      </c>
      <c r="X282" t="n">
        <v>0.24</v>
      </c>
      <c r="Y282" t="n">
        <v>1</v>
      </c>
      <c r="Z282" t="n">
        <v>10</v>
      </c>
    </row>
    <row r="283">
      <c r="A283" t="n">
        <v>51</v>
      </c>
      <c r="B283" t="n">
        <v>150</v>
      </c>
      <c r="C283" t="inlineStr">
        <is>
          <t xml:space="preserve">CONCLUIDO	</t>
        </is>
      </c>
      <c r="D283" t="n">
        <v>5.5314</v>
      </c>
      <c r="E283" t="n">
        <v>18.08</v>
      </c>
      <c r="F283" t="n">
        <v>14.36</v>
      </c>
      <c r="G283" t="n">
        <v>66.27</v>
      </c>
      <c r="H283" t="n">
        <v>0.76</v>
      </c>
      <c r="I283" t="n">
        <v>13</v>
      </c>
      <c r="J283" t="n">
        <v>324.48</v>
      </c>
      <c r="K283" t="n">
        <v>61.82</v>
      </c>
      <c r="L283" t="n">
        <v>13.75</v>
      </c>
      <c r="M283" t="n">
        <v>11</v>
      </c>
      <c r="N283" t="n">
        <v>98.91</v>
      </c>
      <c r="O283" t="n">
        <v>40253.84</v>
      </c>
      <c r="P283" t="n">
        <v>217.09</v>
      </c>
      <c r="Q283" t="n">
        <v>1389.58</v>
      </c>
      <c r="R283" t="n">
        <v>48.8</v>
      </c>
      <c r="S283" t="n">
        <v>39.31</v>
      </c>
      <c r="T283" t="n">
        <v>3901.15</v>
      </c>
      <c r="U283" t="n">
        <v>0.8100000000000001</v>
      </c>
      <c r="V283" t="n">
        <v>0.89</v>
      </c>
      <c r="W283" t="n">
        <v>3.38</v>
      </c>
      <c r="X283" t="n">
        <v>0.24</v>
      </c>
      <c r="Y283" t="n">
        <v>1</v>
      </c>
      <c r="Z283" t="n">
        <v>10</v>
      </c>
    </row>
    <row r="284">
      <c r="A284" t="n">
        <v>52</v>
      </c>
      <c r="B284" t="n">
        <v>150</v>
      </c>
      <c r="C284" t="inlineStr">
        <is>
          <t xml:space="preserve">CONCLUIDO	</t>
        </is>
      </c>
      <c r="D284" t="n">
        <v>5.5558</v>
      </c>
      <c r="E284" t="n">
        <v>18</v>
      </c>
      <c r="F284" t="n">
        <v>14.34</v>
      </c>
      <c r="G284" t="n">
        <v>71.68000000000001</v>
      </c>
      <c r="H284" t="n">
        <v>0.77</v>
      </c>
      <c r="I284" t="n">
        <v>12</v>
      </c>
      <c r="J284" t="n">
        <v>325.06</v>
      </c>
      <c r="K284" t="n">
        <v>61.82</v>
      </c>
      <c r="L284" t="n">
        <v>14</v>
      </c>
      <c r="M284" t="n">
        <v>10</v>
      </c>
      <c r="N284" t="n">
        <v>99.23999999999999</v>
      </c>
      <c r="O284" t="n">
        <v>40324.71</v>
      </c>
      <c r="P284" t="n">
        <v>214.94</v>
      </c>
      <c r="Q284" t="n">
        <v>1389.63</v>
      </c>
      <c r="R284" t="n">
        <v>47.95</v>
      </c>
      <c r="S284" t="n">
        <v>39.31</v>
      </c>
      <c r="T284" t="n">
        <v>3478.21</v>
      </c>
      <c r="U284" t="n">
        <v>0.82</v>
      </c>
      <c r="V284" t="n">
        <v>0.9</v>
      </c>
      <c r="W284" t="n">
        <v>3.38</v>
      </c>
      <c r="X284" t="n">
        <v>0.21</v>
      </c>
      <c r="Y284" t="n">
        <v>1</v>
      </c>
      <c r="Z284" t="n">
        <v>10</v>
      </c>
    </row>
    <row r="285">
      <c r="A285" t="n">
        <v>53</v>
      </c>
      <c r="B285" t="n">
        <v>150</v>
      </c>
      <c r="C285" t="inlineStr">
        <is>
          <t xml:space="preserve">CONCLUIDO	</t>
        </is>
      </c>
      <c r="D285" t="n">
        <v>5.5543</v>
      </c>
      <c r="E285" t="n">
        <v>18</v>
      </c>
      <c r="F285" t="n">
        <v>14.34</v>
      </c>
      <c r="G285" t="n">
        <v>71.7</v>
      </c>
      <c r="H285" t="n">
        <v>0.78</v>
      </c>
      <c r="I285" t="n">
        <v>12</v>
      </c>
      <c r="J285" t="n">
        <v>325.63</v>
      </c>
      <c r="K285" t="n">
        <v>61.82</v>
      </c>
      <c r="L285" t="n">
        <v>14.25</v>
      </c>
      <c r="M285" t="n">
        <v>10</v>
      </c>
      <c r="N285" t="n">
        <v>99.56</v>
      </c>
      <c r="O285" t="n">
        <v>40395.74</v>
      </c>
      <c r="P285" t="n">
        <v>214.95</v>
      </c>
      <c r="Q285" t="n">
        <v>1389.57</v>
      </c>
      <c r="R285" t="n">
        <v>48.14</v>
      </c>
      <c r="S285" t="n">
        <v>39.31</v>
      </c>
      <c r="T285" t="n">
        <v>3576.03</v>
      </c>
      <c r="U285" t="n">
        <v>0.82</v>
      </c>
      <c r="V285" t="n">
        <v>0.9</v>
      </c>
      <c r="W285" t="n">
        <v>3.38</v>
      </c>
      <c r="X285" t="n">
        <v>0.22</v>
      </c>
      <c r="Y285" t="n">
        <v>1</v>
      </c>
      <c r="Z285" t="n">
        <v>10</v>
      </c>
    </row>
    <row r="286">
      <c r="A286" t="n">
        <v>54</v>
      </c>
      <c r="B286" t="n">
        <v>150</v>
      </c>
      <c r="C286" t="inlineStr">
        <is>
          <t xml:space="preserve">CONCLUIDO	</t>
        </is>
      </c>
      <c r="D286" t="n">
        <v>5.5522</v>
      </c>
      <c r="E286" t="n">
        <v>18.01</v>
      </c>
      <c r="F286" t="n">
        <v>14.35</v>
      </c>
      <c r="G286" t="n">
        <v>71.73</v>
      </c>
      <c r="H286" t="n">
        <v>0.79</v>
      </c>
      <c r="I286" t="n">
        <v>12</v>
      </c>
      <c r="J286" t="n">
        <v>326.21</v>
      </c>
      <c r="K286" t="n">
        <v>61.82</v>
      </c>
      <c r="L286" t="n">
        <v>14.5</v>
      </c>
      <c r="M286" t="n">
        <v>9</v>
      </c>
      <c r="N286" t="n">
        <v>99.89</v>
      </c>
      <c r="O286" t="n">
        <v>40466.92</v>
      </c>
      <c r="P286" t="n">
        <v>214.53</v>
      </c>
      <c r="Q286" t="n">
        <v>1389.6</v>
      </c>
      <c r="R286" t="n">
        <v>48.22</v>
      </c>
      <c r="S286" t="n">
        <v>39.31</v>
      </c>
      <c r="T286" t="n">
        <v>3616.79</v>
      </c>
      <c r="U286" t="n">
        <v>0.82</v>
      </c>
      <c r="V286" t="n">
        <v>0.89</v>
      </c>
      <c r="W286" t="n">
        <v>3.38</v>
      </c>
      <c r="X286" t="n">
        <v>0.23</v>
      </c>
      <c r="Y286" t="n">
        <v>1</v>
      </c>
      <c r="Z286" t="n">
        <v>10</v>
      </c>
    </row>
    <row r="287">
      <c r="A287" t="n">
        <v>55</v>
      </c>
      <c r="B287" t="n">
        <v>150</v>
      </c>
      <c r="C287" t="inlineStr">
        <is>
          <t xml:space="preserve">CONCLUIDO	</t>
        </is>
      </c>
      <c r="D287" t="n">
        <v>5.554</v>
      </c>
      <c r="E287" t="n">
        <v>18</v>
      </c>
      <c r="F287" t="n">
        <v>14.34</v>
      </c>
      <c r="G287" t="n">
        <v>71.70999999999999</v>
      </c>
      <c r="H287" t="n">
        <v>0.8</v>
      </c>
      <c r="I287" t="n">
        <v>12</v>
      </c>
      <c r="J287" t="n">
        <v>326.79</v>
      </c>
      <c r="K287" t="n">
        <v>61.82</v>
      </c>
      <c r="L287" t="n">
        <v>14.75</v>
      </c>
      <c r="M287" t="n">
        <v>9</v>
      </c>
      <c r="N287" t="n">
        <v>100.22</v>
      </c>
      <c r="O287" t="n">
        <v>40538.25</v>
      </c>
      <c r="P287" t="n">
        <v>213.72</v>
      </c>
      <c r="Q287" t="n">
        <v>1389.73</v>
      </c>
      <c r="R287" t="n">
        <v>48.06</v>
      </c>
      <c r="S287" t="n">
        <v>39.31</v>
      </c>
      <c r="T287" t="n">
        <v>3537.68</v>
      </c>
      <c r="U287" t="n">
        <v>0.82</v>
      </c>
      <c r="V287" t="n">
        <v>0.9</v>
      </c>
      <c r="W287" t="n">
        <v>3.38</v>
      </c>
      <c r="X287" t="n">
        <v>0.22</v>
      </c>
      <c r="Y287" t="n">
        <v>1</v>
      </c>
      <c r="Z287" t="n">
        <v>10</v>
      </c>
    </row>
    <row r="288">
      <c r="A288" t="n">
        <v>56</v>
      </c>
      <c r="B288" t="n">
        <v>150</v>
      </c>
      <c r="C288" t="inlineStr">
        <is>
          <t xml:space="preserve">CONCLUIDO	</t>
        </is>
      </c>
      <c r="D288" t="n">
        <v>5.549</v>
      </c>
      <c r="E288" t="n">
        <v>18.02</v>
      </c>
      <c r="F288" t="n">
        <v>14.36</v>
      </c>
      <c r="G288" t="n">
        <v>71.79000000000001</v>
      </c>
      <c r="H288" t="n">
        <v>0.82</v>
      </c>
      <c r="I288" t="n">
        <v>12</v>
      </c>
      <c r="J288" t="n">
        <v>327.37</v>
      </c>
      <c r="K288" t="n">
        <v>61.82</v>
      </c>
      <c r="L288" t="n">
        <v>15</v>
      </c>
      <c r="M288" t="n">
        <v>8</v>
      </c>
      <c r="N288" t="n">
        <v>100.55</v>
      </c>
      <c r="O288" t="n">
        <v>40609.74</v>
      </c>
      <c r="P288" t="n">
        <v>211.84</v>
      </c>
      <c r="Q288" t="n">
        <v>1389.6</v>
      </c>
      <c r="R288" t="n">
        <v>48.69</v>
      </c>
      <c r="S288" t="n">
        <v>39.31</v>
      </c>
      <c r="T288" t="n">
        <v>3850.9</v>
      </c>
      <c r="U288" t="n">
        <v>0.8100000000000001</v>
      </c>
      <c r="V288" t="n">
        <v>0.89</v>
      </c>
      <c r="W288" t="n">
        <v>3.38</v>
      </c>
      <c r="X288" t="n">
        <v>0.24</v>
      </c>
      <c r="Y288" t="n">
        <v>1</v>
      </c>
      <c r="Z288" t="n">
        <v>10</v>
      </c>
    </row>
    <row r="289">
      <c r="A289" t="n">
        <v>57</v>
      </c>
      <c r="B289" t="n">
        <v>150</v>
      </c>
      <c r="C289" t="inlineStr">
        <is>
          <t xml:space="preserve">CONCLUIDO	</t>
        </is>
      </c>
      <c r="D289" t="n">
        <v>5.5724</v>
      </c>
      <c r="E289" t="n">
        <v>17.95</v>
      </c>
      <c r="F289" t="n">
        <v>14.34</v>
      </c>
      <c r="G289" t="n">
        <v>78.2</v>
      </c>
      <c r="H289" t="n">
        <v>0.83</v>
      </c>
      <c r="I289" t="n">
        <v>11</v>
      </c>
      <c r="J289" t="n">
        <v>327.95</v>
      </c>
      <c r="K289" t="n">
        <v>61.82</v>
      </c>
      <c r="L289" t="n">
        <v>15.25</v>
      </c>
      <c r="M289" t="n">
        <v>7</v>
      </c>
      <c r="N289" t="n">
        <v>100.88</v>
      </c>
      <c r="O289" t="n">
        <v>40681.39</v>
      </c>
      <c r="P289" t="n">
        <v>210.83</v>
      </c>
      <c r="Q289" t="n">
        <v>1389.57</v>
      </c>
      <c r="R289" t="n">
        <v>47.98</v>
      </c>
      <c r="S289" t="n">
        <v>39.31</v>
      </c>
      <c r="T289" t="n">
        <v>3499.54</v>
      </c>
      <c r="U289" t="n">
        <v>0.82</v>
      </c>
      <c r="V289" t="n">
        <v>0.9</v>
      </c>
      <c r="W289" t="n">
        <v>3.38</v>
      </c>
      <c r="X289" t="n">
        <v>0.22</v>
      </c>
      <c r="Y289" t="n">
        <v>1</v>
      </c>
      <c r="Z289" t="n">
        <v>10</v>
      </c>
    </row>
    <row r="290">
      <c r="A290" t="n">
        <v>58</v>
      </c>
      <c r="B290" t="n">
        <v>150</v>
      </c>
      <c r="C290" t="inlineStr">
        <is>
          <t xml:space="preserve">CONCLUIDO	</t>
        </is>
      </c>
      <c r="D290" t="n">
        <v>5.5751</v>
      </c>
      <c r="E290" t="n">
        <v>17.94</v>
      </c>
      <c r="F290" t="n">
        <v>14.33</v>
      </c>
      <c r="G290" t="n">
        <v>78.16</v>
      </c>
      <c r="H290" t="n">
        <v>0.84</v>
      </c>
      <c r="I290" t="n">
        <v>11</v>
      </c>
      <c r="J290" t="n">
        <v>328.53</v>
      </c>
      <c r="K290" t="n">
        <v>61.82</v>
      </c>
      <c r="L290" t="n">
        <v>15.5</v>
      </c>
      <c r="M290" t="n">
        <v>6</v>
      </c>
      <c r="N290" t="n">
        <v>101.21</v>
      </c>
      <c r="O290" t="n">
        <v>40753.2</v>
      </c>
      <c r="P290" t="n">
        <v>210.74</v>
      </c>
      <c r="Q290" t="n">
        <v>1389.57</v>
      </c>
      <c r="R290" t="n">
        <v>47.65</v>
      </c>
      <c r="S290" t="n">
        <v>39.31</v>
      </c>
      <c r="T290" t="n">
        <v>3333.06</v>
      </c>
      <c r="U290" t="n">
        <v>0.82</v>
      </c>
      <c r="V290" t="n">
        <v>0.9</v>
      </c>
      <c r="W290" t="n">
        <v>3.38</v>
      </c>
      <c r="X290" t="n">
        <v>0.21</v>
      </c>
      <c r="Y290" t="n">
        <v>1</v>
      </c>
      <c r="Z290" t="n">
        <v>10</v>
      </c>
    </row>
    <row r="291">
      <c r="A291" t="n">
        <v>59</v>
      </c>
      <c r="B291" t="n">
        <v>150</v>
      </c>
      <c r="C291" t="inlineStr">
        <is>
          <t xml:space="preserve">CONCLUIDO	</t>
        </is>
      </c>
      <c r="D291" t="n">
        <v>5.5813</v>
      </c>
      <c r="E291" t="n">
        <v>17.92</v>
      </c>
      <c r="F291" t="n">
        <v>14.31</v>
      </c>
      <c r="G291" t="n">
        <v>78.05</v>
      </c>
      <c r="H291" t="n">
        <v>0.85</v>
      </c>
      <c r="I291" t="n">
        <v>11</v>
      </c>
      <c r="J291" t="n">
        <v>329.12</v>
      </c>
      <c r="K291" t="n">
        <v>61.82</v>
      </c>
      <c r="L291" t="n">
        <v>15.75</v>
      </c>
      <c r="M291" t="n">
        <v>6</v>
      </c>
      <c r="N291" t="n">
        <v>101.54</v>
      </c>
      <c r="O291" t="n">
        <v>40825.16</v>
      </c>
      <c r="P291" t="n">
        <v>210.21</v>
      </c>
      <c r="Q291" t="n">
        <v>1389.57</v>
      </c>
      <c r="R291" t="n">
        <v>47.1</v>
      </c>
      <c r="S291" t="n">
        <v>39.31</v>
      </c>
      <c r="T291" t="n">
        <v>3059.55</v>
      </c>
      <c r="U291" t="n">
        <v>0.83</v>
      </c>
      <c r="V291" t="n">
        <v>0.9</v>
      </c>
      <c r="W291" t="n">
        <v>3.38</v>
      </c>
      <c r="X291" t="n">
        <v>0.19</v>
      </c>
      <c r="Y291" t="n">
        <v>1</v>
      </c>
      <c r="Z291" t="n">
        <v>10</v>
      </c>
    </row>
    <row r="292">
      <c r="A292" t="n">
        <v>60</v>
      </c>
      <c r="B292" t="n">
        <v>150</v>
      </c>
      <c r="C292" t="inlineStr">
        <is>
          <t xml:space="preserve">CONCLUIDO	</t>
        </is>
      </c>
      <c r="D292" t="n">
        <v>5.5777</v>
      </c>
      <c r="E292" t="n">
        <v>17.93</v>
      </c>
      <c r="F292" t="n">
        <v>14.32</v>
      </c>
      <c r="G292" t="n">
        <v>78.11</v>
      </c>
      <c r="H292" t="n">
        <v>0.86</v>
      </c>
      <c r="I292" t="n">
        <v>11</v>
      </c>
      <c r="J292" t="n">
        <v>329.7</v>
      </c>
      <c r="K292" t="n">
        <v>61.82</v>
      </c>
      <c r="L292" t="n">
        <v>16</v>
      </c>
      <c r="M292" t="n">
        <v>5</v>
      </c>
      <c r="N292" t="n">
        <v>101.88</v>
      </c>
      <c r="O292" t="n">
        <v>40897.29</v>
      </c>
      <c r="P292" t="n">
        <v>209.32</v>
      </c>
      <c r="Q292" t="n">
        <v>1389.62</v>
      </c>
      <c r="R292" t="n">
        <v>47.3</v>
      </c>
      <c r="S292" t="n">
        <v>39.31</v>
      </c>
      <c r="T292" t="n">
        <v>3160.17</v>
      </c>
      <c r="U292" t="n">
        <v>0.83</v>
      </c>
      <c r="V292" t="n">
        <v>0.9</v>
      </c>
      <c r="W292" t="n">
        <v>3.38</v>
      </c>
      <c r="X292" t="n">
        <v>0.2</v>
      </c>
      <c r="Y292" t="n">
        <v>1</v>
      </c>
      <c r="Z292" t="n">
        <v>10</v>
      </c>
    </row>
    <row r="293">
      <c r="A293" t="n">
        <v>61</v>
      </c>
      <c r="B293" t="n">
        <v>150</v>
      </c>
      <c r="C293" t="inlineStr">
        <is>
          <t xml:space="preserve">CONCLUIDO	</t>
        </is>
      </c>
      <c r="D293" t="n">
        <v>5.5772</v>
      </c>
      <c r="E293" t="n">
        <v>17.93</v>
      </c>
      <c r="F293" t="n">
        <v>14.32</v>
      </c>
      <c r="G293" t="n">
        <v>78.12</v>
      </c>
      <c r="H293" t="n">
        <v>0.88</v>
      </c>
      <c r="I293" t="n">
        <v>11</v>
      </c>
      <c r="J293" t="n">
        <v>330.29</v>
      </c>
      <c r="K293" t="n">
        <v>61.82</v>
      </c>
      <c r="L293" t="n">
        <v>16.25</v>
      </c>
      <c r="M293" t="n">
        <v>3</v>
      </c>
      <c r="N293" t="n">
        <v>102.21</v>
      </c>
      <c r="O293" t="n">
        <v>40969.57</v>
      </c>
      <c r="P293" t="n">
        <v>208.94</v>
      </c>
      <c r="Q293" t="n">
        <v>1389.61</v>
      </c>
      <c r="R293" t="n">
        <v>47.23</v>
      </c>
      <c r="S293" t="n">
        <v>39.31</v>
      </c>
      <c r="T293" t="n">
        <v>3127.86</v>
      </c>
      <c r="U293" t="n">
        <v>0.83</v>
      </c>
      <c r="V293" t="n">
        <v>0.9</v>
      </c>
      <c r="W293" t="n">
        <v>3.39</v>
      </c>
      <c r="X293" t="n">
        <v>0.2</v>
      </c>
      <c r="Y293" t="n">
        <v>1</v>
      </c>
      <c r="Z293" t="n">
        <v>10</v>
      </c>
    </row>
    <row r="294">
      <c r="A294" t="n">
        <v>62</v>
      </c>
      <c r="B294" t="n">
        <v>150</v>
      </c>
      <c r="C294" t="inlineStr">
        <is>
          <t xml:space="preserve">CONCLUIDO	</t>
        </is>
      </c>
      <c r="D294" t="n">
        <v>5.576</v>
      </c>
      <c r="E294" t="n">
        <v>17.93</v>
      </c>
      <c r="F294" t="n">
        <v>14.33</v>
      </c>
      <c r="G294" t="n">
        <v>78.14</v>
      </c>
      <c r="H294" t="n">
        <v>0.89</v>
      </c>
      <c r="I294" t="n">
        <v>11</v>
      </c>
      <c r="J294" t="n">
        <v>330.87</v>
      </c>
      <c r="K294" t="n">
        <v>61.82</v>
      </c>
      <c r="L294" t="n">
        <v>16.5</v>
      </c>
      <c r="M294" t="n">
        <v>2</v>
      </c>
      <c r="N294" t="n">
        <v>102.55</v>
      </c>
      <c r="O294" t="n">
        <v>41042.02</v>
      </c>
      <c r="P294" t="n">
        <v>209.2</v>
      </c>
      <c r="Q294" t="n">
        <v>1389.61</v>
      </c>
      <c r="R294" t="n">
        <v>47.31</v>
      </c>
      <c r="S294" t="n">
        <v>39.31</v>
      </c>
      <c r="T294" t="n">
        <v>3167.73</v>
      </c>
      <c r="U294" t="n">
        <v>0.83</v>
      </c>
      <c r="V294" t="n">
        <v>0.9</v>
      </c>
      <c r="W294" t="n">
        <v>3.39</v>
      </c>
      <c r="X294" t="n">
        <v>0.2</v>
      </c>
      <c r="Y294" t="n">
        <v>1</v>
      </c>
      <c r="Z294" t="n">
        <v>10</v>
      </c>
    </row>
    <row r="295">
      <c r="A295" t="n">
        <v>63</v>
      </c>
      <c r="B295" t="n">
        <v>150</v>
      </c>
      <c r="C295" t="inlineStr">
        <is>
          <t xml:space="preserve">CONCLUIDO	</t>
        </is>
      </c>
      <c r="D295" t="n">
        <v>5.5748</v>
      </c>
      <c r="E295" t="n">
        <v>17.94</v>
      </c>
      <c r="F295" t="n">
        <v>14.33</v>
      </c>
      <c r="G295" t="n">
        <v>78.16</v>
      </c>
      <c r="H295" t="n">
        <v>0.9</v>
      </c>
      <c r="I295" t="n">
        <v>11</v>
      </c>
      <c r="J295" t="n">
        <v>331.46</v>
      </c>
      <c r="K295" t="n">
        <v>61.82</v>
      </c>
      <c r="L295" t="n">
        <v>16.75</v>
      </c>
      <c r="M295" t="n">
        <v>0</v>
      </c>
      <c r="N295" t="n">
        <v>102.89</v>
      </c>
      <c r="O295" t="n">
        <v>41114.63</v>
      </c>
      <c r="P295" t="n">
        <v>209.34</v>
      </c>
      <c r="Q295" t="n">
        <v>1389.67</v>
      </c>
      <c r="R295" t="n">
        <v>47.36</v>
      </c>
      <c r="S295" t="n">
        <v>39.31</v>
      </c>
      <c r="T295" t="n">
        <v>3193</v>
      </c>
      <c r="U295" t="n">
        <v>0.83</v>
      </c>
      <c r="V295" t="n">
        <v>0.9</v>
      </c>
      <c r="W295" t="n">
        <v>3.39</v>
      </c>
      <c r="X295" t="n">
        <v>0.21</v>
      </c>
      <c r="Y295" t="n">
        <v>1</v>
      </c>
      <c r="Z295" t="n">
        <v>10</v>
      </c>
    </row>
    <row r="296">
      <c r="A296" t="n">
        <v>0</v>
      </c>
      <c r="B296" t="n">
        <v>10</v>
      </c>
      <c r="C296" t="inlineStr">
        <is>
          <t xml:space="preserve">CONCLUIDO	</t>
        </is>
      </c>
      <c r="D296" t="n">
        <v>4.9232</v>
      </c>
      <c r="E296" t="n">
        <v>20.31</v>
      </c>
      <c r="F296" t="n">
        <v>17.11</v>
      </c>
      <c r="G296" t="n">
        <v>7.33</v>
      </c>
      <c r="H296" t="n">
        <v>0.64</v>
      </c>
      <c r="I296" t="n">
        <v>140</v>
      </c>
      <c r="J296" t="n">
        <v>26.11</v>
      </c>
      <c r="K296" t="n">
        <v>12.1</v>
      </c>
      <c r="L296" t="n">
        <v>1</v>
      </c>
      <c r="M296" t="n">
        <v>0</v>
      </c>
      <c r="N296" t="n">
        <v>3.01</v>
      </c>
      <c r="O296" t="n">
        <v>3454.41</v>
      </c>
      <c r="P296" t="n">
        <v>50.1</v>
      </c>
      <c r="Q296" t="n">
        <v>1390.89</v>
      </c>
      <c r="R296" t="n">
        <v>128.68</v>
      </c>
      <c r="S296" t="n">
        <v>39.31</v>
      </c>
      <c r="T296" t="n">
        <v>43204.46</v>
      </c>
      <c r="U296" t="n">
        <v>0.31</v>
      </c>
      <c r="V296" t="n">
        <v>0.75</v>
      </c>
      <c r="W296" t="n">
        <v>3.76</v>
      </c>
      <c r="X296" t="n">
        <v>2.98</v>
      </c>
      <c r="Y296" t="n">
        <v>1</v>
      </c>
      <c r="Z296" t="n">
        <v>10</v>
      </c>
    </row>
    <row r="297">
      <c r="A297" t="n">
        <v>0</v>
      </c>
      <c r="B297" t="n">
        <v>45</v>
      </c>
      <c r="C297" t="inlineStr">
        <is>
          <t xml:space="preserve">CONCLUIDO	</t>
        </is>
      </c>
      <c r="D297" t="n">
        <v>4.9679</v>
      </c>
      <c r="E297" t="n">
        <v>20.13</v>
      </c>
      <c r="F297" t="n">
        <v>16.11</v>
      </c>
      <c r="G297" t="n">
        <v>9.76</v>
      </c>
      <c r="H297" t="n">
        <v>0.18</v>
      </c>
      <c r="I297" t="n">
        <v>99</v>
      </c>
      <c r="J297" t="n">
        <v>98.70999999999999</v>
      </c>
      <c r="K297" t="n">
        <v>39.72</v>
      </c>
      <c r="L297" t="n">
        <v>1</v>
      </c>
      <c r="M297" t="n">
        <v>97</v>
      </c>
      <c r="N297" t="n">
        <v>12.99</v>
      </c>
      <c r="O297" t="n">
        <v>12407.75</v>
      </c>
      <c r="P297" t="n">
        <v>135.87</v>
      </c>
      <c r="Q297" t="n">
        <v>1389.91</v>
      </c>
      <c r="R297" t="n">
        <v>102.85</v>
      </c>
      <c r="S297" t="n">
        <v>39.31</v>
      </c>
      <c r="T297" t="n">
        <v>30495.81</v>
      </c>
      <c r="U297" t="n">
        <v>0.38</v>
      </c>
      <c r="V297" t="n">
        <v>0.8</v>
      </c>
      <c r="W297" t="n">
        <v>3.53</v>
      </c>
      <c r="X297" t="n">
        <v>1.98</v>
      </c>
      <c r="Y297" t="n">
        <v>1</v>
      </c>
      <c r="Z297" t="n">
        <v>10</v>
      </c>
    </row>
    <row r="298">
      <c r="A298" t="n">
        <v>1</v>
      </c>
      <c r="B298" t="n">
        <v>45</v>
      </c>
      <c r="C298" t="inlineStr">
        <is>
          <t xml:space="preserve">CONCLUIDO	</t>
        </is>
      </c>
      <c r="D298" t="n">
        <v>5.217</v>
      </c>
      <c r="E298" t="n">
        <v>19.17</v>
      </c>
      <c r="F298" t="n">
        <v>15.64</v>
      </c>
      <c r="G298" t="n">
        <v>12.51</v>
      </c>
      <c r="H298" t="n">
        <v>0.22</v>
      </c>
      <c r="I298" t="n">
        <v>75</v>
      </c>
      <c r="J298" t="n">
        <v>99.02</v>
      </c>
      <c r="K298" t="n">
        <v>39.72</v>
      </c>
      <c r="L298" t="n">
        <v>1.25</v>
      </c>
      <c r="M298" t="n">
        <v>73</v>
      </c>
      <c r="N298" t="n">
        <v>13.05</v>
      </c>
      <c r="O298" t="n">
        <v>12446.14</v>
      </c>
      <c r="P298" t="n">
        <v>128.77</v>
      </c>
      <c r="Q298" t="n">
        <v>1389.76</v>
      </c>
      <c r="R298" t="n">
        <v>88.31999999999999</v>
      </c>
      <c r="S298" t="n">
        <v>39.31</v>
      </c>
      <c r="T298" t="n">
        <v>23348.11</v>
      </c>
      <c r="U298" t="n">
        <v>0.45</v>
      </c>
      <c r="V298" t="n">
        <v>0.82</v>
      </c>
      <c r="W298" t="n">
        <v>3.49</v>
      </c>
      <c r="X298" t="n">
        <v>1.51</v>
      </c>
      <c r="Y298" t="n">
        <v>1</v>
      </c>
      <c r="Z298" t="n">
        <v>10</v>
      </c>
    </row>
    <row r="299">
      <c r="A299" t="n">
        <v>2</v>
      </c>
      <c r="B299" t="n">
        <v>45</v>
      </c>
      <c r="C299" t="inlineStr">
        <is>
          <t xml:space="preserve">CONCLUIDO	</t>
        </is>
      </c>
      <c r="D299" t="n">
        <v>5.3929</v>
      </c>
      <c r="E299" t="n">
        <v>18.54</v>
      </c>
      <c r="F299" t="n">
        <v>15.32</v>
      </c>
      <c r="G299" t="n">
        <v>15.32</v>
      </c>
      <c r="H299" t="n">
        <v>0.27</v>
      </c>
      <c r="I299" t="n">
        <v>60</v>
      </c>
      <c r="J299" t="n">
        <v>99.33</v>
      </c>
      <c r="K299" t="n">
        <v>39.72</v>
      </c>
      <c r="L299" t="n">
        <v>1.5</v>
      </c>
      <c r="M299" t="n">
        <v>58</v>
      </c>
      <c r="N299" t="n">
        <v>13.11</v>
      </c>
      <c r="O299" t="n">
        <v>12484.55</v>
      </c>
      <c r="P299" t="n">
        <v>122.61</v>
      </c>
      <c r="Q299" t="n">
        <v>1389.78</v>
      </c>
      <c r="R299" t="n">
        <v>78.5</v>
      </c>
      <c r="S299" t="n">
        <v>39.31</v>
      </c>
      <c r="T299" t="n">
        <v>18514.69</v>
      </c>
      <c r="U299" t="n">
        <v>0.5</v>
      </c>
      <c r="V299" t="n">
        <v>0.84</v>
      </c>
      <c r="W299" t="n">
        <v>3.46</v>
      </c>
      <c r="X299" t="n">
        <v>1.2</v>
      </c>
      <c r="Y299" t="n">
        <v>1</v>
      </c>
      <c r="Z299" t="n">
        <v>10</v>
      </c>
    </row>
    <row r="300">
      <c r="A300" t="n">
        <v>3</v>
      </c>
      <c r="B300" t="n">
        <v>45</v>
      </c>
      <c r="C300" t="inlineStr">
        <is>
          <t xml:space="preserve">CONCLUIDO	</t>
        </is>
      </c>
      <c r="D300" t="n">
        <v>5.5281</v>
      </c>
      <c r="E300" t="n">
        <v>18.09</v>
      </c>
      <c r="F300" t="n">
        <v>15.09</v>
      </c>
      <c r="G300" t="n">
        <v>18.48</v>
      </c>
      <c r="H300" t="n">
        <v>0.31</v>
      </c>
      <c r="I300" t="n">
        <v>49</v>
      </c>
      <c r="J300" t="n">
        <v>99.64</v>
      </c>
      <c r="K300" t="n">
        <v>39.72</v>
      </c>
      <c r="L300" t="n">
        <v>1.75</v>
      </c>
      <c r="M300" t="n">
        <v>47</v>
      </c>
      <c r="N300" t="n">
        <v>13.18</v>
      </c>
      <c r="O300" t="n">
        <v>12522.99</v>
      </c>
      <c r="P300" t="n">
        <v>117.18</v>
      </c>
      <c r="Q300" t="n">
        <v>1389.91</v>
      </c>
      <c r="R300" t="n">
        <v>71.51000000000001</v>
      </c>
      <c r="S300" t="n">
        <v>39.31</v>
      </c>
      <c r="T300" t="n">
        <v>15073.64</v>
      </c>
      <c r="U300" t="n">
        <v>0.55</v>
      </c>
      <c r="V300" t="n">
        <v>0.85</v>
      </c>
      <c r="W300" t="n">
        <v>3.44</v>
      </c>
      <c r="X300" t="n">
        <v>0.97</v>
      </c>
      <c r="Y300" t="n">
        <v>1</v>
      </c>
      <c r="Z300" t="n">
        <v>10</v>
      </c>
    </row>
    <row r="301">
      <c r="A301" t="n">
        <v>4</v>
      </c>
      <c r="B301" t="n">
        <v>45</v>
      </c>
      <c r="C301" t="inlineStr">
        <is>
          <t xml:space="preserve">CONCLUIDO	</t>
        </is>
      </c>
      <c r="D301" t="n">
        <v>5.6182</v>
      </c>
      <c r="E301" t="n">
        <v>17.8</v>
      </c>
      <c r="F301" t="n">
        <v>14.95</v>
      </c>
      <c r="G301" t="n">
        <v>21.35</v>
      </c>
      <c r="H301" t="n">
        <v>0.35</v>
      </c>
      <c r="I301" t="n">
        <v>42</v>
      </c>
      <c r="J301" t="n">
        <v>99.95</v>
      </c>
      <c r="K301" t="n">
        <v>39.72</v>
      </c>
      <c r="L301" t="n">
        <v>2</v>
      </c>
      <c r="M301" t="n">
        <v>39</v>
      </c>
      <c r="N301" t="n">
        <v>13.24</v>
      </c>
      <c r="O301" t="n">
        <v>12561.45</v>
      </c>
      <c r="P301" t="n">
        <v>112.59</v>
      </c>
      <c r="Q301" t="n">
        <v>1389.73</v>
      </c>
      <c r="R301" t="n">
        <v>67.02</v>
      </c>
      <c r="S301" t="n">
        <v>39.31</v>
      </c>
      <c r="T301" t="n">
        <v>12866.22</v>
      </c>
      <c r="U301" t="n">
        <v>0.59</v>
      </c>
      <c r="V301" t="n">
        <v>0.86</v>
      </c>
      <c r="W301" t="n">
        <v>3.43</v>
      </c>
      <c r="X301" t="n">
        <v>0.83</v>
      </c>
      <c r="Y301" t="n">
        <v>1</v>
      </c>
      <c r="Z301" t="n">
        <v>10</v>
      </c>
    </row>
    <row r="302">
      <c r="A302" t="n">
        <v>5</v>
      </c>
      <c r="B302" t="n">
        <v>45</v>
      </c>
      <c r="C302" t="inlineStr">
        <is>
          <t xml:space="preserve">CONCLUIDO	</t>
        </is>
      </c>
      <c r="D302" t="n">
        <v>5.6937</v>
      </c>
      <c r="E302" t="n">
        <v>17.56</v>
      </c>
      <c r="F302" t="n">
        <v>14.84</v>
      </c>
      <c r="G302" t="n">
        <v>24.73</v>
      </c>
      <c r="H302" t="n">
        <v>0.39</v>
      </c>
      <c r="I302" t="n">
        <v>36</v>
      </c>
      <c r="J302" t="n">
        <v>100.27</v>
      </c>
      <c r="K302" t="n">
        <v>39.72</v>
      </c>
      <c r="L302" t="n">
        <v>2.25</v>
      </c>
      <c r="M302" t="n">
        <v>28</v>
      </c>
      <c r="N302" t="n">
        <v>13.3</v>
      </c>
      <c r="O302" t="n">
        <v>12599.94</v>
      </c>
      <c r="P302" t="n">
        <v>108.06</v>
      </c>
      <c r="Q302" t="n">
        <v>1389.69</v>
      </c>
      <c r="R302" t="n">
        <v>63.32</v>
      </c>
      <c r="S302" t="n">
        <v>39.31</v>
      </c>
      <c r="T302" t="n">
        <v>11044.06</v>
      </c>
      <c r="U302" t="n">
        <v>0.62</v>
      </c>
      <c r="V302" t="n">
        <v>0.87</v>
      </c>
      <c r="W302" t="n">
        <v>3.43</v>
      </c>
      <c r="X302" t="n">
        <v>0.71</v>
      </c>
      <c r="Y302" t="n">
        <v>1</v>
      </c>
      <c r="Z302" t="n">
        <v>10</v>
      </c>
    </row>
    <row r="303">
      <c r="A303" t="n">
        <v>6</v>
      </c>
      <c r="B303" t="n">
        <v>45</v>
      </c>
      <c r="C303" t="inlineStr">
        <is>
          <t xml:space="preserve">CONCLUIDO	</t>
        </is>
      </c>
      <c r="D303" t="n">
        <v>5.7265</v>
      </c>
      <c r="E303" t="n">
        <v>17.46</v>
      </c>
      <c r="F303" t="n">
        <v>14.8</v>
      </c>
      <c r="G303" t="n">
        <v>26.9</v>
      </c>
      <c r="H303" t="n">
        <v>0.44</v>
      </c>
      <c r="I303" t="n">
        <v>33</v>
      </c>
      <c r="J303" t="n">
        <v>100.58</v>
      </c>
      <c r="K303" t="n">
        <v>39.72</v>
      </c>
      <c r="L303" t="n">
        <v>2.5</v>
      </c>
      <c r="M303" t="n">
        <v>10</v>
      </c>
      <c r="N303" t="n">
        <v>13.36</v>
      </c>
      <c r="O303" t="n">
        <v>12638.45</v>
      </c>
      <c r="P303" t="n">
        <v>105.58</v>
      </c>
      <c r="Q303" t="n">
        <v>1389.76</v>
      </c>
      <c r="R303" t="n">
        <v>61.41</v>
      </c>
      <c r="S303" t="n">
        <v>39.31</v>
      </c>
      <c r="T303" t="n">
        <v>10103.8</v>
      </c>
      <c r="U303" t="n">
        <v>0.64</v>
      </c>
      <c r="V303" t="n">
        <v>0.87</v>
      </c>
      <c r="W303" t="n">
        <v>3.44</v>
      </c>
      <c r="X303" t="n">
        <v>0.67</v>
      </c>
      <c r="Y303" t="n">
        <v>1</v>
      </c>
      <c r="Z303" t="n">
        <v>10</v>
      </c>
    </row>
    <row r="304">
      <c r="A304" t="n">
        <v>7</v>
      </c>
      <c r="B304" t="n">
        <v>45</v>
      </c>
      <c r="C304" t="inlineStr">
        <is>
          <t xml:space="preserve">CONCLUIDO	</t>
        </is>
      </c>
      <c r="D304" t="n">
        <v>5.7382</v>
      </c>
      <c r="E304" t="n">
        <v>17.43</v>
      </c>
      <c r="F304" t="n">
        <v>14.78</v>
      </c>
      <c r="G304" t="n">
        <v>27.71</v>
      </c>
      <c r="H304" t="n">
        <v>0.48</v>
      </c>
      <c r="I304" t="n">
        <v>32</v>
      </c>
      <c r="J304" t="n">
        <v>100.89</v>
      </c>
      <c r="K304" t="n">
        <v>39.72</v>
      </c>
      <c r="L304" t="n">
        <v>2.75</v>
      </c>
      <c r="M304" t="n">
        <v>0</v>
      </c>
      <c r="N304" t="n">
        <v>13.42</v>
      </c>
      <c r="O304" t="n">
        <v>12676.98</v>
      </c>
      <c r="P304" t="n">
        <v>105.24</v>
      </c>
      <c r="Q304" t="n">
        <v>1389.73</v>
      </c>
      <c r="R304" t="n">
        <v>60.6</v>
      </c>
      <c r="S304" t="n">
        <v>39.31</v>
      </c>
      <c r="T304" t="n">
        <v>9705.629999999999</v>
      </c>
      <c r="U304" t="n">
        <v>0.65</v>
      </c>
      <c r="V304" t="n">
        <v>0.87</v>
      </c>
      <c r="W304" t="n">
        <v>3.45</v>
      </c>
      <c r="X304" t="n">
        <v>0.66</v>
      </c>
      <c r="Y304" t="n">
        <v>1</v>
      </c>
      <c r="Z304" t="n">
        <v>10</v>
      </c>
    </row>
    <row r="305">
      <c r="A305" t="n">
        <v>0</v>
      </c>
      <c r="B305" t="n">
        <v>105</v>
      </c>
      <c r="C305" t="inlineStr">
        <is>
          <t xml:space="preserve">CONCLUIDO	</t>
        </is>
      </c>
      <c r="D305" t="n">
        <v>3.5769</v>
      </c>
      <c r="E305" t="n">
        <v>27.96</v>
      </c>
      <c r="F305" t="n">
        <v>17.93</v>
      </c>
      <c r="G305" t="n">
        <v>5.85</v>
      </c>
      <c r="H305" t="n">
        <v>0.09</v>
      </c>
      <c r="I305" t="n">
        <v>184</v>
      </c>
      <c r="J305" t="n">
        <v>204</v>
      </c>
      <c r="K305" t="n">
        <v>55.27</v>
      </c>
      <c r="L305" t="n">
        <v>1</v>
      </c>
      <c r="M305" t="n">
        <v>182</v>
      </c>
      <c r="N305" t="n">
        <v>42.72</v>
      </c>
      <c r="O305" t="n">
        <v>25393.6</v>
      </c>
      <c r="P305" t="n">
        <v>255.48</v>
      </c>
      <c r="Q305" t="n">
        <v>1390.14</v>
      </c>
      <c r="R305" t="n">
        <v>159.19</v>
      </c>
      <c r="S305" t="n">
        <v>39.31</v>
      </c>
      <c r="T305" t="n">
        <v>58240.15</v>
      </c>
      <c r="U305" t="n">
        <v>0.25</v>
      </c>
      <c r="V305" t="n">
        <v>0.72</v>
      </c>
      <c r="W305" t="n">
        <v>3.69</v>
      </c>
      <c r="X305" t="n">
        <v>3.8</v>
      </c>
      <c r="Y305" t="n">
        <v>1</v>
      </c>
      <c r="Z305" t="n">
        <v>10</v>
      </c>
    </row>
    <row r="306">
      <c r="A306" t="n">
        <v>1</v>
      </c>
      <c r="B306" t="n">
        <v>105</v>
      </c>
      <c r="C306" t="inlineStr">
        <is>
          <t xml:space="preserve">CONCLUIDO	</t>
        </is>
      </c>
      <c r="D306" t="n">
        <v>3.9762</v>
      </c>
      <c r="E306" t="n">
        <v>25.15</v>
      </c>
      <c r="F306" t="n">
        <v>16.95</v>
      </c>
      <c r="G306" t="n">
        <v>7.32</v>
      </c>
      <c r="H306" t="n">
        <v>0.11</v>
      </c>
      <c r="I306" t="n">
        <v>139</v>
      </c>
      <c r="J306" t="n">
        <v>204.39</v>
      </c>
      <c r="K306" t="n">
        <v>55.27</v>
      </c>
      <c r="L306" t="n">
        <v>1.25</v>
      </c>
      <c r="M306" t="n">
        <v>137</v>
      </c>
      <c r="N306" t="n">
        <v>42.87</v>
      </c>
      <c r="O306" t="n">
        <v>25442.42</v>
      </c>
      <c r="P306" t="n">
        <v>240.11</v>
      </c>
      <c r="Q306" t="n">
        <v>1390.24</v>
      </c>
      <c r="R306" t="n">
        <v>129.35</v>
      </c>
      <c r="S306" t="n">
        <v>39.31</v>
      </c>
      <c r="T306" t="n">
        <v>43544.77</v>
      </c>
      <c r="U306" t="n">
        <v>0.3</v>
      </c>
      <c r="V306" t="n">
        <v>0.76</v>
      </c>
      <c r="W306" t="n">
        <v>3.58</v>
      </c>
      <c r="X306" t="n">
        <v>2.82</v>
      </c>
      <c r="Y306" t="n">
        <v>1</v>
      </c>
      <c r="Z306" t="n">
        <v>10</v>
      </c>
    </row>
    <row r="307">
      <c r="A307" t="n">
        <v>2</v>
      </c>
      <c r="B307" t="n">
        <v>105</v>
      </c>
      <c r="C307" t="inlineStr">
        <is>
          <t xml:space="preserve">CONCLUIDO	</t>
        </is>
      </c>
      <c r="D307" t="n">
        <v>4.2684</v>
      </c>
      <c r="E307" t="n">
        <v>23.43</v>
      </c>
      <c r="F307" t="n">
        <v>16.36</v>
      </c>
      <c r="G307" t="n">
        <v>8.84</v>
      </c>
      <c r="H307" t="n">
        <v>0.13</v>
      </c>
      <c r="I307" t="n">
        <v>111</v>
      </c>
      <c r="J307" t="n">
        <v>204.79</v>
      </c>
      <c r="K307" t="n">
        <v>55.27</v>
      </c>
      <c r="L307" t="n">
        <v>1.5</v>
      </c>
      <c r="M307" t="n">
        <v>109</v>
      </c>
      <c r="N307" t="n">
        <v>43.02</v>
      </c>
      <c r="O307" t="n">
        <v>25491.3</v>
      </c>
      <c r="P307" t="n">
        <v>230.37</v>
      </c>
      <c r="Q307" t="n">
        <v>1390.18</v>
      </c>
      <c r="R307" t="n">
        <v>111.07</v>
      </c>
      <c r="S307" t="n">
        <v>39.31</v>
      </c>
      <c r="T307" t="n">
        <v>34545.19</v>
      </c>
      <c r="U307" t="n">
        <v>0.35</v>
      </c>
      <c r="V307" t="n">
        <v>0.78</v>
      </c>
      <c r="W307" t="n">
        <v>3.54</v>
      </c>
      <c r="X307" t="n">
        <v>2.23</v>
      </c>
      <c r="Y307" t="n">
        <v>1</v>
      </c>
      <c r="Z307" t="n">
        <v>10</v>
      </c>
    </row>
    <row r="308">
      <c r="A308" t="n">
        <v>3</v>
      </c>
      <c r="B308" t="n">
        <v>105</v>
      </c>
      <c r="C308" t="inlineStr">
        <is>
          <t xml:space="preserve">CONCLUIDO	</t>
        </is>
      </c>
      <c r="D308" t="n">
        <v>4.4751</v>
      </c>
      <c r="E308" t="n">
        <v>22.35</v>
      </c>
      <c r="F308" t="n">
        <v>16.01</v>
      </c>
      <c r="G308" t="n">
        <v>10.33</v>
      </c>
      <c r="H308" t="n">
        <v>0.15</v>
      </c>
      <c r="I308" t="n">
        <v>93</v>
      </c>
      <c r="J308" t="n">
        <v>205.18</v>
      </c>
      <c r="K308" t="n">
        <v>55.27</v>
      </c>
      <c r="L308" t="n">
        <v>1.75</v>
      </c>
      <c r="M308" t="n">
        <v>91</v>
      </c>
      <c r="N308" t="n">
        <v>43.16</v>
      </c>
      <c r="O308" t="n">
        <v>25540.22</v>
      </c>
      <c r="P308" t="n">
        <v>224.12</v>
      </c>
      <c r="Q308" t="n">
        <v>1389.65</v>
      </c>
      <c r="R308" t="n">
        <v>99.61</v>
      </c>
      <c r="S308" t="n">
        <v>39.31</v>
      </c>
      <c r="T308" t="n">
        <v>28908.01</v>
      </c>
      <c r="U308" t="n">
        <v>0.39</v>
      </c>
      <c r="V308" t="n">
        <v>0.8</v>
      </c>
      <c r="W308" t="n">
        <v>3.53</v>
      </c>
      <c r="X308" t="n">
        <v>1.89</v>
      </c>
      <c r="Y308" t="n">
        <v>1</v>
      </c>
      <c r="Z308" t="n">
        <v>10</v>
      </c>
    </row>
    <row r="309">
      <c r="A309" t="n">
        <v>4</v>
      </c>
      <c r="B309" t="n">
        <v>105</v>
      </c>
      <c r="C309" t="inlineStr">
        <is>
          <t xml:space="preserve">CONCLUIDO	</t>
        </is>
      </c>
      <c r="D309" t="n">
        <v>4.6423</v>
      </c>
      <c r="E309" t="n">
        <v>21.54</v>
      </c>
      <c r="F309" t="n">
        <v>15.73</v>
      </c>
      <c r="G309" t="n">
        <v>11.8</v>
      </c>
      <c r="H309" t="n">
        <v>0.17</v>
      </c>
      <c r="I309" t="n">
        <v>80</v>
      </c>
      <c r="J309" t="n">
        <v>205.58</v>
      </c>
      <c r="K309" t="n">
        <v>55.27</v>
      </c>
      <c r="L309" t="n">
        <v>2</v>
      </c>
      <c r="M309" t="n">
        <v>78</v>
      </c>
      <c r="N309" t="n">
        <v>43.31</v>
      </c>
      <c r="O309" t="n">
        <v>25589.2</v>
      </c>
      <c r="P309" t="n">
        <v>218.74</v>
      </c>
      <c r="Q309" t="n">
        <v>1390.05</v>
      </c>
      <c r="R309" t="n">
        <v>91.14</v>
      </c>
      <c r="S309" t="n">
        <v>39.31</v>
      </c>
      <c r="T309" t="n">
        <v>24737.5</v>
      </c>
      <c r="U309" t="n">
        <v>0.43</v>
      </c>
      <c r="V309" t="n">
        <v>0.82</v>
      </c>
      <c r="W309" t="n">
        <v>3.5</v>
      </c>
      <c r="X309" t="n">
        <v>1.61</v>
      </c>
      <c r="Y309" t="n">
        <v>1</v>
      </c>
      <c r="Z309" t="n">
        <v>10</v>
      </c>
    </row>
    <row r="310">
      <c r="A310" t="n">
        <v>5</v>
      </c>
      <c r="B310" t="n">
        <v>105</v>
      </c>
      <c r="C310" t="inlineStr">
        <is>
          <t xml:space="preserve">CONCLUIDO	</t>
        </is>
      </c>
      <c r="D310" t="n">
        <v>4.7767</v>
      </c>
      <c r="E310" t="n">
        <v>20.94</v>
      </c>
      <c r="F310" t="n">
        <v>15.53</v>
      </c>
      <c r="G310" t="n">
        <v>13.31</v>
      </c>
      <c r="H310" t="n">
        <v>0.19</v>
      </c>
      <c r="I310" t="n">
        <v>70</v>
      </c>
      <c r="J310" t="n">
        <v>205.98</v>
      </c>
      <c r="K310" t="n">
        <v>55.27</v>
      </c>
      <c r="L310" t="n">
        <v>2.25</v>
      </c>
      <c r="M310" t="n">
        <v>68</v>
      </c>
      <c r="N310" t="n">
        <v>43.46</v>
      </c>
      <c r="O310" t="n">
        <v>25638.22</v>
      </c>
      <c r="P310" t="n">
        <v>214.6</v>
      </c>
      <c r="Q310" t="n">
        <v>1389.79</v>
      </c>
      <c r="R310" t="n">
        <v>84.8</v>
      </c>
      <c r="S310" t="n">
        <v>39.31</v>
      </c>
      <c r="T310" t="n">
        <v>21617.49</v>
      </c>
      <c r="U310" t="n">
        <v>0.46</v>
      </c>
      <c r="V310" t="n">
        <v>0.83</v>
      </c>
      <c r="W310" t="n">
        <v>3.49</v>
      </c>
      <c r="X310" t="n">
        <v>1.41</v>
      </c>
      <c r="Y310" t="n">
        <v>1</v>
      </c>
      <c r="Z310" t="n">
        <v>10</v>
      </c>
    </row>
    <row r="311">
      <c r="A311" t="n">
        <v>6</v>
      </c>
      <c r="B311" t="n">
        <v>105</v>
      </c>
      <c r="C311" t="inlineStr">
        <is>
          <t xml:space="preserve">CONCLUIDO	</t>
        </is>
      </c>
      <c r="D311" t="n">
        <v>4.8904</v>
      </c>
      <c r="E311" t="n">
        <v>20.45</v>
      </c>
      <c r="F311" t="n">
        <v>15.37</v>
      </c>
      <c r="G311" t="n">
        <v>14.87</v>
      </c>
      <c r="H311" t="n">
        <v>0.22</v>
      </c>
      <c r="I311" t="n">
        <v>62</v>
      </c>
      <c r="J311" t="n">
        <v>206.38</v>
      </c>
      <c r="K311" t="n">
        <v>55.27</v>
      </c>
      <c r="L311" t="n">
        <v>2.5</v>
      </c>
      <c r="M311" t="n">
        <v>60</v>
      </c>
      <c r="N311" t="n">
        <v>43.6</v>
      </c>
      <c r="O311" t="n">
        <v>25687.3</v>
      </c>
      <c r="P311" t="n">
        <v>211.09</v>
      </c>
      <c r="Q311" t="n">
        <v>1389.87</v>
      </c>
      <c r="R311" t="n">
        <v>80.06999999999999</v>
      </c>
      <c r="S311" t="n">
        <v>39.31</v>
      </c>
      <c r="T311" t="n">
        <v>19291.46</v>
      </c>
      <c r="U311" t="n">
        <v>0.49</v>
      </c>
      <c r="V311" t="n">
        <v>0.84</v>
      </c>
      <c r="W311" t="n">
        <v>3.46</v>
      </c>
      <c r="X311" t="n">
        <v>1.24</v>
      </c>
      <c r="Y311" t="n">
        <v>1</v>
      </c>
      <c r="Z311" t="n">
        <v>10</v>
      </c>
    </row>
    <row r="312">
      <c r="A312" t="n">
        <v>7</v>
      </c>
      <c r="B312" t="n">
        <v>105</v>
      </c>
      <c r="C312" t="inlineStr">
        <is>
          <t xml:space="preserve">CONCLUIDO	</t>
        </is>
      </c>
      <c r="D312" t="n">
        <v>5.0033</v>
      </c>
      <c r="E312" t="n">
        <v>19.99</v>
      </c>
      <c r="F312" t="n">
        <v>15.19</v>
      </c>
      <c r="G312" t="n">
        <v>16.57</v>
      </c>
      <c r="H312" t="n">
        <v>0.24</v>
      </c>
      <c r="I312" t="n">
        <v>55</v>
      </c>
      <c r="J312" t="n">
        <v>206.78</v>
      </c>
      <c r="K312" t="n">
        <v>55.27</v>
      </c>
      <c r="L312" t="n">
        <v>2.75</v>
      </c>
      <c r="M312" t="n">
        <v>53</v>
      </c>
      <c r="N312" t="n">
        <v>43.75</v>
      </c>
      <c r="O312" t="n">
        <v>25736.42</v>
      </c>
      <c r="P312" t="n">
        <v>207.14</v>
      </c>
      <c r="Q312" t="n">
        <v>1389.73</v>
      </c>
      <c r="R312" t="n">
        <v>74.63</v>
      </c>
      <c r="S312" t="n">
        <v>39.31</v>
      </c>
      <c r="T312" t="n">
        <v>16605.35</v>
      </c>
      <c r="U312" t="n">
        <v>0.53</v>
      </c>
      <c r="V312" t="n">
        <v>0.85</v>
      </c>
      <c r="W312" t="n">
        <v>3.44</v>
      </c>
      <c r="X312" t="n">
        <v>1.07</v>
      </c>
      <c r="Y312" t="n">
        <v>1</v>
      </c>
      <c r="Z312" t="n">
        <v>10</v>
      </c>
    </row>
    <row r="313">
      <c r="A313" t="n">
        <v>8</v>
      </c>
      <c r="B313" t="n">
        <v>105</v>
      </c>
      <c r="C313" t="inlineStr">
        <is>
          <t xml:space="preserve">CONCLUIDO	</t>
        </is>
      </c>
      <c r="D313" t="n">
        <v>5.0709</v>
      </c>
      <c r="E313" t="n">
        <v>19.72</v>
      </c>
      <c r="F313" t="n">
        <v>15.13</v>
      </c>
      <c r="G313" t="n">
        <v>18.15</v>
      </c>
      <c r="H313" t="n">
        <v>0.26</v>
      </c>
      <c r="I313" t="n">
        <v>50</v>
      </c>
      <c r="J313" t="n">
        <v>207.17</v>
      </c>
      <c r="K313" t="n">
        <v>55.27</v>
      </c>
      <c r="L313" t="n">
        <v>3</v>
      </c>
      <c r="M313" t="n">
        <v>48</v>
      </c>
      <c r="N313" t="n">
        <v>43.9</v>
      </c>
      <c r="O313" t="n">
        <v>25785.6</v>
      </c>
      <c r="P313" t="n">
        <v>204.97</v>
      </c>
      <c r="Q313" t="n">
        <v>1389.93</v>
      </c>
      <c r="R313" t="n">
        <v>72.5</v>
      </c>
      <c r="S313" t="n">
        <v>39.31</v>
      </c>
      <c r="T313" t="n">
        <v>15566.22</v>
      </c>
      <c r="U313" t="n">
        <v>0.54</v>
      </c>
      <c r="V313" t="n">
        <v>0.85</v>
      </c>
      <c r="W313" t="n">
        <v>3.44</v>
      </c>
      <c r="X313" t="n">
        <v>1</v>
      </c>
      <c r="Y313" t="n">
        <v>1</v>
      </c>
      <c r="Z313" t="n">
        <v>10</v>
      </c>
    </row>
    <row r="314">
      <c r="A314" t="n">
        <v>9</v>
      </c>
      <c r="B314" t="n">
        <v>105</v>
      </c>
      <c r="C314" t="inlineStr">
        <is>
          <t xml:space="preserve">CONCLUIDO	</t>
        </is>
      </c>
      <c r="D314" t="n">
        <v>5.1419</v>
      </c>
      <c r="E314" t="n">
        <v>19.45</v>
      </c>
      <c r="F314" t="n">
        <v>15.02</v>
      </c>
      <c r="G314" t="n">
        <v>19.59</v>
      </c>
      <c r="H314" t="n">
        <v>0.28</v>
      </c>
      <c r="I314" t="n">
        <v>46</v>
      </c>
      <c r="J314" t="n">
        <v>207.57</v>
      </c>
      <c r="K314" t="n">
        <v>55.27</v>
      </c>
      <c r="L314" t="n">
        <v>3.25</v>
      </c>
      <c r="M314" t="n">
        <v>44</v>
      </c>
      <c r="N314" t="n">
        <v>44.05</v>
      </c>
      <c r="O314" t="n">
        <v>25834.83</v>
      </c>
      <c r="P314" t="n">
        <v>201.94</v>
      </c>
      <c r="Q314" t="n">
        <v>1389.78</v>
      </c>
      <c r="R314" t="n">
        <v>69.17</v>
      </c>
      <c r="S314" t="n">
        <v>39.31</v>
      </c>
      <c r="T314" t="n">
        <v>13920.89</v>
      </c>
      <c r="U314" t="n">
        <v>0.57</v>
      </c>
      <c r="V314" t="n">
        <v>0.85</v>
      </c>
      <c r="W314" t="n">
        <v>3.43</v>
      </c>
      <c r="X314" t="n">
        <v>0.9</v>
      </c>
      <c r="Y314" t="n">
        <v>1</v>
      </c>
      <c r="Z314" t="n">
        <v>10</v>
      </c>
    </row>
    <row r="315">
      <c r="A315" t="n">
        <v>10</v>
      </c>
      <c r="B315" t="n">
        <v>105</v>
      </c>
      <c r="C315" t="inlineStr">
        <is>
          <t xml:space="preserve">CONCLUIDO	</t>
        </is>
      </c>
      <c r="D315" t="n">
        <v>5.2001</v>
      </c>
      <c r="E315" t="n">
        <v>19.23</v>
      </c>
      <c r="F315" t="n">
        <v>14.96</v>
      </c>
      <c r="G315" t="n">
        <v>21.37</v>
      </c>
      <c r="H315" t="n">
        <v>0.3</v>
      </c>
      <c r="I315" t="n">
        <v>42</v>
      </c>
      <c r="J315" t="n">
        <v>207.97</v>
      </c>
      <c r="K315" t="n">
        <v>55.27</v>
      </c>
      <c r="L315" t="n">
        <v>3.5</v>
      </c>
      <c r="M315" t="n">
        <v>40</v>
      </c>
      <c r="N315" t="n">
        <v>44.2</v>
      </c>
      <c r="O315" t="n">
        <v>25884.1</v>
      </c>
      <c r="P315" t="n">
        <v>199.89</v>
      </c>
      <c r="Q315" t="n">
        <v>1389.77</v>
      </c>
      <c r="R315" t="n">
        <v>67.12</v>
      </c>
      <c r="S315" t="n">
        <v>39.31</v>
      </c>
      <c r="T315" t="n">
        <v>12913.16</v>
      </c>
      <c r="U315" t="n">
        <v>0.59</v>
      </c>
      <c r="V315" t="n">
        <v>0.86</v>
      </c>
      <c r="W315" t="n">
        <v>3.44</v>
      </c>
      <c r="X315" t="n">
        <v>0.84</v>
      </c>
      <c r="Y315" t="n">
        <v>1</v>
      </c>
      <c r="Z315" t="n">
        <v>10</v>
      </c>
    </row>
    <row r="316">
      <c r="A316" t="n">
        <v>11</v>
      </c>
      <c r="B316" t="n">
        <v>105</v>
      </c>
      <c r="C316" t="inlineStr">
        <is>
          <t xml:space="preserve">CONCLUIDO	</t>
        </is>
      </c>
      <c r="D316" t="n">
        <v>5.2565</v>
      </c>
      <c r="E316" t="n">
        <v>19.02</v>
      </c>
      <c r="F316" t="n">
        <v>14.88</v>
      </c>
      <c r="G316" t="n">
        <v>22.89</v>
      </c>
      <c r="H316" t="n">
        <v>0.32</v>
      </c>
      <c r="I316" t="n">
        <v>39</v>
      </c>
      <c r="J316" t="n">
        <v>208.37</v>
      </c>
      <c r="K316" t="n">
        <v>55.27</v>
      </c>
      <c r="L316" t="n">
        <v>3.75</v>
      </c>
      <c r="M316" t="n">
        <v>37</v>
      </c>
      <c r="N316" t="n">
        <v>44.35</v>
      </c>
      <c r="O316" t="n">
        <v>25933.43</v>
      </c>
      <c r="P316" t="n">
        <v>197.43</v>
      </c>
      <c r="Q316" t="n">
        <v>1389.79</v>
      </c>
      <c r="R316" t="n">
        <v>64.8</v>
      </c>
      <c r="S316" t="n">
        <v>39.31</v>
      </c>
      <c r="T316" t="n">
        <v>11768.2</v>
      </c>
      <c r="U316" t="n">
        <v>0.61</v>
      </c>
      <c r="V316" t="n">
        <v>0.86</v>
      </c>
      <c r="W316" t="n">
        <v>3.42</v>
      </c>
      <c r="X316" t="n">
        <v>0.75</v>
      </c>
      <c r="Y316" t="n">
        <v>1</v>
      </c>
      <c r="Z316" t="n">
        <v>10</v>
      </c>
    </row>
    <row r="317">
      <c r="A317" t="n">
        <v>12</v>
      </c>
      <c r="B317" t="n">
        <v>105</v>
      </c>
      <c r="C317" t="inlineStr">
        <is>
          <t xml:space="preserve">CONCLUIDO	</t>
        </is>
      </c>
      <c r="D317" t="n">
        <v>5.3078</v>
      </c>
      <c r="E317" t="n">
        <v>18.84</v>
      </c>
      <c r="F317" t="n">
        <v>14.82</v>
      </c>
      <c r="G317" t="n">
        <v>24.69</v>
      </c>
      <c r="H317" t="n">
        <v>0.34</v>
      </c>
      <c r="I317" t="n">
        <v>36</v>
      </c>
      <c r="J317" t="n">
        <v>208.77</v>
      </c>
      <c r="K317" t="n">
        <v>55.27</v>
      </c>
      <c r="L317" t="n">
        <v>4</v>
      </c>
      <c r="M317" t="n">
        <v>34</v>
      </c>
      <c r="N317" t="n">
        <v>44.5</v>
      </c>
      <c r="O317" t="n">
        <v>25982.82</v>
      </c>
      <c r="P317" t="n">
        <v>195.08</v>
      </c>
      <c r="Q317" t="n">
        <v>1389.79</v>
      </c>
      <c r="R317" t="n">
        <v>62.97</v>
      </c>
      <c r="S317" t="n">
        <v>39.31</v>
      </c>
      <c r="T317" t="n">
        <v>10869.22</v>
      </c>
      <c r="U317" t="n">
        <v>0.62</v>
      </c>
      <c r="V317" t="n">
        <v>0.87</v>
      </c>
      <c r="W317" t="n">
        <v>3.42</v>
      </c>
      <c r="X317" t="n">
        <v>0.6899999999999999</v>
      </c>
      <c r="Y317" t="n">
        <v>1</v>
      </c>
      <c r="Z317" t="n">
        <v>10</v>
      </c>
    </row>
    <row r="318">
      <c r="A318" t="n">
        <v>13</v>
      </c>
      <c r="B318" t="n">
        <v>105</v>
      </c>
      <c r="C318" t="inlineStr">
        <is>
          <t xml:space="preserve">CONCLUIDO	</t>
        </is>
      </c>
      <c r="D318" t="n">
        <v>5.3345</v>
      </c>
      <c r="E318" t="n">
        <v>18.75</v>
      </c>
      <c r="F318" t="n">
        <v>14.8</v>
      </c>
      <c r="G318" t="n">
        <v>26.12</v>
      </c>
      <c r="H318" t="n">
        <v>0.36</v>
      </c>
      <c r="I318" t="n">
        <v>34</v>
      </c>
      <c r="J318" t="n">
        <v>209.17</v>
      </c>
      <c r="K318" t="n">
        <v>55.27</v>
      </c>
      <c r="L318" t="n">
        <v>4.25</v>
      </c>
      <c r="M318" t="n">
        <v>32</v>
      </c>
      <c r="N318" t="n">
        <v>44.65</v>
      </c>
      <c r="O318" t="n">
        <v>26032.25</v>
      </c>
      <c r="P318" t="n">
        <v>193.32</v>
      </c>
      <c r="Q318" t="n">
        <v>1389.67</v>
      </c>
      <c r="R318" t="n">
        <v>62.42</v>
      </c>
      <c r="S318" t="n">
        <v>39.31</v>
      </c>
      <c r="T318" t="n">
        <v>10607.01</v>
      </c>
      <c r="U318" t="n">
        <v>0.63</v>
      </c>
      <c r="V318" t="n">
        <v>0.87</v>
      </c>
      <c r="W318" t="n">
        <v>3.42</v>
      </c>
      <c r="X318" t="n">
        <v>0.68</v>
      </c>
      <c r="Y318" t="n">
        <v>1</v>
      </c>
      <c r="Z318" t="n">
        <v>10</v>
      </c>
    </row>
    <row r="319">
      <c r="A319" t="n">
        <v>14</v>
      </c>
      <c r="B319" t="n">
        <v>105</v>
      </c>
      <c r="C319" t="inlineStr">
        <is>
          <t xml:space="preserve">CONCLUIDO	</t>
        </is>
      </c>
      <c r="D319" t="n">
        <v>5.3728</v>
      </c>
      <c r="E319" t="n">
        <v>18.61</v>
      </c>
      <c r="F319" t="n">
        <v>14.75</v>
      </c>
      <c r="G319" t="n">
        <v>27.66</v>
      </c>
      <c r="H319" t="n">
        <v>0.38</v>
      </c>
      <c r="I319" t="n">
        <v>32</v>
      </c>
      <c r="J319" t="n">
        <v>209.58</v>
      </c>
      <c r="K319" t="n">
        <v>55.27</v>
      </c>
      <c r="L319" t="n">
        <v>4.5</v>
      </c>
      <c r="M319" t="n">
        <v>30</v>
      </c>
      <c r="N319" t="n">
        <v>44.8</v>
      </c>
      <c r="O319" t="n">
        <v>26081.73</v>
      </c>
      <c r="P319" t="n">
        <v>191.28</v>
      </c>
      <c r="Q319" t="n">
        <v>1389.59</v>
      </c>
      <c r="R319" t="n">
        <v>60.83</v>
      </c>
      <c r="S319" t="n">
        <v>39.31</v>
      </c>
      <c r="T319" t="n">
        <v>9821.139999999999</v>
      </c>
      <c r="U319" t="n">
        <v>0.65</v>
      </c>
      <c r="V319" t="n">
        <v>0.87</v>
      </c>
      <c r="W319" t="n">
        <v>3.41</v>
      </c>
      <c r="X319" t="n">
        <v>0.63</v>
      </c>
      <c r="Y319" t="n">
        <v>1</v>
      </c>
      <c r="Z319" t="n">
        <v>10</v>
      </c>
    </row>
    <row r="320">
      <c r="A320" t="n">
        <v>15</v>
      </c>
      <c r="B320" t="n">
        <v>105</v>
      </c>
      <c r="C320" t="inlineStr">
        <is>
          <t xml:space="preserve">CONCLUIDO	</t>
        </is>
      </c>
      <c r="D320" t="n">
        <v>5.4134</v>
      </c>
      <c r="E320" t="n">
        <v>18.47</v>
      </c>
      <c r="F320" t="n">
        <v>14.69</v>
      </c>
      <c r="G320" t="n">
        <v>29.38</v>
      </c>
      <c r="H320" t="n">
        <v>0.4</v>
      </c>
      <c r="I320" t="n">
        <v>30</v>
      </c>
      <c r="J320" t="n">
        <v>209.98</v>
      </c>
      <c r="K320" t="n">
        <v>55.27</v>
      </c>
      <c r="L320" t="n">
        <v>4.75</v>
      </c>
      <c r="M320" t="n">
        <v>28</v>
      </c>
      <c r="N320" t="n">
        <v>44.95</v>
      </c>
      <c r="O320" t="n">
        <v>26131.27</v>
      </c>
      <c r="P320" t="n">
        <v>188.94</v>
      </c>
      <c r="Q320" t="n">
        <v>1389.79</v>
      </c>
      <c r="R320" t="n">
        <v>58.91</v>
      </c>
      <c r="S320" t="n">
        <v>39.31</v>
      </c>
      <c r="T320" t="n">
        <v>8869.059999999999</v>
      </c>
      <c r="U320" t="n">
        <v>0.67</v>
      </c>
      <c r="V320" t="n">
        <v>0.87</v>
      </c>
      <c r="W320" t="n">
        <v>3.41</v>
      </c>
      <c r="X320" t="n">
        <v>0.57</v>
      </c>
      <c r="Y320" t="n">
        <v>1</v>
      </c>
      <c r="Z320" t="n">
        <v>10</v>
      </c>
    </row>
    <row r="321">
      <c r="A321" t="n">
        <v>16</v>
      </c>
      <c r="B321" t="n">
        <v>105</v>
      </c>
      <c r="C321" t="inlineStr">
        <is>
          <t xml:space="preserve">CONCLUIDO	</t>
        </is>
      </c>
      <c r="D321" t="n">
        <v>5.447</v>
      </c>
      <c r="E321" t="n">
        <v>18.36</v>
      </c>
      <c r="F321" t="n">
        <v>14.66</v>
      </c>
      <c r="G321" t="n">
        <v>31.41</v>
      </c>
      <c r="H321" t="n">
        <v>0.42</v>
      </c>
      <c r="I321" t="n">
        <v>28</v>
      </c>
      <c r="J321" t="n">
        <v>210.38</v>
      </c>
      <c r="K321" t="n">
        <v>55.27</v>
      </c>
      <c r="L321" t="n">
        <v>5</v>
      </c>
      <c r="M321" t="n">
        <v>26</v>
      </c>
      <c r="N321" t="n">
        <v>45.11</v>
      </c>
      <c r="O321" t="n">
        <v>26180.86</v>
      </c>
      <c r="P321" t="n">
        <v>186.9</v>
      </c>
      <c r="Q321" t="n">
        <v>1389.65</v>
      </c>
      <c r="R321" t="n">
        <v>58</v>
      </c>
      <c r="S321" t="n">
        <v>39.31</v>
      </c>
      <c r="T321" t="n">
        <v>8426.190000000001</v>
      </c>
      <c r="U321" t="n">
        <v>0.68</v>
      </c>
      <c r="V321" t="n">
        <v>0.88</v>
      </c>
      <c r="W321" t="n">
        <v>3.4</v>
      </c>
      <c r="X321" t="n">
        <v>0.54</v>
      </c>
      <c r="Y321" t="n">
        <v>1</v>
      </c>
      <c r="Z321" t="n">
        <v>10</v>
      </c>
    </row>
    <row r="322">
      <c r="A322" t="n">
        <v>17</v>
      </c>
      <c r="B322" t="n">
        <v>105</v>
      </c>
      <c r="C322" t="inlineStr">
        <is>
          <t xml:space="preserve">CONCLUIDO	</t>
        </is>
      </c>
      <c r="D322" t="n">
        <v>5.4583</v>
      </c>
      <c r="E322" t="n">
        <v>18.32</v>
      </c>
      <c r="F322" t="n">
        <v>14.66</v>
      </c>
      <c r="G322" t="n">
        <v>32.58</v>
      </c>
      <c r="H322" t="n">
        <v>0.44</v>
      </c>
      <c r="I322" t="n">
        <v>27</v>
      </c>
      <c r="J322" t="n">
        <v>210.78</v>
      </c>
      <c r="K322" t="n">
        <v>55.27</v>
      </c>
      <c r="L322" t="n">
        <v>5.25</v>
      </c>
      <c r="M322" t="n">
        <v>25</v>
      </c>
      <c r="N322" t="n">
        <v>45.26</v>
      </c>
      <c r="O322" t="n">
        <v>26230.5</v>
      </c>
      <c r="P322" t="n">
        <v>185.58</v>
      </c>
      <c r="Q322" t="n">
        <v>1389.87</v>
      </c>
      <c r="R322" t="n">
        <v>58.07</v>
      </c>
      <c r="S322" t="n">
        <v>39.31</v>
      </c>
      <c r="T322" t="n">
        <v>8467.34</v>
      </c>
      <c r="U322" t="n">
        <v>0.68</v>
      </c>
      <c r="V322" t="n">
        <v>0.88</v>
      </c>
      <c r="W322" t="n">
        <v>3.4</v>
      </c>
      <c r="X322" t="n">
        <v>0.54</v>
      </c>
      <c r="Y322" t="n">
        <v>1</v>
      </c>
      <c r="Z322" t="n">
        <v>10</v>
      </c>
    </row>
    <row r="323">
      <c r="A323" t="n">
        <v>18</v>
      </c>
      <c r="B323" t="n">
        <v>105</v>
      </c>
      <c r="C323" t="inlineStr">
        <is>
          <t xml:space="preserve">CONCLUIDO	</t>
        </is>
      </c>
      <c r="D323" t="n">
        <v>5.4982</v>
      </c>
      <c r="E323" t="n">
        <v>18.19</v>
      </c>
      <c r="F323" t="n">
        <v>14.61</v>
      </c>
      <c r="G323" t="n">
        <v>35.06</v>
      </c>
      <c r="H323" t="n">
        <v>0.46</v>
      </c>
      <c r="I323" t="n">
        <v>25</v>
      </c>
      <c r="J323" t="n">
        <v>211.18</v>
      </c>
      <c r="K323" t="n">
        <v>55.27</v>
      </c>
      <c r="L323" t="n">
        <v>5.5</v>
      </c>
      <c r="M323" t="n">
        <v>23</v>
      </c>
      <c r="N323" t="n">
        <v>45.41</v>
      </c>
      <c r="O323" t="n">
        <v>26280.2</v>
      </c>
      <c r="P323" t="n">
        <v>183.71</v>
      </c>
      <c r="Q323" t="n">
        <v>1389.88</v>
      </c>
      <c r="R323" t="n">
        <v>56.46</v>
      </c>
      <c r="S323" t="n">
        <v>39.31</v>
      </c>
      <c r="T323" t="n">
        <v>7670.46</v>
      </c>
      <c r="U323" t="n">
        <v>0.7</v>
      </c>
      <c r="V323" t="n">
        <v>0.88</v>
      </c>
      <c r="W323" t="n">
        <v>3.4</v>
      </c>
      <c r="X323" t="n">
        <v>0.49</v>
      </c>
      <c r="Y323" t="n">
        <v>1</v>
      </c>
      <c r="Z323" t="n">
        <v>10</v>
      </c>
    </row>
    <row r="324">
      <c r="A324" t="n">
        <v>19</v>
      </c>
      <c r="B324" t="n">
        <v>105</v>
      </c>
      <c r="C324" t="inlineStr">
        <is>
          <t xml:space="preserve">CONCLUIDO	</t>
        </is>
      </c>
      <c r="D324" t="n">
        <v>5.521</v>
      </c>
      <c r="E324" t="n">
        <v>18.11</v>
      </c>
      <c r="F324" t="n">
        <v>14.57</v>
      </c>
      <c r="G324" t="n">
        <v>36.44</v>
      </c>
      <c r="H324" t="n">
        <v>0.48</v>
      </c>
      <c r="I324" t="n">
        <v>24</v>
      </c>
      <c r="J324" t="n">
        <v>211.59</v>
      </c>
      <c r="K324" t="n">
        <v>55.27</v>
      </c>
      <c r="L324" t="n">
        <v>5.75</v>
      </c>
      <c r="M324" t="n">
        <v>22</v>
      </c>
      <c r="N324" t="n">
        <v>45.57</v>
      </c>
      <c r="O324" t="n">
        <v>26329.94</v>
      </c>
      <c r="P324" t="n">
        <v>181.33</v>
      </c>
      <c r="Q324" t="n">
        <v>1389.76</v>
      </c>
      <c r="R324" t="n">
        <v>55.45</v>
      </c>
      <c r="S324" t="n">
        <v>39.31</v>
      </c>
      <c r="T324" t="n">
        <v>7170.39</v>
      </c>
      <c r="U324" t="n">
        <v>0.71</v>
      </c>
      <c r="V324" t="n">
        <v>0.88</v>
      </c>
      <c r="W324" t="n">
        <v>3.4</v>
      </c>
      <c r="X324" t="n">
        <v>0.45</v>
      </c>
      <c r="Y324" t="n">
        <v>1</v>
      </c>
      <c r="Z324" t="n">
        <v>10</v>
      </c>
    </row>
    <row r="325">
      <c r="A325" t="n">
        <v>20</v>
      </c>
      <c r="B325" t="n">
        <v>105</v>
      </c>
      <c r="C325" t="inlineStr">
        <is>
          <t xml:space="preserve">CONCLUIDO	</t>
        </is>
      </c>
      <c r="D325" t="n">
        <v>5.5345</v>
      </c>
      <c r="E325" t="n">
        <v>18.07</v>
      </c>
      <c r="F325" t="n">
        <v>14.57</v>
      </c>
      <c r="G325" t="n">
        <v>38.01</v>
      </c>
      <c r="H325" t="n">
        <v>0.5</v>
      </c>
      <c r="I325" t="n">
        <v>23</v>
      </c>
      <c r="J325" t="n">
        <v>211.99</v>
      </c>
      <c r="K325" t="n">
        <v>55.27</v>
      </c>
      <c r="L325" t="n">
        <v>6</v>
      </c>
      <c r="M325" t="n">
        <v>21</v>
      </c>
      <c r="N325" t="n">
        <v>45.72</v>
      </c>
      <c r="O325" t="n">
        <v>26379.74</v>
      </c>
      <c r="P325" t="n">
        <v>179.45</v>
      </c>
      <c r="Q325" t="n">
        <v>1389.64</v>
      </c>
      <c r="R325" t="n">
        <v>55.14</v>
      </c>
      <c r="S325" t="n">
        <v>39.31</v>
      </c>
      <c r="T325" t="n">
        <v>7020.62</v>
      </c>
      <c r="U325" t="n">
        <v>0.71</v>
      </c>
      <c r="V325" t="n">
        <v>0.88</v>
      </c>
      <c r="W325" t="n">
        <v>3.4</v>
      </c>
      <c r="X325" t="n">
        <v>0.45</v>
      </c>
      <c r="Y325" t="n">
        <v>1</v>
      </c>
      <c r="Z325" t="n">
        <v>10</v>
      </c>
    </row>
    <row r="326">
      <c r="A326" t="n">
        <v>21</v>
      </c>
      <c r="B326" t="n">
        <v>105</v>
      </c>
      <c r="C326" t="inlineStr">
        <is>
          <t xml:space="preserve">CONCLUIDO	</t>
        </is>
      </c>
      <c r="D326" t="n">
        <v>5.5534</v>
      </c>
      <c r="E326" t="n">
        <v>18.01</v>
      </c>
      <c r="F326" t="n">
        <v>14.55</v>
      </c>
      <c r="G326" t="n">
        <v>39.68</v>
      </c>
      <c r="H326" t="n">
        <v>0.52</v>
      </c>
      <c r="I326" t="n">
        <v>22</v>
      </c>
      <c r="J326" t="n">
        <v>212.4</v>
      </c>
      <c r="K326" t="n">
        <v>55.27</v>
      </c>
      <c r="L326" t="n">
        <v>6.25</v>
      </c>
      <c r="M326" t="n">
        <v>20</v>
      </c>
      <c r="N326" t="n">
        <v>45.87</v>
      </c>
      <c r="O326" t="n">
        <v>26429.59</v>
      </c>
      <c r="P326" t="n">
        <v>177.82</v>
      </c>
      <c r="Q326" t="n">
        <v>1389.58</v>
      </c>
      <c r="R326" t="n">
        <v>54.51</v>
      </c>
      <c r="S326" t="n">
        <v>39.31</v>
      </c>
      <c r="T326" t="n">
        <v>6712.55</v>
      </c>
      <c r="U326" t="n">
        <v>0.72</v>
      </c>
      <c r="V326" t="n">
        <v>0.88</v>
      </c>
      <c r="W326" t="n">
        <v>3.4</v>
      </c>
      <c r="X326" t="n">
        <v>0.43</v>
      </c>
      <c r="Y326" t="n">
        <v>1</v>
      </c>
      <c r="Z326" t="n">
        <v>10</v>
      </c>
    </row>
    <row r="327">
      <c r="A327" t="n">
        <v>22</v>
      </c>
      <c r="B327" t="n">
        <v>105</v>
      </c>
      <c r="C327" t="inlineStr">
        <is>
          <t xml:space="preserve">CONCLUIDO	</t>
        </is>
      </c>
      <c r="D327" t="n">
        <v>5.5785</v>
      </c>
      <c r="E327" t="n">
        <v>17.93</v>
      </c>
      <c r="F327" t="n">
        <v>14.51</v>
      </c>
      <c r="G327" t="n">
        <v>41.46</v>
      </c>
      <c r="H327" t="n">
        <v>0.54</v>
      </c>
      <c r="I327" t="n">
        <v>21</v>
      </c>
      <c r="J327" t="n">
        <v>212.8</v>
      </c>
      <c r="K327" t="n">
        <v>55.27</v>
      </c>
      <c r="L327" t="n">
        <v>6.5</v>
      </c>
      <c r="M327" t="n">
        <v>19</v>
      </c>
      <c r="N327" t="n">
        <v>46.03</v>
      </c>
      <c r="O327" t="n">
        <v>26479.5</v>
      </c>
      <c r="P327" t="n">
        <v>175.03</v>
      </c>
      <c r="Q327" t="n">
        <v>1389.63</v>
      </c>
      <c r="R327" t="n">
        <v>53.41</v>
      </c>
      <c r="S327" t="n">
        <v>39.31</v>
      </c>
      <c r="T327" t="n">
        <v>6163.9</v>
      </c>
      <c r="U327" t="n">
        <v>0.74</v>
      </c>
      <c r="V327" t="n">
        <v>0.88</v>
      </c>
      <c r="W327" t="n">
        <v>3.39</v>
      </c>
      <c r="X327" t="n">
        <v>0.39</v>
      </c>
      <c r="Y327" t="n">
        <v>1</v>
      </c>
      <c r="Z327" t="n">
        <v>10</v>
      </c>
    </row>
    <row r="328">
      <c r="A328" t="n">
        <v>23</v>
      </c>
      <c r="B328" t="n">
        <v>105</v>
      </c>
      <c r="C328" t="inlineStr">
        <is>
          <t xml:space="preserve">CONCLUIDO	</t>
        </is>
      </c>
      <c r="D328" t="n">
        <v>5.5925</v>
      </c>
      <c r="E328" t="n">
        <v>17.88</v>
      </c>
      <c r="F328" t="n">
        <v>14.51</v>
      </c>
      <c r="G328" t="n">
        <v>43.52</v>
      </c>
      <c r="H328" t="n">
        <v>0.5600000000000001</v>
      </c>
      <c r="I328" t="n">
        <v>20</v>
      </c>
      <c r="J328" t="n">
        <v>213.21</v>
      </c>
      <c r="K328" t="n">
        <v>55.27</v>
      </c>
      <c r="L328" t="n">
        <v>6.75</v>
      </c>
      <c r="M328" t="n">
        <v>18</v>
      </c>
      <c r="N328" t="n">
        <v>46.18</v>
      </c>
      <c r="O328" t="n">
        <v>26529.46</v>
      </c>
      <c r="P328" t="n">
        <v>174.68</v>
      </c>
      <c r="Q328" t="n">
        <v>1389.7</v>
      </c>
      <c r="R328" t="n">
        <v>53.04</v>
      </c>
      <c r="S328" t="n">
        <v>39.31</v>
      </c>
      <c r="T328" t="n">
        <v>5985.79</v>
      </c>
      <c r="U328" t="n">
        <v>0.74</v>
      </c>
      <c r="V328" t="n">
        <v>0.88</v>
      </c>
      <c r="W328" t="n">
        <v>3.4</v>
      </c>
      <c r="X328" t="n">
        <v>0.38</v>
      </c>
      <c r="Y328" t="n">
        <v>1</v>
      </c>
      <c r="Z328" t="n">
        <v>10</v>
      </c>
    </row>
    <row r="329">
      <c r="A329" t="n">
        <v>24</v>
      </c>
      <c r="B329" t="n">
        <v>105</v>
      </c>
      <c r="C329" t="inlineStr">
        <is>
          <t xml:space="preserve">CONCLUIDO	</t>
        </is>
      </c>
      <c r="D329" t="n">
        <v>5.6125</v>
      </c>
      <c r="E329" t="n">
        <v>17.82</v>
      </c>
      <c r="F329" t="n">
        <v>14.48</v>
      </c>
      <c r="G329" t="n">
        <v>45.73</v>
      </c>
      <c r="H329" t="n">
        <v>0.58</v>
      </c>
      <c r="I329" t="n">
        <v>19</v>
      </c>
      <c r="J329" t="n">
        <v>213.61</v>
      </c>
      <c r="K329" t="n">
        <v>55.27</v>
      </c>
      <c r="L329" t="n">
        <v>7</v>
      </c>
      <c r="M329" t="n">
        <v>17</v>
      </c>
      <c r="N329" t="n">
        <v>46.34</v>
      </c>
      <c r="O329" t="n">
        <v>26579.47</v>
      </c>
      <c r="P329" t="n">
        <v>172.23</v>
      </c>
      <c r="Q329" t="n">
        <v>1389.57</v>
      </c>
      <c r="R329" t="n">
        <v>52.58</v>
      </c>
      <c r="S329" t="n">
        <v>39.31</v>
      </c>
      <c r="T329" t="n">
        <v>5762.16</v>
      </c>
      <c r="U329" t="n">
        <v>0.75</v>
      </c>
      <c r="V329" t="n">
        <v>0.89</v>
      </c>
      <c r="W329" t="n">
        <v>3.39</v>
      </c>
      <c r="X329" t="n">
        <v>0.36</v>
      </c>
      <c r="Y329" t="n">
        <v>1</v>
      </c>
      <c r="Z329" t="n">
        <v>10</v>
      </c>
    </row>
    <row r="330">
      <c r="A330" t="n">
        <v>25</v>
      </c>
      <c r="B330" t="n">
        <v>105</v>
      </c>
      <c r="C330" t="inlineStr">
        <is>
          <t xml:space="preserve">CONCLUIDO	</t>
        </is>
      </c>
      <c r="D330" t="n">
        <v>5.6321</v>
      </c>
      <c r="E330" t="n">
        <v>17.76</v>
      </c>
      <c r="F330" t="n">
        <v>14.46</v>
      </c>
      <c r="G330" t="n">
        <v>48.2</v>
      </c>
      <c r="H330" t="n">
        <v>0.6</v>
      </c>
      <c r="I330" t="n">
        <v>18</v>
      </c>
      <c r="J330" t="n">
        <v>214.02</v>
      </c>
      <c r="K330" t="n">
        <v>55.27</v>
      </c>
      <c r="L330" t="n">
        <v>7.25</v>
      </c>
      <c r="M330" t="n">
        <v>16</v>
      </c>
      <c r="N330" t="n">
        <v>46.49</v>
      </c>
      <c r="O330" t="n">
        <v>26629.54</v>
      </c>
      <c r="P330" t="n">
        <v>169.77</v>
      </c>
      <c r="Q330" t="n">
        <v>1389.57</v>
      </c>
      <c r="R330" t="n">
        <v>51.71</v>
      </c>
      <c r="S330" t="n">
        <v>39.31</v>
      </c>
      <c r="T330" t="n">
        <v>5331.74</v>
      </c>
      <c r="U330" t="n">
        <v>0.76</v>
      </c>
      <c r="V330" t="n">
        <v>0.89</v>
      </c>
      <c r="W330" t="n">
        <v>3.39</v>
      </c>
      <c r="X330" t="n">
        <v>0.34</v>
      </c>
      <c r="Y330" t="n">
        <v>1</v>
      </c>
      <c r="Z330" t="n">
        <v>10</v>
      </c>
    </row>
    <row r="331">
      <c r="A331" t="n">
        <v>26</v>
      </c>
      <c r="B331" t="n">
        <v>105</v>
      </c>
      <c r="C331" t="inlineStr">
        <is>
          <t xml:space="preserve">CONCLUIDO	</t>
        </is>
      </c>
      <c r="D331" t="n">
        <v>5.651</v>
      </c>
      <c r="E331" t="n">
        <v>17.7</v>
      </c>
      <c r="F331" t="n">
        <v>14.44</v>
      </c>
      <c r="G331" t="n">
        <v>50.97</v>
      </c>
      <c r="H331" t="n">
        <v>0.62</v>
      </c>
      <c r="I331" t="n">
        <v>17</v>
      </c>
      <c r="J331" t="n">
        <v>214.42</v>
      </c>
      <c r="K331" t="n">
        <v>55.27</v>
      </c>
      <c r="L331" t="n">
        <v>7.5</v>
      </c>
      <c r="M331" t="n">
        <v>15</v>
      </c>
      <c r="N331" t="n">
        <v>46.65</v>
      </c>
      <c r="O331" t="n">
        <v>26679.66</v>
      </c>
      <c r="P331" t="n">
        <v>166.7</v>
      </c>
      <c r="Q331" t="n">
        <v>1389.57</v>
      </c>
      <c r="R331" t="n">
        <v>51.44</v>
      </c>
      <c r="S331" t="n">
        <v>39.31</v>
      </c>
      <c r="T331" t="n">
        <v>5201.96</v>
      </c>
      <c r="U331" t="n">
        <v>0.76</v>
      </c>
      <c r="V331" t="n">
        <v>0.89</v>
      </c>
      <c r="W331" t="n">
        <v>3.38</v>
      </c>
      <c r="X331" t="n">
        <v>0.32</v>
      </c>
      <c r="Y331" t="n">
        <v>1</v>
      </c>
      <c r="Z331" t="n">
        <v>10</v>
      </c>
    </row>
    <row r="332">
      <c r="A332" t="n">
        <v>27</v>
      </c>
      <c r="B332" t="n">
        <v>105</v>
      </c>
      <c r="C332" t="inlineStr">
        <is>
          <t xml:space="preserve">CONCLUIDO	</t>
        </is>
      </c>
      <c r="D332" t="n">
        <v>5.6511</v>
      </c>
      <c r="E332" t="n">
        <v>17.7</v>
      </c>
      <c r="F332" t="n">
        <v>14.44</v>
      </c>
      <c r="G332" t="n">
        <v>50.97</v>
      </c>
      <c r="H332" t="n">
        <v>0.64</v>
      </c>
      <c r="I332" t="n">
        <v>17</v>
      </c>
      <c r="J332" t="n">
        <v>214.83</v>
      </c>
      <c r="K332" t="n">
        <v>55.27</v>
      </c>
      <c r="L332" t="n">
        <v>7.75</v>
      </c>
      <c r="M332" t="n">
        <v>14</v>
      </c>
      <c r="N332" t="n">
        <v>46.81</v>
      </c>
      <c r="O332" t="n">
        <v>26729.83</v>
      </c>
      <c r="P332" t="n">
        <v>166.21</v>
      </c>
      <c r="Q332" t="n">
        <v>1389.57</v>
      </c>
      <c r="R332" t="n">
        <v>51.16</v>
      </c>
      <c r="S332" t="n">
        <v>39.31</v>
      </c>
      <c r="T332" t="n">
        <v>5062.61</v>
      </c>
      <c r="U332" t="n">
        <v>0.77</v>
      </c>
      <c r="V332" t="n">
        <v>0.89</v>
      </c>
      <c r="W332" t="n">
        <v>3.39</v>
      </c>
      <c r="X332" t="n">
        <v>0.32</v>
      </c>
      <c r="Y332" t="n">
        <v>1</v>
      </c>
      <c r="Z332" t="n">
        <v>10</v>
      </c>
    </row>
    <row r="333">
      <c r="A333" t="n">
        <v>28</v>
      </c>
      <c r="B333" t="n">
        <v>105</v>
      </c>
      <c r="C333" t="inlineStr">
        <is>
          <t xml:space="preserve">CONCLUIDO	</t>
        </is>
      </c>
      <c r="D333" t="n">
        <v>5.672</v>
      </c>
      <c r="E333" t="n">
        <v>17.63</v>
      </c>
      <c r="F333" t="n">
        <v>14.42</v>
      </c>
      <c r="G333" t="n">
        <v>54.06</v>
      </c>
      <c r="H333" t="n">
        <v>0.66</v>
      </c>
      <c r="I333" t="n">
        <v>16</v>
      </c>
      <c r="J333" t="n">
        <v>215.24</v>
      </c>
      <c r="K333" t="n">
        <v>55.27</v>
      </c>
      <c r="L333" t="n">
        <v>8</v>
      </c>
      <c r="M333" t="n">
        <v>12</v>
      </c>
      <c r="N333" t="n">
        <v>46.97</v>
      </c>
      <c r="O333" t="n">
        <v>26780.06</v>
      </c>
      <c r="P333" t="n">
        <v>163.37</v>
      </c>
      <c r="Q333" t="n">
        <v>1389.68</v>
      </c>
      <c r="R333" t="n">
        <v>50.48</v>
      </c>
      <c r="S333" t="n">
        <v>39.31</v>
      </c>
      <c r="T333" t="n">
        <v>4727.81</v>
      </c>
      <c r="U333" t="n">
        <v>0.78</v>
      </c>
      <c r="V333" t="n">
        <v>0.89</v>
      </c>
      <c r="W333" t="n">
        <v>3.39</v>
      </c>
      <c r="X333" t="n">
        <v>0.29</v>
      </c>
      <c r="Y333" t="n">
        <v>1</v>
      </c>
      <c r="Z333" t="n">
        <v>10</v>
      </c>
    </row>
    <row r="334">
      <c r="A334" t="n">
        <v>29</v>
      </c>
      <c r="B334" t="n">
        <v>105</v>
      </c>
      <c r="C334" t="inlineStr">
        <is>
          <t xml:space="preserve">CONCLUIDO	</t>
        </is>
      </c>
      <c r="D334" t="n">
        <v>5.6639</v>
      </c>
      <c r="E334" t="n">
        <v>17.66</v>
      </c>
      <c r="F334" t="n">
        <v>14.44</v>
      </c>
      <c r="G334" t="n">
        <v>54.16</v>
      </c>
      <c r="H334" t="n">
        <v>0.68</v>
      </c>
      <c r="I334" t="n">
        <v>16</v>
      </c>
      <c r="J334" t="n">
        <v>215.65</v>
      </c>
      <c r="K334" t="n">
        <v>55.27</v>
      </c>
      <c r="L334" t="n">
        <v>8.25</v>
      </c>
      <c r="M334" t="n">
        <v>11</v>
      </c>
      <c r="N334" t="n">
        <v>47.12</v>
      </c>
      <c r="O334" t="n">
        <v>26830.34</v>
      </c>
      <c r="P334" t="n">
        <v>162.94</v>
      </c>
      <c r="Q334" t="n">
        <v>1389.62</v>
      </c>
      <c r="R334" t="n">
        <v>51.12</v>
      </c>
      <c r="S334" t="n">
        <v>39.31</v>
      </c>
      <c r="T334" t="n">
        <v>5044.41</v>
      </c>
      <c r="U334" t="n">
        <v>0.77</v>
      </c>
      <c r="V334" t="n">
        <v>0.89</v>
      </c>
      <c r="W334" t="n">
        <v>3.39</v>
      </c>
      <c r="X334" t="n">
        <v>0.32</v>
      </c>
      <c r="Y334" t="n">
        <v>1</v>
      </c>
      <c r="Z334" t="n">
        <v>10</v>
      </c>
    </row>
    <row r="335">
      <c r="A335" t="n">
        <v>30</v>
      </c>
      <c r="B335" t="n">
        <v>105</v>
      </c>
      <c r="C335" t="inlineStr">
        <is>
          <t xml:space="preserve">CONCLUIDO	</t>
        </is>
      </c>
      <c r="D335" t="n">
        <v>5.6848</v>
      </c>
      <c r="E335" t="n">
        <v>17.59</v>
      </c>
      <c r="F335" t="n">
        <v>14.42</v>
      </c>
      <c r="G335" t="n">
        <v>57.67</v>
      </c>
      <c r="H335" t="n">
        <v>0.7</v>
      </c>
      <c r="I335" t="n">
        <v>15</v>
      </c>
      <c r="J335" t="n">
        <v>216.05</v>
      </c>
      <c r="K335" t="n">
        <v>55.27</v>
      </c>
      <c r="L335" t="n">
        <v>8.5</v>
      </c>
      <c r="M335" t="n">
        <v>8</v>
      </c>
      <c r="N335" t="n">
        <v>47.28</v>
      </c>
      <c r="O335" t="n">
        <v>26880.68</v>
      </c>
      <c r="P335" t="n">
        <v>161.16</v>
      </c>
      <c r="Q335" t="n">
        <v>1389.57</v>
      </c>
      <c r="R335" t="n">
        <v>50.38</v>
      </c>
      <c r="S335" t="n">
        <v>39.31</v>
      </c>
      <c r="T335" t="n">
        <v>4680.65</v>
      </c>
      <c r="U335" t="n">
        <v>0.78</v>
      </c>
      <c r="V335" t="n">
        <v>0.89</v>
      </c>
      <c r="W335" t="n">
        <v>3.39</v>
      </c>
      <c r="X335" t="n">
        <v>0.3</v>
      </c>
      <c r="Y335" t="n">
        <v>1</v>
      </c>
      <c r="Z335" t="n">
        <v>10</v>
      </c>
    </row>
    <row r="336">
      <c r="A336" t="n">
        <v>31</v>
      </c>
      <c r="B336" t="n">
        <v>105</v>
      </c>
      <c r="C336" t="inlineStr">
        <is>
          <t xml:space="preserve">CONCLUIDO	</t>
        </is>
      </c>
      <c r="D336" t="n">
        <v>5.6843</v>
      </c>
      <c r="E336" t="n">
        <v>17.59</v>
      </c>
      <c r="F336" t="n">
        <v>14.42</v>
      </c>
      <c r="G336" t="n">
        <v>57.68</v>
      </c>
      <c r="H336" t="n">
        <v>0.72</v>
      </c>
      <c r="I336" t="n">
        <v>15</v>
      </c>
      <c r="J336" t="n">
        <v>216.46</v>
      </c>
      <c r="K336" t="n">
        <v>55.27</v>
      </c>
      <c r="L336" t="n">
        <v>8.75</v>
      </c>
      <c r="M336" t="n">
        <v>5</v>
      </c>
      <c r="N336" t="n">
        <v>47.44</v>
      </c>
      <c r="O336" t="n">
        <v>26931.07</v>
      </c>
      <c r="P336" t="n">
        <v>160.3</v>
      </c>
      <c r="Q336" t="n">
        <v>1389.64</v>
      </c>
      <c r="R336" t="n">
        <v>50.15</v>
      </c>
      <c r="S336" t="n">
        <v>39.31</v>
      </c>
      <c r="T336" t="n">
        <v>4567.73</v>
      </c>
      <c r="U336" t="n">
        <v>0.78</v>
      </c>
      <c r="V336" t="n">
        <v>0.89</v>
      </c>
      <c r="W336" t="n">
        <v>3.4</v>
      </c>
      <c r="X336" t="n">
        <v>0.3</v>
      </c>
      <c r="Y336" t="n">
        <v>1</v>
      </c>
      <c r="Z336" t="n">
        <v>10</v>
      </c>
    </row>
    <row r="337">
      <c r="A337" t="n">
        <v>32</v>
      </c>
      <c r="B337" t="n">
        <v>105</v>
      </c>
      <c r="C337" t="inlineStr">
        <is>
          <t xml:space="preserve">CONCLUIDO	</t>
        </is>
      </c>
      <c r="D337" t="n">
        <v>5.6805</v>
      </c>
      <c r="E337" t="n">
        <v>17.6</v>
      </c>
      <c r="F337" t="n">
        <v>14.43</v>
      </c>
      <c r="G337" t="n">
        <v>57.72</v>
      </c>
      <c r="H337" t="n">
        <v>0.74</v>
      </c>
      <c r="I337" t="n">
        <v>15</v>
      </c>
      <c r="J337" t="n">
        <v>216.87</v>
      </c>
      <c r="K337" t="n">
        <v>55.27</v>
      </c>
      <c r="L337" t="n">
        <v>9</v>
      </c>
      <c r="M337" t="n">
        <v>3</v>
      </c>
      <c r="N337" t="n">
        <v>47.6</v>
      </c>
      <c r="O337" t="n">
        <v>26981.51</v>
      </c>
      <c r="P337" t="n">
        <v>159.96</v>
      </c>
      <c r="Q337" t="n">
        <v>1389.71</v>
      </c>
      <c r="R337" t="n">
        <v>50.48</v>
      </c>
      <c r="S337" t="n">
        <v>39.31</v>
      </c>
      <c r="T337" t="n">
        <v>4731.15</v>
      </c>
      <c r="U337" t="n">
        <v>0.78</v>
      </c>
      <c r="V337" t="n">
        <v>0.89</v>
      </c>
      <c r="W337" t="n">
        <v>3.4</v>
      </c>
      <c r="X337" t="n">
        <v>0.31</v>
      </c>
      <c r="Y337" t="n">
        <v>1</v>
      </c>
      <c r="Z337" t="n">
        <v>10</v>
      </c>
    </row>
    <row r="338">
      <c r="A338" t="n">
        <v>33</v>
      </c>
      <c r="B338" t="n">
        <v>105</v>
      </c>
      <c r="C338" t="inlineStr">
        <is>
          <t xml:space="preserve">CONCLUIDO	</t>
        </is>
      </c>
      <c r="D338" t="n">
        <v>5.6807</v>
      </c>
      <c r="E338" t="n">
        <v>17.6</v>
      </c>
      <c r="F338" t="n">
        <v>14.43</v>
      </c>
      <c r="G338" t="n">
        <v>57.72</v>
      </c>
      <c r="H338" t="n">
        <v>0.76</v>
      </c>
      <c r="I338" t="n">
        <v>15</v>
      </c>
      <c r="J338" t="n">
        <v>217.28</v>
      </c>
      <c r="K338" t="n">
        <v>55.27</v>
      </c>
      <c r="L338" t="n">
        <v>9.25</v>
      </c>
      <c r="M338" t="n">
        <v>0</v>
      </c>
      <c r="N338" t="n">
        <v>47.76</v>
      </c>
      <c r="O338" t="n">
        <v>27032.02</v>
      </c>
      <c r="P338" t="n">
        <v>159.97</v>
      </c>
      <c r="Q338" t="n">
        <v>1389.82</v>
      </c>
      <c r="R338" t="n">
        <v>50.36</v>
      </c>
      <c r="S338" t="n">
        <v>39.31</v>
      </c>
      <c r="T338" t="n">
        <v>4669.46</v>
      </c>
      <c r="U338" t="n">
        <v>0.78</v>
      </c>
      <c r="V338" t="n">
        <v>0.89</v>
      </c>
      <c r="W338" t="n">
        <v>3.4</v>
      </c>
      <c r="X338" t="n">
        <v>0.31</v>
      </c>
      <c r="Y338" t="n">
        <v>1</v>
      </c>
      <c r="Z338" t="n">
        <v>10</v>
      </c>
    </row>
    <row r="339">
      <c r="A339" t="n">
        <v>0</v>
      </c>
      <c r="B339" t="n">
        <v>60</v>
      </c>
      <c r="C339" t="inlineStr">
        <is>
          <t xml:space="preserve">CONCLUIDO	</t>
        </is>
      </c>
      <c r="D339" t="n">
        <v>4.5726</v>
      </c>
      <c r="E339" t="n">
        <v>21.87</v>
      </c>
      <c r="F339" t="n">
        <v>16.62</v>
      </c>
      <c r="G339" t="n">
        <v>8.17</v>
      </c>
      <c r="H339" t="n">
        <v>0.14</v>
      </c>
      <c r="I339" t="n">
        <v>122</v>
      </c>
      <c r="J339" t="n">
        <v>124.63</v>
      </c>
      <c r="K339" t="n">
        <v>45</v>
      </c>
      <c r="L339" t="n">
        <v>1</v>
      </c>
      <c r="M339" t="n">
        <v>120</v>
      </c>
      <c r="N339" t="n">
        <v>18.64</v>
      </c>
      <c r="O339" t="n">
        <v>15605.44</v>
      </c>
      <c r="P339" t="n">
        <v>168.09</v>
      </c>
      <c r="Q339" t="n">
        <v>1390.02</v>
      </c>
      <c r="R339" t="n">
        <v>118.78</v>
      </c>
      <c r="S339" t="n">
        <v>39.31</v>
      </c>
      <c r="T339" t="n">
        <v>38344.36</v>
      </c>
      <c r="U339" t="n">
        <v>0.33</v>
      </c>
      <c r="V339" t="n">
        <v>0.77</v>
      </c>
      <c r="W339" t="n">
        <v>3.57</v>
      </c>
      <c r="X339" t="n">
        <v>2.49</v>
      </c>
      <c r="Y339" t="n">
        <v>1</v>
      </c>
      <c r="Z339" t="n">
        <v>10</v>
      </c>
    </row>
    <row r="340">
      <c r="A340" t="n">
        <v>1</v>
      </c>
      <c r="B340" t="n">
        <v>60</v>
      </c>
      <c r="C340" t="inlineStr">
        <is>
          <t xml:space="preserve">CONCLUIDO	</t>
        </is>
      </c>
      <c r="D340" t="n">
        <v>4.8902</v>
      </c>
      <c r="E340" t="n">
        <v>20.45</v>
      </c>
      <c r="F340" t="n">
        <v>15.97</v>
      </c>
      <c r="G340" t="n">
        <v>10.41</v>
      </c>
      <c r="H340" t="n">
        <v>0.18</v>
      </c>
      <c r="I340" t="n">
        <v>92</v>
      </c>
      <c r="J340" t="n">
        <v>124.96</v>
      </c>
      <c r="K340" t="n">
        <v>45</v>
      </c>
      <c r="L340" t="n">
        <v>1.25</v>
      </c>
      <c r="M340" t="n">
        <v>90</v>
      </c>
      <c r="N340" t="n">
        <v>18.71</v>
      </c>
      <c r="O340" t="n">
        <v>15645.96</v>
      </c>
      <c r="P340" t="n">
        <v>158.95</v>
      </c>
      <c r="Q340" t="n">
        <v>1389.77</v>
      </c>
      <c r="R340" t="n">
        <v>98.89</v>
      </c>
      <c r="S340" t="n">
        <v>39.31</v>
      </c>
      <c r="T340" t="n">
        <v>28548.16</v>
      </c>
      <c r="U340" t="n">
        <v>0.4</v>
      </c>
      <c r="V340" t="n">
        <v>0.8</v>
      </c>
      <c r="W340" t="n">
        <v>3.51</v>
      </c>
      <c r="X340" t="n">
        <v>1.84</v>
      </c>
      <c r="Y340" t="n">
        <v>1</v>
      </c>
      <c r="Z340" t="n">
        <v>10</v>
      </c>
    </row>
    <row r="341">
      <c r="A341" t="n">
        <v>2</v>
      </c>
      <c r="B341" t="n">
        <v>60</v>
      </c>
      <c r="C341" t="inlineStr">
        <is>
          <t xml:space="preserve">CONCLUIDO	</t>
        </is>
      </c>
      <c r="D341" t="n">
        <v>5.0972</v>
      </c>
      <c r="E341" t="n">
        <v>19.62</v>
      </c>
      <c r="F341" t="n">
        <v>15.6</v>
      </c>
      <c r="G341" t="n">
        <v>12.64</v>
      </c>
      <c r="H341" t="n">
        <v>0.21</v>
      </c>
      <c r="I341" t="n">
        <v>74</v>
      </c>
      <c r="J341" t="n">
        <v>125.29</v>
      </c>
      <c r="K341" t="n">
        <v>45</v>
      </c>
      <c r="L341" t="n">
        <v>1.5</v>
      </c>
      <c r="M341" t="n">
        <v>72</v>
      </c>
      <c r="N341" t="n">
        <v>18.79</v>
      </c>
      <c r="O341" t="n">
        <v>15686.51</v>
      </c>
      <c r="P341" t="n">
        <v>152.77</v>
      </c>
      <c r="Q341" t="n">
        <v>1389.84</v>
      </c>
      <c r="R341" t="n">
        <v>87.31</v>
      </c>
      <c r="S341" t="n">
        <v>39.31</v>
      </c>
      <c r="T341" t="n">
        <v>22852.89</v>
      </c>
      <c r="U341" t="n">
        <v>0.45</v>
      </c>
      <c r="V341" t="n">
        <v>0.82</v>
      </c>
      <c r="W341" t="n">
        <v>3.48</v>
      </c>
      <c r="X341" t="n">
        <v>1.47</v>
      </c>
      <c r="Y341" t="n">
        <v>1</v>
      </c>
      <c r="Z341" t="n">
        <v>10</v>
      </c>
    </row>
    <row r="342">
      <c r="A342" t="n">
        <v>3</v>
      </c>
      <c r="B342" t="n">
        <v>60</v>
      </c>
      <c r="C342" t="inlineStr">
        <is>
          <t xml:space="preserve">CONCLUIDO	</t>
        </is>
      </c>
      <c r="D342" t="n">
        <v>5.2397</v>
      </c>
      <c r="E342" t="n">
        <v>19.08</v>
      </c>
      <c r="F342" t="n">
        <v>15.37</v>
      </c>
      <c r="G342" t="n">
        <v>14.87</v>
      </c>
      <c r="H342" t="n">
        <v>0.25</v>
      </c>
      <c r="I342" t="n">
        <v>62</v>
      </c>
      <c r="J342" t="n">
        <v>125.62</v>
      </c>
      <c r="K342" t="n">
        <v>45</v>
      </c>
      <c r="L342" t="n">
        <v>1.75</v>
      </c>
      <c r="M342" t="n">
        <v>60</v>
      </c>
      <c r="N342" t="n">
        <v>18.87</v>
      </c>
      <c r="O342" t="n">
        <v>15727.09</v>
      </c>
      <c r="P342" t="n">
        <v>148.07</v>
      </c>
      <c r="Q342" t="n">
        <v>1389.68</v>
      </c>
      <c r="R342" t="n">
        <v>79.95999999999999</v>
      </c>
      <c r="S342" t="n">
        <v>39.31</v>
      </c>
      <c r="T342" t="n">
        <v>19234.83</v>
      </c>
      <c r="U342" t="n">
        <v>0.49</v>
      </c>
      <c r="V342" t="n">
        <v>0.84</v>
      </c>
      <c r="W342" t="n">
        <v>3.47</v>
      </c>
      <c r="X342" t="n">
        <v>1.25</v>
      </c>
      <c r="Y342" t="n">
        <v>1</v>
      </c>
      <c r="Z342" t="n">
        <v>10</v>
      </c>
    </row>
    <row r="343">
      <c r="A343" t="n">
        <v>4</v>
      </c>
      <c r="B343" t="n">
        <v>60</v>
      </c>
      <c r="C343" t="inlineStr">
        <is>
          <t xml:space="preserve">CONCLUIDO	</t>
        </is>
      </c>
      <c r="D343" t="n">
        <v>5.3625</v>
      </c>
      <c r="E343" t="n">
        <v>18.65</v>
      </c>
      <c r="F343" t="n">
        <v>15.16</v>
      </c>
      <c r="G343" t="n">
        <v>17.16</v>
      </c>
      <c r="H343" t="n">
        <v>0.28</v>
      </c>
      <c r="I343" t="n">
        <v>53</v>
      </c>
      <c r="J343" t="n">
        <v>125.95</v>
      </c>
      <c r="K343" t="n">
        <v>45</v>
      </c>
      <c r="L343" t="n">
        <v>2</v>
      </c>
      <c r="M343" t="n">
        <v>51</v>
      </c>
      <c r="N343" t="n">
        <v>18.95</v>
      </c>
      <c r="O343" t="n">
        <v>15767.7</v>
      </c>
      <c r="P343" t="n">
        <v>143.39</v>
      </c>
      <c r="Q343" t="n">
        <v>1389.92</v>
      </c>
      <c r="R343" t="n">
        <v>73.88</v>
      </c>
      <c r="S343" t="n">
        <v>39.31</v>
      </c>
      <c r="T343" t="n">
        <v>16240.54</v>
      </c>
      <c r="U343" t="n">
        <v>0.53</v>
      </c>
      <c r="V343" t="n">
        <v>0.85</v>
      </c>
      <c r="W343" t="n">
        <v>3.44</v>
      </c>
      <c r="X343" t="n">
        <v>1.04</v>
      </c>
      <c r="Y343" t="n">
        <v>1</v>
      </c>
      <c r="Z343" t="n">
        <v>10</v>
      </c>
    </row>
    <row r="344">
      <c r="A344" t="n">
        <v>5</v>
      </c>
      <c r="B344" t="n">
        <v>60</v>
      </c>
      <c r="C344" t="inlineStr">
        <is>
          <t xml:space="preserve">CONCLUIDO	</t>
        </is>
      </c>
      <c r="D344" t="n">
        <v>5.454</v>
      </c>
      <c r="E344" t="n">
        <v>18.34</v>
      </c>
      <c r="F344" t="n">
        <v>15.03</v>
      </c>
      <c r="G344" t="n">
        <v>19.6</v>
      </c>
      <c r="H344" t="n">
        <v>0.31</v>
      </c>
      <c r="I344" t="n">
        <v>46</v>
      </c>
      <c r="J344" t="n">
        <v>126.28</v>
      </c>
      <c r="K344" t="n">
        <v>45</v>
      </c>
      <c r="L344" t="n">
        <v>2.25</v>
      </c>
      <c r="M344" t="n">
        <v>44</v>
      </c>
      <c r="N344" t="n">
        <v>19.03</v>
      </c>
      <c r="O344" t="n">
        <v>15808.34</v>
      </c>
      <c r="P344" t="n">
        <v>139.24</v>
      </c>
      <c r="Q344" t="n">
        <v>1389.7</v>
      </c>
      <c r="R344" t="n">
        <v>69.23</v>
      </c>
      <c r="S344" t="n">
        <v>39.31</v>
      </c>
      <c r="T344" t="n">
        <v>13952.22</v>
      </c>
      <c r="U344" t="n">
        <v>0.57</v>
      </c>
      <c r="V344" t="n">
        <v>0.85</v>
      </c>
      <c r="W344" t="n">
        <v>3.44</v>
      </c>
      <c r="X344" t="n">
        <v>0.9</v>
      </c>
      <c r="Y344" t="n">
        <v>1</v>
      </c>
      <c r="Z344" t="n">
        <v>10</v>
      </c>
    </row>
    <row r="345">
      <c r="A345" t="n">
        <v>6</v>
      </c>
      <c r="B345" t="n">
        <v>60</v>
      </c>
      <c r="C345" t="inlineStr">
        <is>
          <t xml:space="preserve">CONCLUIDO	</t>
        </is>
      </c>
      <c r="D345" t="n">
        <v>5.538</v>
      </c>
      <c r="E345" t="n">
        <v>18.06</v>
      </c>
      <c r="F345" t="n">
        <v>14.9</v>
      </c>
      <c r="G345" t="n">
        <v>22.35</v>
      </c>
      <c r="H345" t="n">
        <v>0.35</v>
      </c>
      <c r="I345" t="n">
        <v>40</v>
      </c>
      <c r="J345" t="n">
        <v>126.61</v>
      </c>
      <c r="K345" t="n">
        <v>45</v>
      </c>
      <c r="L345" t="n">
        <v>2.5</v>
      </c>
      <c r="M345" t="n">
        <v>38</v>
      </c>
      <c r="N345" t="n">
        <v>19.11</v>
      </c>
      <c r="O345" t="n">
        <v>15849</v>
      </c>
      <c r="P345" t="n">
        <v>135.44</v>
      </c>
      <c r="Q345" t="n">
        <v>1389.79</v>
      </c>
      <c r="R345" t="n">
        <v>65.48</v>
      </c>
      <c r="S345" t="n">
        <v>39.31</v>
      </c>
      <c r="T345" t="n">
        <v>12104.27</v>
      </c>
      <c r="U345" t="n">
        <v>0.6</v>
      </c>
      <c r="V345" t="n">
        <v>0.86</v>
      </c>
      <c r="W345" t="n">
        <v>3.43</v>
      </c>
      <c r="X345" t="n">
        <v>0.78</v>
      </c>
      <c r="Y345" t="n">
        <v>1</v>
      </c>
      <c r="Z345" t="n">
        <v>10</v>
      </c>
    </row>
    <row r="346">
      <c r="A346" t="n">
        <v>7</v>
      </c>
      <c r="B346" t="n">
        <v>60</v>
      </c>
      <c r="C346" t="inlineStr">
        <is>
          <t xml:space="preserve">CONCLUIDO	</t>
        </is>
      </c>
      <c r="D346" t="n">
        <v>5.5942</v>
      </c>
      <c r="E346" t="n">
        <v>17.88</v>
      </c>
      <c r="F346" t="n">
        <v>14.82</v>
      </c>
      <c r="G346" t="n">
        <v>24.71</v>
      </c>
      <c r="H346" t="n">
        <v>0.38</v>
      </c>
      <c r="I346" t="n">
        <v>36</v>
      </c>
      <c r="J346" t="n">
        <v>126.94</v>
      </c>
      <c r="K346" t="n">
        <v>45</v>
      </c>
      <c r="L346" t="n">
        <v>2.75</v>
      </c>
      <c r="M346" t="n">
        <v>34</v>
      </c>
      <c r="N346" t="n">
        <v>19.19</v>
      </c>
      <c r="O346" t="n">
        <v>15889.69</v>
      </c>
      <c r="P346" t="n">
        <v>131.8</v>
      </c>
      <c r="Q346" t="n">
        <v>1389.6</v>
      </c>
      <c r="R346" t="n">
        <v>63.34</v>
      </c>
      <c r="S346" t="n">
        <v>39.31</v>
      </c>
      <c r="T346" t="n">
        <v>11053.94</v>
      </c>
      <c r="U346" t="n">
        <v>0.62</v>
      </c>
      <c r="V346" t="n">
        <v>0.87</v>
      </c>
      <c r="W346" t="n">
        <v>3.41</v>
      </c>
      <c r="X346" t="n">
        <v>0.7</v>
      </c>
      <c r="Y346" t="n">
        <v>1</v>
      </c>
      <c r="Z346" t="n">
        <v>10</v>
      </c>
    </row>
    <row r="347">
      <c r="A347" t="n">
        <v>8</v>
      </c>
      <c r="B347" t="n">
        <v>60</v>
      </c>
      <c r="C347" t="inlineStr">
        <is>
          <t xml:space="preserve">CONCLUIDO	</t>
        </is>
      </c>
      <c r="D347" t="n">
        <v>5.6487</v>
      </c>
      <c r="E347" t="n">
        <v>17.7</v>
      </c>
      <c r="F347" t="n">
        <v>14.75</v>
      </c>
      <c r="G347" t="n">
        <v>27.66</v>
      </c>
      <c r="H347" t="n">
        <v>0.42</v>
      </c>
      <c r="I347" t="n">
        <v>32</v>
      </c>
      <c r="J347" t="n">
        <v>127.27</v>
      </c>
      <c r="K347" t="n">
        <v>45</v>
      </c>
      <c r="L347" t="n">
        <v>3</v>
      </c>
      <c r="M347" t="n">
        <v>30</v>
      </c>
      <c r="N347" t="n">
        <v>19.27</v>
      </c>
      <c r="O347" t="n">
        <v>15930.42</v>
      </c>
      <c r="P347" t="n">
        <v>127.99</v>
      </c>
      <c r="Q347" t="n">
        <v>1389.7</v>
      </c>
      <c r="R347" t="n">
        <v>60.78</v>
      </c>
      <c r="S347" t="n">
        <v>39.31</v>
      </c>
      <c r="T347" t="n">
        <v>9798</v>
      </c>
      <c r="U347" t="n">
        <v>0.65</v>
      </c>
      <c r="V347" t="n">
        <v>0.87</v>
      </c>
      <c r="W347" t="n">
        <v>3.42</v>
      </c>
      <c r="X347" t="n">
        <v>0.63</v>
      </c>
      <c r="Y347" t="n">
        <v>1</v>
      </c>
      <c r="Z347" t="n">
        <v>10</v>
      </c>
    </row>
    <row r="348">
      <c r="A348" t="n">
        <v>9</v>
      </c>
      <c r="B348" t="n">
        <v>60</v>
      </c>
      <c r="C348" t="inlineStr">
        <is>
          <t xml:space="preserve">CONCLUIDO	</t>
        </is>
      </c>
      <c r="D348" t="n">
        <v>5.6888</v>
      </c>
      <c r="E348" t="n">
        <v>17.58</v>
      </c>
      <c r="F348" t="n">
        <v>14.71</v>
      </c>
      <c r="G348" t="n">
        <v>30.42</v>
      </c>
      <c r="H348" t="n">
        <v>0.45</v>
      </c>
      <c r="I348" t="n">
        <v>29</v>
      </c>
      <c r="J348" t="n">
        <v>127.6</v>
      </c>
      <c r="K348" t="n">
        <v>45</v>
      </c>
      <c r="L348" t="n">
        <v>3.25</v>
      </c>
      <c r="M348" t="n">
        <v>25</v>
      </c>
      <c r="N348" t="n">
        <v>19.35</v>
      </c>
      <c r="O348" t="n">
        <v>15971.17</v>
      </c>
      <c r="P348" t="n">
        <v>125.41</v>
      </c>
      <c r="Q348" t="n">
        <v>1389.84</v>
      </c>
      <c r="R348" t="n">
        <v>59.04</v>
      </c>
      <c r="S348" t="n">
        <v>39.31</v>
      </c>
      <c r="T348" t="n">
        <v>8942.27</v>
      </c>
      <c r="U348" t="n">
        <v>0.67</v>
      </c>
      <c r="V348" t="n">
        <v>0.87</v>
      </c>
      <c r="W348" t="n">
        <v>3.42</v>
      </c>
      <c r="X348" t="n">
        <v>0.58</v>
      </c>
      <c r="Y348" t="n">
        <v>1</v>
      </c>
      <c r="Z348" t="n">
        <v>10</v>
      </c>
    </row>
    <row r="349">
      <c r="A349" t="n">
        <v>10</v>
      </c>
      <c r="B349" t="n">
        <v>60</v>
      </c>
      <c r="C349" t="inlineStr">
        <is>
          <t xml:space="preserve">CONCLUIDO	</t>
        </is>
      </c>
      <c r="D349" t="n">
        <v>5.7371</v>
      </c>
      <c r="E349" t="n">
        <v>17.43</v>
      </c>
      <c r="F349" t="n">
        <v>14.63</v>
      </c>
      <c r="G349" t="n">
        <v>33.77</v>
      </c>
      <c r="H349" t="n">
        <v>0.48</v>
      </c>
      <c r="I349" t="n">
        <v>26</v>
      </c>
      <c r="J349" t="n">
        <v>127.93</v>
      </c>
      <c r="K349" t="n">
        <v>45</v>
      </c>
      <c r="L349" t="n">
        <v>3.5</v>
      </c>
      <c r="M349" t="n">
        <v>17</v>
      </c>
      <c r="N349" t="n">
        <v>19.43</v>
      </c>
      <c r="O349" t="n">
        <v>16011.95</v>
      </c>
      <c r="P349" t="n">
        <v>121.24</v>
      </c>
      <c r="Q349" t="n">
        <v>1389.83</v>
      </c>
      <c r="R349" t="n">
        <v>56.91</v>
      </c>
      <c r="S349" t="n">
        <v>39.31</v>
      </c>
      <c r="T349" t="n">
        <v>7892.38</v>
      </c>
      <c r="U349" t="n">
        <v>0.6899999999999999</v>
      </c>
      <c r="V349" t="n">
        <v>0.88</v>
      </c>
      <c r="W349" t="n">
        <v>3.41</v>
      </c>
      <c r="X349" t="n">
        <v>0.51</v>
      </c>
      <c r="Y349" t="n">
        <v>1</v>
      </c>
      <c r="Z349" t="n">
        <v>10</v>
      </c>
    </row>
    <row r="350">
      <c r="A350" t="n">
        <v>11</v>
      </c>
      <c r="B350" t="n">
        <v>60</v>
      </c>
      <c r="C350" t="inlineStr">
        <is>
          <t xml:space="preserve">CONCLUIDO	</t>
        </is>
      </c>
      <c r="D350" t="n">
        <v>5.7475</v>
      </c>
      <c r="E350" t="n">
        <v>17.4</v>
      </c>
      <c r="F350" t="n">
        <v>14.63</v>
      </c>
      <c r="G350" t="n">
        <v>35.11</v>
      </c>
      <c r="H350" t="n">
        <v>0.52</v>
      </c>
      <c r="I350" t="n">
        <v>25</v>
      </c>
      <c r="J350" t="n">
        <v>128.26</v>
      </c>
      <c r="K350" t="n">
        <v>45</v>
      </c>
      <c r="L350" t="n">
        <v>3.75</v>
      </c>
      <c r="M350" t="n">
        <v>10</v>
      </c>
      <c r="N350" t="n">
        <v>19.51</v>
      </c>
      <c r="O350" t="n">
        <v>16052.76</v>
      </c>
      <c r="P350" t="n">
        <v>120.66</v>
      </c>
      <c r="Q350" t="n">
        <v>1389.61</v>
      </c>
      <c r="R350" t="n">
        <v>56.69</v>
      </c>
      <c r="S350" t="n">
        <v>39.31</v>
      </c>
      <c r="T350" t="n">
        <v>7785.34</v>
      </c>
      <c r="U350" t="n">
        <v>0.6899999999999999</v>
      </c>
      <c r="V350" t="n">
        <v>0.88</v>
      </c>
      <c r="W350" t="n">
        <v>3.41</v>
      </c>
      <c r="X350" t="n">
        <v>0.51</v>
      </c>
      <c r="Y350" t="n">
        <v>1</v>
      </c>
      <c r="Z350" t="n">
        <v>10</v>
      </c>
    </row>
    <row r="351">
      <c r="A351" t="n">
        <v>12</v>
      </c>
      <c r="B351" t="n">
        <v>60</v>
      </c>
      <c r="C351" t="inlineStr">
        <is>
          <t xml:space="preserve">CONCLUIDO	</t>
        </is>
      </c>
      <c r="D351" t="n">
        <v>5.7441</v>
      </c>
      <c r="E351" t="n">
        <v>17.41</v>
      </c>
      <c r="F351" t="n">
        <v>14.64</v>
      </c>
      <c r="G351" t="n">
        <v>35.13</v>
      </c>
      <c r="H351" t="n">
        <v>0.55</v>
      </c>
      <c r="I351" t="n">
        <v>25</v>
      </c>
      <c r="J351" t="n">
        <v>128.59</v>
      </c>
      <c r="K351" t="n">
        <v>45</v>
      </c>
      <c r="L351" t="n">
        <v>4</v>
      </c>
      <c r="M351" t="n">
        <v>1</v>
      </c>
      <c r="N351" t="n">
        <v>19.59</v>
      </c>
      <c r="O351" t="n">
        <v>16093.6</v>
      </c>
      <c r="P351" t="n">
        <v>119.9</v>
      </c>
      <c r="Q351" t="n">
        <v>1389.84</v>
      </c>
      <c r="R351" t="n">
        <v>56.41</v>
      </c>
      <c r="S351" t="n">
        <v>39.31</v>
      </c>
      <c r="T351" t="n">
        <v>7644.47</v>
      </c>
      <c r="U351" t="n">
        <v>0.7</v>
      </c>
      <c r="V351" t="n">
        <v>0.88</v>
      </c>
      <c r="W351" t="n">
        <v>3.43</v>
      </c>
      <c r="X351" t="n">
        <v>0.52</v>
      </c>
      <c r="Y351" t="n">
        <v>1</v>
      </c>
      <c r="Z351" t="n">
        <v>10</v>
      </c>
    </row>
    <row r="352">
      <c r="A352" t="n">
        <v>13</v>
      </c>
      <c r="B352" t="n">
        <v>60</v>
      </c>
      <c r="C352" t="inlineStr">
        <is>
          <t xml:space="preserve">CONCLUIDO	</t>
        </is>
      </c>
      <c r="D352" t="n">
        <v>5.7449</v>
      </c>
      <c r="E352" t="n">
        <v>17.41</v>
      </c>
      <c r="F352" t="n">
        <v>14.64</v>
      </c>
      <c r="G352" t="n">
        <v>35.13</v>
      </c>
      <c r="H352" t="n">
        <v>0.58</v>
      </c>
      <c r="I352" t="n">
        <v>25</v>
      </c>
      <c r="J352" t="n">
        <v>128.92</v>
      </c>
      <c r="K352" t="n">
        <v>45</v>
      </c>
      <c r="L352" t="n">
        <v>4.25</v>
      </c>
      <c r="M352" t="n">
        <v>0</v>
      </c>
      <c r="N352" t="n">
        <v>19.68</v>
      </c>
      <c r="O352" t="n">
        <v>16134.46</v>
      </c>
      <c r="P352" t="n">
        <v>120.07</v>
      </c>
      <c r="Q352" t="n">
        <v>1389.8</v>
      </c>
      <c r="R352" t="n">
        <v>56.37</v>
      </c>
      <c r="S352" t="n">
        <v>39.31</v>
      </c>
      <c r="T352" t="n">
        <v>7624.07</v>
      </c>
      <c r="U352" t="n">
        <v>0.7</v>
      </c>
      <c r="V352" t="n">
        <v>0.88</v>
      </c>
      <c r="W352" t="n">
        <v>3.43</v>
      </c>
      <c r="X352" t="n">
        <v>0.51</v>
      </c>
      <c r="Y352" t="n">
        <v>1</v>
      </c>
      <c r="Z352" t="n">
        <v>10</v>
      </c>
    </row>
    <row r="353">
      <c r="A353" t="n">
        <v>0</v>
      </c>
      <c r="B353" t="n">
        <v>135</v>
      </c>
      <c r="C353" t="inlineStr">
        <is>
          <t xml:space="preserve">CONCLUIDO	</t>
        </is>
      </c>
      <c r="D353" t="n">
        <v>3.0022</v>
      </c>
      <c r="E353" t="n">
        <v>33.31</v>
      </c>
      <c r="F353" t="n">
        <v>18.88</v>
      </c>
      <c r="G353" t="n">
        <v>4.95</v>
      </c>
      <c r="H353" t="n">
        <v>0.07000000000000001</v>
      </c>
      <c r="I353" t="n">
        <v>229</v>
      </c>
      <c r="J353" t="n">
        <v>263.32</v>
      </c>
      <c r="K353" t="n">
        <v>59.89</v>
      </c>
      <c r="L353" t="n">
        <v>1</v>
      </c>
      <c r="M353" t="n">
        <v>227</v>
      </c>
      <c r="N353" t="n">
        <v>67.43000000000001</v>
      </c>
      <c r="O353" t="n">
        <v>32710.1</v>
      </c>
      <c r="P353" t="n">
        <v>317.72</v>
      </c>
      <c r="Q353" t="n">
        <v>1390.54</v>
      </c>
      <c r="R353" t="n">
        <v>189.23</v>
      </c>
      <c r="S353" t="n">
        <v>39.31</v>
      </c>
      <c r="T353" t="n">
        <v>73035.36</v>
      </c>
      <c r="U353" t="n">
        <v>0.21</v>
      </c>
      <c r="V353" t="n">
        <v>0.68</v>
      </c>
      <c r="W353" t="n">
        <v>3.75</v>
      </c>
      <c r="X353" t="n">
        <v>4.75</v>
      </c>
      <c r="Y353" t="n">
        <v>1</v>
      </c>
      <c r="Z353" t="n">
        <v>10</v>
      </c>
    </row>
    <row r="354">
      <c r="A354" t="n">
        <v>1</v>
      </c>
      <c r="B354" t="n">
        <v>135</v>
      </c>
      <c r="C354" t="inlineStr">
        <is>
          <t xml:space="preserve">CONCLUIDO	</t>
        </is>
      </c>
      <c r="D354" t="n">
        <v>3.4297</v>
      </c>
      <c r="E354" t="n">
        <v>29.16</v>
      </c>
      <c r="F354" t="n">
        <v>17.66</v>
      </c>
      <c r="G354" t="n">
        <v>6.2</v>
      </c>
      <c r="H354" t="n">
        <v>0.08</v>
      </c>
      <c r="I354" t="n">
        <v>171</v>
      </c>
      <c r="J354" t="n">
        <v>263.79</v>
      </c>
      <c r="K354" t="n">
        <v>59.89</v>
      </c>
      <c r="L354" t="n">
        <v>1.25</v>
      </c>
      <c r="M354" t="n">
        <v>169</v>
      </c>
      <c r="N354" t="n">
        <v>67.65000000000001</v>
      </c>
      <c r="O354" t="n">
        <v>32767.75</v>
      </c>
      <c r="P354" t="n">
        <v>296.21</v>
      </c>
      <c r="Q354" t="n">
        <v>1390.32</v>
      </c>
      <c r="R354" t="n">
        <v>150.76</v>
      </c>
      <c r="S354" t="n">
        <v>39.31</v>
      </c>
      <c r="T354" t="n">
        <v>54091.29</v>
      </c>
      <c r="U354" t="n">
        <v>0.26</v>
      </c>
      <c r="V354" t="n">
        <v>0.73</v>
      </c>
      <c r="W354" t="n">
        <v>3.67</v>
      </c>
      <c r="X354" t="n">
        <v>3.53</v>
      </c>
      <c r="Y354" t="n">
        <v>1</v>
      </c>
      <c r="Z354" t="n">
        <v>10</v>
      </c>
    </row>
    <row r="355">
      <c r="A355" t="n">
        <v>2</v>
      </c>
      <c r="B355" t="n">
        <v>135</v>
      </c>
      <c r="C355" t="inlineStr">
        <is>
          <t xml:space="preserve">CONCLUIDO	</t>
        </is>
      </c>
      <c r="D355" t="n">
        <v>3.7556</v>
      </c>
      <c r="E355" t="n">
        <v>26.63</v>
      </c>
      <c r="F355" t="n">
        <v>16.9</v>
      </c>
      <c r="G355" t="n">
        <v>7.46</v>
      </c>
      <c r="H355" t="n">
        <v>0.1</v>
      </c>
      <c r="I355" t="n">
        <v>136</v>
      </c>
      <c r="J355" t="n">
        <v>264.25</v>
      </c>
      <c r="K355" t="n">
        <v>59.89</v>
      </c>
      <c r="L355" t="n">
        <v>1.5</v>
      </c>
      <c r="M355" t="n">
        <v>134</v>
      </c>
      <c r="N355" t="n">
        <v>67.87</v>
      </c>
      <c r="O355" t="n">
        <v>32825.49</v>
      </c>
      <c r="P355" t="n">
        <v>282.43</v>
      </c>
      <c r="Q355" t="n">
        <v>1390.25</v>
      </c>
      <c r="R355" t="n">
        <v>127.42</v>
      </c>
      <c r="S355" t="n">
        <v>39.31</v>
      </c>
      <c r="T355" t="n">
        <v>42593.22</v>
      </c>
      <c r="U355" t="n">
        <v>0.31</v>
      </c>
      <c r="V355" t="n">
        <v>0.76</v>
      </c>
      <c r="W355" t="n">
        <v>3.59</v>
      </c>
      <c r="X355" t="n">
        <v>2.77</v>
      </c>
      <c r="Y355" t="n">
        <v>1</v>
      </c>
      <c r="Z355" t="n">
        <v>10</v>
      </c>
    </row>
    <row r="356">
      <c r="A356" t="n">
        <v>3</v>
      </c>
      <c r="B356" t="n">
        <v>135</v>
      </c>
      <c r="C356" t="inlineStr">
        <is>
          <t xml:space="preserve">CONCLUIDO	</t>
        </is>
      </c>
      <c r="D356" t="n">
        <v>4.0035</v>
      </c>
      <c r="E356" t="n">
        <v>24.98</v>
      </c>
      <c r="F356" t="n">
        <v>16.41</v>
      </c>
      <c r="G356" t="n">
        <v>8.710000000000001</v>
      </c>
      <c r="H356" t="n">
        <v>0.12</v>
      </c>
      <c r="I356" t="n">
        <v>113</v>
      </c>
      <c r="J356" t="n">
        <v>264.72</v>
      </c>
      <c r="K356" t="n">
        <v>59.89</v>
      </c>
      <c r="L356" t="n">
        <v>1.75</v>
      </c>
      <c r="M356" t="n">
        <v>111</v>
      </c>
      <c r="N356" t="n">
        <v>68.09</v>
      </c>
      <c r="O356" t="n">
        <v>32883.31</v>
      </c>
      <c r="P356" t="n">
        <v>273.31</v>
      </c>
      <c r="Q356" t="n">
        <v>1390.05</v>
      </c>
      <c r="R356" t="n">
        <v>112.15</v>
      </c>
      <c r="S356" t="n">
        <v>39.31</v>
      </c>
      <c r="T356" t="n">
        <v>35076.62</v>
      </c>
      <c r="U356" t="n">
        <v>0.35</v>
      </c>
      <c r="V356" t="n">
        <v>0.78</v>
      </c>
      <c r="W356" t="n">
        <v>3.56</v>
      </c>
      <c r="X356" t="n">
        <v>2.29</v>
      </c>
      <c r="Y356" t="n">
        <v>1</v>
      </c>
      <c r="Z356" t="n">
        <v>10</v>
      </c>
    </row>
    <row r="357">
      <c r="A357" t="n">
        <v>4</v>
      </c>
      <c r="B357" t="n">
        <v>135</v>
      </c>
      <c r="C357" t="inlineStr">
        <is>
          <t xml:space="preserve">CONCLUIDO	</t>
        </is>
      </c>
      <c r="D357" t="n">
        <v>4.1978</v>
      </c>
      <c r="E357" t="n">
        <v>23.82</v>
      </c>
      <c r="F357" t="n">
        <v>16.07</v>
      </c>
      <c r="G357" t="n">
        <v>9.94</v>
      </c>
      <c r="H357" t="n">
        <v>0.13</v>
      </c>
      <c r="I357" t="n">
        <v>97</v>
      </c>
      <c r="J357" t="n">
        <v>265.19</v>
      </c>
      <c r="K357" t="n">
        <v>59.89</v>
      </c>
      <c r="L357" t="n">
        <v>2</v>
      </c>
      <c r="M357" t="n">
        <v>95</v>
      </c>
      <c r="N357" t="n">
        <v>68.31</v>
      </c>
      <c r="O357" t="n">
        <v>32941.21</v>
      </c>
      <c r="P357" t="n">
        <v>266.54</v>
      </c>
      <c r="Q357" t="n">
        <v>1390.08</v>
      </c>
      <c r="R357" t="n">
        <v>102.09</v>
      </c>
      <c r="S357" t="n">
        <v>39.31</v>
      </c>
      <c r="T357" t="n">
        <v>30124.75</v>
      </c>
      <c r="U357" t="n">
        <v>0.39</v>
      </c>
      <c r="V357" t="n">
        <v>0.8</v>
      </c>
      <c r="W357" t="n">
        <v>3.51</v>
      </c>
      <c r="X357" t="n">
        <v>1.94</v>
      </c>
      <c r="Y357" t="n">
        <v>1</v>
      </c>
      <c r="Z357" t="n">
        <v>10</v>
      </c>
    </row>
    <row r="358">
      <c r="A358" t="n">
        <v>5</v>
      </c>
      <c r="B358" t="n">
        <v>135</v>
      </c>
      <c r="C358" t="inlineStr">
        <is>
          <t xml:space="preserve">CONCLUIDO	</t>
        </is>
      </c>
      <c r="D358" t="n">
        <v>4.3485</v>
      </c>
      <c r="E358" t="n">
        <v>23</v>
      </c>
      <c r="F358" t="n">
        <v>15.85</v>
      </c>
      <c r="G358" t="n">
        <v>11.19</v>
      </c>
      <c r="H358" t="n">
        <v>0.15</v>
      </c>
      <c r="I358" t="n">
        <v>85</v>
      </c>
      <c r="J358" t="n">
        <v>265.66</v>
      </c>
      <c r="K358" t="n">
        <v>59.89</v>
      </c>
      <c r="L358" t="n">
        <v>2.25</v>
      </c>
      <c r="M358" t="n">
        <v>83</v>
      </c>
      <c r="N358" t="n">
        <v>68.53</v>
      </c>
      <c r="O358" t="n">
        <v>32999.19</v>
      </c>
      <c r="P358" t="n">
        <v>262.02</v>
      </c>
      <c r="Q358" t="n">
        <v>1389.95</v>
      </c>
      <c r="R358" t="n">
        <v>95.33</v>
      </c>
      <c r="S358" t="n">
        <v>39.31</v>
      </c>
      <c r="T358" t="n">
        <v>26804.3</v>
      </c>
      <c r="U358" t="n">
        <v>0.41</v>
      </c>
      <c r="V358" t="n">
        <v>0.8100000000000001</v>
      </c>
      <c r="W358" t="n">
        <v>3.49</v>
      </c>
      <c r="X358" t="n">
        <v>1.72</v>
      </c>
      <c r="Y358" t="n">
        <v>1</v>
      </c>
      <c r="Z358" t="n">
        <v>10</v>
      </c>
    </row>
    <row r="359">
      <c r="A359" t="n">
        <v>6</v>
      </c>
      <c r="B359" t="n">
        <v>135</v>
      </c>
      <c r="C359" t="inlineStr">
        <is>
          <t xml:space="preserve">CONCLUIDO	</t>
        </is>
      </c>
      <c r="D359" t="n">
        <v>4.4888</v>
      </c>
      <c r="E359" t="n">
        <v>22.28</v>
      </c>
      <c r="F359" t="n">
        <v>15.63</v>
      </c>
      <c r="G359" t="n">
        <v>12.51</v>
      </c>
      <c r="H359" t="n">
        <v>0.17</v>
      </c>
      <c r="I359" t="n">
        <v>75</v>
      </c>
      <c r="J359" t="n">
        <v>266.13</v>
      </c>
      <c r="K359" t="n">
        <v>59.89</v>
      </c>
      <c r="L359" t="n">
        <v>2.5</v>
      </c>
      <c r="M359" t="n">
        <v>73</v>
      </c>
      <c r="N359" t="n">
        <v>68.75</v>
      </c>
      <c r="O359" t="n">
        <v>33057.26</v>
      </c>
      <c r="P359" t="n">
        <v>257.48</v>
      </c>
      <c r="Q359" t="n">
        <v>1389.82</v>
      </c>
      <c r="R359" t="n">
        <v>88.19</v>
      </c>
      <c r="S359" t="n">
        <v>39.31</v>
      </c>
      <c r="T359" t="n">
        <v>23286.76</v>
      </c>
      <c r="U359" t="n">
        <v>0.45</v>
      </c>
      <c r="V359" t="n">
        <v>0.82</v>
      </c>
      <c r="W359" t="n">
        <v>3.49</v>
      </c>
      <c r="X359" t="n">
        <v>1.51</v>
      </c>
      <c r="Y359" t="n">
        <v>1</v>
      </c>
      <c r="Z359" t="n">
        <v>10</v>
      </c>
    </row>
    <row r="360">
      <c r="A360" t="n">
        <v>7</v>
      </c>
      <c r="B360" t="n">
        <v>135</v>
      </c>
      <c r="C360" t="inlineStr">
        <is>
          <t xml:space="preserve">CONCLUIDO	</t>
        </is>
      </c>
      <c r="D360" t="n">
        <v>4.5886</v>
      </c>
      <c r="E360" t="n">
        <v>21.79</v>
      </c>
      <c r="F360" t="n">
        <v>15.5</v>
      </c>
      <c r="G360" t="n">
        <v>13.68</v>
      </c>
      <c r="H360" t="n">
        <v>0.18</v>
      </c>
      <c r="I360" t="n">
        <v>68</v>
      </c>
      <c r="J360" t="n">
        <v>266.6</v>
      </c>
      <c r="K360" t="n">
        <v>59.89</v>
      </c>
      <c r="L360" t="n">
        <v>2.75</v>
      </c>
      <c r="M360" t="n">
        <v>66</v>
      </c>
      <c r="N360" t="n">
        <v>68.97</v>
      </c>
      <c r="O360" t="n">
        <v>33115.41</v>
      </c>
      <c r="P360" t="n">
        <v>254.28</v>
      </c>
      <c r="Q360" t="n">
        <v>1389.86</v>
      </c>
      <c r="R360" t="n">
        <v>83.92</v>
      </c>
      <c r="S360" t="n">
        <v>39.31</v>
      </c>
      <c r="T360" t="n">
        <v>21184.93</v>
      </c>
      <c r="U360" t="n">
        <v>0.47</v>
      </c>
      <c r="V360" t="n">
        <v>0.83</v>
      </c>
      <c r="W360" t="n">
        <v>3.48</v>
      </c>
      <c r="X360" t="n">
        <v>1.38</v>
      </c>
      <c r="Y360" t="n">
        <v>1</v>
      </c>
      <c r="Z360" t="n">
        <v>10</v>
      </c>
    </row>
    <row r="361">
      <c r="A361" t="n">
        <v>8</v>
      </c>
      <c r="B361" t="n">
        <v>135</v>
      </c>
      <c r="C361" t="inlineStr">
        <is>
          <t xml:space="preserve">CONCLUIDO	</t>
        </is>
      </c>
      <c r="D361" t="n">
        <v>4.7002</v>
      </c>
      <c r="E361" t="n">
        <v>21.28</v>
      </c>
      <c r="F361" t="n">
        <v>15.34</v>
      </c>
      <c r="G361" t="n">
        <v>15.09</v>
      </c>
      <c r="H361" t="n">
        <v>0.2</v>
      </c>
      <c r="I361" t="n">
        <v>61</v>
      </c>
      <c r="J361" t="n">
        <v>267.08</v>
      </c>
      <c r="K361" t="n">
        <v>59.89</v>
      </c>
      <c r="L361" t="n">
        <v>3</v>
      </c>
      <c r="M361" t="n">
        <v>59</v>
      </c>
      <c r="N361" t="n">
        <v>69.19</v>
      </c>
      <c r="O361" t="n">
        <v>33173.65</v>
      </c>
      <c r="P361" t="n">
        <v>250.61</v>
      </c>
      <c r="Q361" t="n">
        <v>1389.82</v>
      </c>
      <c r="R361" t="n">
        <v>79.09</v>
      </c>
      <c r="S361" t="n">
        <v>39.31</v>
      </c>
      <c r="T361" t="n">
        <v>18803.64</v>
      </c>
      <c r="U361" t="n">
        <v>0.5</v>
      </c>
      <c r="V361" t="n">
        <v>0.84</v>
      </c>
      <c r="W361" t="n">
        <v>3.46</v>
      </c>
      <c r="X361" t="n">
        <v>1.22</v>
      </c>
      <c r="Y361" t="n">
        <v>1</v>
      </c>
      <c r="Z361" t="n">
        <v>10</v>
      </c>
    </row>
    <row r="362">
      <c r="A362" t="n">
        <v>9</v>
      </c>
      <c r="B362" t="n">
        <v>135</v>
      </c>
      <c r="C362" t="inlineStr">
        <is>
          <t xml:space="preserve">CONCLUIDO	</t>
        </is>
      </c>
      <c r="D362" t="n">
        <v>4.7834</v>
      </c>
      <c r="E362" t="n">
        <v>20.91</v>
      </c>
      <c r="F362" t="n">
        <v>15.22</v>
      </c>
      <c r="G362" t="n">
        <v>16.31</v>
      </c>
      <c r="H362" t="n">
        <v>0.22</v>
      </c>
      <c r="I362" t="n">
        <v>56</v>
      </c>
      <c r="J362" t="n">
        <v>267.55</v>
      </c>
      <c r="K362" t="n">
        <v>59.89</v>
      </c>
      <c r="L362" t="n">
        <v>3.25</v>
      </c>
      <c r="M362" t="n">
        <v>54</v>
      </c>
      <c r="N362" t="n">
        <v>69.41</v>
      </c>
      <c r="O362" t="n">
        <v>33231.97</v>
      </c>
      <c r="P362" t="n">
        <v>247.75</v>
      </c>
      <c r="Q362" t="n">
        <v>1389.71</v>
      </c>
      <c r="R362" t="n">
        <v>75.58</v>
      </c>
      <c r="S362" t="n">
        <v>39.31</v>
      </c>
      <c r="T362" t="n">
        <v>17077.12</v>
      </c>
      <c r="U362" t="n">
        <v>0.52</v>
      </c>
      <c r="V362" t="n">
        <v>0.84</v>
      </c>
      <c r="W362" t="n">
        <v>3.45</v>
      </c>
      <c r="X362" t="n">
        <v>1.1</v>
      </c>
      <c r="Y362" t="n">
        <v>1</v>
      </c>
      <c r="Z362" t="n">
        <v>10</v>
      </c>
    </row>
    <row r="363">
      <c r="A363" t="n">
        <v>10</v>
      </c>
      <c r="B363" t="n">
        <v>135</v>
      </c>
      <c r="C363" t="inlineStr">
        <is>
          <t xml:space="preserve">CONCLUIDO	</t>
        </is>
      </c>
      <c r="D363" t="n">
        <v>4.8442</v>
      </c>
      <c r="E363" t="n">
        <v>20.64</v>
      </c>
      <c r="F363" t="n">
        <v>15.16</v>
      </c>
      <c r="G363" t="n">
        <v>17.49</v>
      </c>
      <c r="H363" t="n">
        <v>0.23</v>
      </c>
      <c r="I363" t="n">
        <v>52</v>
      </c>
      <c r="J363" t="n">
        <v>268.02</v>
      </c>
      <c r="K363" t="n">
        <v>59.89</v>
      </c>
      <c r="L363" t="n">
        <v>3.5</v>
      </c>
      <c r="M363" t="n">
        <v>50</v>
      </c>
      <c r="N363" t="n">
        <v>69.64</v>
      </c>
      <c r="O363" t="n">
        <v>33290.38</v>
      </c>
      <c r="P363" t="n">
        <v>245.79</v>
      </c>
      <c r="Q363" t="n">
        <v>1389.68</v>
      </c>
      <c r="R363" t="n">
        <v>73.58</v>
      </c>
      <c r="S363" t="n">
        <v>39.31</v>
      </c>
      <c r="T363" t="n">
        <v>16097.73</v>
      </c>
      <c r="U363" t="n">
        <v>0.53</v>
      </c>
      <c r="V363" t="n">
        <v>0.85</v>
      </c>
      <c r="W363" t="n">
        <v>3.45</v>
      </c>
      <c r="X363" t="n">
        <v>1.04</v>
      </c>
      <c r="Y363" t="n">
        <v>1</v>
      </c>
      <c r="Z363" t="n">
        <v>10</v>
      </c>
    </row>
    <row r="364">
      <c r="A364" t="n">
        <v>11</v>
      </c>
      <c r="B364" t="n">
        <v>135</v>
      </c>
      <c r="C364" t="inlineStr">
        <is>
          <t xml:space="preserve">CONCLUIDO	</t>
        </is>
      </c>
      <c r="D364" t="n">
        <v>4.9137</v>
      </c>
      <c r="E364" t="n">
        <v>20.35</v>
      </c>
      <c r="F364" t="n">
        <v>15.07</v>
      </c>
      <c r="G364" t="n">
        <v>18.84</v>
      </c>
      <c r="H364" t="n">
        <v>0.25</v>
      </c>
      <c r="I364" t="n">
        <v>48</v>
      </c>
      <c r="J364" t="n">
        <v>268.5</v>
      </c>
      <c r="K364" t="n">
        <v>59.89</v>
      </c>
      <c r="L364" t="n">
        <v>3.75</v>
      </c>
      <c r="M364" t="n">
        <v>46</v>
      </c>
      <c r="N364" t="n">
        <v>69.86</v>
      </c>
      <c r="O364" t="n">
        <v>33348.87</v>
      </c>
      <c r="P364" t="n">
        <v>243.67</v>
      </c>
      <c r="Q364" t="n">
        <v>1389.69</v>
      </c>
      <c r="R364" t="n">
        <v>70.81999999999999</v>
      </c>
      <c r="S364" t="n">
        <v>39.31</v>
      </c>
      <c r="T364" t="n">
        <v>14735.92</v>
      </c>
      <c r="U364" t="n">
        <v>0.55</v>
      </c>
      <c r="V364" t="n">
        <v>0.85</v>
      </c>
      <c r="W364" t="n">
        <v>3.44</v>
      </c>
      <c r="X364" t="n">
        <v>0.95</v>
      </c>
      <c r="Y364" t="n">
        <v>1</v>
      </c>
      <c r="Z364" t="n">
        <v>10</v>
      </c>
    </row>
    <row r="365">
      <c r="A365" t="n">
        <v>12</v>
      </c>
      <c r="B365" t="n">
        <v>135</v>
      </c>
      <c r="C365" t="inlineStr">
        <is>
          <t xml:space="preserve">CONCLUIDO	</t>
        </is>
      </c>
      <c r="D365" t="n">
        <v>4.9657</v>
      </c>
      <c r="E365" t="n">
        <v>20.14</v>
      </c>
      <c r="F365" t="n">
        <v>15.01</v>
      </c>
      <c r="G365" t="n">
        <v>20.01</v>
      </c>
      <c r="H365" t="n">
        <v>0.26</v>
      </c>
      <c r="I365" t="n">
        <v>45</v>
      </c>
      <c r="J365" t="n">
        <v>268.97</v>
      </c>
      <c r="K365" t="n">
        <v>59.89</v>
      </c>
      <c r="L365" t="n">
        <v>4</v>
      </c>
      <c r="M365" t="n">
        <v>43</v>
      </c>
      <c r="N365" t="n">
        <v>70.09</v>
      </c>
      <c r="O365" t="n">
        <v>33407.45</v>
      </c>
      <c r="P365" t="n">
        <v>241.18</v>
      </c>
      <c r="Q365" t="n">
        <v>1390.01</v>
      </c>
      <c r="R365" t="n">
        <v>68.91</v>
      </c>
      <c r="S365" t="n">
        <v>39.31</v>
      </c>
      <c r="T365" t="n">
        <v>13797.06</v>
      </c>
      <c r="U365" t="n">
        <v>0.57</v>
      </c>
      <c r="V365" t="n">
        <v>0.86</v>
      </c>
      <c r="W365" t="n">
        <v>3.43</v>
      </c>
      <c r="X365" t="n">
        <v>0.89</v>
      </c>
      <c r="Y365" t="n">
        <v>1</v>
      </c>
      <c r="Z365" t="n">
        <v>10</v>
      </c>
    </row>
    <row r="366">
      <c r="A366" t="n">
        <v>13</v>
      </c>
      <c r="B366" t="n">
        <v>135</v>
      </c>
      <c r="C366" t="inlineStr">
        <is>
          <t xml:space="preserve">CONCLUIDO	</t>
        </is>
      </c>
      <c r="D366" t="n">
        <v>5.0153</v>
      </c>
      <c r="E366" t="n">
        <v>19.94</v>
      </c>
      <c r="F366" t="n">
        <v>14.96</v>
      </c>
      <c r="G366" t="n">
        <v>21.38</v>
      </c>
      <c r="H366" t="n">
        <v>0.28</v>
      </c>
      <c r="I366" t="n">
        <v>42</v>
      </c>
      <c r="J366" t="n">
        <v>269.45</v>
      </c>
      <c r="K366" t="n">
        <v>59.89</v>
      </c>
      <c r="L366" t="n">
        <v>4.25</v>
      </c>
      <c r="M366" t="n">
        <v>40</v>
      </c>
      <c r="N366" t="n">
        <v>70.31</v>
      </c>
      <c r="O366" t="n">
        <v>33466.11</v>
      </c>
      <c r="P366" t="n">
        <v>239.66</v>
      </c>
      <c r="Q366" t="n">
        <v>1389.72</v>
      </c>
      <c r="R366" t="n">
        <v>67.51000000000001</v>
      </c>
      <c r="S366" t="n">
        <v>39.31</v>
      </c>
      <c r="T366" t="n">
        <v>13111.65</v>
      </c>
      <c r="U366" t="n">
        <v>0.58</v>
      </c>
      <c r="V366" t="n">
        <v>0.86</v>
      </c>
      <c r="W366" t="n">
        <v>3.43</v>
      </c>
      <c r="X366" t="n">
        <v>0.84</v>
      </c>
      <c r="Y366" t="n">
        <v>1</v>
      </c>
      <c r="Z366" t="n">
        <v>10</v>
      </c>
    </row>
    <row r="367">
      <c r="A367" t="n">
        <v>14</v>
      </c>
      <c r="B367" t="n">
        <v>135</v>
      </c>
      <c r="C367" t="inlineStr">
        <is>
          <t xml:space="preserve">CONCLUIDO	</t>
        </is>
      </c>
      <c r="D367" t="n">
        <v>5.0737</v>
      </c>
      <c r="E367" t="n">
        <v>19.71</v>
      </c>
      <c r="F367" t="n">
        <v>14.88</v>
      </c>
      <c r="G367" t="n">
        <v>22.9</v>
      </c>
      <c r="H367" t="n">
        <v>0.3</v>
      </c>
      <c r="I367" t="n">
        <v>39</v>
      </c>
      <c r="J367" t="n">
        <v>269.92</v>
      </c>
      <c r="K367" t="n">
        <v>59.89</v>
      </c>
      <c r="L367" t="n">
        <v>4.5</v>
      </c>
      <c r="M367" t="n">
        <v>37</v>
      </c>
      <c r="N367" t="n">
        <v>70.54000000000001</v>
      </c>
      <c r="O367" t="n">
        <v>33524.86</v>
      </c>
      <c r="P367" t="n">
        <v>237.32</v>
      </c>
      <c r="Q367" t="n">
        <v>1389.59</v>
      </c>
      <c r="R367" t="n">
        <v>64.95999999999999</v>
      </c>
      <c r="S367" t="n">
        <v>39.31</v>
      </c>
      <c r="T367" t="n">
        <v>11849.59</v>
      </c>
      <c r="U367" t="n">
        <v>0.61</v>
      </c>
      <c r="V367" t="n">
        <v>0.86</v>
      </c>
      <c r="W367" t="n">
        <v>3.43</v>
      </c>
      <c r="X367" t="n">
        <v>0.76</v>
      </c>
      <c r="Y367" t="n">
        <v>1</v>
      </c>
      <c r="Z367" t="n">
        <v>10</v>
      </c>
    </row>
    <row r="368">
      <c r="A368" t="n">
        <v>15</v>
      </c>
      <c r="B368" t="n">
        <v>135</v>
      </c>
      <c r="C368" t="inlineStr">
        <is>
          <t xml:space="preserve">CONCLUIDO	</t>
        </is>
      </c>
      <c r="D368" t="n">
        <v>5.1143</v>
      </c>
      <c r="E368" t="n">
        <v>19.55</v>
      </c>
      <c r="F368" t="n">
        <v>14.83</v>
      </c>
      <c r="G368" t="n">
        <v>24.05</v>
      </c>
      <c r="H368" t="n">
        <v>0.31</v>
      </c>
      <c r="I368" t="n">
        <v>37</v>
      </c>
      <c r="J368" t="n">
        <v>270.4</v>
      </c>
      <c r="K368" t="n">
        <v>59.89</v>
      </c>
      <c r="L368" t="n">
        <v>4.75</v>
      </c>
      <c r="M368" t="n">
        <v>35</v>
      </c>
      <c r="N368" t="n">
        <v>70.76000000000001</v>
      </c>
      <c r="O368" t="n">
        <v>33583.7</v>
      </c>
      <c r="P368" t="n">
        <v>235.63</v>
      </c>
      <c r="Q368" t="n">
        <v>1389.94</v>
      </c>
      <c r="R368" t="n">
        <v>63.14</v>
      </c>
      <c r="S368" t="n">
        <v>39.31</v>
      </c>
      <c r="T368" t="n">
        <v>10952.22</v>
      </c>
      <c r="U368" t="n">
        <v>0.62</v>
      </c>
      <c r="V368" t="n">
        <v>0.87</v>
      </c>
      <c r="W368" t="n">
        <v>3.42</v>
      </c>
      <c r="X368" t="n">
        <v>0.71</v>
      </c>
      <c r="Y368" t="n">
        <v>1</v>
      </c>
      <c r="Z368" t="n">
        <v>10</v>
      </c>
    </row>
    <row r="369">
      <c r="A369" t="n">
        <v>16</v>
      </c>
      <c r="B369" t="n">
        <v>135</v>
      </c>
      <c r="C369" t="inlineStr">
        <is>
          <t xml:space="preserve">CONCLUIDO	</t>
        </is>
      </c>
      <c r="D369" t="n">
        <v>5.146</v>
      </c>
      <c r="E369" t="n">
        <v>19.43</v>
      </c>
      <c r="F369" t="n">
        <v>14.81</v>
      </c>
      <c r="G369" t="n">
        <v>25.39</v>
      </c>
      <c r="H369" t="n">
        <v>0.33</v>
      </c>
      <c r="I369" t="n">
        <v>35</v>
      </c>
      <c r="J369" t="n">
        <v>270.88</v>
      </c>
      <c r="K369" t="n">
        <v>59.89</v>
      </c>
      <c r="L369" t="n">
        <v>5</v>
      </c>
      <c r="M369" t="n">
        <v>33</v>
      </c>
      <c r="N369" t="n">
        <v>70.98999999999999</v>
      </c>
      <c r="O369" t="n">
        <v>33642.62</v>
      </c>
      <c r="P369" t="n">
        <v>234</v>
      </c>
      <c r="Q369" t="n">
        <v>1389.68</v>
      </c>
      <c r="R369" t="n">
        <v>62.68</v>
      </c>
      <c r="S369" t="n">
        <v>39.31</v>
      </c>
      <c r="T369" t="n">
        <v>10731.63</v>
      </c>
      <c r="U369" t="n">
        <v>0.63</v>
      </c>
      <c r="V369" t="n">
        <v>0.87</v>
      </c>
      <c r="W369" t="n">
        <v>3.42</v>
      </c>
      <c r="X369" t="n">
        <v>0.6899999999999999</v>
      </c>
      <c r="Y369" t="n">
        <v>1</v>
      </c>
      <c r="Z369" t="n">
        <v>10</v>
      </c>
    </row>
    <row r="370">
      <c r="A370" t="n">
        <v>17</v>
      </c>
      <c r="B370" t="n">
        <v>135</v>
      </c>
      <c r="C370" t="inlineStr">
        <is>
          <t xml:space="preserve">CONCLUIDO	</t>
        </is>
      </c>
      <c r="D370" t="n">
        <v>5.1856</v>
      </c>
      <c r="E370" t="n">
        <v>19.28</v>
      </c>
      <c r="F370" t="n">
        <v>14.76</v>
      </c>
      <c r="G370" t="n">
        <v>26.84</v>
      </c>
      <c r="H370" t="n">
        <v>0.34</v>
      </c>
      <c r="I370" t="n">
        <v>33</v>
      </c>
      <c r="J370" t="n">
        <v>271.36</v>
      </c>
      <c r="K370" t="n">
        <v>59.89</v>
      </c>
      <c r="L370" t="n">
        <v>5.25</v>
      </c>
      <c r="M370" t="n">
        <v>31</v>
      </c>
      <c r="N370" t="n">
        <v>71.22</v>
      </c>
      <c r="O370" t="n">
        <v>33701.64</v>
      </c>
      <c r="P370" t="n">
        <v>232.34</v>
      </c>
      <c r="Q370" t="n">
        <v>1389.57</v>
      </c>
      <c r="R370" t="n">
        <v>61.36</v>
      </c>
      <c r="S370" t="n">
        <v>39.31</v>
      </c>
      <c r="T370" t="n">
        <v>10082.53</v>
      </c>
      <c r="U370" t="n">
        <v>0.64</v>
      </c>
      <c r="V370" t="n">
        <v>0.87</v>
      </c>
      <c r="W370" t="n">
        <v>3.41</v>
      </c>
      <c r="X370" t="n">
        <v>0.64</v>
      </c>
      <c r="Y370" t="n">
        <v>1</v>
      </c>
      <c r="Z370" t="n">
        <v>10</v>
      </c>
    </row>
    <row r="371">
      <c r="A371" t="n">
        <v>18</v>
      </c>
      <c r="B371" t="n">
        <v>135</v>
      </c>
      <c r="C371" t="inlineStr">
        <is>
          <t xml:space="preserve">CONCLUIDO	</t>
        </is>
      </c>
      <c r="D371" t="n">
        <v>5.2004</v>
      </c>
      <c r="E371" t="n">
        <v>19.23</v>
      </c>
      <c r="F371" t="n">
        <v>14.76</v>
      </c>
      <c r="G371" t="n">
        <v>27.67</v>
      </c>
      <c r="H371" t="n">
        <v>0.36</v>
      </c>
      <c r="I371" t="n">
        <v>32</v>
      </c>
      <c r="J371" t="n">
        <v>271.84</v>
      </c>
      <c r="K371" t="n">
        <v>59.89</v>
      </c>
      <c r="L371" t="n">
        <v>5.5</v>
      </c>
      <c r="M371" t="n">
        <v>30</v>
      </c>
      <c r="N371" t="n">
        <v>71.45</v>
      </c>
      <c r="O371" t="n">
        <v>33760.74</v>
      </c>
      <c r="P371" t="n">
        <v>231.41</v>
      </c>
      <c r="Q371" t="n">
        <v>1389.72</v>
      </c>
      <c r="R371" t="n">
        <v>61.19</v>
      </c>
      <c r="S371" t="n">
        <v>39.31</v>
      </c>
      <c r="T371" t="n">
        <v>9998.18</v>
      </c>
      <c r="U371" t="n">
        <v>0.64</v>
      </c>
      <c r="V371" t="n">
        <v>0.87</v>
      </c>
      <c r="W371" t="n">
        <v>3.41</v>
      </c>
      <c r="X371" t="n">
        <v>0.64</v>
      </c>
      <c r="Y371" t="n">
        <v>1</v>
      </c>
      <c r="Z371" t="n">
        <v>10</v>
      </c>
    </row>
    <row r="372">
      <c r="A372" t="n">
        <v>19</v>
      </c>
      <c r="B372" t="n">
        <v>135</v>
      </c>
      <c r="C372" t="inlineStr">
        <is>
          <t xml:space="preserve">CONCLUIDO	</t>
        </is>
      </c>
      <c r="D372" t="n">
        <v>5.2483</v>
      </c>
      <c r="E372" t="n">
        <v>19.05</v>
      </c>
      <c r="F372" t="n">
        <v>14.68</v>
      </c>
      <c r="G372" t="n">
        <v>29.37</v>
      </c>
      <c r="H372" t="n">
        <v>0.38</v>
      </c>
      <c r="I372" t="n">
        <v>30</v>
      </c>
      <c r="J372" t="n">
        <v>272.32</v>
      </c>
      <c r="K372" t="n">
        <v>59.89</v>
      </c>
      <c r="L372" t="n">
        <v>5.75</v>
      </c>
      <c r="M372" t="n">
        <v>28</v>
      </c>
      <c r="N372" t="n">
        <v>71.68000000000001</v>
      </c>
      <c r="O372" t="n">
        <v>33820.05</v>
      </c>
      <c r="P372" t="n">
        <v>229.01</v>
      </c>
      <c r="Q372" t="n">
        <v>1389.75</v>
      </c>
      <c r="R372" t="n">
        <v>58.82</v>
      </c>
      <c r="S372" t="n">
        <v>39.31</v>
      </c>
      <c r="T372" t="n">
        <v>8824.24</v>
      </c>
      <c r="U372" t="n">
        <v>0.67</v>
      </c>
      <c r="V372" t="n">
        <v>0.87</v>
      </c>
      <c r="W372" t="n">
        <v>3.41</v>
      </c>
      <c r="X372" t="n">
        <v>0.5600000000000001</v>
      </c>
      <c r="Y372" t="n">
        <v>1</v>
      </c>
      <c r="Z372" t="n">
        <v>10</v>
      </c>
    </row>
    <row r="373">
      <c r="A373" t="n">
        <v>20</v>
      </c>
      <c r="B373" t="n">
        <v>135</v>
      </c>
      <c r="C373" t="inlineStr">
        <is>
          <t xml:space="preserve">CONCLUIDO	</t>
        </is>
      </c>
      <c r="D373" t="n">
        <v>5.2635</v>
      </c>
      <c r="E373" t="n">
        <v>19</v>
      </c>
      <c r="F373" t="n">
        <v>14.68</v>
      </c>
      <c r="G373" t="n">
        <v>30.37</v>
      </c>
      <c r="H373" t="n">
        <v>0.39</v>
      </c>
      <c r="I373" t="n">
        <v>29</v>
      </c>
      <c r="J373" t="n">
        <v>272.8</v>
      </c>
      <c r="K373" t="n">
        <v>59.89</v>
      </c>
      <c r="L373" t="n">
        <v>6</v>
      </c>
      <c r="M373" t="n">
        <v>27</v>
      </c>
      <c r="N373" t="n">
        <v>71.91</v>
      </c>
      <c r="O373" t="n">
        <v>33879.33</v>
      </c>
      <c r="P373" t="n">
        <v>227.97</v>
      </c>
      <c r="Q373" t="n">
        <v>1389.71</v>
      </c>
      <c r="R373" t="n">
        <v>58.6</v>
      </c>
      <c r="S373" t="n">
        <v>39.31</v>
      </c>
      <c r="T373" t="n">
        <v>8720.190000000001</v>
      </c>
      <c r="U373" t="n">
        <v>0.67</v>
      </c>
      <c r="V373" t="n">
        <v>0.87</v>
      </c>
      <c r="W373" t="n">
        <v>3.41</v>
      </c>
      <c r="X373" t="n">
        <v>0.5600000000000001</v>
      </c>
      <c r="Y373" t="n">
        <v>1</v>
      </c>
      <c r="Z373" t="n">
        <v>10</v>
      </c>
    </row>
    <row r="374">
      <c r="A374" t="n">
        <v>21</v>
      </c>
      <c r="B374" t="n">
        <v>135</v>
      </c>
      <c r="C374" t="inlineStr">
        <is>
          <t xml:space="preserve">CONCLUIDO	</t>
        </is>
      </c>
      <c r="D374" t="n">
        <v>5.3043</v>
      </c>
      <c r="E374" t="n">
        <v>18.85</v>
      </c>
      <c r="F374" t="n">
        <v>14.63</v>
      </c>
      <c r="G374" t="n">
        <v>32.52</v>
      </c>
      <c r="H374" t="n">
        <v>0.41</v>
      </c>
      <c r="I374" t="n">
        <v>27</v>
      </c>
      <c r="J374" t="n">
        <v>273.28</v>
      </c>
      <c r="K374" t="n">
        <v>59.89</v>
      </c>
      <c r="L374" t="n">
        <v>6.25</v>
      </c>
      <c r="M374" t="n">
        <v>25</v>
      </c>
      <c r="N374" t="n">
        <v>72.14</v>
      </c>
      <c r="O374" t="n">
        <v>33938.7</v>
      </c>
      <c r="P374" t="n">
        <v>226.33</v>
      </c>
      <c r="Q374" t="n">
        <v>1389.6</v>
      </c>
      <c r="R374" t="n">
        <v>57.2</v>
      </c>
      <c r="S374" t="n">
        <v>39.31</v>
      </c>
      <c r="T374" t="n">
        <v>8028.4</v>
      </c>
      <c r="U374" t="n">
        <v>0.6899999999999999</v>
      </c>
      <c r="V374" t="n">
        <v>0.88</v>
      </c>
      <c r="W374" t="n">
        <v>3.41</v>
      </c>
      <c r="X374" t="n">
        <v>0.51</v>
      </c>
      <c r="Y374" t="n">
        <v>1</v>
      </c>
      <c r="Z374" t="n">
        <v>10</v>
      </c>
    </row>
    <row r="375">
      <c r="A375" t="n">
        <v>22</v>
      </c>
      <c r="B375" t="n">
        <v>135</v>
      </c>
      <c r="C375" t="inlineStr">
        <is>
          <t xml:space="preserve">CONCLUIDO	</t>
        </is>
      </c>
      <c r="D375" t="n">
        <v>5.3201</v>
      </c>
      <c r="E375" t="n">
        <v>18.8</v>
      </c>
      <c r="F375" t="n">
        <v>14.63</v>
      </c>
      <c r="G375" t="n">
        <v>33.76</v>
      </c>
      <c r="H375" t="n">
        <v>0.42</v>
      </c>
      <c r="I375" t="n">
        <v>26</v>
      </c>
      <c r="J375" t="n">
        <v>273.76</v>
      </c>
      <c r="K375" t="n">
        <v>59.89</v>
      </c>
      <c r="L375" t="n">
        <v>6.5</v>
      </c>
      <c r="M375" t="n">
        <v>24</v>
      </c>
      <c r="N375" t="n">
        <v>72.37</v>
      </c>
      <c r="O375" t="n">
        <v>33998.16</v>
      </c>
      <c r="P375" t="n">
        <v>225.22</v>
      </c>
      <c r="Q375" t="n">
        <v>1389.72</v>
      </c>
      <c r="R375" t="n">
        <v>56.98</v>
      </c>
      <c r="S375" t="n">
        <v>39.31</v>
      </c>
      <c r="T375" t="n">
        <v>7924.76</v>
      </c>
      <c r="U375" t="n">
        <v>0.6899999999999999</v>
      </c>
      <c r="V375" t="n">
        <v>0.88</v>
      </c>
      <c r="W375" t="n">
        <v>3.41</v>
      </c>
      <c r="X375" t="n">
        <v>0.51</v>
      </c>
      <c r="Y375" t="n">
        <v>1</v>
      </c>
      <c r="Z375" t="n">
        <v>10</v>
      </c>
    </row>
    <row r="376">
      <c r="A376" t="n">
        <v>23</v>
      </c>
      <c r="B376" t="n">
        <v>135</v>
      </c>
      <c r="C376" t="inlineStr">
        <is>
          <t xml:space="preserve">CONCLUIDO	</t>
        </is>
      </c>
      <c r="D376" t="n">
        <v>5.3411</v>
      </c>
      <c r="E376" t="n">
        <v>18.72</v>
      </c>
      <c r="F376" t="n">
        <v>14.61</v>
      </c>
      <c r="G376" t="n">
        <v>35.05</v>
      </c>
      <c r="H376" t="n">
        <v>0.44</v>
      </c>
      <c r="I376" t="n">
        <v>25</v>
      </c>
      <c r="J376" t="n">
        <v>274.24</v>
      </c>
      <c r="K376" t="n">
        <v>59.89</v>
      </c>
      <c r="L376" t="n">
        <v>6.75</v>
      </c>
      <c r="M376" t="n">
        <v>23</v>
      </c>
      <c r="N376" t="n">
        <v>72.61</v>
      </c>
      <c r="O376" t="n">
        <v>34057.71</v>
      </c>
      <c r="P376" t="n">
        <v>224.39</v>
      </c>
      <c r="Q376" t="n">
        <v>1389.68</v>
      </c>
      <c r="R376" t="n">
        <v>56.45</v>
      </c>
      <c r="S376" t="n">
        <v>39.31</v>
      </c>
      <c r="T376" t="n">
        <v>7666.03</v>
      </c>
      <c r="U376" t="n">
        <v>0.7</v>
      </c>
      <c r="V376" t="n">
        <v>0.88</v>
      </c>
      <c r="W376" t="n">
        <v>3.4</v>
      </c>
      <c r="X376" t="n">
        <v>0.48</v>
      </c>
      <c r="Y376" t="n">
        <v>1</v>
      </c>
      <c r="Z376" t="n">
        <v>10</v>
      </c>
    </row>
    <row r="377">
      <c r="A377" t="n">
        <v>24</v>
      </c>
      <c r="B377" t="n">
        <v>135</v>
      </c>
      <c r="C377" t="inlineStr">
        <is>
          <t xml:space="preserve">CONCLUIDO	</t>
        </is>
      </c>
      <c r="D377" t="n">
        <v>5.3634</v>
      </c>
      <c r="E377" t="n">
        <v>18.64</v>
      </c>
      <c r="F377" t="n">
        <v>14.58</v>
      </c>
      <c r="G377" t="n">
        <v>36.45</v>
      </c>
      <c r="H377" t="n">
        <v>0.45</v>
      </c>
      <c r="I377" t="n">
        <v>24</v>
      </c>
      <c r="J377" t="n">
        <v>274.73</v>
      </c>
      <c r="K377" t="n">
        <v>59.89</v>
      </c>
      <c r="L377" t="n">
        <v>7</v>
      </c>
      <c r="M377" t="n">
        <v>22</v>
      </c>
      <c r="N377" t="n">
        <v>72.84</v>
      </c>
      <c r="O377" t="n">
        <v>34117.35</v>
      </c>
      <c r="P377" t="n">
        <v>222.23</v>
      </c>
      <c r="Q377" t="n">
        <v>1389.59</v>
      </c>
      <c r="R377" t="n">
        <v>55.55</v>
      </c>
      <c r="S377" t="n">
        <v>39.31</v>
      </c>
      <c r="T377" t="n">
        <v>7222.78</v>
      </c>
      <c r="U377" t="n">
        <v>0.71</v>
      </c>
      <c r="V377" t="n">
        <v>0.88</v>
      </c>
      <c r="W377" t="n">
        <v>3.4</v>
      </c>
      <c r="X377" t="n">
        <v>0.46</v>
      </c>
      <c r="Y377" t="n">
        <v>1</v>
      </c>
      <c r="Z377" t="n">
        <v>10</v>
      </c>
    </row>
    <row r="378">
      <c r="A378" t="n">
        <v>25</v>
      </c>
      <c r="B378" t="n">
        <v>135</v>
      </c>
      <c r="C378" t="inlineStr">
        <is>
          <t xml:space="preserve">CONCLUIDO	</t>
        </is>
      </c>
      <c r="D378" t="n">
        <v>5.3808</v>
      </c>
      <c r="E378" t="n">
        <v>18.58</v>
      </c>
      <c r="F378" t="n">
        <v>14.57</v>
      </c>
      <c r="G378" t="n">
        <v>38.01</v>
      </c>
      <c r="H378" t="n">
        <v>0.47</v>
      </c>
      <c r="I378" t="n">
        <v>23</v>
      </c>
      <c r="J378" t="n">
        <v>275.21</v>
      </c>
      <c r="K378" t="n">
        <v>59.89</v>
      </c>
      <c r="L378" t="n">
        <v>7.25</v>
      </c>
      <c r="M378" t="n">
        <v>21</v>
      </c>
      <c r="N378" t="n">
        <v>73.08</v>
      </c>
      <c r="O378" t="n">
        <v>34177.09</v>
      </c>
      <c r="P378" t="n">
        <v>221.34</v>
      </c>
      <c r="Q378" t="n">
        <v>1389.59</v>
      </c>
      <c r="R378" t="n">
        <v>55.06</v>
      </c>
      <c r="S378" t="n">
        <v>39.31</v>
      </c>
      <c r="T378" t="n">
        <v>6981.56</v>
      </c>
      <c r="U378" t="n">
        <v>0.71</v>
      </c>
      <c r="V378" t="n">
        <v>0.88</v>
      </c>
      <c r="W378" t="n">
        <v>3.4</v>
      </c>
      <c r="X378" t="n">
        <v>0.45</v>
      </c>
      <c r="Y378" t="n">
        <v>1</v>
      </c>
      <c r="Z378" t="n">
        <v>10</v>
      </c>
    </row>
    <row r="379">
      <c r="A379" t="n">
        <v>26</v>
      </c>
      <c r="B379" t="n">
        <v>135</v>
      </c>
      <c r="C379" t="inlineStr">
        <is>
          <t xml:space="preserve">CONCLUIDO	</t>
        </is>
      </c>
      <c r="D379" t="n">
        <v>5.4034</v>
      </c>
      <c r="E379" t="n">
        <v>18.51</v>
      </c>
      <c r="F379" t="n">
        <v>14.54</v>
      </c>
      <c r="G379" t="n">
        <v>39.66</v>
      </c>
      <c r="H379" t="n">
        <v>0.48</v>
      </c>
      <c r="I379" t="n">
        <v>22</v>
      </c>
      <c r="J379" t="n">
        <v>275.7</v>
      </c>
      <c r="K379" t="n">
        <v>59.89</v>
      </c>
      <c r="L379" t="n">
        <v>7.5</v>
      </c>
      <c r="M379" t="n">
        <v>20</v>
      </c>
      <c r="N379" t="n">
        <v>73.31</v>
      </c>
      <c r="O379" t="n">
        <v>34236.91</v>
      </c>
      <c r="P379" t="n">
        <v>219.27</v>
      </c>
      <c r="Q379" t="n">
        <v>1389.74</v>
      </c>
      <c r="R379" t="n">
        <v>54.16</v>
      </c>
      <c r="S379" t="n">
        <v>39.31</v>
      </c>
      <c r="T379" t="n">
        <v>6534.07</v>
      </c>
      <c r="U379" t="n">
        <v>0.73</v>
      </c>
      <c r="V379" t="n">
        <v>0.88</v>
      </c>
      <c r="W379" t="n">
        <v>3.4</v>
      </c>
      <c r="X379" t="n">
        <v>0.42</v>
      </c>
      <c r="Y379" t="n">
        <v>1</v>
      </c>
      <c r="Z379" t="n">
        <v>10</v>
      </c>
    </row>
    <row r="380">
      <c r="A380" t="n">
        <v>27</v>
      </c>
      <c r="B380" t="n">
        <v>135</v>
      </c>
      <c r="C380" t="inlineStr">
        <is>
          <t xml:space="preserve">CONCLUIDO	</t>
        </is>
      </c>
      <c r="D380" t="n">
        <v>5.4017</v>
      </c>
      <c r="E380" t="n">
        <v>18.51</v>
      </c>
      <c r="F380" t="n">
        <v>14.55</v>
      </c>
      <c r="G380" t="n">
        <v>39.67</v>
      </c>
      <c r="H380" t="n">
        <v>0.5</v>
      </c>
      <c r="I380" t="n">
        <v>22</v>
      </c>
      <c r="J380" t="n">
        <v>276.18</v>
      </c>
      <c r="K380" t="n">
        <v>59.89</v>
      </c>
      <c r="L380" t="n">
        <v>7.75</v>
      </c>
      <c r="M380" t="n">
        <v>20</v>
      </c>
      <c r="N380" t="n">
        <v>73.55</v>
      </c>
      <c r="O380" t="n">
        <v>34296.82</v>
      </c>
      <c r="P380" t="n">
        <v>218.58</v>
      </c>
      <c r="Q380" t="n">
        <v>1389.71</v>
      </c>
      <c r="R380" t="n">
        <v>54.75</v>
      </c>
      <c r="S380" t="n">
        <v>39.31</v>
      </c>
      <c r="T380" t="n">
        <v>6828.52</v>
      </c>
      <c r="U380" t="n">
        <v>0.72</v>
      </c>
      <c r="V380" t="n">
        <v>0.88</v>
      </c>
      <c r="W380" t="n">
        <v>3.39</v>
      </c>
      <c r="X380" t="n">
        <v>0.43</v>
      </c>
      <c r="Y380" t="n">
        <v>1</v>
      </c>
      <c r="Z380" t="n">
        <v>10</v>
      </c>
    </row>
    <row r="381">
      <c r="A381" t="n">
        <v>28</v>
      </c>
      <c r="B381" t="n">
        <v>135</v>
      </c>
      <c r="C381" t="inlineStr">
        <is>
          <t xml:space="preserve">CONCLUIDO	</t>
        </is>
      </c>
      <c r="D381" t="n">
        <v>5.4286</v>
      </c>
      <c r="E381" t="n">
        <v>18.42</v>
      </c>
      <c r="F381" t="n">
        <v>14.51</v>
      </c>
      <c r="G381" t="n">
        <v>41.45</v>
      </c>
      <c r="H381" t="n">
        <v>0.51</v>
      </c>
      <c r="I381" t="n">
        <v>21</v>
      </c>
      <c r="J381" t="n">
        <v>276.67</v>
      </c>
      <c r="K381" t="n">
        <v>59.89</v>
      </c>
      <c r="L381" t="n">
        <v>8</v>
      </c>
      <c r="M381" t="n">
        <v>19</v>
      </c>
      <c r="N381" t="n">
        <v>73.78</v>
      </c>
      <c r="O381" t="n">
        <v>34356.83</v>
      </c>
      <c r="P381" t="n">
        <v>217.05</v>
      </c>
      <c r="Q381" t="n">
        <v>1389.73</v>
      </c>
      <c r="R381" t="n">
        <v>53.25</v>
      </c>
      <c r="S381" t="n">
        <v>39.31</v>
      </c>
      <c r="T381" t="n">
        <v>6087.79</v>
      </c>
      <c r="U381" t="n">
        <v>0.74</v>
      </c>
      <c r="V381" t="n">
        <v>0.88</v>
      </c>
      <c r="W381" t="n">
        <v>3.39</v>
      </c>
      <c r="X381" t="n">
        <v>0.38</v>
      </c>
      <c r="Y381" t="n">
        <v>1</v>
      </c>
      <c r="Z381" t="n">
        <v>10</v>
      </c>
    </row>
    <row r="382">
      <c r="A382" t="n">
        <v>29</v>
      </c>
      <c r="B382" t="n">
        <v>135</v>
      </c>
      <c r="C382" t="inlineStr">
        <is>
          <t xml:space="preserve">CONCLUIDO	</t>
        </is>
      </c>
      <c r="D382" t="n">
        <v>5.4442</v>
      </c>
      <c r="E382" t="n">
        <v>18.37</v>
      </c>
      <c r="F382" t="n">
        <v>14.5</v>
      </c>
      <c r="G382" t="n">
        <v>43.51</v>
      </c>
      <c r="H382" t="n">
        <v>0.53</v>
      </c>
      <c r="I382" t="n">
        <v>20</v>
      </c>
      <c r="J382" t="n">
        <v>277.16</v>
      </c>
      <c r="K382" t="n">
        <v>59.89</v>
      </c>
      <c r="L382" t="n">
        <v>8.25</v>
      </c>
      <c r="M382" t="n">
        <v>18</v>
      </c>
      <c r="N382" t="n">
        <v>74.02</v>
      </c>
      <c r="O382" t="n">
        <v>34416.93</v>
      </c>
      <c r="P382" t="n">
        <v>215.99</v>
      </c>
      <c r="Q382" t="n">
        <v>1389.62</v>
      </c>
      <c r="R382" t="n">
        <v>53.1</v>
      </c>
      <c r="S382" t="n">
        <v>39.31</v>
      </c>
      <c r="T382" t="n">
        <v>6013.05</v>
      </c>
      <c r="U382" t="n">
        <v>0.74</v>
      </c>
      <c r="V382" t="n">
        <v>0.88</v>
      </c>
      <c r="W382" t="n">
        <v>3.4</v>
      </c>
      <c r="X382" t="n">
        <v>0.38</v>
      </c>
      <c r="Y382" t="n">
        <v>1</v>
      </c>
      <c r="Z382" t="n">
        <v>10</v>
      </c>
    </row>
    <row r="383">
      <c r="A383" t="n">
        <v>30</v>
      </c>
      <c r="B383" t="n">
        <v>135</v>
      </c>
      <c r="C383" t="inlineStr">
        <is>
          <t xml:space="preserve">CONCLUIDO	</t>
        </is>
      </c>
      <c r="D383" t="n">
        <v>5.4436</v>
      </c>
      <c r="E383" t="n">
        <v>18.37</v>
      </c>
      <c r="F383" t="n">
        <v>14.51</v>
      </c>
      <c r="G383" t="n">
        <v>43.52</v>
      </c>
      <c r="H383" t="n">
        <v>0.55</v>
      </c>
      <c r="I383" t="n">
        <v>20</v>
      </c>
      <c r="J383" t="n">
        <v>277.65</v>
      </c>
      <c r="K383" t="n">
        <v>59.89</v>
      </c>
      <c r="L383" t="n">
        <v>8.5</v>
      </c>
      <c r="M383" t="n">
        <v>18</v>
      </c>
      <c r="N383" t="n">
        <v>74.26000000000001</v>
      </c>
      <c r="O383" t="n">
        <v>34477.13</v>
      </c>
      <c r="P383" t="n">
        <v>215.09</v>
      </c>
      <c r="Q383" t="n">
        <v>1389.65</v>
      </c>
      <c r="R383" t="n">
        <v>53.32</v>
      </c>
      <c r="S383" t="n">
        <v>39.31</v>
      </c>
      <c r="T383" t="n">
        <v>6123.32</v>
      </c>
      <c r="U383" t="n">
        <v>0.74</v>
      </c>
      <c r="V383" t="n">
        <v>0.88</v>
      </c>
      <c r="W383" t="n">
        <v>3.39</v>
      </c>
      <c r="X383" t="n">
        <v>0.38</v>
      </c>
      <c r="Y383" t="n">
        <v>1</v>
      </c>
      <c r="Z383" t="n">
        <v>10</v>
      </c>
    </row>
    <row r="384">
      <c r="A384" t="n">
        <v>31</v>
      </c>
      <c r="B384" t="n">
        <v>135</v>
      </c>
      <c r="C384" t="inlineStr">
        <is>
          <t xml:space="preserve">CONCLUIDO	</t>
        </is>
      </c>
      <c r="D384" t="n">
        <v>5.4652</v>
      </c>
      <c r="E384" t="n">
        <v>18.3</v>
      </c>
      <c r="F384" t="n">
        <v>14.48</v>
      </c>
      <c r="G384" t="n">
        <v>45.74</v>
      </c>
      <c r="H384" t="n">
        <v>0.5600000000000001</v>
      </c>
      <c r="I384" t="n">
        <v>19</v>
      </c>
      <c r="J384" t="n">
        <v>278.13</v>
      </c>
      <c r="K384" t="n">
        <v>59.89</v>
      </c>
      <c r="L384" t="n">
        <v>8.75</v>
      </c>
      <c r="M384" t="n">
        <v>17</v>
      </c>
      <c r="N384" t="n">
        <v>74.5</v>
      </c>
      <c r="O384" t="n">
        <v>34537.41</v>
      </c>
      <c r="P384" t="n">
        <v>213.47</v>
      </c>
      <c r="Q384" t="n">
        <v>1389.58</v>
      </c>
      <c r="R384" t="n">
        <v>52.59</v>
      </c>
      <c r="S384" t="n">
        <v>39.31</v>
      </c>
      <c r="T384" t="n">
        <v>5765.71</v>
      </c>
      <c r="U384" t="n">
        <v>0.75</v>
      </c>
      <c r="V384" t="n">
        <v>0.89</v>
      </c>
      <c r="W384" t="n">
        <v>3.39</v>
      </c>
      <c r="X384" t="n">
        <v>0.36</v>
      </c>
      <c r="Y384" t="n">
        <v>1</v>
      </c>
      <c r="Z384" t="n">
        <v>10</v>
      </c>
    </row>
    <row r="385">
      <c r="A385" t="n">
        <v>32</v>
      </c>
      <c r="B385" t="n">
        <v>135</v>
      </c>
      <c r="C385" t="inlineStr">
        <is>
          <t xml:space="preserve">CONCLUIDO	</t>
        </is>
      </c>
      <c r="D385" t="n">
        <v>5.4869</v>
      </c>
      <c r="E385" t="n">
        <v>18.23</v>
      </c>
      <c r="F385" t="n">
        <v>14.46</v>
      </c>
      <c r="G385" t="n">
        <v>48.21</v>
      </c>
      <c r="H385" t="n">
        <v>0.58</v>
      </c>
      <c r="I385" t="n">
        <v>18</v>
      </c>
      <c r="J385" t="n">
        <v>278.62</v>
      </c>
      <c r="K385" t="n">
        <v>59.89</v>
      </c>
      <c r="L385" t="n">
        <v>9</v>
      </c>
      <c r="M385" t="n">
        <v>16</v>
      </c>
      <c r="N385" t="n">
        <v>74.73999999999999</v>
      </c>
      <c r="O385" t="n">
        <v>34597.8</v>
      </c>
      <c r="P385" t="n">
        <v>212.17</v>
      </c>
      <c r="Q385" t="n">
        <v>1389.62</v>
      </c>
      <c r="R385" t="n">
        <v>51.92</v>
      </c>
      <c r="S385" t="n">
        <v>39.31</v>
      </c>
      <c r="T385" t="n">
        <v>5433.86</v>
      </c>
      <c r="U385" t="n">
        <v>0.76</v>
      </c>
      <c r="V385" t="n">
        <v>0.89</v>
      </c>
      <c r="W385" t="n">
        <v>3.39</v>
      </c>
      <c r="X385" t="n">
        <v>0.34</v>
      </c>
      <c r="Y385" t="n">
        <v>1</v>
      </c>
      <c r="Z385" t="n">
        <v>10</v>
      </c>
    </row>
    <row r="386">
      <c r="A386" t="n">
        <v>33</v>
      </c>
      <c r="B386" t="n">
        <v>135</v>
      </c>
      <c r="C386" t="inlineStr">
        <is>
          <t xml:space="preserve">CONCLUIDO	</t>
        </is>
      </c>
      <c r="D386" t="n">
        <v>5.4871</v>
      </c>
      <c r="E386" t="n">
        <v>18.22</v>
      </c>
      <c r="F386" t="n">
        <v>14.46</v>
      </c>
      <c r="G386" t="n">
        <v>48.2</v>
      </c>
      <c r="H386" t="n">
        <v>0.59</v>
      </c>
      <c r="I386" t="n">
        <v>18</v>
      </c>
      <c r="J386" t="n">
        <v>279.11</v>
      </c>
      <c r="K386" t="n">
        <v>59.89</v>
      </c>
      <c r="L386" t="n">
        <v>9.25</v>
      </c>
      <c r="M386" t="n">
        <v>16</v>
      </c>
      <c r="N386" t="n">
        <v>74.98</v>
      </c>
      <c r="O386" t="n">
        <v>34658.27</v>
      </c>
      <c r="P386" t="n">
        <v>209.65</v>
      </c>
      <c r="Q386" t="n">
        <v>1389.69</v>
      </c>
      <c r="R386" t="n">
        <v>51.86</v>
      </c>
      <c r="S386" t="n">
        <v>39.31</v>
      </c>
      <c r="T386" t="n">
        <v>5403.86</v>
      </c>
      <c r="U386" t="n">
        <v>0.76</v>
      </c>
      <c r="V386" t="n">
        <v>0.89</v>
      </c>
      <c r="W386" t="n">
        <v>3.39</v>
      </c>
      <c r="X386" t="n">
        <v>0.34</v>
      </c>
      <c r="Y386" t="n">
        <v>1</v>
      </c>
      <c r="Z386" t="n">
        <v>10</v>
      </c>
    </row>
    <row r="387">
      <c r="A387" t="n">
        <v>34</v>
      </c>
      <c r="B387" t="n">
        <v>135</v>
      </c>
      <c r="C387" t="inlineStr">
        <is>
          <t xml:space="preserve">CONCLUIDO	</t>
        </is>
      </c>
      <c r="D387" t="n">
        <v>5.5093</v>
      </c>
      <c r="E387" t="n">
        <v>18.15</v>
      </c>
      <c r="F387" t="n">
        <v>14.44</v>
      </c>
      <c r="G387" t="n">
        <v>50.96</v>
      </c>
      <c r="H387" t="n">
        <v>0.6</v>
      </c>
      <c r="I387" t="n">
        <v>17</v>
      </c>
      <c r="J387" t="n">
        <v>279.61</v>
      </c>
      <c r="K387" t="n">
        <v>59.89</v>
      </c>
      <c r="L387" t="n">
        <v>9.5</v>
      </c>
      <c r="M387" t="n">
        <v>15</v>
      </c>
      <c r="N387" t="n">
        <v>75.22</v>
      </c>
      <c r="O387" t="n">
        <v>34718.84</v>
      </c>
      <c r="P387" t="n">
        <v>209.09</v>
      </c>
      <c r="Q387" t="n">
        <v>1389.59</v>
      </c>
      <c r="R387" t="n">
        <v>51.07</v>
      </c>
      <c r="S387" t="n">
        <v>39.31</v>
      </c>
      <c r="T387" t="n">
        <v>5013.13</v>
      </c>
      <c r="U387" t="n">
        <v>0.77</v>
      </c>
      <c r="V387" t="n">
        <v>0.89</v>
      </c>
      <c r="W387" t="n">
        <v>3.39</v>
      </c>
      <c r="X387" t="n">
        <v>0.32</v>
      </c>
      <c r="Y387" t="n">
        <v>1</v>
      </c>
      <c r="Z387" t="n">
        <v>10</v>
      </c>
    </row>
    <row r="388">
      <c r="A388" t="n">
        <v>35</v>
      </c>
      <c r="B388" t="n">
        <v>135</v>
      </c>
      <c r="C388" t="inlineStr">
        <is>
          <t xml:space="preserve">CONCLUIDO	</t>
        </is>
      </c>
      <c r="D388" t="n">
        <v>5.5107</v>
      </c>
      <c r="E388" t="n">
        <v>18.15</v>
      </c>
      <c r="F388" t="n">
        <v>14.43</v>
      </c>
      <c r="G388" t="n">
        <v>50.94</v>
      </c>
      <c r="H388" t="n">
        <v>0.62</v>
      </c>
      <c r="I388" t="n">
        <v>17</v>
      </c>
      <c r="J388" t="n">
        <v>280.1</v>
      </c>
      <c r="K388" t="n">
        <v>59.89</v>
      </c>
      <c r="L388" t="n">
        <v>9.75</v>
      </c>
      <c r="M388" t="n">
        <v>15</v>
      </c>
      <c r="N388" t="n">
        <v>75.45999999999999</v>
      </c>
      <c r="O388" t="n">
        <v>34779.51</v>
      </c>
      <c r="P388" t="n">
        <v>208.05</v>
      </c>
      <c r="Q388" t="n">
        <v>1389.58</v>
      </c>
      <c r="R388" t="n">
        <v>51.23</v>
      </c>
      <c r="S388" t="n">
        <v>39.31</v>
      </c>
      <c r="T388" t="n">
        <v>5096.59</v>
      </c>
      <c r="U388" t="n">
        <v>0.77</v>
      </c>
      <c r="V388" t="n">
        <v>0.89</v>
      </c>
      <c r="W388" t="n">
        <v>3.38</v>
      </c>
      <c r="X388" t="n">
        <v>0.31</v>
      </c>
      <c r="Y388" t="n">
        <v>1</v>
      </c>
      <c r="Z388" t="n">
        <v>10</v>
      </c>
    </row>
    <row r="389">
      <c r="A389" t="n">
        <v>36</v>
      </c>
      <c r="B389" t="n">
        <v>135</v>
      </c>
      <c r="C389" t="inlineStr">
        <is>
          <t xml:space="preserve">CONCLUIDO	</t>
        </is>
      </c>
      <c r="D389" t="n">
        <v>5.5294</v>
      </c>
      <c r="E389" t="n">
        <v>18.08</v>
      </c>
      <c r="F389" t="n">
        <v>14.42</v>
      </c>
      <c r="G389" t="n">
        <v>54.09</v>
      </c>
      <c r="H389" t="n">
        <v>0.63</v>
      </c>
      <c r="I389" t="n">
        <v>16</v>
      </c>
      <c r="J389" t="n">
        <v>280.59</v>
      </c>
      <c r="K389" t="n">
        <v>59.89</v>
      </c>
      <c r="L389" t="n">
        <v>10</v>
      </c>
      <c r="M389" t="n">
        <v>14</v>
      </c>
      <c r="N389" t="n">
        <v>75.7</v>
      </c>
      <c r="O389" t="n">
        <v>34840.27</v>
      </c>
      <c r="P389" t="n">
        <v>205.52</v>
      </c>
      <c r="Q389" t="n">
        <v>1389.66</v>
      </c>
      <c r="R389" t="n">
        <v>50.65</v>
      </c>
      <c r="S389" t="n">
        <v>39.31</v>
      </c>
      <c r="T389" t="n">
        <v>4812.56</v>
      </c>
      <c r="U389" t="n">
        <v>0.78</v>
      </c>
      <c r="V389" t="n">
        <v>0.89</v>
      </c>
      <c r="W389" t="n">
        <v>3.39</v>
      </c>
      <c r="X389" t="n">
        <v>0.3</v>
      </c>
      <c r="Y389" t="n">
        <v>1</v>
      </c>
      <c r="Z389" t="n">
        <v>10</v>
      </c>
    </row>
    <row r="390">
      <c r="A390" t="n">
        <v>37</v>
      </c>
      <c r="B390" t="n">
        <v>135</v>
      </c>
      <c r="C390" t="inlineStr">
        <is>
          <t xml:space="preserve">CONCLUIDO	</t>
        </is>
      </c>
      <c r="D390" t="n">
        <v>5.5313</v>
      </c>
      <c r="E390" t="n">
        <v>18.08</v>
      </c>
      <c r="F390" t="n">
        <v>14.42</v>
      </c>
      <c r="G390" t="n">
        <v>54.06</v>
      </c>
      <c r="H390" t="n">
        <v>0.65</v>
      </c>
      <c r="I390" t="n">
        <v>16</v>
      </c>
      <c r="J390" t="n">
        <v>281.08</v>
      </c>
      <c r="K390" t="n">
        <v>59.89</v>
      </c>
      <c r="L390" t="n">
        <v>10.25</v>
      </c>
      <c r="M390" t="n">
        <v>14</v>
      </c>
      <c r="N390" t="n">
        <v>75.95</v>
      </c>
      <c r="O390" t="n">
        <v>34901.13</v>
      </c>
      <c r="P390" t="n">
        <v>205.42</v>
      </c>
      <c r="Q390" t="n">
        <v>1389.62</v>
      </c>
      <c r="R390" t="n">
        <v>50.66</v>
      </c>
      <c r="S390" t="n">
        <v>39.31</v>
      </c>
      <c r="T390" t="n">
        <v>4814.03</v>
      </c>
      <c r="U390" t="n">
        <v>0.78</v>
      </c>
      <c r="V390" t="n">
        <v>0.89</v>
      </c>
      <c r="W390" t="n">
        <v>3.38</v>
      </c>
      <c r="X390" t="n">
        <v>0.3</v>
      </c>
      <c r="Y390" t="n">
        <v>1</v>
      </c>
      <c r="Z390" t="n">
        <v>10</v>
      </c>
    </row>
    <row r="391">
      <c r="A391" t="n">
        <v>38</v>
      </c>
      <c r="B391" t="n">
        <v>135</v>
      </c>
      <c r="C391" t="inlineStr">
        <is>
          <t xml:space="preserve">CONCLUIDO	</t>
        </is>
      </c>
      <c r="D391" t="n">
        <v>5.547</v>
      </c>
      <c r="E391" t="n">
        <v>18.03</v>
      </c>
      <c r="F391" t="n">
        <v>14.42</v>
      </c>
      <c r="G391" t="n">
        <v>57.67</v>
      </c>
      <c r="H391" t="n">
        <v>0.66</v>
      </c>
      <c r="I391" t="n">
        <v>15</v>
      </c>
      <c r="J391" t="n">
        <v>281.58</v>
      </c>
      <c r="K391" t="n">
        <v>59.89</v>
      </c>
      <c r="L391" t="n">
        <v>10.5</v>
      </c>
      <c r="M391" t="n">
        <v>13</v>
      </c>
      <c r="N391" t="n">
        <v>76.19</v>
      </c>
      <c r="O391" t="n">
        <v>34962.08</v>
      </c>
      <c r="P391" t="n">
        <v>203.77</v>
      </c>
      <c r="Q391" t="n">
        <v>1389.67</v>
      </c>
      <c r="R391" t="n">
        <v>50.52</v>
      </c>
      <c r="S391" t="n">
        <v>39.31</v>
      </c>
      <c r="T391" t="n">
        <v>4748.29</v>
      </c>
      <c r="U391" t="n">
        <v>0.78</v>
      </c>
      <c r="V391" t="n">
        <v>0.89</v>
      </c>
      <c r="W391" t="n">
        <v>3.39</v>
      </c>
      <c r="X391" t="n">
        <v>0.29</v>
      </c>
      <c r="Y391" t="n">
        <v>1</v>
      </c>
      <c r="Z391" t="n">
        <v>10</v>
      </c>
    </row>
    <row r="392">
      <c r="A392" t="n">
        <v>39</v>
      </c>
      <c r="B392" t="n">
        <v>135</v>
      </c>
      <c r="C392" t="inlineStr">
        <is>
          <t xml:space="preserve">CONCLUIDO	</t>
        </is>
      </c>
      <c r="D392" t="n">
        <v>5.5517</v>
      </c>
      <c r="E392" t="n">
        <v>18.01</v>
      </c>
      <c r="F392" t="n">
        <v>14.4</v>
      </c>
      <c r="G392" t="n">
        <v>57.6</v>
      </c>
      <c r="H392" t="n">
        <v>0.68</v>
      </c>
      <c r="I392" t="n">
        <v>15</v>
      </c>
      <c r="J392" t="n">
        <v>282.07</v>
      </c>
      <c r="K392" t="n">
        <v>59.89</v>
      </c>
      <c r="L392" t="n">
        <v>10.75</v>
      </c>
      <c r="M392" t="n">
        <v>13</v>
      </c>
      <c r="N392" t="n">
        <v>76.44</v>
      </c>
      <c r="O392" t="n">
        <v>35023.13</v>
      </c>
      <c r="P392" t="n">
        <v>202.07</v>
      </c>
      <c r="Q392" t="n">
        <v>1389.6</v>
      </c>
      <c r="R392" t="n">
        <v>50.14</v>
      </c>
      <c r="S392" t="n">
        <v>39.31</v>
      </c>
      <c r="T392" t="n">
        <v>4562.49</v>
      </c>
      <c r="U392" t="n">
        <v>0.78</v>
      </c>
      <c r="V392" t="n">
        <v>0.89</v>
      </c>
      <c r="W392" t="n">
        <v>3.38</v>
      </c>
      <c r="X392" t="n">
        <v>0.28</v>
      </c>
      <c r="Y392" t="n">
        <v>1</v>
      </c>
      <c r="Z392" t="n">
        <v>10</v>
      </c>
    </row>
    <row r="393">
      <c r="A393" t="n">
        <v>40</v>
      </c>
      <c r="B393" t="n">
        <v>135</v>
      </c>
      <c r="C393" t="inlineStr">
        <is>
          <t xml:space="preserve">CONCLUIDO	</t>
        </is>
      </c>
      <c r="D393" t="n">
        <v>5.5486</v>
      </c>
      <c r="E393" t="n">
        <v>18.02</v>
      </c>
      <c r="F393" t="n">
        <v>14.41</v>
      </c>
      <c r="G393" t="n">
        <v>57.64</v>
      </c>
      <c r="H393" t="n">
        <v>0.6899999999999999</v>
      </c>
      <c r="I393" t="n">
        <v>15</v>
      </c>
      <c r="J393" t="n">
        <v>282.57</v>
      </c>
      <c r="K393" t="n">
        <v>59.89</v>
      </c>
      <c r="L393" t="n">
        <v>11</v>
      </c>
      <c r="M393" t="n">
        <v>13</v>
      </c>
      <c r="N393" t="n">
        <v>76.68000000000001</v>
      </c>
      <c r="O393" t="n">
        <v>35084.28</v>
      </c>
      <c r="P393" t="n">
        <v>201.29</v>
      </c>
      <c r="Q393" t="n">
        <v>1389.57</v>
      </c>
      <c r="R393" t="n">
        <v>50.53</v>
      </c>
      <c r="S393" t="n">
        <v>39.31</v>
      </c>
      <c r="T393" t="n">
        <v>4753.66</v>
      </c>
      <c r="U393" t="n">
        <v>0.78</v>
      </c>
      <c r="V393" t="n">
        <v>0.89</v>
      </c>
      <c r="W393" t="n">
        <v>3.38</v>
      </c>
      <c r="X393" t="n">
        <v>0.29</v>
      </c>
      <c r="Y393" t="n">
        <v>1</v>
      </c>
      <c r="Z393" t="n">
        <v>10</v>
      </c>
    </row>
    <row r="394">
      <c r="A394" t="n">
        <v>41</v>
      </c>
      <c r="B394" t="n">
        <v>135</v>
      </c>
      <c r="C394" t="inlineStr">
        <is>
          <t xml:space="preserve">CONCLUIDO	</t>
        </is>
      </c>
      <c r="D394" t="n">
        <v>5.5726</v>
      </c>
      <c r="E394" t="n">
        <v>17.94</v>
      </c>
      <c r="F394" t="n">
        <v>14.38</v>
      </c>
      <c r="G394" t="n">
        <v>61.65</v>
      </c>
      <c r="H394" t="n">
        <v>0.71</v>
      </c>
      <c r="I394" t="n">
        <v>14</v>
      </c>
      <c r="J394" t="n">
        <v>283.06</v>
      </c>
      <c r="K394" t="n">
        <v>59.89</v>
      </c>
      <c r="L394" t="n">
        <v>11.25</v>
      </c>
      <c r="M394" t="n">
        <v>12</v>
      </c>
      <c r="N394" t="n">
        <v>76.93000000000001</v>
      </c>
      <c r="O394" t="n">
        <v>35145.53</v>
      </c>
      <c r="P394" t="n">
        <v>199.38</v>
      </c>
      <c r="Q394" t="n">
        <v>1389.61</v>
      </c>
      <c r="R394" t="n">
        <v>49.49</v>
      </c>
      <c r="S394" t="n">
        <v>39.31</v>
      </c>
      <c r="T394" t="n">
        <v>4238.36</v>
      </c>
      <c r="U394" t="n">
        <v>0.79</v>
      </c>
      <c r="V394" t="n">
        <v>0.89</v>
      </c>
      <c r="W394" t="n">
        <v>3.38</v>
      </c>
      <c r="X394" t="n">
        <v>0.26</v>
      </c>
      <c r="Y394" t="n">
        <v>1</v>
      </c>
      <c r="Z394" t="n">
        <v>10</v>
      </c>
    </row>
    <row r="395">
      <c r="A395" t="n">
        <v>42</v>
      </c>
      <c r="B395" t="n">
        <v>135</v>
      </c>
      <c r="C395" t="inlineStr">
        <is>
          <t xml:space="preserve">CONCLUIDO	</t>
        </is>
      </c>
      <c r="D395" t="n">
        <v>5.5738</v>
      </c>
      <c r="E395" t="n">
        <v>17.94</v>
      </c>
      <c r="F395" t="n">
        <v>14.38</v>
      </c>
      <c r="G395" t="n">
        <v>61.63</v>
      </c>
      <c r="H395" t="n">
        <v>0.72</v>
      </c>
      <c r="I395" t="n">
        <v>14</v>
      </c>
      <c r="J395" t="n">
        <v>283.56</v>
      </c>
      <c r="K395" t="n">
        <v>59.89</v>
      </c>
      <c r="L395" t="n">
        <v>11.5</v>
      </c>
      <c r="M395" t="n">
        <v>12</v>
      </c>
      <c r="N395" t="n">
        <v>77.18000000000001</v>
      </c>
      <c r="O395" t="n">
        <v>35206.88</v>
      </c>
      <c r="P395" t="n">
        <v>198.2</v>
      </c>
      <c r="Q395" t="n">
        <v>1389.66</v>
      </c>
      <c r="R395" t="n">
        <v>49.29</v>
      </c>
      <c r="S395" t="n">
        <v>39.31</v>
      </c>
      <c r="T395" t="n">
        <v>4141.43</v>
      </c>
      <c r="U395" t="n">
        <v>0.8</v>
      </c>
      <c r="V395" t="n">
        <v>0.89</v>
      </c>
      <c r="W395" t="n">
        <v>3.38</v>
      </c>
      <c r="X395" t="n">
        <v>0.26</v>
      </c>
      <c r="Y395" t="n">
        <v>1</v>
      </c>
      <c r="Z395" t="n">
        <v>10</v>
      </c>
    </row>
    <row r="396">
      <c r="A396" t="n">
        <v>43</v>
      </c>
      <c r="B396" t="n">
        <v>135</v>
      </c>
      <c r="C396" t="inlineStr">
        <is>
          <t xml:space="preserve">CONCLUIDO	</t>
        </is>
      </c>
      <c r="D396" t="n">
        <v>5.5935</v>
      </c>
      <c r="E396" t="n">
        <v>17.88</v>
      </c>
      <c r="F396" t="n">
        <v>14.37</v>
      </c>
      <c r="G396" t="n">
        <v>66.31</v>
      </c>
      <c r="H396" t="n">
        <v>0.74</v>
      </c>
      <c r="I396" t="n">
        <v>13</v>
      </c>
      <c r="J396" t="n">
        <v>284.06</v>
      </c>
      <c r="K396" t="n">
        <v>59.89</v>
      </c>
      <c r="L396" t="n">
        <v>11.75</v>
      </c>
      <c r="M396" t="n">
        <v>11</v>
      </c>
      <c r="N396" t="n">
        <v>77.42</v>
      </c>
      <c r="O396" t="n">
        <v>35268.32</v>
      </c>
      <c r="P396" t="n">
        <v>196.49</v>
      </c>
      <c r="Q396" t="n">
        <v>1389.57</v>
      </c>
      <c r="R396" t="n">
        <v>49.12</v>
      </c>
      <c r="S396" t="n">
        <v>39.31</v>
      </c>
      <c r="T396" t="n">
        <v>4061.58</v>
      </c>
      <c r="U396" t="n">
        <v>0.8</v>
      </c>
      <c r="V396" t="n">
        <v>0.89</v>
      </c>
      <c r="W396" t="n">
        <v>3.38</v>
      </c>
      <c r="X396" t="n">
        <v>0.25</v>
      </c>
      <c r="Y396" t="n">
        <v>1</v>
      </c>
      <c r="Z396" t="n">
        <v>10</v>
      </c>
    </row>
    <row r="397">
      <c r="A397" t="n">
        <v>44</v>
      </c>
      <c r="B397" t="n">
        <v>135</v>
      </c>
      <c r="C397" t="inlineStr">
        <is>
          <t xml:space="preserve">CONCLUIDO	</t>
        </is>
      </c>
      <c r="D397" t="n">
        <v>5.5934</v>
      </c>
      <c r="E397" t="n">
        <v>17.88</v>
      </c>
      <c r="F397" t="n">
        <v>14.37</v>
      </c>
      <c r="G397" t="n">
        <v>66.31</v>
      </c>
      <c r="H397" t="n">
        <v>0.75</v>
      </c>
      <c r="I397" t="n">
        <v>13</v>
      </c>
      <c r="J397" t="n">
        <v>284.56</v>
      </c>
      <c r="K397" t="n">
        <v>59.89</v>
      </c>
      <c r="L397" t="n">
        <v>12</v>
      </c>
      <c r="M397" t="n">
        <v>10</v>
      </c>
      <c r="N397" t="n">
        <v>77.67</v>
      </c>
      <c r="O397" t="n">
        <v>35329.87</v>
      </c>
      <c r="P397" t="n">
        <v>196.39</v>
      </c>
      <c r="Q397" t="n">
        <v>1389.6</v>
      </c>
      <c r="R397" t="n">
        <v>48.93</v>
      </c>
      <c r="S397" t="n">
        <v>39.31</v>
      </c>
      <c r="T397" t="n">
        <v>3963.13</v>
      </c>
      <c r="U397" t="n">
        <v>0.8</v>
      </c>
      <c r="V397" t="n">
        <v>0.89</v>
      </c>
      <c r="W397" t="n">
        <v>3.38</v>
      </c>
      <c r="X397" t="n">
        <v>0.25</v>
      </c>
      <c r="Y397" t="n">
        <v>1</v>
      </c>
      <c r="Z397" t="n">
        <v>10</v>
      </c>
    </row>
    <row r="398">
      <c r="A398" t="n">
        <v>45</v>
      </c>
      <c r="B398" t="n">
        <v>135</v>
      </c>
      <c r="C398" t="inlineStr">
        <is>
          <t xml:space="preserve">CONCLUIDO	</t>
        </is>
      </c>
      <c r="D398" t="n">
        <v>5.5962</v>
      </c>
      <c r="E398" t="n">
        <v>17.87</v>
      </c>
      <c r="F398" t="n">
        <v>14.36</v>
      </c>
      <c r="G398" t="n">
        <v>66.27</v>
      </c>
      <c r="H398" t="n">
        <v>0.77</v>
      </c>
      <c r="I398" t="n">
        <v>13</v>
      </c>
      <c r="J398" t="n">
        <v>285.06</v>
      </c>
      <c r="K398" t="n">
        <v>59.89</v>
      </c>
      <c r="L398" t="n">
        <v>12.25</v>
      </c>
      <c r="M398" t="n">
        <v>11</v>
      </c>
      <c r="N398" t="n">
        <v>77.92</v>
      </c>
      <c r="O398" t="n">
        <v>35391.51</v>
      </c>
      <c r="P398" t="n">
        <v>193.69</v>
      </c>
      <c r="Q398" t="n">
        <v>1389.57</v>
      </c>
      <c r="R398" t="n">
        <v>48.82</v>
      </c>
      <c r="S398" t="n">
        <v>39.31</v>
      </c>
      <c r="T398" t="n">
        <v>3912.16</v>
      </c>
      <c r="U398" t="n">
        <v>0.8100000000000001</v>
      </c>
      <c r="V398" t="n">
        <v>0.89</v>
      </c>
      <c r="W398" t="n">
        <v>3.38</v>
      </c>
      <c r="X398" t="n">
        <v>0.24</v>
      </c>
      <c r="Y398" t="n">
        <v>1</v>
      </c>
      <c r="Z398" t="n">
        <v>10</v>
      </c>
    </row>
    <row r="399">
      <c r="A399" t="n">
        <v>46</v>
      </c>
      <c r="B399" t="n">
        <v>135</v>
      </c>
      <c r="C399" t="inlineStr">
        <is>
          <t xml:space="preserve">CONCLUIDO	</t>
        </is>
      </c>
      <c r="D399" t="n">
        <v>5.6181</v>
      </c>
      <c r="E399" t="n">
        <v>17.8</v>
      </c>
      <c r="F399" t="n">
        <v>14.34</v>
      </c>
      <c r="G399" t="n">
        <v>71.7</v>
      </c>
      <c r="H399" t="n">
        <v>0.78</v>
      </c>
      <c r="I399" t="n">
        <v>12</v>
      </c>
      <c r="J399" t="n">
        <v>285.56</v>
      </c>
      <c r="K399" t="n">
        <v>59.89</v>
      </c>
      <c r="L399" t="n">
        <v>12.5</v>
      </c>
      <c r="M399" t="n">
        <v>8</v>
      </c>
      <c r="N399" t="n">
        <v>78.17</v>
      </c>
      <c r="O399" t="n">
        <v>35453.26</v>
      </c>
      <c r="P399" t="n">
        <v>191.2</v>
      </c>
      <c r="Q399" t="n">
        <v>1389.57</v>
      </c>
      <c r="R399" t="n">
        <v>48.07</v>
      </c>
      <c r="S399" t="n">
        <v>39.31</v>
      </c>
      <c r="T399" t="n">
        <v>3539</v>
      </c>
      <c r="U399" t="n">
        <v>0.82</v>
      </c>
      <c r="V399" t="n">
        <v>0.9</v>
      </c>
      <c r="W399" t="n">
        <v>3.38</v>
      </c>
      <c r="X399" t="n">
        <v>0.22</v>
      </c>
      <c r="Y399" t="n">
        <v>1</v>
      </c>
      <c r="Z399" t="n">
        <v>10</v>
      </c>
    </row>
    <row r="400">
      <c r="A400" t="n">
        <v>47</v>
      </c>
      <c r="B400" t="n">
        <v>135</v>
      </c>
      <c r="C400" t="inlineStr">
        <is>
          <t xml:space="preserve">CONCLUIDO	</t>
        </is>
      </c>
      <c r="D400" t="n">
        <v>5.614</v>
      </c>
      <c r="E400" t="n">
        <v>17.81</v>
      </c>
      <c r="F400" t="n">
        <v>14.35</v>
      </c>
      <c r="G400" t="n">
        <v>71.76000000000001</v>
      </c>
      <c r="H400" t="n">
        <v>0.79</v>
      </c>
      <c r="I400" t="n">
        <v>12</v>
      </c>
      <c r="J400" t="n">
        <v>286.06</v>
      </c>
      <c r="K400" t="n">
        <v>59.89</v>
      </c>
      <c r="L400" t="n">
        <v>12.75</v>
      </c>
      <c r="M400" t="n">
        <v>6</v>
      </c>
      <c r="N400" t="n">
        <v>78.42</v>
      </c>
      <c r="O400" t="n">
        <v>35515.1</v>
      </c>
      <c r="P400" t="n">
        <v>192.2</v>
      </c>
      <c r="Q400" t="n">
        <v>1389.66</v>
      </c>
      <c r="R400" t="n">
        <v>48.23</v>
      </c>
      <c r="S400" t="n">
        <v>39.31</v>
      </c>
      <c r="T400" t="n">
        <v>3622.24</v>
      </c>
      <c r="U400" t="n">
        <v>0.8100000000000001</v>
      </c>
      <c r="V400" t="n">
        <v>0.89</v>
      </c>
      <c r="W400" t="n">
        <v>3.39</v>
      </c>
      <c r="X400" t="n">
        <v>0.23</v>
      </c>
      <c r="Y400" t="n">
        <v>1</v>
      </c>
      <c r="Z400" t="n">
        <v>10</v>
      </c>
    </row>
    <row r="401">
      <c r="A401" t="n">
        <v>48</v>
      </c>
      <c r="B401" t="n">
        <v>135</v>
      </c>
      <c r="C401" t="inlineStr">
        <is>
          <t xml:space="preserve">CONCLUIDO	</t>
        </is>
      </c>
      <c r="D401" t="n">
        <v>5.6135</v>
      </c>
      <c r="E401" t="n">
        <v>17.81</v>
      </c>
      <c r="F401" t="n">
        <v>14.35</v>
      </c>
      <c r="G401" t="n">
        <v>71.77</v>
      </c>
      <c r="H401" t="n">
        <v>0.8100000000000001</v>
      </c>
      <c r="I401" t="n">
        <v>12</v>
      </c>
      <c r="J401" t="n">
        <v>286.56</v>
      </c>
      <c r="K401" t="n">
        <v>59.89</v>
      </c>
      <c r="L401" t="n">
        <v>13</v>
      </c>
      <c r="M401" t="n">
        <v>6</v>
      </c>
      <c r="N401" t="n">
        <v>78.68000000000001</v>
      </c>
      <c r="O401" t="n">
        <v>35577.18</v>
      </c>
      <c r="P401" t="n">
        <v>191.67</v>
      </c>
      <c r="Q401" t="n">
        <v>1389.63</v>
      </c>
      <c r="R401" t="n">
        <v>48.4</v>
      </c>
      <c r="S401" t="n">
        <v>39.31</v>
      </c>
      <c r="T401" t="n">
        <v>3703.53</v>
      </c>
      <c r="U401" t="n">
        <v>0.8100000000000001</v>
      </c>
      <c r="V401" t="n">
        <v>0.89</v>
      </c>
      <c r="W401" t="n">
        <v>3.39</v>
      </c>
      <c r="X401" t="n">
        <v>0.23</v>
      </c>
      <c r="Y401" t="n">
        <v>1</v>
      </c>
      <c r="Z401" t="n">
        <v>10</v>
      </c>
    </row>
    <row r="402">
      <c r="A402" t="n">
        <v>49</v>
      </c>
      <c r="B402" t="n">
        <v>135</v>
      </c>
      <c r="C402" t="inlineStr">
        <is>
          <t xml:space="preserve">CONCLUIDO	</t>
        </is>
      </c>
      <c r="D402" t="n">
        <v>5.6169</v>
      </c>
      <c r="E402" t="n">
        <v>17.8</v>
      </c>
      <c r="F402" t="n">
        <v>14.34</v>
      </c>
      <c r="G402" t="n">
        <v>71.72</v>
      </c>
      <c r="H402" t="n">
        <v>0.82</v>
      </c>
      <c r="I402" t="n">
        <v>12</v>
      </c>
      <c r="J402" t="n">
        <v>287.07</v>
      </c>
      <c r="K402" t="n">
        <v>59.89</v>
      </c>
      <c r="L402" t="n">
        <v>13.25</v>
      </c>
      <c r="M402" t="n">
        <v>4</v>
      </c>
      <c r="N402" t="n">
        <v>78.93000000000001</v>
      </c>
      <c r="O402" t="n">
        <v>35639.23</v>
      </c>
      <c r="P402" t="n">
        <v>191.44</v>
      </c>
      <c r="Q402" t="n">
        <v>1389.63</v>
      </c>
      <c r="R402" t="n">
        <v>48.1</v>
      </c>
      <c r="S402" t="n">
        <v>39.31</v>
      </c>
      <c r="T402" t="n">
        <v>3553.66</v>
      </c>
      <c r="U402" t="n">
        <v>0.82</v>
      </c>
      <c r="V402" t="n">
        <v>0.89</v>
      </c>
      <c r="W402" t="n">
        <v>3.38</v>
      </c>
      <c r="X402" t="n">
        <v>0.22</v>
      </c>
      <c r="Y402" t="n">
        <v>1</v>
      </c>
      <c r="Z402" t="n">
        <v>10</v>
      </c>
    </row>
    <row r="403">
      <c r="A403" t="n">
        <v>50</v>
      </c>
      <c r="B403" t="n">
        <v>135</v>
      </c>
      <c r="C403" t="inlineStr">
        <is>
          <t xml:space="preserve">CONCLUIDO	</t>
        </is>
      </c>
      <c r="D403" t="n">
        <v>5.6167</v>
      </c>
      <c r="E403" t="n">
        <v>17.8</v>
      </c>
      <c r="F403" t="n">
        <v>14.34</v>
      </c>
      <c r="G403" t="n">
        <v>71.72</v>
      </c>
      <c r="H403" t="n">
        <v>0.84</v>
      </c>
      <c r="I403" t="n">
        <v>12</v>
      </c>
      <c r="J403" t="n">
        <v>287.57</v>
      </c>
      <c r="K403" t="n">
        <v>59.89</v>
      </c>
      <c r="L403" t="n">
        <v>13.5</v>
      </c>
      <c r="M403" t="n">
        <v>3</v>
      </c>
      <c r="N403" t="n">
        <v>79.18000000000001</v>
      </c>
      <c r="O403" t="n">
        <v>35701.38</v>
      </c>
      <c r="P403" t="n">
        <v>191.24</v>
      </c>
      <c r="Q403" t="n">
        <v>1389.64</v>
      </c>
      <c r="R403" t="n">
        <v>47.95</v>
      </c>
      <c r="S403" t="n">
        <v>39.31</v>
      </c>
      <c r="T403" t="n">
        <v>3481.3</v>
      </c>
      <c r="U403" t="n">
        <v>0.82</v>
      </c>
      <c r="V403" t="n">
        <v>0.89</v>
      </c>
      <c r="W403" t="n">
        <v>3.39</v>
      </c>
      <c r="X403" t="n">
        <v>0.22</v>
      </c>
      <c r="Y403" t="n">
        <v>1</v>
      </c>
      <c r="Z403" t="n">
        <v>10</v>
      </c>
    </row>
    <row r="404">
      <c r="A404" t="n">
        <v>51</v>
      </c>
      <c r="B404" t="n">
        <v>135</v>
      </c>
      <c r="C404" t="inlineStr">
        <is>
          <t xml:space="preserve">CONCLUIDO	</t>
        </is>
      </c>
      <c r="D404" t="n">
        <v>5.6151</v>
      </c>
      <c r="E404" t="n">
        <v>17.81</v>
      </c>
      <c r="F404" t="n">
        <v>14.35</v>
      </c>
      <c r="G404" t="n">
        <v>71.75</v>
      </c>
      <c r="H404" t="n">
        <v>0.85</v>
      </c>
      <c r="I404" t="n">
        <v>12</v>
      </c>
      <c r="J404" t="n">
        <v>288.08</v>
      </c>
      <c r="K404" t="n">
        <v>59.89</v>
      </c>
      <c r="L404" t="n">
        <v>13.75</v>
      </c>
      <c r="M404" t="n">
        <v>1</v>
      </c>
      <c r="N404" t="n">
        <v>79.44</v>
      </c>
      <c r="O404" t="n">
        <v>35763.64</v>
      </c>
      <c r="P404" t="n">
        <v>191.42</v>
      </c>
      <c r="Q404" t="n">
        <v>1389.57</v>
      </c>
      <c r="R404" t="n">
        <v>48.02</v>
      </c>
      <c r="S404" t="n">
        <v>39.31</v>
      </c>
      <c r="T404" t="n">
        <v>3518</v>
      </c>
      <c r="U404" t="n">
        <v>0.82</v>
      </c>
      <c r="V404" t="n">
        <v>0.89</v>
      </c>
      <c r="W404" t="n">
        <v>3.39</v>
      </c>
      <c r="X404" t="n">
        <v>0.23</v>
      </c>
      <c r="Y404" t="n">
        <v>1</v>
      </c>
      <c r="Z404" t="n">
        <v>10</v>
      </c>
    </row>
    <row r="405">
      <c r="A405" t="n">
        <v>52</v>
      </c>
      <c r="B405" t="n">
        <v>135</v>
      </c>
      <c r="C405" t="inlineStr">
        <is>
          <t xml:space="preserve">CONCLUIDO	</t>
        </is>
      </c>
      <c r="D405" t="n">
        <v>5.6168</v>
      </c>
      <c r="E405" t="n">
        <v>17.8</v>
      </c>
      <c r="F405" t="n">
        <v>14.34</v>
      </c>
      <c r="G405" t="n">
        <v>71.72</v>
      </c>
      <c r="H405" t="n">
        <v>0.86</v>
      </c>
      <c r="I405" t="n">
        <v>12</v>
      </c>
      <c r="J405" t="n">
        <v>288.58</v>
      </c>
      <c r="K405" t="n">
        <v>59.89</v>
      </c>
      <c r="L405" t="n">
        <v>14</v>
      </c>
      <c r="M405" t="n">
        <v>1</v>
      </c>
      <c r="N405" t="n">
        <v>79.69</v>
      </c>
      <c r="O405" t="n">
        <v>35826</v>
      </c>
      <c r="P405" t="n">
        <v>191.49</v>
      </c>
      <c r="Q405" t="n">
        <v>1389.57</v>
      </c>
      <c r="R405" t="n">
        <v>47.99</v>
      </c>
      <c r="S405" t="n">
        <v>39.31</v>
      </c>
      <c r="T405" t="n">
        <v>3501.3</v>
      </c>
      <c r="U405" t="n">
        <v>0.82</v>
      </c>
      <c r="V405" t="n">
        <v>0.89</v>
      </c>
      <c r="W405" t="n">
        <v>3.39</v>
      </c>
      <c r="X405" t="n">
        <v>0.22</v>
      </c>
      <c r="Y405" t="n">
        <v>1</v>
      </c>
      <c r="Z405" t="n">
        <v>10</v>
      </c>
    </row>
    <row r="406">
      <c r="A406" t="n">
        <v>53</v>
      </c>
      <c r="B406" t="n">
        <v>135</v>
      </c>
      <c r="C406" t="inlineStr">
        <is>
          <t xml:space="preserve">CONCLUIDO	</t>
        </is>
      </c>
      <c r="D406" t="n">
        <v>5.6159</v>
      </c>
      <c r="E406" t="n">
        <v>17.81</v>
      </c>
      <c r="F406" t="n">
        <v>14.35</v>
      </c>
      <c r="G406" t="n">
        <v>71.73</v>
      </c>
      <c r="H406" t="n">
        <v>0.88</v>
      </c>
      <c r="I406" t="n">
        <v>12</v>
      </c>
      <c r="J406" t="n">
        <v>289.09</v>
      </c>
      <c r="K406" t="n">
        <v>59.89</v>
      </c>
      <c r="L406" t="n">
        <v>14.25</v>
      </c>
      <c r="M406" t="n">
        <v>0</v>
      </c>
      <c r="N406" t="n">
        <v>79.95</v>
      </c>
      <c r="O406" t="n">
        <v>35888.47</v>
      </c>
      <c r="P406" t="n">
        <v>191.74</v>
      </c>
      <c r="Q406" t="n">
        <v>1389.6</v>
      </c>
      <c r="R406" t="n">
        <v>47.98</v>
      </c>
      <c r="S406" t="n">
        <v>39.31</v>
      </c>
      <c r="T406" t="n">
        <v>3495.41</v>
      </c>
      <c r="U406" t="n">
        <v>0.82</v>
      </c>
      <c r="V406" t="n">
        <v>0.89</v>
      </c>
      <c r="W406" t="n">
        <v>3.39</v>
      </c>
      <c r="X406" t="n">
        <v>0.23</v>
      </c>
      <c r="Y406" t="n">
        <v>1</v>
      </c>
      <c r="Z406" t="n">
        <v>10</v>
      </c>
    </row>
    <row r="407">
      <c r="A407" t="n">
        <v>0</v>
      </c>
      <c r="B407" t="n">
        <v>80</v>
      </c>
      <c r="C407" t="inlineStr">
        <is>
          <t xml:space="preserve">CONCLUIDO	</t>
        </is>
      </c>
      <c r="D407" t="n">
        <v>4.1168</v>
      </c>
      <c r="E407" t="n">
        <v>24.29</v>
      </c>
      <c r="F407" t="n">
        <v>17.16</v>
      </c>
      <c r="G407" t="n">
        <v>6.91</v>
      </c>
      <c r="H407" t="n">
        <v>0.11</v>
      </c>
      <c r="I407" t="n">
        <v>149</v>
      </c>
      <c r="J407" t="n">
        <v>159.12</v>
      </c>
      <c r="K407" t="n">
        <v>50.28</v>
      </c>
      <c r="L407" t="n">
        <v>1</v>
      </c>
      <c r="M407" t="n">
        <v>147</v>
      </c>
      <c r="N407" t="n">
        <v>27.84</v>
      </c>
      <c r="O407" t="n">
        <v>19859.16</v>
      </c>
      <c r="P407" t="n">
        <v>206.69</v>
      </c>
      <c r="Q407" t="n">
        <v>1390.04</v>
      </c>
      <c r="R407" t="n">
        <v>135.97</v>
      </c>
      <c r="S407" t="n">
        <v>39.31</v>
      </c>
      <c r="T407" t="n">
        <v>46805.74</v>
      </c>
      <c r="U407" t="n">
        <v>0.29</v>
      </c>
      <c r="V407" t="n">
        <v>0.75</v>
      </c>
      <c r="W407" t="n">
        <v>3.61</v>
      </c>
      <c r="X407" t="n">
        <v>3.04</v>
      </c>
      <c r="Y407" t="n">
        <v>1</v>
      </c>
      <c r="Z407" t="n">
        <v>10</v>
      </c>
    </row>
    <row r="408">
      <c r="A408" t="n">
        <v>1</v>
      </c>
      <c r="B408" t="n">
        <v>80</v>
      </c>
      <c r="C408" t="inlineStr">
        <is>
          <t xml:space="preserve">CONCLUIDO	</t>
        </is>
      </c>
      <c r="D408" t="n">
        <v>4.4748</v>
      </c>
      <c r="E408" t="n">
        <v>22.35</v>
      </c>
      <c r="F408" t="n">
        <v>16.38</v>
      </c>
      <c r="G408" t="n">
        <v>8.699999999999999</v>
      </c>
      <c r="H408" t="n">
        <v>0.14</v>
      </c>
      <c r="I408" t="n">
        <v>113</v>
      </c>
      <c r="J408" t="n">
        <v>159.48</v>
      </c>
      <c r="K408" t="n">
        <v>50.28</v>
      </c>
      <c r="L408" t="n">
        <v>1.25</v>
      </c>
      <c r="M408" t="n">
        <v>111</v>
      </c>
      <c r="N408" t="n">
        <v>27.95</v>
      </c>
      <c r="O408" t="n">
        <v>19902.91</v>
      </c>
      <c r="P408" t="n">
        <v>195.46</v>
      </c>
      <c r="Q408" t="n">
        <v>1390.15</v>
      </c>
      <c r="R408" t="n">
        <v>111.68</v>
      </c>
      <c r="S408" t="n">
        <v>39.31</v>
      </c>
      <c r="T408" t="n">
        <v>34838.06</v>
      </c>
      <c r="U408" t="n">
        <v>0.35</v>
      </c>
      <c r="V408" t="n">
        <v>0.78</v>
      </c>
      <c r="W408" t="n">
        <v>3.54</v>
      </c>
      <c r="X408" t="n">
        <v>2.26</v>
      </c>
      <c r="Y408" t="n">
        <v>1</v>
      </c>
      <c r="Z408" t="n">
        <v>10</v>
      </c>
    </row>
    <row r="409">
      <c r="A409" t="n">
        <v>2</v>
      </c>
      <c r="B409" t="n">
        <v>80</v>
      </c>
      <c r="C409" t="inlineStr">
        <is>
          <t xml:space="preserve">CONCLUIDO	</t>
        </is>
      </c>
      <c r="D409" t="n">
        <v>4.7132</v>
      </c>
      <c r="E409" t="n">
        <v>21.22</v>
      </c>
      <c r="F409" t="n">
        <v>15.96</v>
      </c>
      <c r="G409" t="n">
        <v>10.52</v>
      </c>
      <c r="H409" t="n">
        <v>0.17</v>
      </c>
      <c r="I409" t="n">
        <v>91</v>
      </c>
      <c r="J409" t="n">
        <v>159.83</v>
      </c>
      <c r="K409" t="n">
        <v>50.28</v>
      </c>
      <c r="L409" t="n">
        <v>1.5</v>
      </c>
      <c r="M409" t="n">
        <v>89</v>
      </c>
      <c r="N409" t="n">
        <v>28.05</v>
      </c>
      <c r="O409" t="n">
        <v>19946.71</v>
      </c>
      <c r="P409" t="n">
        <v>188.55</v>
      </c>
      <c r="Q409" t="n">
        <v>1390.12</v>
      </c>
      <c r="R409" t="n">
        <v>98.43000000000001</v>
      </c>
      <c r="S409" t="n">
        <v>39.31</v>
      </c>
      <c r="T409" t="n">
        <v>28323.99</v>
      </c>
      <c r="U409" t="n">
        <v>0.4</v>
      </c>
      <c r="V409" t="n">
        <v>0.8</v>
      </c>
      <c r="W409" t="n">
        <v>3.51</v>
      </c>
      <c r="X409" t="n">
        <v>1.84</v>
      </c>
      <c r="Y409" t="n">
        <v>1</v>
      </c>
      <c r="Z409" t="n">
        <v>10</v>
      </c>
    </row>
    <row r="410">
      <c r="A410" t="n">
        <v>3</v>
      </c>
      <c r="B410" t="n">
        <v>80</v>
      </c>
      <c r="C410" t="inlineStr">
        <is>
          <t xml:space="preserve">CONCLUIDO	</t>
        </is>
      </c>
      <c r="D410" t="n">
        <v>4.898</v>
      </c>
      <c r="E410" t="n">
        <v>20.42</v>
      </c>
      <c r="F410" t="n">
        <v>15.64</v>
      </c>
      <c r="G410" t="n">
        <v>12.35</v>
      </c>
      <c r="H410" t="n">
        <v>0.19</v>
      </c>
      <c r="I410" t="n">
        <v>76</v>
      </c>
      <c r="J410" t="n">
        <v>160.19</v>
      </c>
      <c r="K410" t="n">
        <v>50.28</v>
      </c>
      <c r="L410" t="n">
        <v>1.75</v>
      </c>
      <c r="M410" t="n">
        <v>74</v>
      </c>
      <c r="N410" t="n">
        <v>28.16</v>
      </c>
      <c r="O410" t="n">
        <v>19990.53</v>
      </c>
      <c r="P410" t="n">
        <v>182.94</v>
      </c>
      <c r="Q410" t="n">
        <v>1389.92</v>
      </c>
      <c r="R410" t="n">
        <v>88.40000000000001</v>
      </c>
      <c r="S410" t="n">
        <v>39.31</v>
      </c>
      <c r="T410" t="n">
        <v>23383.83</v>
      </c>
      <c r="U410" t="n">
        <v>0.44</v>
      </c>
      <c r="V410" t="n">
        <v>0.82</v>
      </c>
      <c r="W410" t="n">
        <v>3.49</v>
      </c>
      <c r="X410" t="n">
        <v>1.52</v>
      </c>
      <c r="Y410" t="n">
        <v>1</v>
      </c>
      <c r="Z410" t="n">
        <v>10</v>
      </c>
    </row>
    <row r="411">
      <c r="A411" t="n">
        <v>4</v>
      </c>
      <c r="B411" t="n">
        <v>80</v>
      </c>
      <c r="C411" t="inlineStr">
        <is>
          <t xml:space="preserve">CONCLUIDO	</t>
        </is>
      </c>
      <c r="D411" t="n">
        <v>5.0435</v>
      </c>
      <c r="E411" t="n">
        <v>19.83</v>
      </c>
      <c r="F411" t="n">
        <v>15.41</v>
      </c>
      <c r="G411" t="n">
        <v>14.22</v>
      </c>
      <c r="H411" t="n">
        <v>0.22</v>
      </c>
      <c r="I411" t="n">
        <v>65</v>
      </c>
      <c r="J411" t="n">
        <v>160.54</v>
      </c>
      <c r="K411" t="n">
        <v>50.28</v>
      </c>
      <c r="L411" t="n">
        <v>2</v>
      </c>
      <c r="M411" t="n">
        <v>63</v>
      </c>
      <c r="N411" t="n">
        <v>28.26</v>
      </c>
      <c r="O411" t="n">
        <v>20034.4</v>
      </c>
      <c r="P411" t="n">
        <v>178.28</v>
      </c>
      <c r="Q411" t="n">
        <v>1389.88</v>
      </c>
      <c r="R411" t="n">
        <v>81.40000000000001</v>
      </c>
      <c r="S411" t="n">
        <v>39.31</v>
      </c>
      <c r="T411" t="n">
        <v>19939.19</v>
      </c>
      <c r="U411" t="n">
        <v>0.48</v>
      </c>
      <c r="V411" t="n">
        <v>0.83</v>
      </c>
      <c r="W411" t="n">
        <v>3.46</v>
      </c>
      <c r="X411" t="n">
        <v>1.28</v>
      </c>
      <c r="Y411" t="n">
        <v>1</v>
      </c>
      <c r="Z411" t="n">
        <v>10</v>
      </c>
    </row>
    <row r="412">
      <c r="A412" t="n">
        <v>5</v>
      </c>
      <c r="B412" t="n">
        <v>80</v>
      </c>
      <c r="C412" t="inlineStr">
        <is>
          <t xml:space="preserve">CONCLUIDO	</t>
        </is>
      </c>
      <c r="D412" t="n">
        <v>5.1494</v>
      </c>
      <c r="E412" t="n">
        <v>19.42</v>
      </c>
      <c r="F412" t="n">
        <v>15.26</v>
      </c>
      <c r="G412" t="n">
        <v>16.06</v>
      </c>
      <c r="H412" t="n">
        <v>0.25</v>
      </c>
      <c r="I412" t="n">
        <v>57</v>
      </c>
      <c r="J412" t="n">
        <v>160.9</v>
      </c>
      <c r="K412" t="n">
        <v>50.28</v>
      </c>
      <c r="L412" t="n">
        <v>2.25</v>
      </c>
      <c r="M412" t="n">
        <v>55</v>
      </c>
      <c r="N412" t="n">
        <v>28.37</v>
      </c>
      <c r="O412" t="n">
        <v>20078.3</v>
      </c>
      <c r="P412" t="n">
        <v>174.58</v>
      </c>
      <c r="Q412" t="n">
        <v>1389.79</v>
      </c>
      <c r="R412" t="n">
        <v>76.19</v>
      </c>
      <c r="S412" t="n">
        <v>39.31</v>
      </c>
      <c r="T412" t="n">
        <v>17378.01</v>
      </c>
      <c r="U412" t="n">
        <v>0.52</v>
      </c>
      <c r="V412" t="n">
        <v>0.84</v>
      </c>
      <c r="W412" t="n">
        <v>3.47</v>
      </c>
      <c r="X412" t="n">
        <v>1.14</v>
      </c>
      <c r="Y412" t="n">
        <v>1</v>
      </c>
      <c r="Z412" t="n">
        <v>10</v>
      </c>
    </row>
    <row r="413">
      <c r="A413" t="n">
        <v>6</v>
      </c>
      <c r="B413" t="n">
        <v>80</v>
      </c>
      <c r="C413" t="inlineStr">
        <is>
          <t xml:space="preserve">CONCLUIDO	</t>
        </is>
      </c>
      <c r="D413" t="n">
        <v>5.2459</v>
      </c>
      <c r="E413" t="n">
        <v>19.06</v>
      </c>
      <c r="F413" t="n">
        <v>15.13</v>
      </c>
      <c r="G413" t="n">
        <v>18.15</v>
      </c>
      <c r="H413" t="n">
        <v>0.27</v>
      </c>
      <c r="I413" t="n">
        <v>50</v>
      </c>
      <c r="J413" t="n">
        <v>161.26</v>
      </c>
      <c r="K413" t="n">
        <v>50.28</v>
      </c>
      <c r="L413" t="n">
        <v>2.5</v>
      </c>
      <c r="M413" t="n">
        <v>48</v>
      </c>
      <c r="N413" t="n">
        <v>28.48</v>
      </c>
      <c r="O413" t="n">
        <v>20122.23</v>
      </c>
      <c r="P413" t="n">
        <v>171.18</v>
      </c>
      <c r="Q413" t="n">
        <v>1389.82</v>
      </c>
      <c r="R413" t="n">
        <v>72.48</v>
      </c>
      <c r="S413" t="n">
        <v>39.31</v>
      </c>
      <c r="T413" t="n">
        <v>15555.51</v>
      </c>
      <c r="U413" t="n">
        <v>0.54</v>
      </c>
      <c r="V413" t="n">
        <v>0.85</v>
      </c>
      <c r="W413" t="n">
        <v>3.44</v>
      </c>
      <c r="X413" t="n">
        <v>1</v>
      </c>
      <c r="Y413" t="n">
        <v>1</v>
      </c>
      <c r="Z413" t="n">
        <v>10</v>
      </c>
    </row>
    <row r="414">
      <c r="A414" t="n">
        <v>7</v>
      </c>
      <c r="B414" t="n">
        <v>80</v>
      </c>
      <c r="C414" t="inlineStr">
        <is>
          <t xml:space="preserve">CONCLUIDO	</t>
        </is>
      </c>
      <c r="D414" t="n">
        <v>5.3254</v>
      </c>
      <c r="E414" t="n">
        <v>18.78</v>
      </c>
      <c r="F414" t="n">
        <v>15</v>
      </c>
      <c r="G414" t="n">
        <v>20</v>
      </c>
      <c r="H414" t="n">
        <v>0.3</v>
      </c>
      <c r="I414" t="n">
        <v>45</v>
      </c>
      <c r="J414" t="n">
        <v>161.61</v>
      </c>
      <c r="K414" t="n">
        <v>50.28</v>
      </c>
      <c r="L414" t="n">
        <v>2.75</v>
      </c>
      <c r="M414" t="n">
        <v>43</v>
      </c>
      <c r="N414" t="n">
        <v>28.58</v>
      </c>
      <c r="O414" t="n">
        <v>20166.2</v>
      </c>
      <c r="P414" t="n">
        <v>168.15</v>
      </c>
      <c r="Q414" t="n">
        <v>1389.82</v>
      </c>
      <c r="R414" t="n">
        <v>68.97</v>
      </c>
      <c r="S414" t="n">
        <v>39.31</v>
      </c>
      <c r="T414" t="n">
        <v>13825.89</v>
      </c>
      <c r="U414" t="n">
        <v>0.57</v>
      </c>
      <c r="V414" t="n">
        <v>0.86</v>
      </c>
      <c r="W414" t="n">
        <v>3.43</v>
      </c>
      <c r="X414" t="n">
        <v>0.88</v>
      </c>
      <c r="Y414" t="n">
        <v>1</v>
      </c>
      <c r="Z414" t="n">
        <v>10</v>
      </c>
    </row>
    <row r="415">
      <c r="A415" t="n">
        <v>8</v>
      </c>
      <c r="B415" t="n">
        <v>80</v>
      </c>
      <c r="C415" t="inlineStr">
        <is>
          <t xml:space="preserve">CONCLUIDO	</t>
        </is>
      </c>
      <c r="D415" t="n">
        <v>5.3803</v>
      </c>
      <c r="E415" t="n">
        <v>18.59</v>
      </c>
      <c r="F415" t="n">
        <v>14.94</v>
      </c>
      <c r="G415" t="n">
        <v>21.86</v>
      </c>
      <c r="H415" t="n">
        <v>0.33</v>
      </c>
      <c r="I415" t="n">
        <v>41</v>
      </c>
      <c r="J415" t="n">
        <v>161.97</v>
      </c>
      <c r="K415" t="n">
        <v>50.28</v>
      </c>
      <c r="L415" t="n">
        <v>3</v>
      </c>
      <c r="M415" t="n">
        <v>39</v>
      </c>
      <c r="N415" t="n">
        <v>28.69</v>
      </c>
      <c r="O415" t="n">
        <v>20210.21</v>
      </c>
      <c r="P415" t="n">
        <v>165.42</v>
      </c>
      <c r="Q415" t="n">
        <v>1389.79</v>
      </c>
      <c r="R415" t="n">
        <v>66.67</v>
      </c>
      <c r="S415" t="n">
        <v>39.31</v>
      </c>
      <c r="T415" t="n">
        <v>12693.91</v>
      </c>
      <c r="U415" t="n">
        <v>0.59</v>
      </c>
      <c r="V415" t="n">
        <v>0.86</v>
      </c>
      <c r="W415" t="n">
        <v>3.43</v>
      </c>
      <c r="X415" t="n">
        <v>0.82</v>
      </c>
      <c r="Y415" t="n">
        <v>1</v>
      </c>
      <c r="Z415" t="n">
        <v>10</v>
      </c>
    </row>
    <row r="416">
      <c r="A416" t="n">
        <v>9</v>
      </c>
      <c r="B416" t="n">
        <v>80</v>
      </c>
      <c r="C416" t="inlineStr">
        <is>
          <t xml:space="preserve">CONCLUIDO	</t>
        </is>
      </c>
      <c r="D416" t="n">
        <v>5.4505</v>
      </c>
      <c r="E416" t="n">
        <v>18.35</v>
      </c>
      <c r="F416" t="n">
        <v>14.83</v>
      </c>
      <c r="G416" t="n">
        <v>24.05</v>
      </c>
      <c r="H416" t="n">
        <v>0.35</v>
      </c>
      <c r="I416" t="n">
        <v>37</v>
      </c>
      <c r="J416" t="n">
        <v>162.33</v>
      </c>
      <c r="K416" t="n">
        <v>50.28</v>
      </c>
      <c r="L416" t="n">
        <v>3.25</v>
      </c>
      <c r="M416" t="n">
        <v>35</v>
      </c>
      <c r="N416" t="n">
        <v>28.8</v>
      </c>
      <c r="O416" t="n">
        <v>20254.26</v>
      </c>
      <c r="P416" t="n">
        <v>162.1</v>
      </c>
      <c r="Q416" t="n">
        <v>1389.6</v>
      </c>
      <c r="R416" t="n">
        <v>63.52</v>
      </c>
      <c r="S416" t="n">
        <v>39.31</v>
      </c>
      <c r="T416" t="n">
        <v>11142.75</v>
      </c>
      <c r="U416" t="n">
        <v>0.62</v>
      </c>
      <c r="V416" t="n">
        <v>0.87</v>
      </c>
      <c r="W416" t="n">
        <v>3.42</v>
      </c>
      <c r="X416" t="n">
        <v>0.71</v>
      </c>
      <c r="Y416" t="n">
        <v>1</v>
      </c>
      <c r="Z416" t="n">
        <v>10</v>
      </c>
    </row>
    <row r="417">
      <c r="A417" t="n">
        <v>10</v>
      </c>
      <c r="B417" t="n">
        <v>80</v>
      </c>
      <c r="C417" t="inlineStr">
        <is>
          <t xml:space="preserve">CONCLUIDO	</t>
        </is>
      </c>
      <c r="D417" t="n">
        <v>5.4925</v>
      </c>
      <c r="E417" t="n">
        <v>18.21</v>
      </c>
      <c r="F417" t="n">
        <v>14.79</v>
      </c>
      <c r="G417" t="n">
        <v>26.09</v>
      </c>
      <c r="H417" t="n">
        <v>0.38</v>
      </c>
      <c r="I417" t="n">
        <v>34</v>
      </c>
      <c r="J417" t="n">
        <v>162.68</v>
      </c>
      <c r="K417" t="n">
        <v>50.28</v>
      </c>
      <c r="L417" t="n">
        <v>3.5</v>
      </c>
      <c r="M417" t="n">
        <v>32</v>
      </c>
      <c r="N417" t="n">
        <v>28.9</v>
      </c>
      <c r="O417" t="n">
        <v>20298.34</v>
      </c>
      <c r="P417" t="n">
        <v>159.34</v>
      </c>
      <c r="Q417" t="n">
        <v>1389.64</v>
      </c>
      <c r="R417" t="n">
        <v>62.23</v>
      </c>
      <c r="S417" t="n">
        <v>39.31</v>
      </c>
      <c r="T417" t="n">
        <v>10508.33</v>
      </c>
      <c r="U417" t="n">
        <v>0.63</v>
      </c>
      <c r="V417" t="n">
        <v>0.87</v>
      </c>
      <c r="W417" t="n">
        <v>3.41</v>
      </c>
      <c r="X417" t="n">
        <v>0.66</v>
      </c>
      <c r="Y417" t="n">
        <v>1</v>
      </c>
      <c r="Z417" t="n">
        <v>10</v>
      </c>
    </row>
    <row r="418">
      <c r="A418" t="n">
        <v>11</v>
      </c>
      <c r="B418" t="n">
        <v>80</v>
      </c>
      <c r="C418" t="inlineStr">
        <is>
          <t xml:space="preserve">CONCLUIDO	</t>
        </is>
      </c>
      <c r="D418" t="n">
        <v>5.5366</v>
      </c>
      <c r="E418" t="n">
        <v>18.06</v>
      </c>
      <c r="F418" t="n">
        <v>14.74</v>
      </c>
      <c r="G418" t="n">
        <v>28.53</v>
      </c>
      <c r="H418" t="n">
        <v>0.41</v>
      </c>
      <c r="I418" t="n">
        <v>31</v>
      </c>
      <c r="J418" t="n">
        <v>163.04</v>
      </c>
      <c r="K418" t="n">
        <v>50.28</v>
      </c>
      <c r="L418" t="n">
        <v>3.75</v>
      </c>
      <c r="M418" t="n">
        <v>29</v>
      </c>
      <c r="N418" t="n">
        <v>29.01</v>
      </c>
      <c r="O418" t="n">
        <v>20342.46</v>
      </c>
      <c r="P418" t="n">
        <v>156.99</v>
      </c>
      <c r="Q418" t="n">
        <v>1389.61</v>
      </c>
      <c r="R418" t="n">
        <v>60.61</v>
      </c>
      <c r="S418" t="n">
        <v>39.31</v>
      </c>
      <c r="T418" t="n">
        <v>9714.709999999999</v>
      </c>
      <c r="U418" t="n">
        <v>0.65</v>
      </c>
      <c r="V418" t="n">
        <v>0.87</v>
      </c>
      <c r="W418" t="n">
        <v>3.41</v>
      </c>
      <c r="X418" t="n">
        <v>0.62</v>
      </c>
      <c r="Y418" t="n">
        <v>1</v>
      </c>
      <c r="Z418" t="n">
        <v>10</v>
      </c>
    </row>
    <row r="419">
      <c r="A419" t="n">
        <v>12</v>
      </c>
      <c r="B419" t="n">
        <v>80</v>
      </c>
      <c r="C419" t="inlineStr">
        <is>
          <t xml:space="preserve">CONCLUIDO	</t>
        </is>
      </c>
      <c r="D419" t="n">
        <v>5.5704</v>
      </c>
      <c r="E419" t="n">
        <v>17.95</v>
      </c>
      <c r="F419" t="n">
        <v>14.69</v>
      </c>
      <c r="G419" t="n">
        <v>30.4</v>
      </c>
      <c r="H419" t="n">
        <v>0.43</v>
      </c>
      <c r="I419" t="n">
        <v>29</v>
      </c>
      <c r="J419" t="n">
        <v>163.4</v>
      </c>
      <c r="K419" t="n">
        <v>50.28</v>
      </c>
      <c r="L419" t="n">
        <v>4</v>
      </c>
      <c r="M419" t="n">
        <v>27</v>
      </c>
      <c r="N419" t="n">
        <v>29.12</v>
      </c>
      <c r="O419" t="n">
        <v>20386.62</v>
      </c>
      <c r="P419" t="n">
        <v>154.48</v>
      </c>
      <c r="Q419" t="n">
        <v>1389.58</v>
      </c>
      <c r="R419" t="n">
        <v>59</v>
      </c>
      <c r="S419" t="n">
        <v>39.31</v>
      </c>
      <c r="T419" t="n">
        <v>8922.9</v>
      </c>
      <c r="U419" t="n">
        <v>0.67</v>
      </c>
      <c r="V419" t="n">
        <v>0.87</v>
      </c>
      <c r="W419" t="n">
        <v>3.41</v>
      </c>
      <c r="X419" t="n">
        <v>0.57</v>
      </c>
      <c r="Y419" t="n">
        <v>1</v>
      </c>
      <c r="Z419" t="n">
        <v>10</v>
      </c>
    </row>
    <row r="420">
      <c r="A420" t="n">
        <v>13</v>
      </c>
      <c r="B420" t="n">
        <v>80</v>
      </c>
      <c r="C420" t="inlineStr">
        <is>
          <t xml:space="preserve">CONCLUIDO	</t>
        </is>
      </c>
      <c r="D420" t="n">
        <v>5.6029</v>
      </c>
      <c r="E420" t="n">
        <v>17.85</v>
      </c>
      <c r="F420" t="n">
        <v>14.65</v>
      </c>
      <c r="G420" t="n">
        <v>32.56</v>
      </c>
      <c r="H420" t="n">
        <v>0.46</v>
      </c>
      <c r="I420" t="n">
        <v>27</v>
      </c>
      <c r="J420" t="n">
        <v>163.76</v>
      </c>
      <c r="K420" t="n">
        <v>50.28</v>
      </c>
      <c r="L420" t="n">
        <v>4.25</v>
      </c>
      <c r="M420" t="n">
        <v>25</v>
      </c>
      <c r="N420" t="n">
        <v>29.23</v>
      </c>
      <c r="O420" t="n">
        <v>20430.81</v>
      </c>
      <c r="P420" t="n">
        <v>151.35</v>
      </c>
      <c r="Q420" t="n">
        <v>1389.72</v>
      </c>
      <c r="R420" t="n">
        <v>58.02</v>
      </c>
      <c r="S420" t="n">
        <v>39.31</v>
      </c>
      <c r="T420" t="n">
        <v>8442.459999999999</v>
      </c>
      <c r="U420" t="n">
        <v>0.68</v>
      </c>
      <c r="V420" t="n">
        <v>0.88</v>
      </c>
      <c r="W420" t="n">
        <v>3.4</v>
      </c>
      <c r="X420" t="n">
        <v>0.53</v>
      </c>
      <c r="Y420" t="n">
        <v>1</v>
      </c>
      <c r="Z420" t="n">
        <v>10</v>
      </c>
    </row>
    <row r="421">
      <c r="A421" t="n">
        <v>14</v>
      </c>
      <c r="B421" t="n">
        <v>80</v>
      </c>
      <c r="C421" t="inlineStr">
        <is>
          <t xml:space="preserve">CONCLUIDO	</t>
        </is>
      </c>
      <c r="D421" t="n">
        <v>5.6368</v>
      </c>
      <c r="E421" t="n">
        <v>17.74</v>
      </c>
      <c r="F421" t="n">
        <v>14.61</v>
      </c>
      <c r="G421" t="n">
        <v>35.07</v>
      </c>
      <c r="H421" t="n">
        <v>0.49</v>
      </c>
      <c r="I421" t="n">
        <v>25</v>
      </c>
      <c r="J421" t="n">
        <v>164.12</v>
      </c>
      <c r="K421" t="n">
        <v>50.28</v>
      </c>
      <c r="L421" t="n">
        <v>4.5</v>
      </c>
      <c r="M421" t="n">
        <v>23</v>
      </c>
      <c r="N421" t="n">
        <v>29.34</v>
      </c>
      <c r="O421" t="n">
        <v>20475.04</v>
      </c>
      <c r="P421" t="n">
        <v>149.49</v>
      </c>
      <c r="Q421" t="n">
        <v>1389.72</v>
      </c>
      <c r="R421" t="n">
        <v>56.54</v>
      </c>
      <c r="S421" t="n">
        <v>39.31</v>
      </c>
      <c r="T421" t="n">
        <v>7710.09</v>
      </c>
      <c r="U421" t="n">
        <v>0.7</v>
      </c>
      <c r="V421" t="n">
        <v>0.88</v>
      </c>
      <c r="W421" t="n">
        <v>3.4</v>
      </c>
      <c r="X421" t="n">
        <v>0.49</v>
      </c>
      <c r="Y421" t="n">
        <v>1</v>
      </c>
      <c r="Z421" t="n">
        <v>10</v>
      </c>
    </row>
    <row r="422">
      <c r="A422" t="n">
        <v>15</v>
      </c>
      <c r="B422" t="n">
        <v>80</v>
      </c>
      <c r="C422" t="inlineStr">
        <is>
          <t xml:space="preserve">CONCLUIDO	</t>
        </is>
      </c>
      <c r="D422" t="n">
        <v>5.6732</v>
      </c>
      <c r="E422" t="n">
        <v>17.63</v>
      </c>
      <c r="F422" t="n">
        <v>14.56</v>
      </c>
      <c r="G422" t="n">
        <v>37.99</v>
      </c>
      <c r="H422" t="n">
        <v>0.51</v>
      </c>
      <c r="I422" t="n">
        <v>23</v>
      </c>
      <c r="J422" t="n">
        <v>164.48</v>
      </c>
      <c r="K422" t="n">
        <v>50.28</v>
      </c>
      <c r="L422" t="n">
        <v>4.75</v>
      </c>
      <c r="M422" t="n">
        <v>21</v>
      </c>
      <c r="N422" t="n">
        <v>29.45</v>
      </c>
      <c r="O422" t="n">
        <v>20519.3</v>
      </c>
      <c r="P422" t="n">
        <v>145.63</v>
      </c>
      <c r="Q422" t="n">
        <v>1389.72</v>
      </c>
      <c r="R422" t="n">
        <v>55.04</v>
      </c>
      <c r="S422" t="n">
        <v>39.31</v>
      </c>
      <c r="T422" t="n">
        <v>6969.27</v>
      </c>
      <c r="U422" t="n">
        <v>0.71</v>
      </c>
      <c r="V422" t="n">
        <v>0.88</v>
      </c>
      <c r="W422" t="n">
        <v>3.39</v>
      </c>
      <c r="X422" t="n">
        <v>0.44</v>
      </c>
      <c r="Y422" t="n">
        <v>1</v>
      </c>
      <c r="Z422" t="n">
        <v>10</v>
      </c>
    </row>
    <row r="423">
      <c r="A423" t="n">
        <v>16</v>
      </c>
      <c r="B423" t="n">
        <v>80</v>
      </c>
      <c r="C423" t="inlineStr">
        <is>
          <t xml:space="preserve">CONCLUIDO	</t>
        </is>
      </c>
      <c r="D423" t="n">
        <v>5.6919</v>
      </c>
      <c r="E423" t="n">
        <v>17.57</v>
      </c>
      <c r="F423" t="n">
        <v>14.54</v>
      </c>
      <c r="G423" t="n">
        <v>39.64</v>
      </c>
      <c r="H423" t="n">
        <v>0.54</v>
      </c>
      <c r="I423" t="n">
        <v>22</v>
      </c>
      <c r="J423" t="n">
        <v>164.83</v>
      </c>
      <c r="K423" t="n">
        <v>50.28</v>
      </c>
      <c r="L423" t="n">
        <v>5</v>
      </c>
      <c r="M423" t="n">
        <v>18</v>
      </c>
      <c r="N423" t="n">
        <v>29.55</v>
      </c>
      <c r="O423" t="n">
        <v>20563.61</v>
      </c>
      <c r="P423" t="n">
        <v>144.22</v>
      </c>
      <c r="Q423" t="n">
        <v>1389.7</v>
      </c>
      <c r="R423" t="n">
        <v>53.99</v>
      </c>
      <c r="S423" t="n">
        <v>39.31</v>
      </c>
      <c r="T423" t="n">
        <v>6449.13</v>
      </c>
      <c r="U423" t="n">
        <v>0.73</v>
      </c>
      <c r="V423" t="n">
        <v>0.88</v>
      </c>
      <c r="W423" t="n">
        <v>3.4</v>
      </c>
      <c r="X423" t="n">
        <v>0.41</v>
      </c>
      <c r="Y423" t="n">
        <v>1</v>
      </c>
      <c r="Z423" t="n">
        <v>10</v>
      </c>
    </row>
    <row r="424">
      <c r="A424" t="n">
        <v>17</v>
      </c>
      <c r="B424" t="n">
        <v>80</v>
      </c>
      <c r="C424" t="inlineStr">
        <is>
          <t xml:space="preserve">CONCLUIDO	</t>
        </is>
      </c>
      <c r="D424" t="n">
        <v>5.7098</v>
      </c>
      <c r="E424" t="n">
        <v>17.51</v>
      </c>
      <c r="F424" t="n">
        <v>14.51</v>
      </c>
      <c r="G424" t="n">
        <v>41.47</v>
      </c>
      <c r="H424" t="n">
        <v>0.5600000000000001</v>
      </c>
      <c r="I424" t="n">
        <v>21</v>
      </c>
      <c r="J424" t="n">
        <v>165.19</v>
      </c>
      <c r="K424" t="n">
        <v>50.28</v>
      </c>
      <c r="L424" t="n">
        <v>5.25</v>
      </c>
      <c r="M424" t="n">
        <v>17</v>
      </c>
      <c r="N424" t="n">
        <v>29.66</v>
      </c>
      <c r="O424" t="n">
        <v>20607.95</v>
      </c>
      <c r="P424" t="n">
        <v>140.17</v>
      </c>
      <c r="Q424" t="n">
        <v>1389.66</v>
      </c>
      <c r="R424" t="n">
        <v>53.44</v>
      </c>
      <c r="S424" t="n">
        <v>39.31</v>
      </c>
      <c r="T424" t="n">
        <v>6180.81</v>
      </c>
      <c r="U424" t="n">
        <v>0.74</v>
      </c>
      <c r="V424" t="n">
        <v>0.88</v>
      </c>
      <c r="W424" t="n">
        <v>3.39</v>
      </c>
      <c r="X424" t="n">
        <v>0.39</v>
      </c>
      <c r="Y424" t="n">
        <v>1</v>
      </c>
      <c r="Z424" t="n">
        <v>10</v>
      </c>
    </row>
    <row r="425">
      <c r="A425" t="n">
        <v>18</v>
      </c>
      <c r="B425" t="n">
        <v>80</v>
      </c>
      <c r="C425" t="inlineStr">
        <is>
          <t xml:space="preserve">CONCLUIDO	</t>
        </is>
      </c>
      <c r="D425" t="n">
        <v>5.7223</v>
      </c>
      <c r="E425" t="n">
        <v>17.48</v>
      </c>
      <c r="F425" t="n">
        <v>14.51</v>
      </c>
      <c r="G425" t="n">
        <v>43.52</v>
      </c>
      <c r="H425" t="n">
        <v>0.59</v>
      </c>
      <c r="I425" t="n">
        <v>20</v>
      </c>
      <c r="J425" t="n">
        <v>165.55</v>
      </c>
      <c r="K425" t="n">
        <v>50.28</v>
      </c>
      <c r="L425" t="n">
        <v>5.5</v>
      </c>
      <c r="M425" t="n">
        <v>13</v>
      </c>
      <c r="N425" t="n">
        <v>29.77</v>
      </c>
      <c r="O425" t="n">
        <v>20652.33</v>
      </c>
      <c r="P425" t="n">
        <v>139.69</v>
      </c>
      <c r="Q425" t="n">
        <v>1389.7</v>
      </c>
      <c r="R425" t="n">
        <v>53.12</v>
      </c>
      <c r="S425" t="n">
        <v>39.31</v>
      </c>
      <c r="T425" t="n">
        <v>6024.13</v>
      </c>
      <c r="U425" t="n">
        <v>0.74</v>
      </c>
      <c r="V425" t="n">
        <v>0.88</v>
      </c>
      <c r="W425" t="n">
        <v>3.4</v>
      </c>
      <c r="X425" t="n">
        <v>0.38</v>
      </c>
      <c r="Y425" t="n">
        <v>1</v>
      </c>
      <c r="Z425" t="n">
        <v>10</v>
      </c>
    </row>
    <row r="426">
      <c r="A426" t="n">
        <v>19</v>
      </c>
      <c r="B426" t="n">
        <v>80</v>
      </c>
      <c r="C426" t="inlineStr">
        <is>
          <t xml:space="preserve">CONCLUIDO	</t>
        </is>
      </c>
      <c r="D426" t="n">
        <v>5.7403</v>
      </c>
      <c r="E426" t="n">
        <v>17.42</v>
      </c>
      <c r="F426" t="n">
        <v>14.48</v>
      </c>
      <c r="G426" t="n">
        <v>45.74</v>
      </c>
      <c r="H426" t="n">
        <v>0.61</v>
      </c>
      <c r="I426" t="n">
        <v>19</v>
      </c>
      <c r="J426" t="n">
        <v>165.91</v>
      </c>
      <c r="K426" t="n">
        <v>50.28</v>
      </c>
      <c r="L426" t="n">
        <v>5.75</v>
      </c>
      <c r="M426" t="n">
        <v>7</v>
      </c>
      <c r="N426" t="n">
        <v>29.88</v>
      </c>
      <c r="O426" t="n">
        <v>20696.74</v>
      </c>
      <c r="P426" t="n">
        <v>138.17</v>
      </c>
      <c r="Q426" t="n">
        <v>1389.59</v>
      </c>
      <c r="R426" t="n">
        <v>52.16</v>
      </c>
      <c r="S426" t="n">
        <v>39.31</v>
      </c>
      <c r="T426" t="n">
        <v>5548.62</v>
      </c>
      <c r="U426" t="n">
        <v>0.75</v>
      </c>
      <c r="V426" t="n">
        <v>0.89</v>
      </c>
      <c r="W426" t="n">
        <v>3.41</v>
      </c>
      <c r="X426" t="n">
        <v>0.36</v>
      </c>
      <c r="Y426" t="n">
        <v>1</v>
      </c>
      <c r="Z426" t="n">
        <v>10</v>
      </c>
    </row>
    <row r="427">
      <c r="A427" t="n">
        <v>20</v>
      </c>
      <c r="B427" t="n">
        <v>80</v>
      </c>
      <c r="C427" t="inlineStr">
        <is>
          <t xml:space="preserve">CONCLUIDO	</t>
        </is>
      </c>
      <c r="D427" t="n">
        <v>5.7337</v>
      </c>
      <c r="E427" t="n">
        <v>17.44</v>
      </c>
      <c r="F427" t="n">
        <v>14.5</v>
      </c>
      <c r="G427" t="n">
        <v>45.8</v>
      </c>
      <c r="H427" t="n">
        <v>0.64</v>
      </c>
      <c r="I427" t="n">
        <v>19</v>
      </c>
      <c r="J427" t="n">
        <v>166.27</v>
      </c>
      <c r="K427" t="n">
        <v>50.28</v>
      </c>
      <c r="L427" t="n">
        <v>6</v>
      </c>
      <c r="M427" t="n">
        <v>1</v>
      </c>
      <c r="N427" t="n">
        <v>29.99</v>
      </c>
      <c r="O427" t="n">
        <v>20741.2</v>
      </c>
      <c r="P427" t="n">
        <v>138.3</v>
      </c>
      <c r="Q427" t="n">
        <v>1389.68</v>
      </c>
      <c r="R427" t="n">
        <v>52.58</v>
      </c>
      <c r="S427" t="n">
        <v>39.31</v>
      </c>
      <c r="T427" t="n">
        <v>5760.28</v>
      </c>
      <c r="U427" t="n">
        <v>0.75</v>
      </c>
      <c r="V427" t="n">
        <v>0.89</v>
      </c>
      <c r="W427" t="n">
        <v>3.41</v>
      </c>
      <c r="X427" t="n">
        <v>0.38</v>
      </c>
      <c r="Y427" t="n">
        <v>1</v>
      </c>
      <c r="Z427" t="n">
        <v>10</v>
      </c>
    </row>
    <row r="428">
      <c r="A428" t="n">
        <v>21</v>
      </c>
      <c r="B428" t="n">
        <v>80</v>
      </c>
      <c r="C428" t="inlineStr">
        <is>
          <t xml:space="preserve">CONCLUIDO	</t>
        </is>
      </c>
      <c r="D428" t="n">
        <v>5.7339</v>
      </c>
      <c r="E428" t="n">
        <v>17.44</v>
      </c>
      <c r="F428" t="n">
        <v>14.5</v>
      </c>
      <c r="G428" t="n">
        <v>45.8</v>
      </c>
      <c r="H428" t="n">
        <v>0.66</v>
      </c>
      <c r="I428" t="n">
        <v>19</v>
      </c>
      <c r="J428" t="n">
        <v>166.64</v>
      </c>
      <c r="K428" t="n">
        <v>50.28</v>
      </c>
      <c r="L428" t="n">
        <v>6.25</v>
      </c>
      <c r="M428" t="n">
        <v>0</v>
      </c>
      <c r="N428" t="n">
        <v>30.11</v>
      </c>
      <c r="O428" t="n">
        <v>20785.69</v>
      </c>
      <c r="P428" t="n">
        <v>138.29</v>
      </c>
      <c r="Q428" t="n">
        <v>1389.64</v>
      </c>
      <c r="R428" t="n">
        <v>52.72</v>
      </c>
      <c r="S428" t="n">
        <v>39.31</v>
      </c>
      <c r="T428" t="n">
        <v>5828.28</v>
      </c>
      <c r="U428" t="n">
        <v>0.75</v>
      </c>
      <c r="V428" t="n">
        <v>0.89</v>
      </c>
      <c r="W428" t="n">
        <v>3.41</v>
      </c>
      <c r="X428" t="n">
        <v>0.38</v>
      </c>
      <c r="Y428" t="n">
        <v>1</v>
      </c>
      <c r="Z428" t="n">
        <v>10</v>
      </c>
    </row>
    <row r="429">
      <c r="A429" t="n">
        <v>0</v>
      </c>
      <c r="B429" t="n">
        <v>115</v>
      </c>
      <c r="C429" t="inlineStr">
        <is>
          <t xml:space="preserve">CONCLUIDO	</t>
        </is>
      </c>
      <c r="D429" t="n">
        <v>3.383</v>
      </c>
      <c r="E429" t="n">
        <v>29.56</v>
      </c>
      <c r="F429" t="n">
        <v>18.21</v>
      </c>
      <c r="G429" t="n">
        <v>5.52</v>
      </c>
      <c r="H429" t="n">
        <v>0.08</v>
      </c>
      <c r="I429" t="n">
        <v>198</v>
      </c>
      <c r="J429" t="n">
        <v>222.93</v>
      </c>
      <c r="K429" t="n">
        <v>56.94</v>
      </c>
      <c r="L429" t="n">
        <v>1</v>
      </c>
      <c r="M429" t="n">
        <v>196</v>
      </c>
      <c r="N429" t="n">
        <v>49.99</v>
      </c>
      <c r="O429" t="n">
        <v>27728.69</v>
      </c>
      <c r="P429" t="n">
        <v>275.08</v>
      </c>
      <c r="Q429" t="n">
        <v>1390.43</v>
      </c>
      <c r="R429" t="n">
        <v>168.15</v>
      </c>
      <c r="S429" t="n">
        <v>39.31</v>
      </c>
      <c r="T429" t="n">
        <v>62652.37</v>
      </c>
      <c r="U429" t="n">
        <v>0.23</v>
      </c>
      <c r="V429" t="n">
        <v>0.71</v>
      </c>
      <c r="W429" t="n">
        <v>3.7</v>
      </c>
      <c r="X429" t="n">
        <v>4.08</v>
      </c>
      <c r="Y429" t="n">
        <v>1</v>
      </c>
      <c r="Z429" t="n">
        <v>10</v>
      </c>
    </row>
    <row r="430">
      <c r="A430" t="n">
        <v>1</v>
      </c>
      <c r="B430" t="n">
        <v>115</v>
      </c>
      <c r="C430" t="inlineStr">
        <is>
          <t xml:space="preserve">CONCLUIDO	</t>
        </is>
      </c>
      <c r="D430" t="n">
        <v>3.7915</v>
      </c>
      <c r="E430" t="n">
        <v>26.37</v>
      </c>
      <c r="F430" t="n">
        <v>17.17</v>
      </c>
      <c r="G430" t="n">
        <v>6.92</v>
      </c>
      <c r="H430" t="n">
        <v>0.1</v>
      </c>
      <c r="I430" t="n">
        <v>149</v>
      </c>
      <c r="J430" t="n">
        <v>223.35</v>
      </c>
      <c r="K430" t="n">
        <v>56.94</v>
      </c>
      <c r="L430" t="n">
        <v>1.25</v>
      </c>
      <c r="M430" t="n">
        <v>147</v>
      </c>
      <c r="N430" t="n">
        <v>50.15</v>
      </c>
      <c r="O430" t="n">
        <v>27780.03</v>
      </c>
      <c r="P430" t="n">
        <v>258.22</v>
      </c>
      <c r="Q430" t="n">
        <v>1390.19</v>
      </c>
      <c r="R430" t="n">
        <v>136.14</v>
      </c>
      <c r="S430" t="n">
        <v>39.31</v>
      </c>
      <c r="T430" t="n">
        <v>46890.6</v>
      </c>
      <c r="U430" t="n">
        <v>0.29</v>
      </c>
      <c r="V430" t="n">
        <v>0.75</v>
      </c>
      <c r="W430" t="n">
        <v>3.61</v>
      </c>
      <c r="X430" t="n">
        <v>3.05</v>
      </c>
      <c r="Y430" t="n">
        <v>1</v>
      </c>
      <c r="Z430" t="n">
        <v>10</v>
      </c>
    </row>
    <row r="431">
      <c r="A431" t="n">
        <v>2</v>
      </c>
      <c r="B431" t="n">
        <v>115</v>
      </c>
      <c r="C431" t="inlineStr">
        <is>
          <t xml:space="preserve">CONCLUIDO	</t>
        </is>
      </c>
      <c r="D431" t="n">
        <v>4.0962</v>
      </c>
      <c r="E431" t="n">
        <v>24.41</v>
      </c>
      <c r="F431" t="n">
        <v>16.53</v>
      </c>
      <c r="G431" t="n">
        <v>8.33</v>
      </c>
      <c r="H431" t="n">
        <v>0.12</v>
      </c>
      <c r="I431" t="n">
        <v>119</v>
      </c>
      <c r="J431" t="n">
        <v>223.76</v>
      </c>
      <c r="K431" t="n">
        <v>56.94</v>
      </c>
      <c r="L431" t="n">
        <v>1.5</v>
      </c>
      <c r="M431" t="n">
        <v>117</v>
      </c>
      <c r="N431" t="n">
        <v>50.32</v>
      </c>
      <c r="O431" t="n">
        <v>27831.42</v>
      </c>
      <c r="P431" t="n">
        <v>247.29</v>
      </c>
      <c r="Q431" t="n">
        <v>1390.12</v>
      </c>
      <c r="R431" t="n">
        <v>116.4</v>
      </c>
      <c r="S431" t="n">
        <v>39.31</v>
      </c>
      <c r="T431" t="n">
        <v>37172.7</v>
      </c>
      <c r="U431" t="n">
        <v>0.34</v>
      </c>
      <c r="V431" t="n">
        <v>0.78</v>
      </c>
      <c r="W431" t="n">
        <v>3.55</v>
      </c>
      <c r="X431" t="n">
        <v>2.4</v>
      </c>
      <c r="Y431" t="n">
        <v>1</v>
      </c>
      <c r="Z431" t="n">
        <v>10</v>
      </c>
    </row>
    <row r="432">
      <c r="A432" t="n">
        <v>3</v>
      </c>
      <c r="B432" t="n">
        <v>115</v>
      </c>
      <c r="C432" t="inlineStr">
        <is>
          <t xml:space="preserve">CONCLUIDO	</t>
        </is>
      </c>
      <c r="D432" t="n">
        <v>4.3126</v>
      </c>
      <c r="E432" t="n">
        <v>23.19</v>
      </c>
      <c r="F432" t="n">
        <v>16.14</v>
      </c>
      <c r="G432" t="n">
        <v>9.68</v>
      </c>
      <c r="H432" t="n">
        <v>0.14</v>
      </c>
      <c r="I432" t="n">
        <v>100</v>
      </c>
      <c r="J432" t="n">
        <v>224.18</v>
      </c>
      <c r="K432" t="n">
        <v>56.94</v>
      </c>
      <c r="L432" t="n">
        <v>1.75</v>
      </c>
      <c r="M432" t="n">
        <v>98</v>
      </c>
      <c r="N432" t="n">
        <v>50.49</v>
      </c>
      <c r="O432" t="n">
        <v>27882.87</v>
      </c>
      <c r="P432" t="n">
        <v>240.12</v>
      </c>
      <c r="Q432" t="n">
        <v>1390.16</v>
      </c>
      <c r="R432" t="n">
        <v>103.99</v>
      </c>
      <c r="S432" t="n">
        <v>39.31</v>
      </c>
      <c r="T432" t="n">
        <v>31058.96</v>
      </c>
      <c r="U432" t="n">
        <v>0.38</v>
      </c>
      <c r="V432" t="n">
        <v>0.8</v>
      </c>
      <c r="W432" t="n">
        <v>3.52</v>
      </c>
      <c r="X432" t="n">
        <v>2.01</v>
      </c>
      <c r="Y432" t="n">
        <v>1</v>
      </c>
      <c r="Z432" t="n">
        <v>10</v>
      </c>
    </row>
    <row r="433">
      <c r="A433" t="n">
        <v>4</v>
      </c>
      <c r="B433" t="n">
        <v>115</v>
      </c>
      <c r="C433" t="inlineStr">
        <is>
          <t xml:space="preserve">CONCLUIDO	</t>
        </is>
      </c>
      <c r="D433" t="n">
        <v>4.4978</v>
      </c>
      <c r="E433" t="n">
        <v>22.23</v>
      </c>
      <c r="F433" t="n">
        <v>15.84</v>
      </c>
      <c r="G433" t="n">
        <v>11.18</v>
      </c>
      <c r="H433" t="n">
        <v>0.16</v>
      </c>
      <c r="I433" t="n">
        <v>85</v>
      </c>
      <c r="J433" t="n">
        <v>224.6</v>
      </c>
      <c r="K433" t="n">
        <v>56.94</v>
      </c>
      <c r="L433" t="n">
        <v>2</v>
      </c>
      <c r="M433" t="n">
        <v>83</v>
      </c>
      <c r="N433" t="n">
        <v>50.65</v>
      </c>
      <c r="O433" t="n">
        <v>27934.37</v>
      </c>
      <c r="P433" t="n">
        <v>234.49</v>
      </c>
      <c r="Q433" t="n">
        <v>1390.05</v>
      </c>
      <c r="R433" t="n">
        <v>94.58</v>
      </c>
      <c r="S433" t="n">
        <v>39.31</v>
      </c>
      <c r="T433" t="n">
        <v>26429.84</v>
      </c>
      <c r="U433" t="n">
        <v>0.42</v>
      </c>
      <c r="V433" t="n">
        <v>0.8100000000000001</v>
      </c>
      <c r="W433" t="n">
        <v>3.51</v>
      </c>
      <c r="X433" t="n">
        <v>1.72</v>
      </c>
      <c r="Y433" t="n">
        <v>1</v>
      </c>
      <c r="Z433" t="n">
        <v>10</v>
      </c>
    </row>
    <row r="434">
      <c r="A434" t="n">
        <v>5</v>
      </c>
      <c r="B434" t="n">
        <v>115</v>
      </c>
      <c r="C434" t="inlineStr">
        <is>
          <t xml:space="preserve">CONCLUIDO	</t>
        </is>
      </c>
      <c r="D434" t="n">
        <v>4.6322</v>
      </c>
      <c r="E434" t="n">
        <v>21.59</v>
      </c>
      <c r="F434" t="n">
        <v>15.64</v>
      </c>
      <c r="G434" t="n">
        <v>12.51</v>
      </c>
      <c r="H434" t="n">
        <v>0.18</v>
      </c>
      <c r="I434" t="n">
        <v>75</v>
      </c>
      <c r="J434" t="n">
        <v>225.01</v>
      </c>
      <c r="K434" t="n">
        <v>56.94</v>
      </c>
      <c r="L434" t="n">
        <v>2.25</v>
      </c>
      <c r="M434" t="n">
        <v>73</v>
      </c>
      <c r="N434" t="n">
        <v>50.82</v>
      </c>
      <c r="O434" t="n">
        <v>27985.94</v>
      </c>
      <c r="P434" t="n">
        <v>230.37</v>
      </c>
      <c r="Q434" t="n">
        <v>1389.81</v>
      </c>
      <c r="R434" t="n">
        <v>88.09999999999999</v>
      </c>
      <c r="S434" t="n">
        <v>39.31</v>
      </c>
      <c r="T434" t="n">
        <v>23239.27</v>
      </c>
      <c r="U434" t="n">
        <v>0.45</v>
      </c>
      <c r="V434" t="n">
        <v>0.82</v>
      </c>
      <c r="W434" t="n">
        <v>3.49</v>
      </c>
      <c r="X434" t="n">
        <v>1.51</v>
      </c>
      <c r="Y434" t="n">
        <v>1</v>
      </c>
      <c r="Z434" t="n">
        <v>10</v>
      </c>
    </row>
    <row r="435">
      <c r="A435" t="n">
        <v>6</v>
      </c>
      <c r="B435" t="n">
        <v>115</v>
      </c>
      <c r="C435" t="inlineStr">
        <is>
          <t xml:space="preserve">CONCLUIDO	</t>
        </is>
      </c>
      <c r="D435" t="n">
        <v>4.762</v>
      </c>
      <c r="E435" t="n">
        <v>21</v>
      </c>
      <c r="F435" t="n">
        <v>15.44</v>
      </c>
      <c r="G435" t="n">
        <v>14.04</v>
      </c>
      <c r="H435" t="n">
        <v>0.2</v>
      </c>
      <c r="I435" t="n">
        <v>66</v>
      </c>
      <c r="J435" t="n">
        <v>225.43</v>
      </c>
      <c r="K435" t="n">
        <v>56.94</v>
      </c>
      <c r="L435" t="n">
        <v>2.5</v>
      </c>
      <c r="M435" t="n">
        <v>64</v>
      </c>
      <c r="N435" t="n">
        <v>50.99</v>
      </c>
      <c r="O435" t="n">
        <v>28037.57</v>
      </c>
      <c r="P435" t="n">
        <v>226.3</v>
      </c>
      <c r="Q435" t="n">
        <v>1389.89</v>
      </c>
      <c r="R435" t="n">
        <v>82.43000000000001</v>
      </c>
      <c r="S435" t="n">
        <v>39.31</v>
      </c>
      <c r="T435" t="n">
        <v>20452.92</v>
      </c>
      <c r="U435" t="n">
        <v>0.48</v>
      </c>
      <c r="V435" t="n">
        <v>0.83</v>
      </c>
      <c r="W435" t="n">
        <v>3.47</v>
      </c>
      <c r="X435" t="n">
        <v>1.32</v>
      </c>
      <c r="Y435" t="n">
        <v>1</v>
      </c>
      <c r="Z435" t="n">
        <v>10</v>
      </c>
    </row>
    <row r="436">
      <c r="A436" t="n">
        <v>7</v>
      </c>
      <c r="B436" t="n">
        <v>115</v>
      </c>
      <c r="C436" t="inlineStr">
        <is>
          <t xml:space="preserve">CONCLUIDO	</t>
        </is>
      </c>
      <c r="D436" t="n">
        <v>4.868</v>
      </c>
      <c r="E436" t="n">
        <v>20.54</v>
      </c>
      <c r="F436" t="n">
        <v>15.29</v>
      </c>
      <c r="G436" t="n">
        <v>15.55</v>
      </c>
      <c r="H436" t="n">
        <v>0.22</v>
      </c>
      <c r="I436" t="n">
        <v>59</v>
      </c>
      <c r="J436" t="n">
        <v>225.85</v>
      </c>
      <c r="K436" t="n">
        <v>56.94</v>
      </c>
      <c r="L436" t="n">
        <v>2.75</v>
      </c>
      <c r="M436" t="n">
        <v>57</v>
      </c>
      <c r="N436" t="n">
        <v>51.16</v>
      </c>
      <c r="O436" t="n">
        <v>28089.25</v>
      </c>
      <c r="P436" t="n">
        <v>222.73</v>
      </c>
      <c r="Q436" t="n">
        <v>1389.79</v>
      </c>
      <c r="R436" t="n">
        <v>77.66</v>
      </c>
      <c r="S436" t="n">
        <v>39.31</v>
      </c>
      <c r="T436" t="n">
        <v>18101.95</v>
      </c>
      <c r="U436" t="n">
        <v>0.51</v>
      </c>
      <c r="V436" t="n">
        <v>0.84</v>
      </c>
      <c r="W436" t="n">
        <v>3.46</v>
      </c>
      <c r="X436" t="n">
        <v>1.17</v>
      </c>
      <c r="Y436" t="n">
        <v>1</v>
      </c>
      <c r="Z436" t="n">
        <v>10</v>
      </c>
    </row>
    <row r="437">
      <c r="A437" t="n">
        <v>8</v>
      </c>
      <c r="B437" t="n">
        <v>115</v>
      </c>
      <c r="C437" t="inlineStr">
        <is>
          <t xml:space="preserve">CONCLUIDO	</t>
        </is>
      </c>
      <c r="D437" t="n">
        <v>4.9437</v>
      </c>
      <c r="E437" t="n">
        <v>20.23</v>
      </c>
      <c r="F437" t="n">
        <v>15.2</v>
      </c>
      <c r="G437" t="n">
        <v>16.89</v>
      </c>
      <c r="H437" t="n">
        <v>0.24</v>
      </c>
      <c r="I437" t="n">
        <v>54</v>
      </c>
      <c r="J437" t="n">
        <v>226.27</v>
      </c>
      <c r="K437" t="n">
        <v>56.94</v>
      </c>
      <c r="L437" t="n">
        <v>3</v>
      </c>
      <c r="M437" t="n">
        <v>52</v>
      </c>
      <c r="N437" t="n">
        <v>51.33</v>
      </c>
      <c r="O437" t="n">
        <v>28140.99</v>
      </c>
      <c r="P437" t="n">
        <v>220.33</v>
      </c>
      <c r="Q437" t="n">
        <v>1389.62</v>
      </c>
      <c r="R437" t="n">
        <v>74.91</v>
      </c>
      <c r="S437" t="n">
        <v>39.31</v>
      </c>
      <c r="T437" t="n">
        <v>16750.8</v>
      </c>
      <c r="U437" t="n">
        <v>0.52</v>
      </c>
      <c r="V437" t="n">
        <v>0.84</v>
      </c>
      <c r="W437" t="n">
        <v>3.44</v>
      </c>
      <c r="X437" t="n">
        <v>1.07</v>
      </c>
      <c r="Y437" t="n">
        <v>1</v>
      </c>
      <c r="Z437" t="n">
        <v>10</v>
      </c>
    </row>
    <row r="438">
      <c r="A438" t="n">
        <v>9</v>
      </c>
      <c r="B438" t="n">
        <v>115</v>
      </c>
      <c r="C438" t="inlineStr">
        <is>
          <t xml:space="preserve">CONCLUIDO	</t>
        </is>
      </c>
      <c r="D438" t="n">
        <v>5.024</v>
      </c>
      <c r="E438" t="n">
        <v>19.9</v>
      </c>
      <c r="F438" t="n">
        <v>15.09</v>
      </c>
      <c r="G438" t="n">
        <v>18.48</v>
      </c>
      <c r="H438" t="n">
        <v>0.25</v>
      </c>
      <c r="I438" t="n">
        <v>49</v>
      </c>
      <c r="J438" t="n">
        <v>226.69</v>
      </c>
      <c r="K438" t="n">
        <v>56.94</v>
      </c>
      <c r="L438" t="n">
        <v>3.25</v>
      </c>
      <c r="M438" t="n">
        <v>47</v>
      </c>
      <c r="N438" t="n">
        <v>51.5</v>
      </c>
      <c r="O438" t="n">
        <v>28192.8</v>
      </c>
      <c r="P438" t="n">
        <v>217.4</v>
      </c>
      <c r="Q438" t="n">
        <v>1389.7</v>
      </c>
      <c r="R438" t="n">
        <v>71.43000000000001</v>
      </c>
      <c r="S438" t="n">
        <v>39.31</v>
      </c>
      <c r="T438" t="n">
        <v>15036.7</v>
      </c>
      <c r="U438" t="n">
        <v>0.55</v>
      </c>
      <c r="V438" t="n">
        <v>0.85</v>
      </c>
      <c r="W438" t="n">
        <v>3.44</v>
      </c>
      <c r="X438" t="n">
        <v>0.97</v>
      </c>
      <c r="Y438" t="n">
        <v>1</v>
      </c>
      <c r="Z438" t="n">
        <v>10</v>
      </c>
    </row>
    <row r="439">
      <c r="A439" t="n">
        <v>10</v>
      </c>
      <c r="B439" t="n">
        <v>115</v>
      </c>
      <c r="C439" t="inlineStr">
        <is>
          <t xml:space="preserve">CONCLUIDO	</t>
        </is>
      </c>
      <c r="D439" t="n">
        <v>5.0893</v>
      </c>
      <c r="E439" t="n">
        <v>19.65</v>
      </c>
      <c r="F439" t="n">
        <v>15.01</v>
      </c>
      <c r="G439" t="n">
        <v>20.02</v>
      </c>
      <c r="H439" t="n">
        <v>0.27</v>
      </c>
      <c r="I439" t="n">
        <v>45</v>
      </c>
      <c r="J439" t="n">
        <v>227.11</v>
      </c>
      <c r="K439" t="n">
        <v>56.94</v>
      </c>
      <c r="L439" t="n">
        <v>3.5</v>
      </c>
      <c r="M439" t="n">
        <v>43</v>
      </c>
      <c r="N439" t="n">
        <v>51.67</v>
      </c>
      <c r="O439" t="n">
        <v>28244.66</v>
      </c>
      <c r="P439" t="n">
        <v>214.96</v>
      </c>
      <c r="Q439" t="n">
        <v>1389.95</v>
      </c>
      <c r="R439" t="n">
        <v>68.89</v>
      </c>
      <c r="S439" t="n">
        <v>39.31</v>
      </c>
      <c r="T439" t="n">
        <v>13786.52</v>
      </c>
      <c r="U439" t="n">
        <v>0.57</v>
      </c>
      <c r="V439" t="n">
        <v>0.86</v>
      </c>
      <c r="W439" t="n">
        <v>3.44</v>
      </c>
      <c r="X439" t="n">
        <v>0.89</v>
      </c>
      <c r="Y439" t="n">
        <v>1</v>
      </c>
      <c r="Z439" t="n">
        <v>10</v>
      </c>
    </row>
    <row r="440">
      <c r="A440" t="n">
        <v>11</v>
      </c>
      <c r="B440" t="n">
        <v>115</v>
      </c>
      <c r="C440" t="inlineStr">
        <is>
          <t xml:space="preserve">CONCLUIDO	</t>
        </is>
      </c>
      <c r="D440" t="n">
        <v>5.1369</v>
      </c>
      <c r="E440" t="n">
        <v>19.47</v>
      </c>
      <c r="F440" t="n">
        <v>14.96</v>
      </c>
      <c r="G440" t="n">
        <v>21.38</v>
      </c>
      <c r="H440" t="n">
        <v>0.29</v>
      </c>
      <c r="I440" t="n">
        <v>42</v>
      </c>
      <c r="J440" t="n">
        <v>227.53</v>
      </c>
      <c r="K440" t="n">
        <v>56.94</v>
      </c>
      <c r="L440" t="n">
        <v>3.75</v>
      </c>
      <c r="M440" t="n">
        <v>40</v>
      </c>
      <c r="N440" t="n">
        <v>51.84</v>
      </c>
      <c r="O440" t="n">
        <v>28296.58</v>
      </c>
      <c r="P440" t="n">
        <v>212.9</v>
      </c>
      <c r="Q440" t="n">
        <v>1389.96</v>
      </c>
      <c r="R440" t="n">
        <v>67.2</v>
      </c>
      <c r="S440" t="n">
        <v>39.31</v>
      </c>
      <c r="T440" t="n">
        <v>12954.21</v>
      </c>
      <c r="U440" t="n">
        <v>0.58</v>
      </c>
      <c r="V440" t="n">
        <v>0.86</v>
      </c>
      <c r="W440" t="n">
        <v>3.44</v>
      </c>
      <c r="X440" t="n">
        <v>0.84</v>
      </c>
      <c r="Y440" t="n">
        <v>1</v>
      </c>
      <c r="Z440" t="n">
        <v>10</v>
      </c>
    </row>
    <row r="441">
      <c r="A441" t="n">
        <v>12</v>
      </c>
      <c r="B441" t="n">
        <v>115</v>
      </c>
      <c r="C441" t="inlineStr">
        <is>
          <t xml:space="preserve">CONCLUIDO	</t>
        </is>
      </c>
      <c r="D441" t="n">
        <v>5.1932</v>
      </c>
      <c r="E441" t="n">
        <v>19.26</v>
      </c>
      <c r="F441" t="n">
        <v>14.88</v>
      </c>
      <c r="G441" t="n">
        <v>22.9</v>
      </c>
      <c r="H441" t="n">
        <v>0.31</v>
      </c>
      <c r="I441" t="n">
        <v>39</v>
      </c>
      <c r="J441" t="n">
        <v>227.95</v>
      </c>
      <c r="K441" t="n">
        <v>56.94</v>
      </c>
      <c r="L441" t="n">
        <v>4</v>
      </c>
      <c r="M441" t="n">
        <v>37</v>
      </c>
      <c r="N441" t="n">
        <v>52.01</v>
      </c>
      <c r="O441" t="n">
        <v>28348.56</v>
      </c>
      <c r="P441" t="n">
        <v>210.67</v>
      </c>
      <c r="Q441" t="n">
        <v>1389.73</v>
      </c>
      <c r="R441" t="n">
        <v>64.81</v>
      </c>
      <c r="S441" t="n">
        <v>39.31</v>
      </c>
      <c r="T441" t="n">
        <v>11777.75</v>
      </c>
      <c r="U441" t="n">
        <v>0.61</v>
      </c>
      <c r="V441" t="n">
        <v>0.86</v>
      </c>
      <c r="W441" t="n">
        <v>3.43</v>
      </c>
      <c r="X441" t="n">
        <v>0.76</v>
      </c>
      <c r="Y441" t="n">
        <v>1</v>
      </c>
      <c r="Z441" t="n">
        <v>10</v>
      </c>
    </row>
    <row r="442">
      <c r="A442" t="n">
        <v>13</v>
      </c>
      <c r="B442" t="n">
        <v>115</v>
      </c>
      <c r="C442" t="inlineStr">
        <is>
          <t xml:space="preserve">CONCLUIDO	</t>
        </is>
      </c>
      <c r="D442" t="n">
        <v>5.2311</v>
      </c>
      <c r="E442" t="n">
        <v>19.12</v>
      </c>
      <c r="F442" t="n">
        <v>14.83</v>
      </c>
      <c r="G442" t="n">
        <v>24.05</v>
      </c>
      <c r="H442" t="n">
        <v>0.33</v>
      </c>
      <c r="I442" t="n">
        <v>37</v>
      </c>
      <c r="J442" t="n">
        <v>228.38</v>
      </c>
      <c r="K442" t="n">
        <v>56.94</v>
      </c>
      <c r="L442" t="n">
        <v>4.25</v>
      </c>
      <c r="M442" t="n">
        <v>35</v>
      </c>
      <c r="N442" t="n">
        <v>52.18</v>
      </c>
      <c r="O442" t="n">
        <v>28400.61</v>
      </c>
      <c r="P442" t="n">
        <v>208.74</v>
      </c>
      <c r="Q442" t="n">
        <v>1389.73</v>
      </c>
      <c r="R442" t="n">
        <v>63.4</v>
      </c>
      <c r="S442" t="n">
        <v>39.31</v>
      </c>
      <c r="T442" t="n">
        <v>11082.63</v>
      </c>
      <c r="U442" t="n">
        <v>0.62</v>
      </c>
      <c r="V442" t="n">
        <v>0.87</v>
      </c>
      <c r="W442" t="n">
        <v>3.42</v>
      </c>
      <c r="X442" t="n">
        <v>0.71</v>
      </c>
      <c r="Y442" t="n">
        <v>1</v>
      </c>
      <c r="Z442" t="n">
        <v>10</v>
      </c>
    </row>
    <row r="443">
      <c r="A443" t="n">
        <v>14</v>
      </c>
      <c r="B443" t="n">
        <v>115</v>
      </c>
      <c r="C443" t="inlineStr">
        <is>
          <t xml:space="preserve">CONCLUIDO	</t>
        </is>
      </c>
      <c r="D443" t="n">
        <v>5.2759</v>
      </c>
      <c r="E443" t="n">
        <v>18.95</v>
      </c>
      <c r="F443" t="n">
        <v>14.8</v>
      </c>
      <c r="G443" t="n">
        <v>26.12</v>
      </c>
      <c r="H443" t="n">
        <v>0.35</v>
      </c>
      <c r="I443" t="n">
        <v>34</v>
      </c>
      <c r="J443" t="n">
        <v>228.8</v>
      </c>
      <c r="K443" t="n">
        <v>56.94</v>
      </c>
      <c r="L443" t="n">
        <v>4.5</v>
      </c>
      <c r="M443" t="n">
        <v>32</v>
      </c>
      <c r="N443" t="n">
        <v>52.36</v>
      </c>
      <c r="O443" t="n">
        <v>28452.71</v>
      </c>
      <c r="P443" t="n">
        <v>206.66</v>
      </c>
      <c r="Q443" t="n">
        <v>1389.76</v>
      </c>
      <c r="R443" t="n">
        <v>62.3</v>
      </c>
      <c r="S443" t="n">
        <v>39.31</v>
      </c>
      <c r="T443" t="n">
        <v>10547.74</v>
      </c>
      <c r="U443" t="n">
        <v>0.63</v>
      </c>
      <c r="V443" t="n">
        <v>0.87</v>
      </c>
      <c r="W443" t="n">
        <v>3.42</v>
      </c>
      <c r="X443" t="n">
        <v>0.68</v>
      </c>
      <c r="Y443" t="n">
        <v>1</v>
      </c>
      <c r="Z443" t="n">
        <v>10</v>
      </c>
    </row>
    <row r="444">
      <c r="A444" t="n">
        <v>15</v>
      </c>
      <c r="B444" t="n">
        <v>115</v>
      </c>
      <c r="C444" t="inlineStr">
        <is>
          <t xml:space="preserve">CONCLUIDO	</t>
        </is>
      </c>
      <c r="D444" t="n">
        <v>5.3188</v>
      </c>
      <c r="E444" t="n">
        <v>18.8</v>
      </c>
      <c r="F444" t="n">
        <v>14.74</v>
      </c>
      <c r="G444" t="n">
        <v>27.63</v>
      </c>
      <c r="H444" t="n">
        <v>0.37</v>
      </c>
      <c r="I444" t="n">
        <v>32</v>
      </c>
      <c r="J444" t="n">
        <v>229.22</v>
      </c>
      <c r="K444" t="n">
        <v>56.94</v>
      </c>
      <c r="L444" t="n">
        <v>4.75</v>
      </c>
      <c r="M444" t="n">
        <v>30</v>
      </c>
      <c r="N444" t="n">
        <v>52.53</v>
      </c>
      <c r="O444" t="n">
        <v>28504.87</v>
      </c>
      <c r="P444" t="n">
        <v>204.41</v>
      </c>
      <c r="Q444" t="n">
        <v>1389.75</v>
      </c>
      <c r="R444" t="n">
        <v>60.54</v>
      </c>
      <c r="S444" t="n">
        <v>39.31</v>
      </c>
      <c r="T444" t="n">
        <v>9674.09</v>
      </c>
      <c r="U444" t="n">
        <v>0.65</v>
      </c>
      <c r="V444" t="n">
        <v>0.87</v>
      </c>
      <c r="W444" t="n">
        <v>3.41</v>
      </c>
      <c r="X444" t="n">
        <v>0.61</v>
      </c>
      <c r="Y444" t="n">
        <v>1</v>
      </c>
      <c r="Z444" t="n">
        <v>10</v>
      </c>
    </row>
    <row r="445">
      <c r="A445" t="n">
        <v>16</v>
      </c>
      <c r="B445" t="n">
        <v>115</v>
      </c>
      <c r="C445" t="inlineStr">
        <is>
          <t xml:space="preserve">CONCLUIDO	</t>
        </is>
      </c>
      <c r="D445" t="n">
        <v>5.3342</v>
      </c>
      <c r="E445" t="n">
        <v>18.75</v>
      </c>
      <c r="F445" t="n">
        <v>14.73</v>
      </c>
      <c r="G445" t="n">
        <v>28.5</v>
      </c>
      <c r="H445" t="n">
        <v>0.39</v>
      </c>
      <c r="I445" t="n">
        <v>31</v>
      </c>
      <c r="J445" t="n">
        <v>229.65</v>
      </c>
      <c r="K445" t="n">
        <v>56.94</v>
      </c>
      <c r="L445" t="n">
        <v>5</v>
      </c>
      <c r="M445" t="n">
        <v>29</v>
      </c>
      <c r="N445" t="n">
        <v>52.7</v>
      </c>
      <c r="O445" t="n">
        <v>28557.1</v>
      </c>
      <c r="P445" t="n">
        <v>203.54</v>
      </c>
      <c r="Q445" t="n">
        <v>1389.67</v>
      </c>
      <c r="R445" t="n">
        <v>59.78</v>
      </c>
      <c r="S445" t="n">
        <v>39.31</v>
      </c>
      <c r="T445" t="n">
        <v>9301.02</v>
      </c>
      <c r="U445" t="n">
        <v>0.66</v>
      </c>
      <c r="V445" t="n">
        <v>0.87</v>
      </c>
      <c r="W445" t="n">
        <v>3.42</v>
      </c>
      <c r="X445" t="n">
        <v>0.6</v>
      </c>
      <c r="Y445" t="n">
        <v>1</v>
      </c>
      <c r="Z445" t="n">
        <v>10</v>
      </c>
    </row>
    <row r="446">
      <c r="A446" t="n">
        <v>17</v>
      </c>
      <c r="B446" t="n">
        <v>115</v>
      </c>
      <c r="C446" t="inlineStr">
        <is>
          <t xml:space="preserve">CONCLUIDO	</t>
        </is>
      </c>
      <c r="D446" t="n">
        <v>5.3692</v>
      </c>
      <c r="E446" t="n">
        <v>18.62</v>
      </c>
      <c r="F446" t="n">
        <v>14.69</v>
      </c>
      <c r="G446" t="n">
        <v>30.4</v>
      </c>
      <c r="H446" t="n">
        <v>0.41</v>
      </c>
      <c r="I446" t="n">
        <v>29</v>
      </c>
      <c r="J446" t="n">
        <v>230.07</v>
      </c>
      <c r="K446" t="n">
        <v>56.94</v>
      </c>
      <c r="L446" t="n">
        <v>5.25</v>
      </c>
      <c r="M446" t="n">
        <v>27</v>
      </c>
      <c r="N446" t="n">
        <v>52.88</v>
      </c>
      <c r="O446" t="n">
        <v>28609.38</v>
      </c>
      <c r="P446" t="n">
        <v>201.62</v>
      </c>
      <c r="Q446" t="n">
        <v>1389.69</v>
      </c>
      <c r="R446" t="n">
        <v>59.02</v>
      </c>
      <c r="S446" t="n">
        <v>39.31</v>
      </c>
      <c r="T446" t="n">
        <v>8928.17</v>
      </c>
      <c r="U446" t="n">
        <v>0.67</v>
      </c>
      <c r="V446" t="n">
        <v>0.87</v>
      </c>
      <c r="W446" t="n">
        <v>3.41</v>
      </c>
      <c r="X446" t="n">
        <v>0.57</v>
      </c>
      <c r="Y446" t="n">
        <v>1</v>
      </c>
      <c r="Z446" t="n">
        <v>10</v>
      </c>
    </row>
    <row r="447">
      <c r="A447" t="n">
        <v>18</v>
      </c>
      <c r="B447" t="n">
        <v>115</v>
      </c>
      <c r="C447" t="inlineStr">
        <is>
          <t xml:space="preserve">CONCLUIDO	</t>
        </is>
      </c>
      <c r="D447" t="n">
        <v>5.4139</v>
      </c>
      <c r="E447" t="n">
        <v>18.47</v>
      </c>
      <c r="F447" t="n">
        <v>14.63</v>
      </c>
      <c r="G447" t="n">
        <v>32.5</v>
      </c>
      <c r="H447" t="n">
        <v>0.42</v>
      </c>
      <c r="I447" t="n">
        <v>27</v>
      </c>
      <c r="J447" t="n">
        <v>230.49</v>
      </c>
      <c r="K447" t="n">
        <v>56.94</v>
      </c>
      <c r="L447" t="n">
        <v>5.5</v>
      </c>
      <c r="M447" t="n">
        <v>25</v>
      </c>
      <c r="N447" t="n">
        <v>53.05</v>
      </c>
      <c r="O447" t="n">
        <v>28661.73</v>
      </c>
      <c r="P447" t="n">
        <v>199.28</v>
      </c>
      <c r="Q447" t="n">
        <v>1389.66</v>
      </c>
      <c r="R447" t="n">
        <v>57.14</v>
      </c>
      <c r="S447" t="n">
        <v>39.31</v>
      </c>
      <c r="T447" t="n">
        <v>8000.64</v>
      </c>
      <c r="U447" t="n">
        <v>0.6899999999999999</v>
      </c>
      <c r="V447" t="n">
        <v>0.88</v>
      </c>
      <c r="W447" t="n">
        <v>3.4</v>
      </c>
      <c r="X447" t="n">
        <v>0.5</v>
      </c>
      <c r="Y447" t="n">
        <v>1</v>
      </c>
      <c r="Z447" t="n">
        <v>10</v>
      </c>
    </row>
    <row r="448">
      <c r="A448" t="n">
        <v>19</v>
      </c>
      <c r="B448" t="n">
        <v>115</v>
      </c>
      <c r="C448" t="inlineStr">
        <is>
          <t xml:space="preserve">CONCLUIDO	</t>
        </is>
      </c>
      <c r="D448" t="n">
        <v>5.429</v>
      </c>
      <c r="E448" t="n">
        <v>18.42</v>
      </c>
      <c r="F448" t="n">
        <v>14.62</v>
      </c>
      <c r="G448" t="n">
        <v>33.73</v>
      </c>
      <c r="H448" t="n">
        <v>0.44</v>
      </c>
      <c r="I448" t="n">
        <v>26</v>
      </c>
      <c r="J448" t="n">
        <v>230.92</v>
      </c>
      <c r="K448" t="n">
        <v>56.94</v>
      </c>
      <c r="L448" t="n">
        <v>5.75</v>
      </c>
      <c r="M448" t="n">
        <v>24</v>
      </c>
      <c r="N448" t="n">
        <v>53.23</v>
      </c>
      <c r="O448" t="n">
        <v>28714.14</v>
      </c>
      <c r="P448" t="n">
        <v>197.62</v>
      </c>
      <c r="Q448" t="n">
        <v>1389.7</v>
      </c>
      <c r="R448" t="n">
        <v>56.74</v>
      </c>
      <c r="S448" t="n">
        <v>39.31</v>
      </c>
      <c r="T448" t="n">
        <v>7804.08</v>
      </c>
      <c r="U448" t="n">
        <v>0.6899999999999999</v>
      </c>
      <c r="V448" t="n">
        <v>0.88</v>
      </c>
      <c r="W448" t="n">
        <v>3.4</v>
      </c>
      <c r="X448" t="n">
        <v>0.49</v>
      </c>
      <c r="Y448" t="n">
        <v>1</v>
      </c>
      <c r="Z448" t="n">
        <v>10</v>
      </c>
    </row>
    <row r="449">
      <c r="A449" t="n">
        <v>20</v>
      </c>
      <c r="B449" t="n">
        <v>115</v>
      </c>
      <c r="C449" t="inlineStr">
        <is>
          <t xml:space="preserve">CONCLUIDO	</t>
        </is>
      </c>
      <c r="D449" t="n">
        <v>5.4468</v>
      </c>
      <c r="E449" t="n">
        <v>18.36</v>
      </c>
      <c r="F449" t="n">
        <v>14.6</v>
      </c>
      <c r="G449" t="n">
        <v>35.04</v>
      </c>
      <c r="H449" t="n">
        <v>0.46</v>
      </c>
      <c r="I449" t="n">
        <v>25</v>
      </c>
      <c r="J449" t="n">
        <v>231.34</v>
      </c>
      <c r="K449" t="n">
        <v>56.94</v>
      </c>
      <c r="L449" t="n">
        <v>6</v>
      </c>
      <c r="M449" t="n">
        <v>23</v>
      </c>
      <c r="N449" t="n">
        <v>53.4</v>
      </c>
      <c r="O449" t="n">
        <v>28766.61</v>
      </c>
      <c r="P449" t="n">
        <v>196.49</v>
      </c>
      <c r="Q449" t="n">
        <v>1389.73</v>
      </c>
      <c r="R449" t="n">
        <v>56.33</v>
      </c>
      <c r="S449" t="n">
        <v>39.31</v>
      </c>
      <c r="T449" t="n">
        <v>7603.9</v>
      </c>
      <c r="U449" t="n">
        <v>0.7</v>
      </c>
      <c r="V449" t="n">
        <v>0.88</v>
      </c>
      <c r="W449" t="n">
        <v>3.4</v>
      </c>
      <c r="X449" t="n">
        <v>0.48</v>
      </c>
      <c r="Y449" t="n">
        <v>1</v>
      </c>
      <c r="Z449" t="n">
        <v>10</v>
      </c>
    </row>
    <row r="450">
      <c r="A450" t="n">
        <v>21</v>
      </c>
      <c r="B450" t="n">
        <v>115</v>
      </c>
      <c r="C450" t="inlineStr">
        <is>
          <t xml:space="preserve">CONCLUIDO	</t>
        </is>
      </c>
      <c r="D450" t="n">
        <v>5.4651</v>
      </c>
      <c r="E450" t="n">
        <v>18.3</v>
      </c>
      <c r="F450" t="n">
        <v>14.58</v>
      </c>
      <c r="G450" t="n">
        <v>36.46</v>
      </c>
      <c r="H450" t="n">
        <v>0.48</v>
      </c>
      <c r="I450" t="n">
        <v>24</v>
      </c>
      <c r="J450" t="n">
        <v>231.77</v>
      </c>
      <c r="K450" t="n">
        <v>56.94</v>
      </c>
      <c r="L450" t="n">
        <v>6.25</v>
      </c>
      <c r="M450" t="n">
        <v>22</v>
      </c>
      <c r="N450" t="n">
        <v>53.58</v>
      </c>
      <c r="O450" t="n">
        <v>28819.14</v>
      </c>
      <c r="P450" t="n">
        <v>194.19</v>
      </c>
      <c r="Q450" t="n">
        <v>1389.6</v>
      </c>
      <c r="R450" t="n">
        <v>55.5</v>
      </c>
      <c r="S450" t="n">
        <v>39.31</v>
      </c>
      <c r="T450" t="n">
        <v>7194.39</v>
      </c>
      <c r="U450" t="n">
        <v>0.71</v>
      </c>
      <c r="V450" t="n">
        <v>0.88</v>
      </c>
      <c r="W450" t="n">
        <v>3.41</v>
      </c>
      <c r="X450" t="n">
        <v>0.46</v>
      </c>
      <c r="Y450" t="n">
        <v>1</v>
      </c>
      <c r="Z450" t="n">
        <v>10</v>
      </c>
    </row>
    <row r="451">
      <c r="A451" t="n">
        <v>22</v>
      </c>
      <c r="B451" t="n">
        <v>115</v>
      </c>
      <c r="C451" t="inlineStr">
        <is>
          <t xml:space="preserve">CONCLUIDO	</t>
        </is>
      </c>
      <c r="D451" t="n">
        <v>5.4835</v>
      </c>
      <c r="E451" t="n">
        <v>18.24</v>
      </c>
      <c r="F451" t="n">
        <v>14.57</v>
      </c>
      <c r="G451" t="n">
        <v>38</v>
      </c>
      <c r="H451" t="n">
        <v>0.5</v>
      </c>
      <c r="I451" t="n">
        <v>23</v>
      </c>
      <c r="J451" t="n">
        <v>232.2</v>
      </c>
      <c r="K451" t="n">
        <v>56.94</v>
      </c>
      <c r="L451" t="n">
        <v>6.5</v>
      </c>
      <c r="M451" t="n">
        <v>21</v>
      </c>
      <c r="N451" t="n">
        <v>53.75</v>
      </c>
      <c r="O451" t="n">
        <v>28871.74</v>
      </c>
      <c r="P451" t="n">
        <v>192.59</v>
      </c>
      <c r="Q451" t="n">
        <v>1389.8</v>
      </c>
      <c r="R451" t="n">
        <v>55.21</v>
      </c>
      <c r="S451" t="n">
        <v>39.31</v>
      </c>
      <c r="T451" t="n">
        <v>7057.52</v>
      </c>
      <c r="U451" t="n">
        <v>0.71</v>
      </c>
      <c r="V451" t="n">
        <v>0.88</v>
      </c>
      <c r="W451" t="n">
        <v>3.4</v>
      </c>
      <c r="X451" t="n">
        <v>0.44</v>
      </c>
      <c r="Y451" t="n">
        <v>1</v>
      </c>
      <c r="Z451" t="n">
        <v>10</v>
      </c>
    </row>
    <row r="452">
      <c r="A452" t="n">
        <v>23</v>
      </c>
      <c r="B452" t="n">
        <v>115</v>
      </c>
      <c r="C452" t="inlineStr">
        <is>
          <t xml:space="preserve">CONCLUIDO	</t>
        </is>
      </c>
      <c r="D452" t="n">
        <v>5.503</v>
      </c>
      <c r="E452" t="n">
        <v>18.17</v>
      </c>
      <c r="F452" t="n">
        <v>14.55</v>
      </c>
      <c r="G452" t="n">
        <v>39.67</v>
      </c>
      <c r="H452" t="n">
        <v>0.52</v>
      </c>
      <c r="I452" t="n">
        <v>22</v>
      </c>
      <c r="J452" t="n">
        <v>232.62</v>
      </c>
      <c r="K452" t="n">
        <v>56.94</v>
      </c>
      <c r="L452" t="n">
        <v>6.75</v>
      </c>
      <c r="M452" t="n">
        <v>20</v>
      </c>
      <c r="N452" t="n">
        <v>53.93</v>
      </c>
      <c r="O452" t="n">
        <v>28924.39</v>
      </c>
      <c r="P452" t="n">
        <v>191.24</v>
      </c>
      <c r="Q452" t="n">
        <v>1389.79</v>
      </c>
      <c r="R452" t="n">
        <v>54.56</v>
      </c>
      <c r="S452" t="n">
        <v>39.31</v>
      </c>
      <c r="T452" t="n">
        <v>6736.29</v>
      </c>
      <c r="U452" t="n">
        <v>0.72</v>
      </c>
      <c r="V452" t="n">
        <v>0.88</v>
      </c>
      <c r="W452" t="n">
        <v>3.39</v>
      </c>
      <c r="X452" t="n">
        <v>0.42</v>
      </c>
      <c r="Y452" t="n">
        <v>1</v>
      </c>
      <c r="Z452" t="n">
        <v>10</v>
      </c>
    </row>
    <row r="453">
      <c r="A453" t="n">
        <v>24</v>
      </c>
      <c r="B453" t="n">
        <v>115</v>
      </c>
      <c r="C453" t="inlineStr">
        <is>
          <t xml:space="preserve">CONCLUIDO	</t>
        </is>
      </c>
      <c r="D453" t="n">
        <v>5.5284</v>
      </c>
      <c r="E453" t="n">
        <v>18.09</v>
      </c>
      <c r="F453" t="n">
        <v>14.51</v>
      </c>
      <c r="G453" t="n">
        <v>41.45</v>
      </c>
      <c r="H453" t="n">
        <v>0.53</v>
      </c>
      <c r="I453" t="n">
        <v>21</v>
      </c>
      <c r="J453" t="n">
        <v>233.05</v>
      </c>
      <c r="K453" t="n">
        <v>56.94</v>
      </c>
      <c r="L453" t="n">
        <v>7</v>
      </c>
      <c r="M453" t="n">
        <v>19</v>
      </c>
      <c r="N453" t="n">
        <v>54.11</v>
      </c>
      <c r="O453" t="n">
        <v>28977.11</v>
      </c>
      <c r="P453" t="n">
        <v>188.73</v>
      </c>
      <c r="Q453" t="n">
        <v>1389.68</v>
      </c>
      <c r="R453" t="n">
        <v>53.21</v>
      </c>
      <c r="S453" t="n">
        <v>39.31</v>
      </c>
      <c r="T453" t="n">
        <v>6064.97</v>
      </c>
      <c r="U453" t="n">
        <v>0.74</v>
      </c>
      <c r="V453" t="n">
        <v>0.88</v>
      </c>
      <c r="W453" t="n">
        <v>3.39</v>
      </c>
      <c r="X453" t="n">
        <v>0.38</v>
      </c>
      <c r="Y453" t="n">
        <v>1</v>
      </c>
      <c r="Z453" t="n">
        <v>10</v>
      </c>
    </row>
    <row r="454">
      <c r="A454" t="n">
        <v>25</v>
      </c>
      <c r="B454" t="n">
        <v>115</v>
      </c>
      <c r="C454" t="inlineStr">
        <is>
          <t xml:space="preserve">CONCLUIDO	</t>
        </is>
      </c>
      <c r="D454" t="n">
        <v>5.5412</v>
      </c>
      <c r="E454" t="n">
        <v>18.05</v>
      </c>
      <c r="F454" t="n">
        <v>14.51</v>
      </c>
      <c r="G454" t="n">
        <v>43.52</v>
      </c>
      <c r="H454" t="n">
        <v>0.55</v>
      </c>
      <c r="I454" t="n">
        <v>20</v>
      </c>
      <c r="J454" t="n">
        <v>233.48</v>
      </c>
      <c r="K454" t="n">
        <v>56.94</v>
      </c>
      <c r="L454" t="n">
        <v>7.25</v>
      </c>
      <c r="M454" t="n">
        <v>18</v>
      </c>
      <c r="N454" t="n">
        <v>54.29</v>
      </c>
      <c r="O454" t="n">
        <v>29029.89</v>
      </c>
      <c r="P454" t="n">
        <v>188.33</v>
      </c>
      <c r="Q454" t="n">
        <v>1389.68</v>
      </c>
      <c r="R454" t="n">
        <v>53.35</v>
      </c>
      <c r="S454" t="n">
        <v>39.31</v>
      </c>
      <c r="T454" t="n">
        <v>6139.34</v>
      </c>
      <c r="U454" t="n">
        <v>0.74</v>
      </c>
      <c r="V454" t="n">
        <v>0.88</v>
      </c>
      <c r="W454" t="n">
        <v>3.39</v>
      </c>
      <c r="X454" t="n">
        <v>0.39</v>
      </c>
      <c r="Y454" t="n">
        <v>1</v>
      </c>
      <c r="Z454" t="n">
        <v>10</v>
      </c>
    </row>
    <row r="455">
      <c r="A455" t="n">
        <v>26</v>
      </c>
      <c r="B455" t="n">
        <v>115</v>
      </c>
      <c r="C455" t="inlineStr">
        <is>
          <t xml:space="preserve">CONCLUIDO	</t>
        </is>
      </c>
      <c r="D455" t="n">
        <v>5.5641</v>
      </c>
      <c r="E455" t="n">
        <v>17.97</v>
      </c>
      <c r="F455" t="n">
        <v>14.48</v>
      </c>
      <c r="G455" t="n">
        <v>45.72</v>
      </c>
      <c r="H455" t="n">
        <v>0.57</v>
      </c>
      <c r="I455" t="n">
        <v>19</v>
      </c>
      <c r="J455" t="n">
        <v>233.91</v>
      </c>
      <c r="K455" t="n">
        <v>56.94</v>
      </c>
      <c r="L455" t="n">
        <v>7.5</v>
      </c>
      <c r="M455" t="n">
        <v>17</v>
      </c>
      <c r="N455" t="n">
        <v>54.46</v>
      </c>
      <c r="O455" t="n">
        <v>29082.74</v>
      </c>
      <c r="P455" t="n">
        <v>186.16</v>
      </c>
      <c r="Q455" t="n">
        <v>1389.78</v>
      </c>
      <c r="R455" t="n">
        <v>52.35</v>
      </c>
      <c r="S455" t="n">
        <v>39.31</v>
      </c>
      <c r="T455" t="n">
        <v>5647.34</v>
      </c>
      <c r="U455" t="n">
        <v>0.75</v>
      </c>
      <c r="V455" t="n">
        <v>0.89</v>
      </c>
      <c r="W455" t="n">
        <v>3.39</v>
      </c>
      <c r="X455" t="n">
        <v>0.35</v>
      </c>
      <c r="Y455" t="n">
        <v>1</v>
      </c>
      <c r="Z455" t="n">
        <v>10</v>
      </c>
    </row>
    <row r="456">
      <c r="A456" t="n">
        <v>27</v>
      </c>
      <c r="B456" t="n">
        <v>115</v>
      </c>
      <c r="C456" t="inlineStr">
        <is>
          <t xml:space="preserve">CONCLUIDO	</t>
        </is>
      </c>
      <c r="D456" t="n">
        <v>5.5785</v>
      </c>
      <c r="E456" t="n">
        <v>17.93</v>
      </c>
      <c r="F456" t="n">
        <v>14.47</v>
      </c>
      <c r="G456" t="n">
        <v>48.25</v>
      </c>
      <c r="H456" t="n">
        <v>0.59</v>
      </c>
      <c r="I456" t="n">
        <v>18</v>
      </c>
      <c r="J456" t="n">
        <v>234.34</v>
      </c>
      <c r="K456" t="n">
        <v>56.94</v>
      </c>
      <c r="L456" t="n">
        <v>7.75</v>
      </c>
      <c r="M456" t="n">
        <v>16</v>
      </c>
      <c r="N456" t="n">
        <v>54.64</v>
      </c>
      <c r="O456" t="n">
        <v>29135.65</v>
      </c>
      <c r="P456" t="n">
        <v>184.17</v>
      </c>
      <c r="Q456" t="n">
        <v>1389.63</v>
      </c>
      <c r="R456" t="n">
        <v>52.12</v>
      </c>
      <c r="S456" t="n">
        <v>39.31</v>
      </c>
      <c r="T456" t="n">
        <v>5534.71</v>
      </c>
      <c r="U456" t="n">
        <v>0.75</v>
      </c>
      <c r="V456" t="n">
        <v>0.89</v>
      </c>
      <c r="W456" t="n">
        <v>3.4</v>
      </c>
      <c r="X456" t="n">
        <v>0.35</v>
      </c>
      <c r="Y456" t="n">
        <v>1</v>
      </c>
      <c r="Z456" t="n">
        <v>10</v>
      </c>
    </row>
    <row r="457">
      <c r="A457" t="n">
        <v>28</v>
      </c>
      <c r="B457" t="n">
        <v>115</v>
      </c>
      <c r="C457" t="inlineStr">
        <is>
          <t xml:space="preserve">CONCLUIDO	</t>
        </is>
      </c>
      <c r="D457" t="n">
        <v>5.5832</v>
      </c>
      <c r="E457" t="n">
        <v>17.91</v>
      </c>
      <c r="F457" t="n">
        <v>14.46</v>
      </c>
      <c r="G457" t="n">
        <v>48.2</v>
      </c>
      <c r="H457" t="n">
        <v>0.61</v>
      </c>
      <c r="I457" t="n">
        <v>18</v>
      </c>
      <c r="J457" t="n">
        <v>234.77</v>
      </c>
      <c r="K457" t="n">
        <v>56.94</v>
      </c>
      <c r="L457" t="n">
        <v>8</v>
      </c>
      <c r="M457" t="n">
        <v>16</v>
      </c>
      <c r="N457" t="n">
        <v>54.82</v>
      </c>
      <c r="O457" t="n">
        <v>29188.62</v>
      </c>
      <c r="P457" t="n">
        <v>181.69</v>
      </c>
      <c r="Q457" t="n">
        <v>1389.74</v>
      </c>
      <c r="R457" t="n">
        <v>51.71</v>
      </c>
      <c r="S457" t="n">
        <v>39.31</v>
      </c>
      <c r="T457" t="n">
        <v>5330</v>
      </c>
      <c r="U457" t="n">
        <v>0.76</v>
      </c>
      <c r="V457" t="n">
        <v>0.89</v>
      </c>
      <c r="W457" t="n">
        <v>3.39</v>
      </c>
      <c r="X457" t="n">
        <v>0.34</v>
      </c>
      <c r="Y457" t="n">
        <v>1</v>
      </c>
      <c r="Z457" t="n">
        <v>10</v>
      </c>
    </row>
    <row r="458">
      <c r="A458" t="n">
        <v>29</v>
      </c>
      <c r="B458" t="n">
        <v>115</v>
      </c>
      <c r="C458" t="inlineStr">
        <is>
          <t xml:space="preserve">CONCLUIDO	</t>
        </is>
      </c>
      <c r="D458" t="n">
        <v>5.6019</v>
      </c>
      <c r="E458" t="n">
        <v>17.85</v>
      </c>
      <c r="F458" t="n">
        <v>14.44</v>
      </c>
      <c r="G458" t="n">
        <v>50.98</v>
      </c>
      <c r="H458" t="n">
        <v>0.62</v>
      </c>
      <c r="I458" t="n">
        <v>17</v>
      </c>
      <c r="J458" t="n">
        <v>235.2</v>
      </c>
      <c r="K458" t="n">
        <v>56.94</v>
      </c>
      <c r="L458" t="n">
        <v>8.25</v>
      </c>
      <c r="M458" t="n">
        <v>15</v>
      </c>
      <c r="N458" t="n">
        <v>55</v>
      </c>
      <c r="O458" t="n">
        <v>29241.66</v>
      </c>
      <c r="P458" t="n">
        <v>181.22</v>
      </c>
      <c r="Q458" t="n">
        <v>1389.57</v>
      </c>
      <c r="R458" t="n">
        <v>51.24</v>
      </c>
      <c r="S458" t="n">
        <v>39.31</v>
      </c>
      <c r="T458" t="n">
        <v>5099.71</v>
      </c>
      <c r="U458" t="n">
        <v>0.77</v>
      </c>
      <c r="V458" t="n">
        <v>0.89</v>
      </c>
      <c r="W458" t="n">
        <v>3.39</v>
      </c>
      <c r="X458" t="n">
        <v>0.32</v>
      </c>
      <c r="Y458" t="n">
        <v>1</v>
      </c>
      <c r="Z458" t="n">
        <v>10</v>
      </c>
    </row>
    <row r="459">
      <c r="A459" t="n">
        <v>30</v>
      </c>
      <c r="B459" t="n">
        <v>115</v>
      </c>
      <c r="C459" t="inlineStr">
        <is>
          <t xml:space="preserve">CONCLUIDO	</t>
        </is>
      </c>
      <c r="D459" t="n">
        <v>5.6264</v>
      </c>
      <c r="E459" t="n">
        <v>17.77</v>
      </c>
      <c r="F459" t="n">
        <v>14.41</v>
      </c>
      <c r="G459" t="n">
        <v>54.04</v>
      </c>
      <c r="H459" t="n">
        <v>0.64</v>
      </c>
      <c r="I459" t="n">
        <v>16</v>
      </c>
      <c r="J459" t="n">
        <v>235.63</v>
      </c>
      <c r="K459" t="n">
        <v>56.94</v>
      </c>
      <c r="L459" t="n">
        <v>8.5</v>
      </c>
      <c r="M459" t="n">
        <v>14</v>
      </c>
      <c r="N459" t="n">
        <v>55.18</v>
      </c>
      <c r="O459" t="n">
        <v>29294.76</v>
      </c>
      <c r="P459" t="n">
        <v>177.88</v>
      </c>
      <c r="Q459" t="n">
        <v>1389.67</v>
      </c>
      <c r="R459" t="n">
        <v>50.45</v>
      </c>
      <c r="S459" t="n">
        <v>39.31</v>
      </c>
      <c r="T459" t="n">
        <v>4710.6</v>
      </c>
      <c r="U459" t="n">
        <v>0.78</v>
      </c>
      <c r="V459" t="n">
        <v>0.89</v>
      </c>
      <c r="W459" t="n">
        <v>3.38</v>
      </c>
      <c r="X459" t="n">
        <v>0.29</v>
      </c>
      <c r="Y459" t="n">
        <v>1</v>
      </c>
      <c r="Z459" t="n">
        <v>10</v>
      </c>
    </row>
    <row r="460">
      <c r="A460" t="n">
        <v>31</v>
      </c>
      <c r="B460" t="n">
        <v>115</v>
      </c>
      <c r="C460" t="inlineStr">
        <is>
          <t xml:space="preserve">CONCLUIDO	</t>
        </is>
      </c>
      <c r="D460" t="n">
        <v>5.6187</v>
      </c>
      <c r="E460" t="n">
        <v>17.8</v>
      </c>
      <c r="F460" t="n">
        <v>14.43</v>
      </c>
      <c r="G460" t="n">
        <v>54.13</v>
      </c>
      <c r="H460" t="n">
        <v>0.66</v>
      </c>
      <c r="I460" t="n">
        <v>16</v>
      </c>
      <c r="J460" t="n">
        <v>236.06</v>
      </c>
      <c r="K460" t="n">
        <v>56.94</v>
      </c>
      <c r="L460" t="n">
        <v>8.75</v>
      </c>
      <c r="M460" t="n">
        <v>14</v>
      </c>
      <c r="N460" t="n">
        <v>55.36</v>
      </c>
      <c r="O460" t="n">
        <v>29347.92</v>
      </c>
      <c r="P460" t="n">
        <v>177.91</v>
      </c>
      <c r="Q460" t="n">
        <v>1389.67</v>
      </c>
      <c r="R460" t="n">
        <v>51.13</v>
      </c>
      <c r="S460" t="n">
        <v>39.31</v>
      </c>
      <c r="T460" t="n">
        <v>5051.76</v>
      </c>
      <c r="U460" t="n">
        <v>0.77</v>
      </c>
      <c r="V460" t="n">
        <v>0.89</v>
      </c>
      <c r="W460" t="n">
        <v>3.39</v>
      </c>
      <c r="X460" t="n">
        <v>0.31</v>
      </c>
      <c r="Y460" t="n">
        <v>1</v>
      </c>
      <c r="Z460" t="n">
        <v>10</v>
      </c>
    </row>
    <row r="461">
      <c r="A461" t="n">
        <v>32</v>
      </c>
      <c r="B461" t="n">
        <v>115</v>
      </c>
      <c r="C461" t="inlineStr">
        <is>
          <t xml:space="preserve">CONCLUIDO	</t>
        </is>
      </c>
      <c r="D461" t="n">
        <v>5.6425</v>
      </c>
      <c r="E461" t="n">
        <v>17.72</v>
      </c>
      <c r="F461" t="n">
        <v>14.4</v>
      </c>
      <c r="G461" t="n">
        <v>57.61</v>
      </c>
      <c r="H461" t="n">
        <v>0.68</v>
      </c>
      <c r="I461" t="n">
        <v>15</v>
      </c>
      <c r="J461" t="n">
        <v>236.49</v>
      </c>
      <c r="K461" t="n">
        <v>56.94</v>
      </c>
      <c r="L461" t="n">
        <v>9</v>
      </c>
      <c r="M461" t="n">
        <v>12</v>
      </c>
      <c r="N461" t="n">
        <v>55.55</v>
      </c>
      <c r="O461" t="n">
        <v>29401.15</v>
      </c>
      <c r="P461" t="n">
        <v>175.1</v>
      </c>
      <c r="Q461" t="n">
        <v>1389.7</v>
      </c>
      <c r="R461" t="n">
        <v>50.1</v>
      </c>
      <c r="S461" t="n">
        <v>39.31</v>
      </c>
      <c r="T461" t="n">
        <v>4542.17</v>
      </c>
      <c r="U461" t="n">
        <v>0.78</v>
      </c>
      <c r="V461" t="n">
        <v>0.89</v>
      </c>
      <c r="W461" t="n">
        <v>3.38</v>
      </c>
      <c r="X461" t="n">
        <v>0.28</v>
      </c>
      <c r="Y461" t="n">
        <v>1</v>
      </c>
      <c r="Z461" t="n">
        <v>10</v>
      </c>
    </row>
    <row r="462">
      <c r="A462" t="n">
        <v>33</v>
      </c>
      <c r="B462" t="n">
        <v>115</v>
      </c>
      <c r="C462" t="inlineStr">
        <is>
          <t xml:space="preserve">CONCLUIDO	</t>
        </is>
      </c>
      <c r="D462" t="n">
        <v>5.6424</v>
      </c>
      <c r="E462" t="n">
        <v>17.72</v>
      </c>
      <c r="F462" t="n">
        <v>14.4</v>
      </c>
      <c r="G462" t="n">
        <v>57.62</v>
      </c>
      <c r="H462" t="n">
        <v>0.6899999999999999</v>
      </c>
      <c r="I462" t="n">
        <v>15</v>
      </c>
      <c r="J462" t="n">
        <v>236.92</v>
      </c>
      <c r="K462" t="n">
        <v>56.94</v>
      </c>
      <c r="L462" t="n">
        <v>9.25</v>
      </c>
      <c r="M462" t="n">
        <v>11</v>
      </c>
      <c r="N462" t="n">
        <v>55.73</v>
      </c>
      <c r="O462" t="n">
        <v>29454.44</v>
      </c>
      <c r="P462" t="n">
        <v>173.91</v>
      </c>
      <c r="Q462" t="n">
        <v>1389.57</v>
      </c>
      <c r="R462" t="n">
        <v>49.95</v>
      </c>
      <c r="S462" t="n">
        <v>39.31</v>
      </c>
      <c r="T462" t="n">
        <v>4464.54</v>
      </c>
      <c r="U462" t="n">
        <v>0.79</v>
      </c>
      <c r="V462" t="n">
        <v>0.89</v>
      </c>
      <c r="W462" t="n">
        <v>3.39</v>
      </c>
      <c r="X462" t="n">
        <v>0.28</v>
      </c>
      <c r="Y462" t="n">
        <v>1</v>
      </c>
      <c r="Z462" t="n">
        <v>10</v>
      </c>
    </row>
    <row r="463">
      <c r="A463" t="n">
        <v>34</v>
      </c>
      <c r="B463" t="n">
        <v>115</v>
      </c>
      <c r="C463" t="inlineStr">
        <is>
          <t xml:space="preserve">CONCLUIDO	</t>
        </is>
      </c>
      <c r="D463" t="n">
        <v>5.6369</v>
      </c>
      <c r="E463" t="n">
        <v>17.74</v>
      </c>
      <c r="F463" t="n">
        <v>14.42</v>
      </c>
      <c r="G463" t="n">
        <v>57.68</v>
      </c>
      <c r="H463" t="n">
        <v>0.71</v>
      </c>
      <c r="I463" t="n">
        <v>15</v>
      </c>
      <c r="J463" t="n">
        <v>237.35</v>
      </c>
      <c r="K463" t="n">
        <v>56.94</v>
      </c>
      <c r="L463" t="n">
        <v>9.5</v>
      </c>
      <c r="M463" t="n">
        <v>10</v>
      </c>
      <c r="N463" t="n">
        <v>55.91</v>
      </c>
      <c r="O463" t="n">
        <v>29507.8</v>
      </c>
      <c r="P463" t="n">
        <v>172.57</v>
      </c>
      <c r="Q463" t="n">
        <v>1389.57</v>
      </c>
      <c r="R463" t="n">
        <v>50.55</v>
      </c>
      <c r="S463" t="n">
        <v>39.31</v>
      </c>
      <c r="T463" t="n">
        <v>4765.21</v>
      </c>
      <c r="U463" t="n">
        <v>0.78</v>
      </c>
      <c r="V463" t="n">
        <v>0.89</v>
      </c>
      <c r="W463" t="n">
        <v>3.39</v>
      </c>
      <c r="X463" t="n">
        <v>0.3</v>
      </c>
      <c r="Y463" t="n">
        <v>1</v>
      </c>
      <c r="Z463" t="n">
        <v>10</v>
      </c>
    </row>
    <row r="464">
      <c r="A464" t="n">
        <v>35</v>
      </c>
      <c r="B464" t="n">
        <v>115</v>
      </c>
      <c r="C464" t="inlineStr">
        <is>
          <t xml:space="preserve">CONCLUIDO	</t>
        </is>
      </c>
      <c r="D464" t="n">
        <v>5.6617</v>
      </c>
      <c r="E464" t="n">
        <v>17.66</v>
      </c>
      <c r="F464" t="n">
        <v>14.39</v>
      </c>
      <c r="G464" t="n">
        <v>61.66</v>
      </c>
      <c r="H464" t="n">
        <v>0.73</v>
      </c>
      <c r="I464" t="n">
        <v>14</v>
      </c>
      <c r="J464" t="n">
        <v>237.79</v>
      </c>
      <c r="K464" t="n">
        <v>56.94</v>
      </c>
      <c r="L464" t="n">
        <v>9.75</v>
      </c>
      <c r="M464" t="n">
        <v>9</v>
      </c>
      <c r="N464" t="n">
        <v>56.09</v>
      </c>
      <c r="O464" t="n">
        <v>29561.22</v>
      </c>
      <c r="P464" t="n">
        <v>171.43</v>
      </c>
      <c r="Q464" t="n">
        <v>1389.59</v>
      </c>
      <c r="R464" t="n">
        <v>49.67</v>
      </c>
      <c r="S464" t="n">
        <v>39.31</v>
      </c>
      <c r="T464" t="n">
        <v>4331.58</v>
      </c>
      <c r="U464" t="n">
        <v>0.79</v>
      </c>
      <c r="V464" t="n">
        <v>0.89</v>
      </c>
      <c r="W464" t="n">
        <v>3.38</v>
      </c>
      <c r="X464" t="n">
        <v>0.27</v>
      </c>
      <c r="Y464" t="n">
        <v>1</v>
      </c>
      <c r="Z464" t="n">
        <v>10</v>
      </c>
    </row>
    <row r="465">
      <c r="A465" t="n">
        <v>36</v>
      </c>
      <c r="B465" t="n">
        <v>115</v>
      </c>
      <c r="C465" t="inlineStr">
        <is>
          <t xml:space="preserve">CONCLUIDO	</t>
        </is>
      </c>
      <c r="D465" t="n">
        <v>5.6575</v>
      </c>
      <c r="E465" t="n">
        <v>17.68</v>
      </c>
      <c r="F465" t="n">
        <v>14.4</v>
      </c>
      <c r="G465" t="n">
        <v>61.72</v>
      </c>
      <c r="H465" t="n">
        <v>0.75</v>
      </c>
      <c r="I465" t="n">
        <v>14</v>
      </c>
      <c r="J465" t="n">
        <v>238.22</v>
      </c>
      <c r="K465" t="n">
        <v>56.94</v>
      </c>
      <c r="L465" t="n">
        <v>10</v>
      </c>
      <c r="M465" t="n">
        <v>4</v>
      </c>
      <c r="N465" t="n">
        <v>56.28</v>
      </c>
      <c r="O465" t="n">
        <v>29614.71</v>
      </c>
      <c r="P465" t="n">
        <v>170.49</v>
      </c>
      <c r="Q465" t="n">
        <v>1389.76</v>
      </c>
      <c r="R465" t="n">
        <v>49.47</v>
      </c>
      <c r="S465" t="n">
        <v>39.31</v>
      </c>
      <c r="T465" t="n">
        <v>4229.39</v>
      </c>
      <c r="U465" t="n">
        <v>0.79</v>
      </c>
      <c r="V465" t="n">
        <v>0.89</v>
      </c>
      <c r="W465" t="n">
        <v>3.4</v>
      </c>
      <c r="X465" t="n">
        <v>0.28</v>
      </c>
      <c r="Y465" t="n">
        <v>1</v>
      </c>
      <c r="Z465" t="n">
        <v>10</v>
      </c>
    </row>
    <row r="466">
      <c r="A466" t="n">
        <v>37</v>
      </c>
      <c r="B466" t="n">
        <v>115</v>
      </c>
      <c r="C466" t="inlineStr">
        <is>
          <t xml:space="preserve">CONCLUIDO	</t>
        </is>
      </c>
      <c r="D466" t="n">
        <v>5.6591</v>
      </c>
      <c r="E466" t="n">
        <v>17.67</v>
      </c>
      <c r="F466" t="n">
        <v>14.4</v>
      </c>
      <c r="G466" t="n">
        <v>61.69</v>
      </c>
      <c r="H466" t="n">
        <v>0.76</v>
      </c>
      <c r="I466" t="n">
        <v>14</v>
      </c>
      <c r="J466" t="n">
        <v>238.66</v>
      </c>
      <c r="K466" t="n">
        <v>56.94</v>
      </c>
      <c r="L466" t="n">
        <v>10.25</v>
      </c>
      <c r="M466" t="n">
        <v>3</v>
      </c>
      <c r="N466" t="n">
        <v>56.46</v>
      </c>
      <c r="O466" t="n">
        <v>29668.27</v>
      </c>
      <c r="P466" t="n">
        <v>169.79</v>
      </c>
      <c r="Q466" t="n">
        <v>1389.6</v>
      </c>
      <c r="R466" t="n">
        <v>49.42</v>
      </c>
      <c r="S466" t="n">
        <v>39.31</v>
      </c>
      <c r="T466" t="n">
        <v>4207.01</v>
      </c>
      <c r="U466" t="n">
        <v>0.8</v>
      </c>
      <c r="V466" t="n">
        <v>0.89</v>
      </c>
      <c r="W466" t="n">
        <v>3.4</v>
      </c>
      <c r="X466" t="n">
        <v>0.27</v>
      </c>
      <c r="Y466" t="n">
        <v>1</v>
      </c>
      <c r="Z466" t="n">
        <v>10</v>
      </c>
    </row>
    <row r="467">
      <c r="A467" t="n">
        <v>38</v>
      </c>
      <c r="B467" t="n">
        <v>115</v>
      </c>
      <c r="C467" t="inlineStr">
        <is>
          <t xml:space="preserve">CONCLUIDO	</t>
        </is>
      </c>
      <c r="D467" t="n">
        <v>5.6562</v>
      </c>
      <c r="E467" t="n">
        <v>17.68</v>
      </c>
      <c r="F467" t="n">
        <v>14.4</v>
      </c>
      <c r="G467" t="n">
        <v>61.73</v>
      </c>
      <c r="H467" t="n">
        <v>0.78</v>
      </c>
      <c r="I467" t="n">
        <v>14</v>
      </c>
      <c r="J467" t="n">
        <v>239.09</v>
      </c>
      <c r="K467" t="n">
        <v>56.94</v>
      </c>
      <c r="L467" t="n">
        <v>10.5</v>
      </c>
      <c r="M467" t="n">
        <v>2</v>
      </c>
      <c r="N467" t="n">
        <v>56.65</v>
      </c>
      <c r="O467" t="n">
        <v>29721.89</v>
      </c>
      <c r="P467" t="n">
        <v>169.59</v>
      </c>
      <c r="Q467" t="n">
        <v>1389.74</v>
      </c>
      <c r="R467" t="n">
        <v>49.6</v>
      </c>
      <c r="S467" t="n">
        <v>39.31</v>
      </c>
      <c r="T467" t="n">
        <v>4294.72</v>
      </c>
      <c r="U467" t="n">
        <v>0.79</v>
      </c>
      <c r="V467" t="n">
        <v>0.89</v>
      </c>
      <c r="W467" t="n">
        <v>3.4</v>
      </c>
      <c r="X467" t="n">
        <v>0.28</v>
      </c>
      <c r="Y467" t="n">
        <v>1</v>
      </c>
      <c r="Z467" t="n">
        <v>10</v>
      </c>
    </row>
    <row r="468">
      <c r="A468" t="n">
        <v>39</v>
      </c>
      <c r="B468" t="n">
        <v>115</v>
      </c>
      <c r="C468" t="inlineStr">
        <is>
          <t xml:space="preserve">CONCLUIDO	</t>
        </is>
      </c>
      <c r="D468" t="n">
        <v>5.655</v>
      </c>
      <c r="E468" t="n">
        <v>17.68</v>
      </c>
      <c r="F468" t="n">
        <v>14.41</v>
      </c>
      <c r="G468" t="n">
        <v>61.75</v>
      </c>
      <c r="H468" t="n">
        <v>0.8</v>
      </c>
      <c r="I468" t="n">
        <v>14</v>
      </c>
      <c r="J468" t="n">
        <v>239.53</v>
      </c>
      <c r="K468" t="n">
        <v>56.94</v>
      </c>
      <c r="L468" t="n">
        <v>10.75</v>
      </c>
      <c r="M468" t="n">
        <v>0</v>
      </c>
      <c r="N468" t="n">
        <v>56.83</v>
      </c>
      <c r="O468" t="n">
        <v>29775.57</v>
      </c>
      <c r="P468" t="n">
        <v>169.62</v>
      </c>
      <c r="Q468" t="n">
        <v>1389.67</v>
      </c>
      <c r="R468" t="n">
        <v>49.77</v>
      </c>
      <c r="S468" t="n">
        <v>39.31</v>
      </c>
      <c r="T468" t="n">
        <v>4379.72</v>
      </c>
      <c r="U468" t="n">
        <v>0.79</v>
      </c>
      <c r="V468" t="n">
        <v>0.89</v>
      </c>
      <c r="W468" t="n">
        <v>3.4</v>
      </c>
      <c r="X468" t="n">
        <v>0.29</v>
      </c>
      <c r="Y468" t="n">
        <v>1</v>
      </c>
      <c r="Z468" t="n">
        <v>10</v>
      </c>
    </row>
    <row r="469">
      <c r="A469" t="n">
        <v>0</v>
      </c>
      <c r="B469" t="n">
        <v>35</v>
      </c>
      <c r="C469" t="inlineStr">
        <is>
          <t xml:space="preserve">CONCLUIDO	</t>
        </is>
      </c>
      <c r="D469" t="n">
        <v>5.2498</v>
      </c>
      <c r="E469" t="n">
        <v>19.05</v>
      </c>
      <c r="F469" t="n">
        <v>15.76</v>
      </c>
      <c r="G469" t="n">
        <v>11.68</v>
      </c>
      <c r="H469" t="n">
        <v>0.22</v>
      </c>
      <c r="I469" t="n">
        <v>81</v>
      </c>
      <c r="J469" t="n">
        <v>80.84</v>
      </c>
      <c r="K469" t="n">
        <v>35.1</v>
      </c>
      <c r="L469" t="n">
        <v>1</v>
      </c>
      <c r="M469" t="n">
        <v>79</v>
      </c>
      <c r="N469" t="n">
        <v>9.74</v>
      </c>
      <c r="O469" t="n">
        <v>10204.21</v>
      </c>
      <c r="P469" t="n">
        <v>111.77</v>
      </c>
      <c r="Q469" t="n">
        <v>1390.09</v>
      </c>
      <c r="R469" t="n">
        <v>92.45999999999999</v>
      </c>
      <c r="S469" t="n">
        <v>39.31</v>
      </c>
      <c r="T469" t="n">
        <v>25390.78</v>
      </c>
      <c r="U469" t="n">
        <v>0.43</v>
      </c>
      <c r="V469" t="n">
        <v>0.8100000000000001</v>
      </c>
      <c r="W469" t="n">
        <v>3.49</v>
      </c>
      <c r="X469" t="n">
        <v>1.64</v>
      </c>
      <c r="Y469" t="n">
        <v>1</v>
      </c>
      <c r="Z469" t="n">
        <v>10</v>
      </c>
    </row>
    <row r="470">
      <c r="A470" t="n">
        <v>1</v>
      </c>
      <c r="B470" t="n">
        <v>35</v>
      </c>
      <c r="C470" t="inlineStr">
        <is>
          <t xml:space="preserve">CONCLUIDO	</t>
        </is>
      </c>
      <c r="D470" t="n">
        <v>5.4705</v>
      </c>
      <c r="E470" t="n">
        <v>18.28</v>
      </c>
      <c r="F470" t="n">
        <v>15.34</v>
      </c>
      <c r="G470" t="n">
        <v>15.09</v>
      </c>
      <c r="H470" t="n">
        <v>0.27</v>
      </c>
      <c r="I470" t="n">
        <v>61</v>
      </c>
      <c r="J470" t="n">
        <v>81.14</v>
      </c>
      <c r="K470" t="n">
        <v>35.1</v>
      </c>
      <c r="L470" t="n">
        <v>1.25</v>
      </c>
      <c r="M470" t="n">
        <v>59</v>
      </c>
      <c r="N470" t="n">
        <v>9.789999999999999</v>
      </c>
      <c r="O470" t="n">
        <v>10241.25</v>
      </c>
      <c r="P470" t="n">
        <v>104.63</v>
      </c>
      <c r="Q470" t="n">
        <v>1389.8</v>
      </c>
      <c r="R470" t="n">
        <v>79.27</v>
      </c>
      <c r="S470" t="n">
        <v>39.31</v>
      </c>
      <c r="T470" t="n">
        <v>18897.89</v>
      </c>
      <c r="U470" t="n">
        <v>0.5</v>
      </c>
      <c r="V470" t="n">
        <v>0.84</v>
      </c>
      <c r="W470" t="n">
        <v>3.45</v>
      </c>
      <c r="X470" t="n">
        <v>1.21</v>
      </c>
      <c r="Y470" t="n">
        <v>1</v>
      </c>
      <c r="Z470" t="n">
        <v>10</v>
      </c>
    </row>
    <row r="471">
      <c r="A471" t="n">
        <v>2</v>
      </c>
      <c r="B471" t="n">
        <v>35</v>
      </c>
      <c r="C471" t="inlineStr">
        <is>
          <t xml:space="preserve">CONCLUIDO	</t>
        </is>
      </c>
      <c r="D471" t="n">
        <v>5.6086</v>
      </c>
      <c r="E471" t="n">
        <v>17.83</v>
      </c>
      <c r="F471" t="n">
        <v>15.09</v>
      </c>
      <c r="G471" t="n">
        <v>18.48</v>
      </c>
      <c r="H471" t="n">
        <v>0.32</v>
      </c>
      <c r="I471" t="n">
        <v>49</v>
      </c>
      <c r="J471" t="n">
        <v>81.44</v>
      </c>
      <c r="K471" t="n">
        <v>35.1</v>
      </c>
      <c r="L471" t="n">
        <v>1.5</v>
      </c>
      <c r="M471" t="n">
        <v>40</v>
      </c>
      <c r="N471" t="n">
        <v>9.84</v>
      </c>
      <c r="O471" t="n">
        <v>10278.32</v>
      </c>
      <c r="P471" t="n">
        <v>98.3</v>
      </c>
      <c r="Q471" t="n">
        <v>1389.83</v>
      </c>
      <c r="R471" t="n">
        <v>71.31999999999999</v>
      </c>
      <c r="S471" t="n">
        <v>39.31</v>
      </c>
      <c r="T471" t="n">
        <v>14979.12</v>
      </c>
      <c r="U471" t="n">
        <v>0.55</v>
      </c>
      <c r="V471" t="n">
        <v>0.85</v>
      </c>
      <c r="W471" t="n">
        <v>3.45</v>
      </c>
      <c r="X471" t="n">
        <v>0.97</v>
      </c>
      <c r="Y471" t="n">
        <v>1</v>
      </c>
      <c r="Z471" t="n">
        <v>10</v>
      </c>
    </row>
    <row r="472">
      <c r="A472" t="n">
        <v>3</v>
      </c>
      <c r="B472" t="n">
        <v>35</v>
      </c>
      <c r="C472" t="inlineStr">
        <is>
          <t xml:space="preserve">CONCLUIDO	</t>
        </is>
      </c>
      <c r="D472" t="n">
        <v>5.6786</v>
      </c>
      <c r="E472" t="n">
        <v>17.61</v>
      </c>
      <c r="F472" t="n">
        <v>14.99</v>
      </c>
      <c r="G472" t="n">
        <v>21.42</v>
      </c>
      <c r="H472" t="n">
        <v>0.38</v>
      </c>
      <c r="I472" t="n">
        <v>42</v>
      </c>
      <c r="J472" t="n">
        <v>81.73999999999999</v>
      </c>
      <c r="K472" t="n">
        <v>35.1</v>
      </c>
      <c r="L472" t="n">
        <v>1.75</v>
      </c>
      <c r="M472" t="n">
        <v>14</v>
      </c>
      <c r="N472" t="n">
        <v>9.890000000000001</v>
      </c>
      <c r="O472" t="n">
        <v>10315.41</v>
      </c>
      <c r="P472" t="n">
        <v>95.06</v>
      </c>
      <c r="Q472" t="n">
        <v>1389.95</v>
      </c>
      <c r="R472" t="n">
        <v>67.29000000000001</v>
      </c>
      <c r="S472" t="n">
        <v>39.31</v>
      </c>
      <c r="T472" t="n">
        <v>12998.5</v>
      </c>
      <c r="U472" t="n">
        <v>0.58</v>
      </c>
      <c r="V472" t="n">
        <v>0.86</v>
      </c>
      <c r="W472" t="n">
        <v>3.47</v>
      </c>
      <c r="X472" t="n">
        <v>0.87</v>
      </c>
      <c r="Y472" t="n">
        <v>1</v>
      </c>
      <c r="Z472" t="n">
        <v>10</v>
      </c>
    </row>
    <row r="473">
      <c r="A473" t="n">
        <v>4</v>
      </c>
      <c r="B473" t="n">
        <v>35</v>
      </c>
      <c r="C473" t="inlineStr">
        <is>
          <t xml:space="preserve">CONCLUIDO	</t>
        </is>
      </c>
      <c r="D473" t="n">
        <v>5.6868</v>
      </c>
      <c r="E473" t="n">
        <v>17.58</v>
      </c>
      <c r="F473" t="n">
        <v>14.99</v>
      </c>
      <c r="G473" t="n">
        <v>21.93</v>
      </c>
      <c r="H473" t="n">
        <v>0.43</v>
      </c>
      <c r="I473" t="n">
        <v>41</v>
      </c>
      <c r="J473" t="n">
        <v>82.04000000000001</v>
      </c>
      <c r="K473" t="n">
        <v>35.1</v>
      </c>
      <c r="L473" t="n">
        <v>2</v>
      </c>
      <c r="M473" t="n">
        <v>1</v>
      </c>
      <c r="N473" t="n">
        <v>9.94</v>
      </c>
      <c r="O473" t="n">
        <v>10352.53</v>
      </c>
      <c r="P473" t="n">
        <v>94.45999999999999</v>
      </c>
      <c r="Q473" t="n">
        <v>1389.99</v>
      </c>
      <c r="R473" t="n">
        <v>66.61</v>
      </c>
      <c r="S473" t="n">
        <v>39.31</v>
      </c>
      <c r="T473" t="n">
        <v>12665.94</v>
      </c>
      <c r="U473" t="n">
        <v>0.59</v>
      </c>
      <c r="V473" t="n">
        <v>0.86</v>
      </c>
      <c r="W473" t="n">
        <v>3.48</v>
      </c>
      <c r="X473" t="n">
        <v>0.86</v>
      </c>
      <c r="Y473" t="n">
        <v>1</v>
      </c>
      <c r="Z473" t="n">
        <v>10</v>
      </c>
    </row>
    <row r="474">
      <c r="A474" t="n">
        <v>5</v>
      </c>
      <c r="B474" t="n">
        <v>35</v>
      </c>
      <c r="C474" t="inlineStr">
        <is>
          <t xml:space="preserve">CONCLUIDO	</t>
        </is>
      </c>
      <c r="D474" t="n">
        <v>5.6867</v>
      </c>
      <c r="E474" t="n">
        <v>17.58</v>
      </c>
      <c r="F474" t="n">
        <v>14.99</v>
      </c>
      <c r="G474" t="n">
        <v>21.93</v>
      </c>
      <c r="H474" t="n">
        <v>0.48</v>
      </c>
      <c r="I474" t="n">
        <v>41</v>
      </c>
      <c r="J474" t="n">
        <v>82.34</v>
      </c>
      <c r="K474" t="n">
        <v>35.1</v>
      </c>
      <c r="L474" t="n">
        <v>2.25</v>
      </c>
      <c r="M474" t="n">
        <v>0</v>
      </c>
      <c r="N474" t="n">
        <v>9.99</v>
      </c>
      <c r="O474" t="n">
        <v>10389.66</v>
      </c>
      <c r="P474" t="n">
        <v>94.76000000000001</v>
      </c>
      <c r="Q474" t="n">
        <v>1389.98</v>
      </c>
      <c r="R474" t="n">
        <v>66.59</v>
      </c>
      <c r="S474" t="n">
        <v>39.31</v>
      </c>
      <c r="T474" t="n">
        <v>12656.87</v>
      </c>
      <c r="U474" t="n">
        <v>0.59</v>
      </c>
      <c r="V474" t="n">
        <v>0.86</v>
      </c>
      <c r="W474" t="n">
        <v>3.48</v>
      </c>
      <c r="X474" t="n">
        <v>0.86</v>
      </c>
      <c r="Y474" t="n">
        <v>1</v>
      </c>
      <c r="Z474" t="n">
        <v>10</v>
      </c>
    </row>
    <row r="475">
      <c r="A475" t="n">
        <v>0</v>
      </c>
      <c r="B475" t="n">
        <v>50</v>
      </c>
      <c r="C475" t="inlineStr">
        <is>
          <t xml:space="preserve">CONCLUIDO	</t>
        </is>
      </c>
      <c r="D475" t="n">
        <v>4.8255</v>
      </c>
      <c r="E475" t="n">
        <v>20.72</v>
      </c>
      <c r="F475" t="n">
        <v>16.31</v>
      </c>
      <c r="G475" t="n">
        <v>9.15</v>
      </c>
      <c r="H475" t="n">
        <v>0.16</v>
      </c>
      <c r="I475" t="n">
        <v>107</v>
      </c>
      <c r="J475" t="n">
        <v>107.41</v>
      </c>
      <c r="K475" t="n">
        <v>41.65</v>
      </c>
      <c r="L475" t="n">
        <v>1</v>
      </c>
      <c r="M475" t="n">
        <v>105</v>
      </c>
      <c r="N475" t="n">
        <v>14.77</v>
      </c>
      <c r="O475" t="n">
        <v>13481.73</v>
      </c>
      <c r="P475" t="n">
        <v>147.21</v>
      </c>
      <c r="Q475" t="n">
        <v>1390.04</v>
      </c>
      <c r="R475" t="n">
        <v>109.05</v>
      </c>
      <c r="S475" t="n">
        <v>39.31</v>
      </c>
      <c r="T475" t="n">
        <v>33553.9</v>
      </c>
      <c r="U475" t="n">
        <v>0.36</v>
      </c>
      <c r="V475" t="n">
        <v>0.79</v>
      </c>
      <c r="W475" t="n">
        <v>3.55</v>
      </c>
      <c r="X475" t="n">
        <v>2.18</v>
      </c>
      <c r="Y475" t="n">
        <v>1</v>
      </c>
      <c r="Z475" t="n">
        <v>10</v>
      </c>
    </row>
    <row r="476">
      <c r="A476" t="n">
        <v>1</v>
      </c>
      <c r="B476" t="n">
        <v>50</v>
      </c>
      <c r="C476" t="inlineStr">
        <is>
          <t xml:space="preserve">CONCLUIDO	</t>
        </is>
      </c>
      <c r="D476" t="n">
        <v>5.1031</v>
      </c>
      <c r="E476" t="n">
        <v>19.6</v>
      </c>
      <c r="F476" t="n">
        <v>15.76</v>
      </c>
      <c r="G476" t="n">
        <v>11.67</v>
      </c>
      <c r="H476" t="n">
        <v>0.2</v>
      </c>
      <c r="I476" t="n">
        <v>81</v>
      </c>
      <c r="J476" t="n">
        <v>107.73</v>
      </c>
      <c r="K476" t="n">
        <v>41.65</v>
      </c>
      <c r="L476" t="n">
        <v>1.25</v>
      </c>
      <c r="M476" t="n">
        <v>79</v>
      </c>
      <c r="N476" t="n">
        <v>14.83</v>
      </c>
      <c r="O476" t="n">
        <v>13520.81</v>
      </c>
      <c r="P476" t="n">
        <v>139.22</v>
      </c>
      <c r="Q476" t="n">
        <v>1389.81</v>
      </c>
      <c r="R476" t="n">
        <v>92.39</v>
      </c>
      <c r="S476" t="n">
        <v>39.31</v>
      </c>
      <c r="T476" t="n">
        <v>25355.33</v>
      </c>
      <c r="U476" t="n">
        <v>0.43</v>
      </c>
      <c r="V476" t="n">
        <v>0.8100000000000001</v>
      </c>
      <c r="W476" t="n">
        <v>3.49</v>
      </c>
      <c r="X476" t="n">
        <v>1.64</v>
      </c>
      <c r="Y476" t="n">
        <v>1</v>
      </c>
      <c r="Z476" t="n">
        <v>10</v>
      </c>
    </row>
    <row r="477">
      <c r="A477" t="n">
        <v>2</v>
      </c>
      <c r="B477" t="n">
        <v>50</v>
      </c>
      <c r="C477" t="inlineStr">
        <is>
          <t xml:space="preserve">CONCLUIDO	</t>
        </is>
      </c>
      <c r="D477" t="n">
        <v>5.2915</v>
      </c>
      <c r="E477" t="n">
        <v>18.9</v>
      </c>
      <c r="F477" t="n">
        <v>15.42</v>
      </c>
      <c r="G477" t="n">
        <v>14.23</v>
      </c>
      <c r="H477" t="n">
        <v>0.24</v>
      </c>
      <c r="I477" t="n">
        <v>65</v>
      </c>
      <c r="J477" t="n">
        <v>108.05</v>
      </c>
      <c r="K477" t="n">
        <v>41.65</v>
      </c>
      <c r="L477" t="n">
        <v>1.5</v>
      </c>
      <c r="M477" t="n">
        <v>63</v>
      </c>
      <c r="N477" t="n">
        <v>14.9</v>
      </c>
      <c r="O477" t="n">
        <v>13559.91</v>
      </c>
      <c r="P477" t="n">
        <v>133.22</v>
      </c>
      <c r="Q477" t="n">
        <v>1389.61</v>
      </c>
      <c r="R477" t="n">
        <v>81.48999999999999</v>
      </c>
      <c r="S477" t="n">
        <v>39.31</v>
      </c>
      <c r="T477" t="n">
        <v>19984.86</v>
      </c>
      <c r="U477" t="n">
        <v>0.48</v>
      </c>
      <c r="V477" t="n">
        <v>0.83</v>
      </c>
      <c r="W477" t="n">
        <v>3.47</v>
      </c>
      <c r="X477" t="n">
        <v>1.3</v>
      </c>
      <c r="Y477" t="n">
        <v>1</v>
      </c>
      <c r="Z477" t="n">
        <v>10</v>
      </c>
    </row>
    <row r="478">
      <c r="A478" t="n">
        <v>3</v>
      </c>
      <c r="B478" t="n">
        <v>50</v>
      </c>
      <c r="C478" t="inlineStr">
        <is>
          <t xml:space="preserve">CONCLUIDO	</t>
        </is>
      </c>
      <c r="D478" t="n">
        <v>5.4246</v>
      </c>
      <c r="E478" t="n">
        <v>18.43</v>
      </c>
      <c r="F478" t="n">
        <v>15.2</v>
      </c>
      <c r="G478" t="n">
        <v>16.89</v>
      </c>
      <c r="H478" t="n">
        <v>0.28</v>
      </c>
      <c r="I478" t="n">
        <v>54</v>
      </c>
      <c r="J478" t="n">
        <v>108.37</v>
      </c>
      <c r="K478" t="n">
        <v>41.65</v>
      </c>
      <c r="L478" t="n">
        <v>1.75</v>
      </c>
      <c r="M478" t="n">
        <v>52</v>
      </c>
      <c r="N478" t="n">
        <v>14.97</v>
      </c>
      <c r="O478" t="n">
        <v>13599.17</v>
      </c>
      <c r="P478" t="n">
        <v>128.4</v>
      </c>
      <c r="Q478" t="n">
        <v>1389.77</v>
      </c>
      <c r="R478" t="n">
        <v>74.65000000000001</v>
      </c>
      <c r="S478" t="n">
        <v>39.31</v>
      </c>
      <c r="T478" t="n">
        <v>16622.76</v>
      </c>
      <c r="U478" t="n">
        <v>0.53</v>
      </c>
      <c r="V478" t="n">
        <v>0.84</v>
      </c>
      <c r="W478" t="n">
        <v>3.45</v>
      </c>
      <c r="X478" t="n">
        <v>1.07</v>
      </c>
      <c r="Y478" t="n">
        <v>1</v>
      </c>
      <c r="Z478" t="n">
        <v>10</v>
      </c>
    </row>
    <row r="479">
      <c r="A479" t="n">
        <v>4</v>
      </c>
      <c r="B479" t="n">
        <v>50</v>
      </c>
      <c r="C479" t="inlineStr">
        <is>
          <t xml:space="preserve">CONCLUIDO	</t>
        </is>
      </c>
      <c r="D479" t="n">
        <v>5.5275</v>
      </c>
      <c r="E479" t="n">
        <v>18.09</v>
      </c>
      <c r="F479" t="n">
        <v>15.03</v>
      </c>
      <c r="G479" t="n">
        <v>19.61</v>
      </c>
      <c r="H479" t="n">
        <v>0.32</v>
      </c>
      <c r="I479" t="n">
        <v>46</v>
      </c>
      <c r="J479" t="n">
        <v>108.68</v>
      </c>
      <c r="K479" t="n">
        <v>41.65</v>
      </c>
      <c r="L479" t="n">
        <v>2</v>
      </c>
      <c r="M479" t="n">
        <v>44</v>
      </c>
      <c r="N479" t="n">
        <v>15.03</v>
      </c>
      <c r="O479" t="n">
        <v>13638.32</v>
      </c>
      <c r="P479" t="n">
        <v>123.33</v>
      </c>
      <c r="Q479" t="n">
        <v>1389.87</v>
      </c>
      <c r="R479" t="n">
        <v>69.65000000000001</v>
      </c>
      <c r="S479" t="n">
        <v>39.31</v>
      </c>
      <c r="T479" t="n">
        <v>14161.55</v>
      </c>
      <c r="U479" t="n">
        <v>0.5600000000000001</v>
      </c>
      <c r="V479" t="n">
        <v>0.85</v>
      </c>
      <c r="W479" t="n">
        <v>3.44</v>
      </c>
      <c r="X479" t="n">
        <v>0.91</v>
      </c>
      <c r="Y479" t="n">
        <v>1</v>
      </c>
      <c r="Z479" t="n">
        <v>10</v>
      </c>
    </row>
    <row r="480">
      <c r="A480" t="n">
        <v>5</v>
      </c>
      <c r="B480" t="n">
        <v>50</v>
      </c>
      <c r="C480" t="inlineStr">
        <is>
          <t xml:space="preserve">CONCLUIDO	</t>
        </is>
      </c>
      <c r="D480" t="n">
        <v>5.6225</v>
      </c>
      <c r="E480" t="n">
        <v>17.79</v>
      </c>
      <c r="F480" t="n">
        <v>14.88</v>
      </c>
      <c r="G480" t="n">
        <v>22.9</v>
      </c>
      <c r="H480" t="n">
        <v>0.36</v>
      </c>
      <c r="I480" t="n">
        <v>39</v>
      </c>
      <c r="J480" t="n">
        <v>109</v>
      </c>
      <c r="K480" t="n">
        <v>41.65</v>
      </c>
      <c r="L480" t="n">
        <v>2.25</v>
      </c>
      <c r="M480" t="n">
        <v>37</v>
      </c>
      <c r="N480" t="n">
        <v>15.1</v>
      </c>
      <c r="O480" t="n">
        <v>13677.51</v>
      </c>
      <c r="P480" t="n">
        <v>118.92</v>
      </c>
      <c r="Q480" t="n">
        <v>1389.64</v>
      </c>
      <c r="R480" t="n">
        <v>64.88</v>
      </c>
      <c r="S480" t="n">
        <v>39.31</v>
      </c>
      <c r="T480" t="n">
        <v>11808.54</v>
      </c>
      <c r="U480" t="n">
        <v>0.61</v>
      </c>
      <c r="V480" t="n">
        <v>0.86</v>
      </c>
      <c r="W480" t="n">
        <v>3.43</v>
      </c>
      <c r="X480" t="n">
        <v>0.76</v>
      </c>
      <c r="Y480" t="n">
        <v>1</v>
      </c>
      <c r="Z480" t="n">
        <v>10</v>
      </c>
    </row>
    <row r="481">
      <c r="A481" t="n">
        <v>6</v>
      </c>
      <c r="B481" t="n">
        <v>50</v>
      </c>
      <c r="C481" t="inlineStr">
        <is>
          <t xml:space="preserve">CONCLUIDO	</t>
        </is>
      </c>
      <c r="D481" t="n">
        <v>5.6866</v>
      </c>
      <c r="E481" t="n">
        <v>17.59</v>
      </c>
      <c r="F481" t="n">
        <v>14.79</v>
      </c>
      <c r="G481" t="n">
        <v>26.11</v>
      </c>
      <c r="H481" t="n">
        <v>0.4</v>
      </c>
      <c r="I481" t="n">
        <v>34</v>
      </c>
      <c r="J481" t="n">
        <v>109.32</v>
      </c>
      <c r="K481" t="n">
        <v>41.65</v>
      </c>
      <c r="L481" t="n">
        <v>2.5</v>
      </c>
      <c r="M481" t="n">
        <v>29</v>
      </c>
      <c r="N481" t="n">
        <v>15.17</v>
      </c>
      <c r="O481" t="n">
        <v>13716.72</v>
      </c>
      <c r="P481" t="n">
        <v>114.45</v>
      </c>
      <c r="Q481" t="n">
        <v>1389.84</v>
      </c>
      <c r="R481" t="n">
        <v>62.18</v>
      </c>
      <c r="S481" t="n">
        <v>39.31</v>
      </c>
      <c r="T481" t="n">
        <v>10487.23</v>
      </c>
      <c r="U481" t="n">
        <v>0.63</v>
      </c>
      <c r="V481" t="n">
        <v>0.87</v>
      </c>
      <c r="W481" t="n">
        <v>3.42</v>
      </c>
      <c r="X481" t="n">
        <v>0.67</v>
      </c>
      <c r="Y481" t="n">
        <v>1</v>
      </c>
      <c r="Z481" t="n">
        <v>10</v>
      </c>
    </row>
    <row r="482">
      <c r="A482" t="n">
        <v>7</v>
      </c>
      <c r="B482" t="n">
        <v>50</v>
      </c>
      <c r="C482" t="inlineStr">
        <is>
          <t xml:space="preserve">CONCLUIDO	</t>
        </is>
      </c>
      <c r="D482" t="n">
        <v>5.731</v>
      </c>
      <c r="E482" t="n">
        <v>17.45</v>
      </c>
      <c r="F482" t="n">
        <v>14.72</v>
      </c>
      <c r="G482" t="n">
        <v>28.5</v>
      </c>
      <c r="H482" t="n">
        <v>0.44</v>
      </c>
      <c r="I482" t="n">
        <v>31</v>
      </c>
      <c r="J482" t="n">
        <v>109.64</v>
      </c>
      <c r="K482" t="n">
        <v>41.65</v>
      </c>
      <c r="L482" t="n">
        <v>2.75</v>
      </c>
      <c r="M482" t="n">
        <v>18</v>
      </c>
      <c r="N482" t="n">
        <v>15.24</v>
      </c>
      <c r="O482" t="n">
        <v>13755.95</v>
      </c>
      <c r="P482" t="n">
        <v>111.56</v>
      </c>
      <c r="Q482" t="n">
        <v>1389.88</v>
      </c>
      <c r="R482" t="n">
        <v>59.62</v>
      </c>
      <c r="S482" t="n">
        <v>39.31</v>
      </c>
      <c r="T482" t="n">
        <v>9222.940000000001</v>
      </c>
      <c r="U482" t="n">
        <v>0.66</v>
      </c>
      <c r="V482" t="n">
        <v>0.87</v>
      </c>
      <c r="W482" t="n">
        <v>3.42</v>
      </c>
      <c r="X482" t="n">
        <v>0.6</v>
      </c>
      <c r="Y482" t="n">
        <v>1</v>
      </c>
      <c r="Z482" t="n">
        <v>10</v>
      </c>
    </row>
    <row r="483">
      <c r="A483" t="n">
        <v>8</v>
      </c>
      <c r="B483" t="n">
        <v>50</v>
      </c>
      <c r="C483" t="inlineStr">
        <is>
          <t xml:space="preserve">CONCLUIDO	</t>
        </is>
      </c>
      <c r="D483" t="n">
        <v>5.735</v>
      </c>
      <c r="E483" t="n">
        <v>17.44</v>
      </c>
      <c r="F483" t="n">
        <v>14.73</v>
      </c>
      <c r="G483" t="n">
        <v>29.47</v>
      </c>
      <c r="H483" t="n">
        <v>0.48</v>
      </c>
      <c r="I483" t="n">
        <v>30</v>
      </c>
      <c r="J483" t="n">
        <v>109.96</v>
      </c>
      <c r="K483" t="n">
        <v>41.65</v>
      </c>
      <c r="L483" t="n">
        <v>3</v>
      </c>
      <c r="M483" t="n">
        <v>6</v>
      </c>
      <c r="N483" t="n">
        <v>15.31</v>
      </c>
      <c r="O483" t="n">
        <v>13795.21</v>
      </c>
      <c r="P483" t="n">
        <v>109.96</v>
      </c>
      <c r="Q483" t="n">
        <v>1389.76</v>
      </c>
      <c r="R483" t="n">
        <v>59.49</v>
      </c>
      <c r="S483" t="n">
        <v>39.31</v>
      </c>
      <c r="T483" t="n">
        <v>9159.75</v>
      </c>
      <c r="U483" t="n">
        <v>0.66</v>
      </c>
      <c r="V483" t="n">
        <v>0.87</v>
      </c>
      <c r="W483" t="n">
        <v>3.44</v>
      </c>
      <c r="X483" t="n">
        <v>0.61</v>
      </c>
      <c r="Y483" t="n">
        <v>1</v>
      </c>
      <c r="Z483" t="n">
        <v>10</v>
      </c>
    </row>
    <row r="484">
      <c r="A484" t="n">
        <v>9</v>
      </c>
      <c r="B484" t="n">
        <v>50</v>
      </c>
      <c r="C484" t="inlineStr">
        <is>
          <t xml:space="preserve">CONCLUIDO	</t>
        </is>
      </c>
      <c r="D484" t="n">
        <v>5.747</v>
      </c>
      <c r="E484" t="n">
        <v>17.4</v>
      </c>
      <c r="F484" t="n">
        <v>14.72</v>
      </c>
      <c r="G484" t="n">
        <v>30.45</v>
      </c>
      <c r="H484" t="n">
        <v>0.52</v>
      </c>
      <c r="I484" t="n">
        <v>29</v>
      </c>
      <c r="J484" t="n">
        <v>110.27</v>
      </c>
      <c r="K484" t="n">
        <v>41.65</v>
      </c>
      <c r="L484" t="n">
        <v>3.25</v>
      </c>
      <c r="M484" t="n">
        <v>0</v>
      </c>
      <c r="N484" t="n">
        <v>15.37</v>
      </c>
      <c r="O484" t="n">
        <v>13834.5</v>
      </c>
      <c r="P484" t="n">
        <v>110.17</v>
      </c>
      <c r="Q484" t="n">
        <v>1389.92</v>
      </c>
      <c r="R484" t="n">
        <v>58.78</v>
      </c>
      <c r="S484" t="n">
        <v>39.31</v>
      </c>
      <c r="T484" t="n">
        <v>8809.950000000001</v>
      </c>
      <c r="U484" t="n">
        <v>0.67</v>
      </c>
      <c r="V484" t="n">
        <v>0.87</v>
      </c>
      <c r="W484" t="n">
        <v>3.44</v>
      </c>
      <c r="X484" t="n">
        <v>0.6</v>
      </c>
      <c r="Y484" t="n">
        <v>1</v>
      </c>
      <c r="Z484" t="n">
        <v>10</v>
      </c>
    </row>
    <row r="485">
      <c r="A485" t="n">
        <v>0</v>
      </c>
      <c r="B485" t="n">
        <v>25</v>
      </c>
      <c r="C485" t="inlineStr">
        <is>
          <t xml:space="preserve">CONCLUIDO	</t>
        </is>
      </c>
      <c r="D485" t="n">
        <v>5.5366</v>
      </c>
      <c r="E485" t="n">
        <v>18.06</v>
      </c>
      <c r="F485" t="n">
        <v>15.4</v>
      </c>
      <c r="G485" t="n">
        <v>14.91</v>
      </c>
      <c r="H485" t="n">
        <v>0.28</v>
      </c>
      <c r="I485" t="n">
        <v>62</v>
      </c>
      <c r="J485" t="n">
        <v>61.76</v>
      </c>
      <c r="K485" t="n">
        <v>28.92</v>
      </c>
      <c r="L485" t="n">
        <v>1</v>
      </c>
      <c r="M485" t="n">
        <v>37</v>
      </c>
      <c r="N485" t="n">
        <v>6.84</v>
      </c>
      <c r="O485" t="n">
        <v>7851.41</v>
      </c>
      <c r="P485" t="n">
        <v>83.01000000000001</v>
      </c>
      <c r="Q485" t="n">
        <v>1389.88</v>
      </c>
      <c r="R485" t="n">
        <v>79.90000000000001</v>
      </c>
      <c r="S485" t="n">
        <v>39.31</v>
      </c>
      <c r="T485" t="n">
        <v>19205.3</v>
      </c>
      <c r="U485" t="n">
        <v>0.49</v>
      </c>
      <c r="V485" t="n">
        <v>0.83</v>
      </c>
      <c r="W485" t="n">
        <v>3.5</v>
      </c>
      <c r="X485" t="n">
        <v>1.28</v>
      </c>
      <c r="Y485" t="n">
        <v>1</v>
      </c>
      <c r="Z485" t="n">
        <v>10</v>
      </c>
    </row>
    <row r="486">
      <c r="A486" t="n">
        <v>1</v>
      </c>
      <c r="B486" t="n">
        <v>25</v>
      </c>
      <c r="C486" t="inlineStr">
        <is>
          <t xml:space="preserve">CONCLUIDO	</t>
        </is>
      </c>
      <c r="D486" t="n">
        <v>5.5835</v>
      </c>
      <c r="E486" t="n">
        <v>17.91</v>
      </c>
      <c r="F486" t="n">
        <v>15.32</v>
      </c>
      <c r="G486" t="n">
        <v>16.13</v>
      </c>
      <c r="H486" t="n">
        <v>0.35</v>
      </c>
      <c r="I486" t="n">
        <v>57</v>
      </c>
      <c r="J486" t="n">
        <v>62.05</v>
      </c>
      <c r="K486" t="n">
        <v>28.92</v>
      </c>
      <c r="L486" t="n">
        <v>1.25</v>
      </c>
      <c r="M486" t="n">
        <v>1</v>
      </c>
      <c r="N486" t="n">
        <v>6.88</v>
      </c>
      <c r="O486" t="n">
        <v>7887.12</v>
      </c>
      <c r="P486" t="n">
        <v>81.59999999999999</v>
      </c>
      <c r="Q486" t="n">
        <v>1389.94</v>
      </c>
      <c r="R486" t="n">
        <v>76.63</v>
      </c>
      <c r="S486" t="n">
        <v>39.31</v>
      </c>
      <c r="T486" t="n">
        <v>17596.05</v>
      </c>
      <c r="U486" t="n">
        <v>0.51</v>
      </c>
      <c r="V486" t="n">
        <v>0.84</v>
      </c>
      <c r="W486" t="n">
        <v>3.52</v>
      </c>
      <c r="X486" t="n">
        <v>1.2</v>
      </c>
      <c r="Y486" t="n">
        <v>1</v>
      </c>
      <c r="Z486" t="n">
        <v>10</v>
      </c>
    </row>
    <row r="487">
      <c r="A487" t="n">
        <v>2</v>
      </c>
      <c r="B487" t="n">
        <v>25</v>
      </c>
      <c r="C487" t="inlineStr">
        <is>
          <t xml:space="preserve">CONCLUIDO	</t>
        </is>
      </c>
      <c r="D487" t="n">
        <v>5.5823</v>
      </c>
      <c r="E487" t="n">
        <v>17.91</v>
      </c>
      <c r="F487" t="n">
        <v>15.33</v>
      </c>
      <c r="G487" t="n">
        <v>16.13</v>
      </c>
      <c r="H487" t="n">
        <v>0.42</v>
      </c>
      <c r="I487" t="n">
        <v>57</v>
      </c>
      <c r="J487" t="n">
        <v>62.34</v>
      </c>
      <c r="K487" t="n">
        <v>28.92</v>
      </c>
      <c r="L487" t="n">
        <v>1.5</v>
      </c>
      <c r="M487" t="n">
        <v>0</v>
      </c>
      <c r="N487" t="n">
        <v>6.92</v>
      </c>
      <c r="O487" t="n">
        <v>7922.85</v>
      </c>
      <c r="P487" t="n">
        <v>81.97</v>
      </c>
      <c r="Q487" t="n">
        <v>1389.91</v>
      </c>
      <c r="R487" t="n">
        <v>76.67</v>
      </c>
      <c r="S487" t="n">
        <v>39.31</v>
      </c>
      <c r="T487" t="n">
        <v>17613.2</v>
      </c>
      <c r="U487" t="n">
        <v>0.51</v>
      </c>
      <c r="V487" t="n">
        <v>0.84</v>
      </c>
      <c r="W487" t="n">
        <v>3.52</v>
      </c>
      <c r="X487" t="n">
        <v>1.2</v>
      </c>
      <c r="Y487" t="n">
        <v>1</v>
      </c>
      <c r="Z487" t="n">
        <v>10</v>
      </c>
    </row>
    <row r="488">
      <c r="A488" t="n">
        <v>0</v>
      </c>
      <c r="B488" t="n">
        <v>85</v>
      </c>
      <c r="C488" t="inlineStr">
        <is>
          <t xml:space="preserve">CONCLUIDO	</t>
        </is>
      </c>
      <c r="D488" t="n">
        <v>4.0029</v>
      </c>
      <c r="E488" t="n">
        <v>24.98</v>
      </c>
      <c r="F488" t="n">
        <v>17.32</v>
      </c>
      <c r="G488" t="n">
        <v>6.66</v>
      </c>
      <c r="H488" t="n">
        <v>0.11</v>
      </c>
      <c r="I488" t="n">
        <v>156</v>
      </c>
      <c r="J488" t="n">
        <v>167.88</v>
      </c>
      <c r="K488" t="n">
        <v>51.39</v>
      </c>
      <c r="L488" t="n">
        <v>1</v>
      </c>
      <c r="M488" t="n">
        <v>154</v>
      </c>
      <c r="N488" t="n">
        <v>30.49</v>
      </c>
      <c r="O488" t="n">
        <v>20939.59</v>
      </c>
      <c r="P488" t="n">
        <v>216.45</v>
      </c>
      <c r="Q488" t="n">
        <v>1390.15</v>
      </c>
      <c r="R488" t="n">
        <v>140.48</v>
      </c>
      <c r="S488" t="n">
        <v>39.31</v>
      </c>
      <c r="T488" t="n">
        <v>49025.04</v>
      </c>
      <c r="U488" t="n">
        <v>0.28</v>
      </c>
      <c r="V488" t="n">
        <v>0.74</v>
      </c>
      <c r="W488" t="n">
        <v>3.63</v>
      </c>
      <c r="X488" t="n">
        <v>3.2</v>
      </c>
      <c r="Y488" t="n">
        <v>1</v>
      </c>
      <c r="Z488" t="n">
        <v>10</v>
      </c>
    </row>
    <row r="489">
      <c r="A489" t="n">
        <v>1</v>
      </c>
      <c r="B489" t="n">
        <v>85</v>
      </c>
      <c r="C489" t="inlineStr">
        <is>
          <t xml:space="preserve">CONCLUIDO	</t>
        </is>
      </c>
      <c r="D489" t="n">
        <v>4.3607</v>
      </c>
      <c r="E489" t="n">
        <v>22.93</v>
      </c>
      <c r="F489" t="n">
        <v>16.53</v>
      </c>
      <c r="G489" t="n">
        <v>8.33</v>
      </c>
      <c r="H489" t="n">
        <v>0.13</v>
      </c>
      <c r="I489" t="n">
        <v>119</v>
      </c>
      <c r="J489" t="n">
        <v>168.25</v>
      </c>
      <c r="K489" t="n">
        <v>51.39</v>
      </c>
      <c r="L489" t="n">
        <v>1.25</v>
      </c>
      <c r="M489" t="n">
        <v>117</v>
      </c>
      <c r="N489" t="n">
        <v>30.6</v>
      </c>
      <c r="O489" t="n">
        <v>20984.25</v>
      </c>
      <c r="P489" t="n">
        <v>204.86</v>
      </c>
      <c r="Q489" t="n">
        <v>1390</v>
      </c>
      <c r="R489" t="n">
        <v>116.22</v>
      </c>
      <c r="S489" t="n">
        <v>39.31</v>
      </c>
      <c r="T489" t="n">
        <v>37081.16</v>
      </c>
      <c r="U489" t="n">
        <v>0.34</v>
      </c>
      <c r="V489" t="n">
        <v>0.78</v>
      </c>
      <c r="W489" t="n">
        <v>3.55</v>
      </c>
      <c r="X489" t="n">
        <v>2.4</v>
      </c>
      <c r="Y489" t="n">
        <v>1</v>
      </c>
      <c r="Z489" t="n">
        <v>10</v>
      </c>
    </row>
    <row r="490">
      <c r="A490" t="n">
        <v>2</v>
      </c>
      <c r="B490" t="n">
        <v>85</v>
      </c>
      <c r="C490" t="inlineStr">
        <is>
          <t xml:space="preserve">CONCLUIDO	</t>
        </is>
      </c>
      <c r="D490" t="n">
        <v>4.622</v>
      </c>
      <c r="E490" t="n">
        <v>21.64</v>
      </c>
      <c r="F490" t="n">
        <v>16.04</v>
      </c>
      <c r="G490" t="n">
        <v>10.13</v>
      </c>
      <c r="H490" t="n">
        <v>0.16</v>
      </c>
      <c r="I490" t="n">
        <v>95</v>
      </c>
      <c r="J490" t="n">
        <v>168.61</v>
      </c>
      <c r="K490" t="n">
        <v>51.39</v>
      </c>
      <c r="L490" t="n">
        <v>1.5</v>
      </c>
      <c r="M490" t="n">
        <v>93</v>
      </c>
      <c r="N490" t="n">
        <v>30.71</v>
      </c>
      <c r="O490" t="n">
        <v>21028.94</v>
      </c>
      <c r="P490" t="n">
        <v>197.16</v>
      </c>
      <c r="Q490" t="n">
        <v>1390.21</v>
      </c>
      <c r="R490" t="n">
        <v>100.59</v>
      </c>
      <c r="S490" t="n">
        <v>39.31</v>
      </c>
      <c r="T490" t="n">
        <v>29384.61</v>
      </c>
      <c r="U490" t="n">
        <v>0.39</v>
      </c>
      <c r="V490" t="n">
        <v>0.8</v>
      </c>
      <c r="W490" t="n">
        <v>3.53</v>
      </c>
      <c r="X490" t="n">
        <v>1.92</v>
      </c>
      <c r="Y490" t="n">
        <v>1</v>
      </c>
      <c r="Z490" t="n">
        <v>10</v>
      </c>
    </row>
    <row r="491">
      <c r="A491" t="n">
        <v>3</v>
      </c>
      <c r="B491" t="n">
        <v>85</v>
      </c>
      <c r="C491" t="inlineStr">
        <is>
          <t xml:space="preserve">CONCLUIDO	</t>
        </is>
      </c>
      <c r="D491" t="n">
        <v>4.8023</v>
      </c>
      <c r="E491" t="n">
        <v>20.82</v>
      </c>
      <c r="F491" t="n">
        <v>15.74</v>
      </c>
      <c r="G491" t="n">
        <v>11.8</v>
      </c>
      <c r="H491" t="n">
        <v>0.18</v>
      </c>
      <c r="I491" t="n">
        <v>80</v>
      </c>
      <c r="J491" t="n">
        <v>168.97</v>
      </c>
      <c r="K491" t="n">
        <v>51.39</v>
      </c>
      <c r="L491" t="n">
        <v>1.75</v>
      </c>
      <c r="M491" t="n">
        <v>78</v>
      </c>
      <c r="N491" t="n">
        <v>30.83</v>
      </c>
      <c r="O491" t="n">
        <v>21073.68</v>
      </c>
      <c r="P491" t="n">
        <v>191.49</v>
      </c>
      <c r="Q491" t="n">
        <v>1389.94</v>
      </c>
      <c r="R491" t="n">
        <v>91.31</v>
      </c>
      <c r="S491" t="n">
        <v>39.31</v>
      </c>
      <c r="T491" t="n">
        <v>24819.16</v>
      </c>
      <c r="U491" t="n">
        <v>0.43</v>
      </c>
      <c r="V491" t="n">
        <v>0.82</v>
      </c>
      <c r="W491" t="n">
        <v>3.5</v>
      </c>
      <c r="X491" t="n">
        <v>1.62</v>
      </c>
      <c r="Y491" t="n">
        <v>1</v>
      </c>
      <c r="Z491" t="n">
        <v>10</v>
      </c>
    </row>
    <row r="492">
      <c r="A492" t="n">
        <v>4</v>
      </c>
      <c r="B492" t="n">
        <v>85</v>
      </c>
      <c r="C492" t="inlineStr">
        <is>
          <t xml:space="preserve">CONCLUIDO	</t>
        </is>
      </c>
      <c r="D492" t="n">
        <v>4.9607</v>
      </c>
      <c r="E492" t="n">
        <v>20.16</v>
      </c>
      <c r="F492" t="n">
        <v>15.48</v>
      </c>
      <c r="G492" t="n">
        <v>13.66</v>
      </c>
      <c r="H492" t="n">
        <v>0.21</v>
      </c>
      <c r="I492" t="n">
        <v>68</v>
      </c>
      <c r="J492" t="n">
        <v>169.33</v>
      </c>
      <c r="K492" t="n">
        <v>51.39</v>
      </c>
      <c r="L492" t="n">
        <v>2</v>
      </c>
      <c r="M492" t="n">
        <v>66</v>
      </c>
      <c r="N492" t="n">
        <v>30.94</v>
      </c>
      <c r="O492" t="n">
        <v>21118.46</v>
      </c>
      <c r="P492" t="n">
        <v>186.68</v>
      </c>
      <c r="Q492" t="n">
        <v>1389.75</v>
      </c>
      <c r="R492" t="n">
        <v>83.39</v>
      </c>
      <c r="S492" t="n">
        <v>39.31</v>
      </c>
      <c r="T492" t="n">
        <v>20920.89</v>
      </c>
      <c r="U492" t="n">
        <v>0.47</v>
      </c>
      <c r="V492" t="n">
        <v>0.83</v>
      </c>
      <c r="W492" t="n">
        <v>3.48</v>
      </c>
      <c r="X492" t="n">
        <v>1.36</v>
      </c>
      <c r="Y492" t="n">
        <v>1</v>
      </c>
      <c r="Z492" t="n">
        <v>10</v>
      </c>
    </row>
    <row r="493">
      <c r="A493" t="n">
        <v>5</v>
      </c>
      <c r="B493" t="n">
        <v>85</v>
      </c>
      <c r="C493" t="inlineStr">
        <is>
          <t xml:space="preserve">CONCLUIDO	</t>
        </is>
      </c>
      <c r="D493" t="n">
        <v>5.0868</v>
      </c>
      <c r="E493" t="n">
        <v>19.66</v>
      </c>
      <c r="F493" t="n">
        <v>15.29</v>
      </c>
      <c r="G493" t="n">
        <v>15.55</v>
      </c>
      <c r="H493" t="n">
        <v>0.24</v>
      </c>
      <c r="I493" t="n">
        <v>59</v>
      </c>
      <c r="J493" t="n">
        <v>169.7</v>
      </c>
      <c r="K493" t="n">
        <v>51.39</v>
      </c>
      <c r="L493" t="n">
        <v>2.25</v>
      </c>
      <c r="M493" t="n">
        <v>57</v>
      </c>
      <c r="N493" t="n">
        <v>31.05</v>
      </c>
      <c r="O493" t="n">
        <v>21163.27</v>
      </c>
      <c r="P493" t="n">
        <v>182.42</v>
      </c>
      <c r="Q493" t="n">
        <v>1389.67</v>
      </c>
      <c r="R493" t="n">
        <v>77.48999999999999</v>
      </c>
      <c r="S493" t="n">
        <v>39.31</v>
      </c>
      <c r="T493" t="n">
        <v>18016.44</v>
      </c>
      <c r="U493" t="n">
        <v>0.51</v>
      </c>
      <c r="V493" t="n">
        <v>0.84</v>
      </c>
      <c r="W493" t="n">
        <v>3.46</v>
      </c>
      <c r="X493" t="n">
        <v>1.16</v>
      </c>
      <c r="Y493" t="n">
        <v>1</v>
      </c>
      <c r="Z493" t="n">
        <v>10</v>
      </c>
    </row>
    <row r="494">
      <c r="A494" t="n">
        <v>6</v>
      </c>
      <c r="B494" t="n">
        <v>85</v>
      </c>
      <c r="C494" t="inlineStr">
        <is>
          <t xml:space="preserve">CONCLUIDO	</t>
        </is>
      </c>
      <c r="D494" t="n">
        <v>5.172</v>
      </c>
      <c r="E494" t="n">
        <v>19.34</v>
      </c>
      <c r="F494" t="n">
        <v>15.17</v>
      </c>
      <c r="G494" t="n">
        <v>17.17</v>
      </c>
      <c r="H494" t="n">
        <v>0.26</v>
      </c>
      <c r="I494" t="n">
        <v>53</v>
      </c>
      <c r="J494" t="n">
        <v>170.06</v>
      </c>
      <c r="K494" t="n">
        <v>51.39</v>
      </c>
      <c r="L494" t="n">
        <v>2.5</v>
      </c>
      <c r="M494" t="n">
        <v>51</v>
      </c>
      <c r="N494" t="n">
        <v>31.17</v>
      </c>
      <c r="O494" t="n">
        <v>21208.12</v>
      </c>
      <c r="P494" t="n">
        <v>179.41</v>
      </c>
      <c r="Q494" t="n">
        <v>1389.86</v>
      </c>
      <c r="R494" t="n">
        <v>74.01000000000001</v>
      </c>
      <c r="S494" t="n">
        <v>39.31</v>
      </c>
      <c r="T494" t="n">
        <v>16306.59</v>
      </c>
      <c r="U494" t="n">
        <v>0.53</v>
      </c>
      <c r="V494" t="n">
        <v>0.85</v>
      </c>
      <c r="W494" t="n">
        <v>3.44</v>
      </c>
      <c r="X494" t="n">
        <v>1.04</v>
      </c>
      <c r="Y494" t="n">
        <v>1</v>
      </c>
      <c r="Z494" t="n">
        <v>10</v>
      </c>
    </row>
    <row r="495">
      <c r="A495" t="n">
        <v>7</v>
      </c>
      <c r="B495" t="n">
        <v>85</v>
      </c>
      <c r="C495" t="inlineStr">
        <is>
          <t xml:space="preserve">CONCLUIDO	</t>
        </is>
      </c>
      <c r="D495" t="n">
        <v>5.2629</v>
      </c>
      <c r="E495" t="n">
        <v>19</v>
      </c>
      <c r="F495" t="n">
        <v>15.04</v>
      </c>
      <c r="G495" t="n">
        <v>19.19</v>
      </c>
      <c r="H495" t="n">
        <v>0.29</v>
      </c>
      <c r="I495" t="n">
        <v>47</v>
      </c>
      <c r="J495" t="n">
        <v>170.42</v>
      </c>
      <c r="K495" t="n">
        <v>51.39</v>
      </c>
      <c r="L495" t="n">
        <v>2.75</v>
      </c>
      <c r="M495" t="n">
        <v>45</v>
      </c>
      <c r="N495" t="n">
        <v>31.28</v>
      </c>
      <c r="O495" t="n">
        <v>21253.01</v>
      </c>
      <c r="P495" t="n">
        <v>176.1</v>
      </c>
      <c r="Q495" t="n">
        <v>1389.85</v>
      </c>
      <c r="R495" t="n">
        <v>69.78</v>
      </c>
      <c r="S495" t="n">
        <v>39.31</v>
      </c>
      <c r="T495" t="n">
        <v>14219.2</v>
      </c>
      <c r="U495" t="n">
        <v>0.5600000000000001</v>
      </c>
      <c r="V495" t="n">
        <v>0.85</v>
      </c>
      <c r="W495" t="n">
        <v>3.43</v>
      </c>
      <c r="X495" t="n">
        <v>0.91</v>
      </c>
      <c r="Y495" t="n">
        <v>1</v>
      </c>
      <c r="Z495" t="n">
        <v>10</v>
      </c>
    </row>
    <row r="496">
      <c r="A496" t="n">
        <v>8</v>
      </c>
      <c r="B496" t="n">
        <v>85</v>
      </c>
      <c r="C496" t="inlineStr">
        <is>
          <t xml:space="preserve">CONCLUIDO	</t>
        </is>
      </c>
      <c r="D496" t="n">
        <v>5.3202</v>
      </c>
      <c r="E496" t="n">
        <v>18.8</v>
      </c>
      <c r="F496" t="n">
        <v>14.97</v>
      </c>
      <c r="G496" t="n">
        <v>20.88</v>
      </c>
      <c r="H496" t="n">
        <v>0.31</v>
      </c>
      <c r="I496" t="n">
        <v>43</v>
      </c>
      <c r="J496" t="n">
        <v>170.79</v>
      </c>
      <c r="K496" t="n">
        <v>51.39</v>
      </c>
      <c r="L496" t="n">
        <v>3</v>
      </c>
      <c r="M496" t="n">
        <v>41</v>
      </c>
      <c r="N496" t="n">
        <v>31.4</v>
      </c>
      <c r="O496" t="n">
        <v>21297.94</v>
      </c>
      <c r="P496" t="n">
        <v>173.38</v>
      </c>
      <c r="Q496" t="n">
        <v>1389.79</v>
      </c>
      <c r="R496" t="n">
        <v>67.40000000000001</v>
      </c>
      <c r="S496" t="n">
        <v>39.31</v>
      </c>
      <c r="T496" t="n">
        <v>13050.41</v>
      </c>
      <c r="U496" t="n">
        <v>0.58</v>
      </c>
      <c r="V496" t="n">
        <v>0.86</v>
      </c>
      <c r="W496" t="n">
        <v>3.43</v>
      </c>
      <c r="X496" t="n">
        <v>0.84</v>
      </c>
      <c r="Y496" t="n">
        <v>1</v>
      </c>
      <c r="Z496" t="n">
        <v>10</v>
      </c>
    </row>
    <row r="497">
      <c r="A497" t="n">
        <v>9</v>
      </c>
      <c r="B497" t="n">
        <v>85</v>
      </c>
      <c r="C497" t="inlineStr">
        <is>
          <t xml:space="preserve">CONCLUIDO	</t>
        </is>
      </c>
      <c r="D497" t="n">
        <v>5.38</v>
      </c>
      <c r="E497" t="n">
        <v>18.59</v>
      </c>
      <c r="F497" t="n">
        <v>14.89</v>
      </c>
      <c r="G497" t="n">
        <v>22.91</v>
      </c>
      <c r="H497" t="n">
        <v>0.34</v>
      </c>
      <c r="I497" t="n">
        <v>39</v>
      </c>
      <c r="J497" t="n">
        <v>171.15</v>
      </c>
      <c r="K497" t="n">
        <v>51.39</v>
      </c>
      <c r="L497" t="n">
        <v>3.25</v>
      </c>
      <c r="M497" t="n">
        <v>37</v>
      </c>
      <c r="N497" t="n">
        <v>31.51</v>
      </c>
      <c r="O497" t="n">
        <v>21342.91</v>
      </c>
      <c r="P497" t="n">
        <v>170.89</v>
      </c>
      <c r="Q497" t="n">
        <v>1389.65</v>
      </c>
      <c r="R497" t="n">
        <v>65.18000000000001</v>
      </c>
      <c r="S497" t="n">
        <v>39.31</v>
      </c>
      <c r="T497" t="n">
        <v>11960.69</v>
      </c>
      <c r="U497" t="n">
        <v>0.6</v>
      </c>
      <c r="V497" t="n">
        <v>0.86</v>
      </c>
      <c r="W497" t="n">
        <v>3.43</v>
      </c>
      <c r="X497" t="n">
        <v>0.77</v>
      </c>
      <c r="Y497" t="n">
        <v>1</v>
      </c>
      <c r="Z497" t="n">
        <v>10</v>
      </c>
    </row>
    <row r="498">
      <c r="A498" t="n">
        <v>10</v>
      </c>
      <c r="B498" t="n">
        <v>85</v>
      </c>
      <c r="C498" t="inlineStr">
        <is>
          <t xml:space="preserve">CONCLUIDO	</t>
        </is>
      </c>
      <c r="D498" t="n">
        <v>5.4281</v>
      </c>
      <c r="E498" t="n">
        <v>18.42</v>
      </c>
      <c r="F498" t="n">
        <v>14.83</v>
      </c>
      <c r="G498" t="n">
        <v>24.72</v>
      </c>
      <c r="H498" t="n">
        <v>0.36</v>
      </c>
      <c r="I498" t="n">
        <v>36</v>
      </c>
      <c r="J498" t="n">
        <v>171.52</v>
      </c>
      <c r="K498" t="n">
        <v>51.39</v>
      </c>
      <c r="L498" t="n">
        <v>3.5</v>
      </c>
      <c r="M498" t="n">
        <v>34</v>
      </c>
      <c r="N498" t="n">
        <v>31.63</v>
      </c>
      <c r="O498" t="n">
        <v>21387.92</v>
      </c>
      <c r="P498" t="n">
        <v>168.15</v>
      </c>
      <c r="Q498" t="n">
        <v>1389.92</v>
      </c>
      <c r="R498" t="n">
        <v>63.18</v>
      </c>
      <c r="S498" t="n">
        <v>39.31</v>
      </c>
      <c r="T498" t="n">
        <v>10975.99</v>
      </c>
      <c r="U498" t="n">
        <v>0.62</v>
      </c>
      <c r="V498" t="n">
        <v>0.87</v>
      </c>
      <c r="W498" t="n">
        <v>3.42</v>
      </c>
      <c r="X498" t="n">
        <v>0.71</v>
      </c>
      <c r="Y498" t="n">
        <v>1</v>
      </c>
      <c r="Z498" t="n">
        <v>10</v>
      </c>
    </row>
    <row r="499">
      <c r="A499" t="n">
        <v>11</v>
      </c>
      <c r="B499" t="n">
        <v>85</v>
      </c>
      <c r="C499" t="inlineStr">
        <is>
          <t xml:space="preserve">CONCLUIDO	</t>
        </is>
      </c>
      <c r="D499" t="n">
        <v>5.4798</v>
      </c>
      <c r="E499" t="n">
        <v>18.25</v>
      </c>
      <c r="F499" t="n">
        <v>14.76</v>
      </c>
      <c r="G499" t="n">
        <v>26.83</v>
      </c>
      <c r="H499" t="n">
        <v>0.39</v>
      </c>
      <c r="I499" t="n">
        <v>33</v>
      </c>
      <c r="J499" t="n">
        <v>171.88</v>
      </c>
      <c r="K499" t="n">
        <v>51.39</v>
      </c>
      <c r="L499" t="n">
        <v>3.75</v>
      </c>
      <c r="M499" t="n">
        <v>31</v>
      </c>
      <c r="N499" t="n">
        <v>31.74</v>
      </c>
      <c r="O499" t="n">
        <v>21432.96</v>
      </c>
      <c r="P499" t="n">
        <v>165.38</v>
      </c>
      <c r="Q499" t="n">
        <v>1389.61</v>
      </c>
      <c r="R499" t="n">
        <v>61.19</v>
      </c>
      <c r="S499" t="n">
        <v>39.31</v>
      </c>
      <c r="T499" t="n">
        <v>9996.299999999999</v>
      </c>
      <c r="U499" t="n">
        <v>0.64</v>
      </c>
      <c r="V499" t="n">
        <v>0.87</v>
      </c>
      <c r="W499" t="n">
        <v>3.41</v>
      </c>
      <c r="X499" t="n">
        <v>0.64</v>
      </c>
      <c r="Y499" t="n">
        <v>1</v>
      </c>
      <c r="Z499" t="n">
        <v>10</v>
      </c>
    </row>
    <row r="500">
      <c r="A500" t="n">
        <v>12</v>
      </c>
      <c r="B500" t="n">
        <v>85</v>
      </c>
      <c r="C500" t="inlineStr">
        <is>
          <t xml:space="preserve">CONCLUIDO	</t>
        </is>
      </c>
      <c r="D500" t="n">
        <v>5.5119</v>
      </c>
      <c r="E500" t="n">
        <v>18.14</v>
      </c>
      <c r="F500" t="n">
        <v>14.72</v>
      </c>
      <c r="G500" t="n">
        <v>28.49</v>
      </c>
      <c r="H500" t="n">
        <v>0.41</v>
      </c>
      <c r="I500" t="n">
        <v>31</v>
      </c>
      <c r="J500" t="n">
        <v>172.25</v>
      </c>
      <c r="K500" t="n">
        <v>51.39</v>
      </c>
      <c r="L500" t="n">
        <v>4</v>
      </c>
      <c r="M500" t="n">
        <v>29</v>
      </c>
      <c r="N500" t="n">
        <v>31.86</v>
      </c>
      <c r="O500" t="n">
        <v>21478.05</v>
      </c>
      <c r="P500" t="n">
        <v>163.4</v>
      </c>
      <c r="Q500" t="n">
        <v>1389.57</v>
      </c>
      <c r="R500" t="n">
        <v>59.85</v>
      </c>
      <c r="S500" t="n">
        <v>39.31</v>
      </c>
      <c r="T500" t="n">
        <v>9336.459999999999</v>
      </c>
      <c r="U500" t="n">
        <v>0.66</v>
      </c>
      <c r="V500" t="n">
        <v>0.87</v>
      </c>
      <c r="W500" t="n">
        <v>3.41</v>
      </c>
      <c r="X500" t="n">
        <v>0.6</v>
      </c>
      <c r="Y500" t="n">
        <v>1</v>
      </c>
      <c r="Z500" t="n">
        <v>10</v>
      </c>
    </row>
    <row r="501">
      <c r="A501" t="n">
        <v>13</v>
      </c>
      <c r="B501" t="n">
        <v>85</v>
      </c>
      <c r="C501" t="inlineStr">
        <is>
          <t xml:space="preserve">CONCLUIDO	</t>
        </is>
      </c>
      <c r="D501" t="n">
        <v>5.5616</v>
      </c>
      <c r="E501" t="n">
        <v>17.98</v>
      </c>
      <c r="F501" t="n">
        <v>14.66</v>
      </c>
      <c r="G501" t="n">
        <v>31.41</v>
      </c>
      <c r="H501" t="n">
        <v>0.44</v>
      </c>
      <c r="I501" t="n">
        <v>28</v>
      </c>
      <c r="J501" t="n">
        <v>172.61</v>
      </c>
      <c r="K501" t="n">
        <v>51.39</v>
      </c>
      <c r="L501" t="n">
        <v>4.25</v>
      </c>
      <c r="M501" t="n">
        <v>26</v>
      </c>
      <c r="N501" t="n">
        <v>31.97</v>
      </c>
      <c r="O501" t="n">
        <v>21523.17</v>
      </c>
      <c r="P501" t="n">
        <v>160.06</v>
      </c>
      <c r="Q501" t="n">
        <v>1389.63</v>
      </c>
      <c r="R501" t="n">
        <v>57.95</v>
      </c>
      <c r="S501" t="n">
        <v>39.31</v>
      </c>
      <c r="T501" t="n">
        <v>8401.41</v>
      </c>
      <c r="U501" t="n">
        <v>0.68</v>
      </c>
      <c r="V501" t="n">
        <v>0.88</v>
      </c>
      <c r="W501" t="n">
        <v>3.41</v>
      </c>
      <c r="X501" t="n">
        <v>0.54</v>
      </c>
      <c r="Y501" t="n">
        <v>1</v>
      </c>
      <c r="Z501" t="n">
        <v>10</v>
      </c>
    </row>
    <row r="502">
      <c r="A502" t="n">
        <v>14</v>
      </c>
      <c r="B502" t="n">
        <v>85</v>
      </c>
      <c r="C502" t="inlineStr">
        <is>
          <t xml:space="preserve">CONCLUIDO	</t>
        </is>
      </c>
      <c r="D502" t="n">
        <v>5.5784</v>
      </c>
      <c r="E502" t="n">
        <v>17.93</v>
      </c>
      <c r="F502" t="n">
        <v>14.64</v>
      </c>
      <c r="G502" t="n">
        <v>32.53</v>
      </c>
      <c r="H502" t="n">
        <v>0.46</v>
      </c>
      <c r="I502" t="n">
        <v>27</v>
      </c>
      <c r="J502" t="n">
        <v>172.98</v>
      </c>
      <c r="K502" t="n">
        <v>51.39</v>
      </c>
      <c r="L502" t="n">
        <v>4.5</v>
      </c>
      <c r="M502" t="n">
        <v>25</v>
      </c>
      <c r="N502" t="n">
        <v>32.09</v>
      </c>
      <c r="O502" t="n">
        <v>21568.34</v>
      </c>
      <c r="P502" t="n">
        <v>157.64</v>
      </c>
      <c r="Q502" t="n">
        <v>1389.65</v>
      </c>
      <c r="R502" t="n">
        <v>57.73</v>
      </c>
      <c r="S502" t="n">
        <v>39.31</v>
      </c>
      <c r="T502" t="n">
        <v>8295.4</v>
      </c>
      <c r="U502" t="n">
        <v>0.68</v>
      </c>
      <c r="V502" t="n">
        <v>0.88</v>
      </c>
      <c r="W502" t="n">
        <v>3.4</v>
      </c>
      <c r="X502" t="n">
        <v>0.52</v>
      </c>
      <c r="Y502" t="n">
        <v>1</v>
      </c>
      <c r="Z502" t="n">
        <v>10</v>
      </c>
    </row>
    <row r="503">
      <c r="A503" t="n">
        <v>15</v>
      </c>
      <c r="B503" t="n">
        <v>85</v>
      </c>
      <c r="C503" t="inlineStr">
        <is>
          <t xml:space="preserve">CONCLUIDO	</t>
        </is>
      </c>
      <c r="D503" t="n">
        <v>5.6116</v>
      </c>
      <c r="E503" t="n">
        <v>17.82</v>
      </c>
      <c r="F503" t="n">
        <v>14.6</v>
      </c>
      <c r="G503" t="n">
        <v>35.04</v>
      </c>
      <c r="H503" t="n">
        <v>0.49</v>
      </c>
      <c r="I503" t="n">
        <v>25</v>
      </c>
      <c r="J503" t="n">
        <v>173.35</v>
      </c>
      <c r="K503" t="n">
        <v>51.39</v>
      </c>
      <c r="L503" t="n">
        <v>4.75</v>
      </c>
      <c r="M503" t="n">
        <v>23</v>
      </c>
      <c r="N503" t="n">
        <v>32.2</v>
      </c>
      <c r="O503" t="n">
        <v>21613.54</v>
      </c>
      <c r="P503" t="n">
        <v>155.86</v>
      </c>
      <c r="Q503" t="n">
        <v>1389.63</v>
      </c>
      <c r="R503" t="n">
        <v>56.2</v>
      </c>
      <c r="S503" t="n">
        <v>39.31</v>
      </c>
      <c r="T503" t="n">
        <v>7541.59</v>
      </c>
      <c r="U503" t="n">
        <v>0.7</v>
      </c>
      <c r="V503" t="n">
        <v>0.88</v>
      </c>
      <c r="W503" t="n">
        <v>3.4</v>
      </c>
      <c r="X503" t="n">
        <v>0.48</v>
      </c>
      <c r="Y503" t="n">
        <v>1</v>
      </c>
      <c r="Z503" t="n">
        <v>10</v>
      </c>
    </row>
    <row r="504">
      <c r="A504" t="n">
        <v>16</v>
      </c>
      <c r="B504" t="n">
        <v>85</v>
      </c>
      <c r="C504" t="inlineStr">
        <is>
          <t xml:space="preserve">CONCLUIDO	</t>
        </is>
      </c>
      <c r="D504" t="n">
        <v>5.6438</v>
      </c>
      <c r="E504" t="n">
        <v>17.72</v>
      </c>
      <c r="F504" t="n">
        <v>14.57</v>
      </c>
      <c r="G504" t="n">
        <v>38</v>
      </c>
      <c r="H504" t="n">
        <v>0.51</v>
      </c>
      <c r="I504" t="n">
        <v>23</v>
      </c>
      <c r="J504" t="n">
        <v>173.71</v>
      </c>
      <c r="K504" t="n">
        <v>51.39</v>
      </c>
      <c r="L504" t="n">
        <v>5</v>
      </c>
      <c r="M504" t="n">
        <v>21</v>
      </c>
      <c r="N504" t="n">
        <v>32.32</v>
      </c>
      <c r="O504" t="n">
        <v>21658.78</v>
      </c>
      <c r="P504" t="n">
        <v>153.08</v>
      </c>
      <c r="Q504" t="n">
        <v>1389.65</v>
      </c>
      <c r="R504" t="n">
        <v>55.19</v>
      </c>
      <c r="S504" t="n">
        <v>39.31</v>
      </c>
      <c r="T504" t="n">
        <v>7045.81</v>
      </c>
      <c r="U504" t="n">
        <v>0.71</v>
      </c>
      <c r="V504" t="n">
        <v>0.88</v>
      </c>
      <c r="W504" t="n">
        <v>3.4</v>
      </c>
      <c r="X504" t="n">
        <v>0.44</v>
      </c>
      <c r="Y504" t="n">
        <v>1</v>
      </c>
      <c r="Z504" t="n">
        <v>10</v>
      </c>
    </row>
    <row r="505">
      <c r="A505" t="n">
        <v>17</v>
      </c>
      <c r="B505" t="n">
        <v>85</v>
      </c>
      <c r="C505" t="inlineStr">
        <is>
          <t xml:space="preserve">CONCLUIDO	</t>
        </is>
      </c>
      <c r="D505" t="n">
        <v>5.6633</v>
      </c>
      <c r="E505" t="n">
        <v>17.66</v>
      </c>
      <c r="F505" t="n">
        <v>14.54</v>
      </c>
      <c r="G505" t="n">
        <v>39.65</v>
      </c>
      <c r="H505" t="n">
        <v>0.53</v>
      </c>
      <c r="I505" t="n">
        <v>22</v>
      </c>
      <c r="J505" t="n">
        <v>174.08</v>
      </c>
      <c r="K505" t="n">
        <v>51.39</v>
      </c>
      <c r="L505" t="n">
        <v>5.25</v>
      </c>
      <c r="M505" t="n">
        <v>20</v>
      </c>
      <c r="N505" t="n">
        <v>32.44</v>
      </c>
      <c r="O505" t="n">
        <v>21704.07</v>
      </c>
      <c r="P505" t="n">
        <v>150.7</v>
      </c>
      <c r="Q505" t="n">
        <v>1389.67</v>
      </c>
      <c r="R505" t="n">
        <v>54.1</v>
      </c>
      <c r="S505" t="n">
        <v>39.31</v>
      </c>
      <c r="T505" t="n">
        <v>6507.66</v>
      </c>
      <c r="U505" t="n">
        <v>0.73</v>
      </c>
      <c r="V505" t="n">
        <v>0.88</v>
      </c>
      <c r="W505" t="n">
        <v>3.4</v>
      </c>
      <c r="X505" t="n">
        <v>0.42</v>
      </c>
      <c r="Y505" t="n">
        <v>1</v>
      </c>
      <c r="Z505" t="n">
        <v>10</v>
      </c>
    </row>
    <row r="506">
      <c r="A506" t="n">
        <v>18</v>
      </c>
      <c r="B506" t="n">
        <v>85</v>
      </c>
      <c r="C506" t="inlineStr">
        <is>
          <t xml:space="preserve">CONCLUIDO	</t>
        </is>
      </c>
      <c r="D506" t="n">
        <v>5.6792</v>
      </c>
      <c r="E506" t="n">
        <v>17.61</v>
      </c>
      <c r="F506" t="n">
        <v>14.52</v>
      </c>
      <c r="G506" t="n">
        <v>41.5</v>
      </c>
      <c r="H506" t="n">
        <v>0.5600000000000001</v>
      </c>
      <c r="I506" t="n">
        <v>21</v>
      </c>
      <c r="J506" t="n">
        <v>174.45</v>
      </c>
      <c r="K506" t="n">
        <v>51.39</v>
      </c>
      <c r="L506" t="n">
        <v>5.5</v>
      </c>
      <c r="M506" t="n">
        <v>17</v>
      </c>
      <c r="N506" t="n">
        <v>32.56</v>
      </c>
      <c r="O506" t="n">
        <v>21749.39</v>
      </c>
      <c r="P506" t="n">
        <v>147.19</v>
      </c>
      <c r="Q506" t="n">
        <v>1389.57</v>
      </c>
      <c r="R506" t="n">
        <v>53.58</v>
      </c>
      <c r="S506" t="n">
        <v>39.31</v>
      </c>
      <c r="T506" t="n">
        <v>6251.27</v>
      </c>
      <c r="U506" t="n">
        <v>0.73</v>
      </c>
      <c r="V506" t="n">
        <v>0.88</v>
      </c>
      <c r="W506" t="n">
        <v>3.4</v>
      </c>
      <c r="X506" t="n">
        <v>0.4</v>
      </c>
      <c r="Y506" t="n">
        <v>1</v>
      </c>
      <c r="Z506" t="n">
        <v>10</v>
      </c>
    </row>
    <row r="507">
      <c r="A507" t="n">
        <v>19</v>
      </c>
      <c r="B507" t="n">
        <v>85</v>
      </c>
      <c r="C507" t="inlineStr">
        <is>
          <t xml:space="preserve">CONCLUIDO	</t>
        </is>
      </c>
      <c r="D507" t="n">
        <v>5.6989</v>
      </c>
      <c r="E507" t="n">
        <v>17.55</v>
      </c>
      <c r="F507" t="n">
        <v>14.5</v>
      </c>
      <c r="G507" t="n">
        <v>43.49</v>
      </c>
      <c r="H507" t="n">
        <v>0.58</v>
      </c>
      <c r="I507" t="n">
        <v>20</v>
      </c>
      <c r="J507" t="n">
        <v>174.82</v>
      </c>
      <c r="K507" t="n">
        <v>51.39</v>
      </c>
      <c r="L507" t="n">
        <v>5.75</v>
      </c>
      <c r="M507" t="n">
        <v>16</v>
      </c>
      <c r="N507" t="n">
        <v>32.67</v>
      </c>
      <c r="O507" t="n">
        <v>21794.75</v>
      </c>
      <c r="P507" t="n">
        <v>146.01</v>
      </c>
      <c r="Q507" t="n">
        <v>1389.61</v>
      </c>
      <c r="R507" t="n">
        <v>52.85</v>
      </c>
      <c r="S507" t="n">
        <v>39.31</v>
      </c>
      <c r="T507" t="n">
        <v>5888.59</v>
      </c>
      <c r="U507" t="n">
        <v>0.74</v>
      </c>
      <c r="V507" t="n">
        <v>0.89</v>
      </c>
      <c r="W507" t="n">
        <v>3.4</v>
      </c>
      <c r="X507" t="n">
        <v>0.38</v>
      </c>
      <c r="Y507" t="n">
        <v>1</v>
      </c>
      <c r="Z507" t="n">
        <v>10</v>
      </c>
    </row>
    <row r="508">
      <c r="A508" t="n">
        <v>20</v>
      </c>
      <c r="B508" t="n">
        <v>85</v>
      </c>
      <c r="C508" t="inlineStr">
        <is>
          <t xml:space="preserve">CONCLUIDO	</t>
        </is>
      </c>
      <c r="D508" t="n">
        <v>5.7108</v>
      </c>
      <c r="E508" t="n">
        <v>17.51</v>
      </c>
      <c r="F508" t="n">
        <v>14.49</v>
      </c>
      <c r="G508" t="n">
        <v>45.77</v>
      </c>
      <c r="H508" t="n">
        <v>0.61</v>
      </c>
      <c r="I508" t="n">
        <v>19</v>
      </c>
      <c r="J508" t="n">
        <v>175.18</v>
      </c>
      <c r="K508" t="n">
        <v>51.39</v>
      </c>
      <c r="L508" t="n">
        <v>6</v>
      </c>
      <c r="M508" t="n">
        <v>11</v>
      </c>
      <c r="N508" t="n">
        <v>32.79</v>
      </c>
      <c r="O508" t="n">
        <v>21840.16</v>
      </c>
      <c r="P508" t="n">
        <v>143.83</v>
      </c>
      <c r="Q508" t="n">
        <v>1389.62</v>
      </c>
      <c r="R508" t="n">
        <v>52.67</v>
      </c>
      <c r="S508" t="n">
        <v>39.31</v>
      </c>
      <c r="T508" t="n">
        <v>5803.65</v>
      </c>
      <c r="U508" t="n">
        <v>0.75</v>
      </c>
      <c r="V508" t="n">
        <v>0.89</v>
      </c>
      <c r="W508" t="n">
        <v>3.4</v>
      </c>
      <c r="X508" t="n">
        <v>0.37</v>
      </c>
      <c r="Y508" t="n">
        <v>1</v>
      </c>
      <c r="Z508" t="n">
        <v>10</v>
      </c>
    </row>
    <row r="509">
      <c r="A509" t="n">
        <v>21</v>
      </c>
      <c r="B509" t="n">
        <v>85</v>
      </c>
      <c r="C509" t="inlineStr">
        <is>
          <t xml:space="preserve">CONCLUIDO	</t>
        </is>
      </c>
      <c r="D509" t="n">
        <v>5.7274</v>
      </c>
      <c r="E509" t="n">
        <v>17.46</v>
      </c>
      <c r="F509" t="n">
        <v>14.48</v>
      </c>
      <c r="G509" t="n">
        <v>48.26</v>
      </c>
      <c r="H509" t="n">
        <v>0.63</v>
      </c>
      <c r="I509" t="n">
        <v>18</v>
      </c>
      <c r="J509" t="n">
        <v>175.55</v>
      </c>
      <c r="K509" t="n">
        <v>51.39</v>
      </c>
      <c r="L509" t="n">
        <v>6.25</v>
      </c>
      <c r="M509" t="n">
        <v>8</v>
      </c>
      <c r="N509" t="n">
        <v>32.91</v>
      </c>
      <c r="O509" t="n">
        <v>21885.6</v>
      </c>
      <c r="P509" t="n">
        <v>142.82</v>
      </c>
      <c r="Q509" t="n">
        <v>1389.71</v>
      </c>
      <c r="R509" t="n">
        <v>52.08</v>
      </c>
      <c r="S509" t="n">
        <v>39.31</v>
      </c>
      <c r="T509" t="n">
        <v>5517.08</v>
      </c>
      <c r="U509" t="n">
        <v>0.75</v>
      </c>
      <c r="V509" t="n">
        <v>0.89</v>
      </c>
      <c r="W509" t="n">
        <v>3.4</v>
      </c>
      <c r="X509" t="n">
        <v>0.36</v>
      </c>
      <c r="Y509" t="n">
        <v>1</v>
      </c>
      <c r="Z509" t="n">
        <v>10</v>
      </c>
    </row>
    <row r="510">
      <c r="A510" t="n">
        <v>22</v>
      </c>
      <c r="B510" t="n">
        <v>85</v>
      </c>
      <c r="C510" t="inlineStr">
        <is>
          <t xml:space="preserve">CONCLUIDO	</t>
        </is>
      </c>
      <c r="D510" t="n">
        <v>5.7277</v>
      </c>
      <c r="E510" t="n">
        <v>17.46</v>
      </c>
      <c r="F510" t="n">
        <v>14.48</v>
      </c>
      <c r="G510" t="n">
        <v>48.25</v>
      </c>
      <c r="H510" t="n">
        <v>0.66</v>
      </c>
      <c r="I510" t="n">
        <v>18</v>
      </c>
      <c r="J510" t="n">
        <v>175.92</v>
      </c>
      <c r="K510" t="n">
        <v>51.39</v>
      </c>
      <c r="L510" t="n">
        <v>6.5</v>
      </c>
      <c r="M510" t="n">
        <v>2</v>
      </c>
      <c r="N510" t="n">
        <v>33.03</v>
      </c>
      <c r="O510" t="n">
        <v>21931.08</v>
      </c>
      <c r="P510" t="n">
        <v>142.47</v>
      </c>
      <c r="Q510" t="n">
        <v>1389.78</v>
      </c>
      <c r="R510" t="n">
        <v>51.77</v>
      </c>
      <c r="S510" t="n">
        <v>39.31</v>
      </c>
      <c r="T510" t="n">
        <v>5359.2</v>
      </c>
      <c r="U510" t="n">
        <v>0.76</v>
      </c>
      <c r="V510" t="n">
        <v>0.89</v>
      </c>
      <c r="W510" t="n">
        <v>3.41</v>
      </c>
      <c r="X510" t="n">
        <v>0.35</v>
      </c>
      <c r="Y510" t="n">
        <v>1</v>
      </c>
      <c r="Z510" t="n">
        <v>10</v>
      </c>
    </row>
    <row r="511">
      <c r="A511" t="n">
        <v>23</v>
      </c>
      <c r="B511" t="n">
        <v>85</v>
      </c>
      <c r="C511" t="inlineStr">
        <is>
          <t xml:space="preserve">CONCLUIDO	</t>
        </is>
      </c>
      <c r="D511" t="n">
        <v>5.7264</v>
      </c>
      <c r="E511" t="n">
        <v>17.46</v>
      </c>
      <c r="F511" t="n">
        <v>14.48</v>
      </c>
      <c r="G511" t="n">
        <v>48.27</v>
      </c>
      <c r="H511" t="n">
        <v>0.68</v>
      </c>
      <c r="I511" t="n">
        <v>18</v>
      </c>
      <c r="J511" t="n">
        <v>176.29</v>
      </c>
      <c r="K511" t="n">
        <v>51.39</v>
      </c>
      <c r="L511" t="n">
        <v>6.75</v>
      </c>
      <c r="M511" t="n">
        <v>1</v>
      </c>
      <c r="N511" t="n">
        <v>33.15</v>
      </c>
      <c r="O511" t="n">
        <v>21976.61</v>
      </c>
      <c r="P511" t="n">
        <v>142.08</v>
      </c>
      <c r="Q511" t="n">
        <v>1389.77</v>
      </c>
      <c r="R511" t="n">
        <v>51.84</v>
      </c>
      <c r="S511" t="n">
        <v>39.31</v>
      </c>
      <c r="T511" t="n">
        <v>5394.39</v>
      </c>
      <c r="U511" t="n">
        <v>0.76</v>
      </c>
      <c r="V511" t="n">
        <v>0.89</v>
      </c>
      <c r="W511" t="n">
        <v>3.41</v>
      </c>
      <c r="X511" t="n">
        <v>0.36</v>
      </c>
      <c r="Y511" t="n">
        <v>1</v>
      </c>
      <c r="Z511" t="n">
        <v>10</v>
      </c>
    </row>
    <row r="512">
      <c r="A512" t="n">
        <v>24</v>
      </c>
      <c r="B512" t="n">
        <v>85</v>
      </c>
      <c r="C512" t="inlineStr">
        <is>
          <t xml:space="preserve">CONCLUIDO	</t>
        </is>
      </c>
      <c r="D512" t="n">
        <v>5.7256</v>
      </c>
      <c r="E512" t="n">
        <v>17.47</v>
      </c>
      <c r="F512" t="n">
        <v>14.48</v>
      </c>
      <c r="G512" t="n">
        <v>48.28</v>
      </c>
      <c r="H512" t="n">
        <v>0.7</v>
      </c>
      <c r="I512" t="n">
        <v>18</v>
      </c>
      <c r="J512" t="n">
        <v>176.66</v>
      </c>
      <c r="K512" t="n">
        <v>51.39</v>
      </c>
      <c r="L512" t="n">
        <v>7</v>
      </c>
      <c r="M512" t="n">
        <v>0</v>
      </c>
      <c r="N512" t="n">
        <v>33.27</v>
      </c>
      <c r="O512" t="n">
        <v>22022.17</v>
      </c>
      <c r="P512" t="n">
        <v>142.4</v>
      </c>
      <c r="Q512" t="n">
        <v>1389.91</v>
      </c>
      <c r="R512" t="n">
        <v>51.84</v>
      </c>
      <c r="S512" t="n">
        <v>39.31</v>
      </c>
      <c r="T512" t="n">
        <v>5395.06</v>
      </c>
      <c r="U512" t="n">
        <v>0.76</v>
      </c>
      <c r="V512" t="n">
        <v>0.89</v>
      </c>
      <c r="W512" t="n">
        <v>3.41</v>
      </c>
      <c r="X512" t="n">
        <v>0.36</v>
      </c>
      <c r="Y512" t="n">
        <v>1</v>
      </c>
      <c r="Z512" t="n">
        <v>10</v>
      </c>
    </row>
    <row r="513">
      <c r="A513" t="n">
        <v>0</v>
      </c>
      <c r="B513" t="n">
        <v>20</v>
      </c>
      <c r="C513" t="inlineStr">
        <is>
          <t xml:space="preserve">CONCLUIDO	</t>
        </is>
      </c>
      <c r="D513" t="n">
        <v>5.4799</v>
      </c>
      <c r="E513" t="n">
        <v>18.25</v>
      </c>
      <c r="F513" t="n">
        <v>15.63</v>
      </c>
      <c r="G513" t="n">
        <v>13.21</v>
      </c>
      <c r="H513" t="n">
        <v>0.34</v>
      </c>
      <c r="I513" t="n">
        <v>71</v>
      </c>
      <c r="J513" t="n">
        <v>51.33</v>
      </c>
      <c r="K513" t="n">
        <v>24.83</v>
      </c>
      <c r="L513" t="n">
        <v>1</v>
      </c>
      <c r="M513" t="n">
        <v>0</v>
      </c>
      <c r="N513" t="n">
        <v>5.51</v>
      </c>
      <c r="O513" t="n">
        <v>6564.78</v>
      </c>
      <c r="P513" t="n">
        <v>73.78</v>
      </c>
      <c r="Q513" t="n">
        <v>1390.15</v>
      </c>
      <c r="R513" t="n">
        <v>85.72</v>
      </c>
      <c r="S513" t="n">
        <v>39.31</v>
      </c>
      <c r="T513" t="n">
        <v>22070.93</v>
      </c>
      <c r="U513" t="n">
        <v>0.46</v>
      </c>
      <c r="V513" t="n">
        <v>0.82</v>
      </c>
      <c r="W513" t="n">
        <v>3.56</v>
      </c>
      <c r="X513" t="n">
        <v>1.51</v>
      </c>
      <c r="Y513" t="n">
        <v>1</v>
      </c>
      <c r="Z513" t="n">
        <v>10</v>
      </c>
    </row>
    <row r="514">
      <c r="A514" t="n">
        <v>0</v>
      </c>
      <c r="B514" t="n">
        <v>120</v>
      </c>
      <c r="C514" t="inlineStr">
        <is>
          <t xml:space="preserve">CONCLUIDO	</t>
        </is>
      </c>
      <c r="D514" t="n">
        <v>3.2803</v>
      </c>
      <c r="E514" t="n">
        <v>30.48</v>
      </c>
      <c r="F514" t="n">
        <v>18.39</v>
      </c>
      <c r="G514" t="n">
        <v>5.36</v>
      </c>
      <c r="H514" t="n">
        <v>0.08</v>
      </c>
      <c r="I514" t="n">
        <v>206</v>
      </c>
      <c r="J514" t="n">
        <v>232.68</v>
      </c>
      <c r="K514" t="n">
        <v>57.72</v>
      </c>
      <c r="L514" t="n">
        <v>1</v>
      </c>
      <c r="M514" t="n">
        <v>204</v>
      </c>
      <c r="N514" t="n">
        <v>53.95</v>
      </c>
      <c r="O514" t="n">
        <v>28931.02</v>
      </c>
      <c r="P514" t="n">
        <v>285.71</v>
      </c>
      <c r="Q514" t="n">
        <v>1390.31</v>
      </c>
      <c r="R514" t="n">
        <v>173.88</v>
      </c>
      <c r="S514" t="n">
        <v>39.31</v>
      </c>
      <c r="T514" t="n">
        <v>65473.04</v>
      </c>
      <c r="U514" t="n">
        <v>0.23</v>
      </c>
      <c r="V514" t="n">
        <v>0.7</v>
      </c>
      <c r="W514" t="n">
        <v>3.71</v>
      </c>
      <c r="X514" t="n">
        <v>4.26</v>
      </c>
      <c r="Y514" t="n">
        <v>1</v>
      </c>
      <c r="Z514" t="n">
        <v>10</v>
      </c>
    </row>
    <row r="515">
      <c r="A515" t="n">
        <v>1</v>
      </c>
      <c r="B515" t="n">
        <v>120</v>
      </c>
      <c r="C515" t="inlineStr">
        <is>
          <t xml:space="preserve">CONCLUIDO	</t>
        </is>
      </c>
      <c r="D515" t="n">
        <v>3.705</v>
      </c>
      <c r="E515" t="n">
        <v>26.99</v>
      </c>
      <c r="F515" t="n">
        <v>17.27</v>
      </c>
      <c r="G515" t="n">
        <v>6.73</v>
      </c>
      <c r="H515" t="n">
        <v>0.1</v>
      </c>
      <c r="I515" t="n">
        <v>154</v>
      </c>
      <c r="J515" t="n">
        <v>233.1</v>
      </c>
      <c r="K515" t="n">
        <v>57.72</v>
      </c>
      <c r="L515" t="n">
        <v>1.25</v>
      </c>
      <c r="M515" t="n">
        <v>152</v>
      </c>
      <c r="N515" t="n">
        <v>54.13</v>
      </c>
      <c r="O515" t="n">
        <v>28983.75</v>
      </c>
      <c r="P515" t="n">
        <v>267.01</v>
      </c>
      <c r="Q515" t="n">
        <v>1390.07</v>
      </c>
      <c r="R515" t="n">
        <v>139.26</v>
      </c>
      <c r="S515" t="n">
        <v>39.31</v>
      </c>
      <c r="T515" t="n">
        <v>48424.44</v>
      </c>
      <c r="U515" t="n">
        <v>0.28</v>
      </c>
      <c r="V515" t="n">
        <v>0.74</v>
      </c>
      <c r="W515" t="n">
        <v>3.61</v>
      </c>
      <c r="X515" t="n">
        <v>3.14</v>
      </c>
      <c r="Y515" t="n">
        <v>1</v>
      </c>
      <c r="Z515" t="n">
        <v>10</v>
      </c>
    </row>
    <row r="516">
      <c r="A516" t="n">
        <v>2</v>
      </c>
      <c r="B516" t="n">
        <v>120</v>
      </c>
      <c r="C516" t="inlineStr">
        <is>
          <t xml:space="preserve">CONCLUIDO	</t>
        </is>
      </c>
      <c r="D516" t="n">
        <v>3.998</v>
      </c>
      <c r="E516" t="n">
        <v>25.01</v>
      </c>
      <c r="F516" t="n">
        <v>16.65</v>
      </c>
      <c r="G516" t="n">
        <v>8.06</v>
      </c>
      <c r="H516" t="n">
        <v>0.11</v>
      </c>
      <c r="I516" t="n">
        <v>124</v>
      </c>
      <c r="J516" t="n">
        <v>233.53</v>
      </c>
      <c r="K516" t="n">
        <v>57.72</v>
      </c>
      <c r="L516" t="n">
        <v>1.5</v>
      </c>
      <c r="M516" t="n">
        <v>122</v>
      </c>
      <c r="N516" t="n">
        <v>54.31</v>
      </c>
      <c r="O516" t="n">
        <v>29036.54</v>
      </c>
      <c r="P516" t="n">
        <v>256.36</v>
      </c>
      <c r="Q516" t="n">
        <v>1390.36</v>
      </c>
      <c r="R516" t="n">
        <v>120</v>
      </c>
      <c r="S516" t="n">
        <v>39.31</v>
      </c>
      <c r="T516" t="n">
        <v>38947.3</v>
      </c>
      <c r="U516" t="n">
        <v>0.33</v>
      </c>
      <c r="V516" t="n">
        <v>0.77</v>
      </c>
      <c r="W516" t="n">
        <v>3.57</v>
      </c>
      <c r="X516" t="n">
        <v>2.53</v>
      </c>
      <c r="Y516" t="n">
        <v>1</v>
      </c>
      <c r="Z516" t="n">
        <v>10</v>
      </c>
    </row>
    <row r="517">
      <c r="A517" t="n">
        <v>3</v>
      </c>
      <c r="B517" t="n">
        <v>120</v>
      </c>
      <c r="C517" t="inlineStr">
        <is>
          <t xml:space="preserve">CONCLUIDO	</t>
        </is>
      </c>
      <c r="D517" t="n">
        <v>4.2374</v>
      </c>
      <c r="E517" t="n">
        <v>23.6</v>
      </c>
      <c r="F517" t="n">
        <v>16.2</v>
      </c>
      <c r="G517" t="n">
        <v>9.44</v>
      </c>
      <c r="H517" t="n">
        <v>0.13</v>
      </c>
      <c r="I517" t="n">
        <v>103</v>
      </c>
      <c r="J517" t="n">
        <v>233.96</v>
      </c>
      <c r="K517" t="n">
        <v>57.72</v>
      </c>
      <c r="L517" t="n">
        <v>1.75</v>
      </c>
      <c r="M517" t="n">
        <v>101</v>
      </c>
      <c r="N517" t="n">
        <v>54.49</v>
      </c>
      <c r="O517" t="n">
        <v>29089.39</v>
      </c>
      <c r="P517" t="n">
        <v>248.17</v>
      </c>
      <c r="Q517" t="n">
        <v>1390.06</v>
      </c>
      <c r="R517" t="n">
        <v>106.02</v>
      </c>
      <c r="S517" t="n">
        <v>39.31</v>
      </c>
      <c r="T517" t="n">
        <v>32059.74</v>
      </c>
      <c r="U517" t="n">
        <v>0.37</v>
      </c>
      <c r="V517" t="n">
        <v>0.79</v>
      </c>
      <c r="W517" t="n">
        <v>3.52</v>
      </c>
      <c r="X517" t="n">
        <v>2.07</v>
      </c>
      <c r="Y517" t="n">
        <v>1</v>
      </c>
      <c r="Z517" t="n">
        <v>10</v>
      </c>
    </row>
    <row r="518">
      <c r="A518" t="n">
        <v>4</v>
      </c>
      <c r="B518" t="n">
        <v>120</v>
      </c>
      <c r="C518" t="inlineStr">
        <is>
          <t xml:space="preserve">CONCLUIDO	</t>
        </is>
      </c>
      <c r="D518" t="n">
        <v>4.4236</v>
      </c>
      <c r="E518" t="n">
        <v>22.61</v>
      </c>
      <c r="F518" t="n">
        <v>15.89</v>
      </c>
      <c r="G518" t="n">
        <v>10.83</v>
      </c>
      <c r="H518" t="n">
        <v>0.15</v>
      </c>
      <c r="I518" t="n">
        <v>88</v>
      </c>
      <c r="J518" t="n">
        <v>234.39</v>
      </c>
      <c r="K518" t="n">
        <v>57.72</v>
      </c>
      <c r="L518" t="n">
        <v>2</v>
      </c>
      <c r="M518" t="n">
        <v>86</v>
      </c>
      <c r="N518" t="n">
        <v>54.67</v>
      </c>
      <c r="O518" t="n">
        <v>29142.31</v>
      </c>
      <c r="P518" t="n">
        <v>242.26</v>
      </c>
      <c r="Q518" t="n">
        <v>1390.02</v>
      </c>
      <c r="R518" t="n">
        <v>96.29000000000001</v>
      </c>
      <c r="S518" t="n">
        <v>39.31</v>
      </c>
      <c r="T518" t="n">
        <v>27268.56</v>
      </c>
      <c r="U518" t="n">
        <v>0.41</v>
      </c>
      <c r="V518" t="n">
        <v>0.8100000000000001</v>
      </c>
      <c r="W518" t="n">
        <v>3.5</v>
      </c>
      <c r="X518" t="n">
        <v>1.76</v>
      </c>
      <c r="Y518" t="n">
        <v>1</v>
      </c>
      <c r="Z518" t="n">
        <v>10</v>
      </c>
    </row>
    <row r="519">
      <c r="A519" t="n">
        <v>5</v>
      </c>
      <c r="B519" t="n">
        <v>120</v>
      </c>
      <c r="C519" t="inlineStr">
        <is>
          <t xml:space="preserve">CONCLUIDO	</t>
        </is>
      </c>
      <c r="D519" t="n">
        <v>4.5711</v>
      </c>
      <c r="E519" t="n">
        <v>21.88</v>
      </c>
      <c r="F519" t="n">
        <v>15.66</v>
      </c>
      <c r="G519" t="n">
        <v>12.2</v>
      </c>
      <c r="H519" t="n">
        <v>0.17</v>
      </c>
      <c r="I519" t="n">
        <v>77</v>
      </c>
      <c r="J519" t="n">
        <v>234.82</v>
      </c>
      <c r="K519" t="n">
        <v>57.72</v>
      </c>
      <c r="L519" t="n">
        <v>2.25</v>
      </c>
      <c r="M519" t="n">
        <v>75</v>
      </c>
      <c r="N519" t="n">
        <v>54.85</v>
      </c>
      <c r="O519" t="n">
        <v>29195.29</v>
      </c>
      <c r="P519" t="n">
        <v>237.72</v>
      </c>
      <c r="Q519" t="n">
        <v>1389.83</v>
      </c>
      <c r="R519" t="n">
        <v>89.23999999999999</v>
      </c>
      <c r="S519" t="n">
        <v>39.31</v>
      </c>
      <c r="T519" t="n">
        <v>23800.24</v>
      </c>
      <c r="U519" t="n">
        <v>0.44</v>
      </c>
      <c r="V519" t="n">
        <v>0.82</v>
      </c>
      <c r="W519" t="n">
        <v>3.48</v>
      </c>
      <c r="X519" t="n">
        <v>1.54</v>
      </c>
      <c r="Y519" t="n">
        <v>1</v>
      </c>
      <c r="Z519" t="n">
        <v>10</v>
      </c>
    </row>
    <row r="520">
      <c r="A520" t="n">
        <v>6</v>
      </c>
      <c r="B520" t="n">
        <v>120</v>
      </c>
      <c r="C520" t="inlineStr">
        <is>
          <t xml:space="preserve">CONCLUIDO	</t>
        </is>
      </c>
      <c r="D520" t="n">
        <v>4.6967</v>
      </c>
      <c r="E520" t="n">
        <v>21.29</v>
      </c>
      <c r="F520" t="n">
        <v>15.48</v>
      </c>
      <c r="G520" t="n">
        <v>13.66</v>
      </c>
      <c r="H520" t="n">
        <v>0.19</v>
      </c>
      <c r="I520" t="n">
        <v>68</v>
      </c>
      <c r="J520" t="n">
        <v>235.25</v>
      </c>
      <c r="K520" t="n">
        <v>57.72</v>
      </c>
      <c r="L520" t="n">
        <v>2.5</v>
      </c>
      <c r="M520" t="n">
        <v>66</v>
      </c>
      <c r="N520" t="n">
        <v>55.03</v>
      </c>
      <c r="O520" t="n">
        <v>29248.33</v>
      </c>
      <c r="P520" t="n">
        <v>233.84</v>
      </c>
      <c r="Q520" t="n">
        <v>1390.04</v>
      </c>
      <c r="R520" t="n">
        <v>83.44</v>
      </c>
      <c r="S520" t="n">
        <v>39.31</v>
      </c>
      <c r="T520" t="n">
        <v>20943.55</v>
      </c>
      <c r="U520" t="n">
        <v>0.47</v>
      </c>
      <c r="V520" t="n">
        <v>0.83</v>
      </c>
      <c r="W520" t="n">
        <v>3.48</v>
      </c>
      <c r="X520" t="n">
        <v>1.36</v>
      </c>
      <c r="Y520" t="n">
        <v>1</v>
      </c>
      <c r="Z520" t="n">
        <v>10</v>
      </c>
    </row>
    <row r="521">
      <c r="A521" t="n">
        <v>7</v>
      </c>
      <c r="B521" t="n">
        <v>120</v>
      </c>
      <c r="C521" t="inlineStr">
        <is>
          <t xml:space="preserve">CONCLUIDO	</t>
        </is>
      </c>
      <c r="D521" t="n">
        <v>4.8007</v>
      </c>
      <c r="E521" t="n">
        <v>20.83</v>
      </c>
      <c r="F521" t="n">
        <v>15.34</v>
      </c>
      <c r="G521" t="n">
        <v>15.09</v>
      </c>
      <c r="H521" t="n">
        <v>0.21</v>
      </c>
      <c r="I521" t="n">
        <v>61</v>
      </c>
      <c r="J521" t="n">
        <v>235.68</v>
      </c>
      <c r="K521" t="n">
        <v>57.72</v>
      </c>
      <c r="L521" t="n">
        <v>2.75</v>
      </c>
      <c r="M521" t="n">
        <v>59</v>
      </c>
      <c r="N521" t="n">
        <v>55.21</v>
      </c>
      <c r="O521" t="n">
        <v>29301.44</v>
      </c>
      <c r="P521" t="n">
        <v>230.53</v>
      </c>
      <c r="Q521" t="n">
        <v>1389.82</v>
      </c>
      <c r="R521" t="n">
        <v>79.58</v>
      </c>
      <c r="S521" t="n">
        <v>39.31</v>
      </c>
      <c r="T521" t="n">
        <v>19048.34</v>
      </c>
      <c r="U521" t="n">
        <v>0.49</v>
      </c>
      <c r="V521" t="n">
        <v>0.84</v>
      </c>
      <c r="W521" t="n">
        <v>3.45</v>
      </c>
      <c r="X521" t="n">
        <v>1.22</v>
      </c>
      <c r="Y521" t="n">
        <v>1</v>
      </c>
      <c r="Z521" t="n">
        <v>10</v>
      </c>
    </row>
    <row r="522">
      <c r="A522" t="n">
        <v>8</v>
      </c>
      <c r="B522" t="n">
        <v>120</v>
      </c>
      <c r="C522" t="inlineStr">
        <is>
          <t xml:space="preserve">CONCLUIDO	</t>
        </is>
      </c>
      <c r="D522" t="n">
        <v>4.8765</v>
      </c>
      <c r="E522" t="n">
        <v>20.51</v>
      </c>
      <c r="F522" t="n">
        <v>15.25</v>
      </c>
      <c r="G522" t="n">
        <v>16.34</v>
      </c>
      <c r="H522" t="n">
        <v>0.23</v>
      </c>
      <c r="I522" t="n">
        <v>56</v>
      </c>
      <c r="J522" t="n">
        <v>236.11</v>
      </c>
      <c r="K522" t="n">
        <v>57.72</v>
      </c>
      <c r="L522" t="n">
        <v>3</v>
      </c>
      <c r="M522" t="n">
        <v>54</v>
      </c>
      <c r="N522" t="n">
        <v>55.39</v>
      </c>
      <c r="O522" t="n">
        <v>29354.61</v>
      </c>
      <c r="P522" t="n">
        <v>227.92</v>
      </c>
      <c r="Q522" t="n">
        <v>1389.81</v>
      </c>
      <c r="R522" t="n">
        <v>75.84</v>
      </c>
      <c r="S522" t="n">
        <v>39.31</v>
      </c>
      <c r="T522" t="n">
        <v>17207.28</v>
      </c>
      <c r="U522" t="n">
        <v>0.52</v>
      </c>
      <c r="V522" t="n">
        <v>0.84</v>
      </c>
      <c r="W522" t="n">
        <v>3.47</v>
      </c>
      <c r="X522" t="n">
        <v>1.12</v>
      </c>
      <c r="Y522" t="n">
        <v>1</v>
      </c>
      <c r="Z522" t="n">
        <v>10</v>
      </c>
    </row>
    <row r="523">
      <c r="A523" t="n">
        <v>9</v>
      </c>
      <c r="B523" t="n">
        <v>120</v>
      </c>
      <c r="C523" t="inlineStr">
        <is>
          <t xml:space="preserve">CONCLUIDO	</t>
        </is>
      </c>
      <c r="D523" t="n">
        <v>4.9592</v>
      </c>
      <c r="E523" t="n">
        <v>20.16</v>
      </c>
      <c r="F523" t="n">
        <v>15.13</v>
      </c>
      <c r="G523" t="n">
        <v>17.8</v>
      </c>
      <c r="H523" t="n">
        <v>0.24</v>
      </c>
      <c r="I523" t="n">
        <v>51</v>
      </c>
      <c r="J523" t="n">
        <v>236.54</v>
      </c>
      <c r="K523" t="n">
        <v>57.72</v>
      </c>
      <c r="L523" t="n">
        <v>3.25</v>
      </c>
      <c r="M523" t="n">
        <v>49</v>
      </c>
      <c r="N523" t="n">
        <v>55.57</v>
      </c>
      <c r="O523" t="n">
        <v>29407.85</v>
      </c>
      <c r="P523" t="n">
        <v>224.92</v>
      </c>
      <c r="Q523" t="n">
        <v>1389.65</v>
      </c>
      <c r="R523" t="n">
        <v>72.81</v>
      </c>
      <c r="S523" t="n">
        <v>39.31</v>
      </c>
      <c r="T523" t="n">
        <v>15716.86</v>
      </c>
      <c r="U523" t="n">
        <v>0.54</v>
      </c>
      <c r="V523" t="n">
        <v>0.85</v>
      </c>
      <c r="W523" t="n">
        <v>3.44</v>
      </c>
      <c r="X523" t="n">
        <v>1.01</v>
      </c>
      <c r="Y523" t="n">
        <v>1</v>
      </c>
      <c r="Z523" t="n">
        <v>10</v>
      </c>
    </row>
    <row r="524">
      <c r="A524" t="n">
        <v>10</v>
      </c>
      <c r="B524" t="n">
        <v>120</v>
      </c>
      <c r="C524" t="inlineStr">
        <is>
          <t xml:space="preserve">CONCLUIDO	</t>
        </is>
      </c>
      <c r="D524" t="n">
        <v>5.0255</v>
      </c>
      <c r="E524" t="n">
        <v>19.9</v>
      </c>
      <c r="F524" t="n">
        <v>15.05</v>
      </c>
      <c r="G524" t="n">
        <v>19.21</v>
      </c>
      <c r="H524" t="n">
        <v>0.26</v>
      </c>
      <c r="I524" t="n">
        <v>47</v>
      </c>
      <c r="J524" t="n">
        <v>236.98</v>
      </c>
      <c r="K524" t="n">
        <v>57.72</v>
      </c>
      <c r="L524" t="n">
        <v>3.5</v>
      </c>
      <c r="M524" t="n">
        <v>45</v>
      </c>
      <c r="N524" t="n">
        <v>55.75</v>
      </c>
      <c r="O524" t="n">
        <v>29461.15</v>
      </c>
      <c r="P524" t="n">
        <v>222.78</v>
      </c>
      <c r="Q524" t="n">
        <v>1389.71</v>
      </c>
      <c r="R524" t="n">
        <v>70.05</v>
      </c>
      <c r="S524" t="n">
        <v>39.31</v>
      </c>
      <c r="T524" t="n">
        <v>14356.27</v>
      </c>
      <c r="U524" t="n">
        <v>0.5600000000000001</v>
      </c>
      <c r="V524" t="n">
        <v>0.85</v>
      </c>
      <c r="W524" t="n">
        <v>3.44</v>
      </c>
      <c r="X524" t="n">
        <v>0.93</v>
      </c>
      <c r="Y524" t="n">
        <v>1</v>
      </c>
      <c r="Z524" t="n">
        <v>10</v>
      </c>
    </row>
    <row r="525">
      <c r="A525" t="n">
        <v>11</v>
      </c>
      <c r="B525" t="n">
        <v>120</v>
      </c>
      <c r="C525" t="inlineStr">
        <is>
          <t xml:space="preserve">CONCLUIDO	</t>
        </is>
      </c>
      <c r="D525" t="n">
        <v>5.0958</v>
      </c>
      <c r="E525" t="n">
        <v>19.62</v>
      </c>
      <c r="F525" t="n">
        <v>14.96</v>
      </c>
      <c r="G525" t="n">
        <v>20.87</v>
      </c>
      <c r="H525" t="n">
        <v>0.28</v>
      </c>
      <c r="I525" t="n">
        <v>43</v>
      </c>
      <c r="J525" t="n">
        <v>237.41</v>
      </c>
      <c r="K525" t="n">
        <v>57.72</v>
      </c>
      <c r="L525" t="n">
        <v>3.75</v>
      </c>
      <c r="M525" t="n">
        <v>41</v>
      </c>
      <c r="N525" t="n">
        <v>55.93</v>
      </c>
      <c r="O525" t="n">
        <v>29514.51</v>
      </c>
      <c r="P525" t="n">
        <v>220.14</v>
      </c>
      <c r="Q525" t="n">
        <v>1389.59</v>
      </c>
      <c r="R525" t="n">
        <v>67.48999999999999</v>
      </c>
      <c r="S525" t="n">
        <v>39.31</v>
      </c>
      <c r="T525" t="n">
        <v>13096.82</v>
      </c>
      <c r="U525" t="n">
        <v>0.58</v>
      </c>
      <c r="V525" t="n">
        <v>0.86</v>
      </c>
      <c r="W525" t="n">
        <v>3.43</v>
      </c>
      <c r="X525" t="n">
        <v>0.83</v>
      </c>
      <c r="Y525" t="n">
        <v>1</v>
      </c>
      <c r="Z525" t="n">
        <v>10</v>
      </c>
    </row>
    <row r="526">
      <c r="A526" t="n">
        <v>12</v>
      </c>
      <c r="B526" t="n">
        <v>120</v>
      </c>
      <c r="C526" t="inlineStr">
        <is>
          <t xml:space="preserve">CONCLUIDO	</t>
        </is>
      </c>
      <c r="D526" t="n">
        <v>5.1446</v>
      </c>
      <c r="E526" t="n">
        <v>19.44</v>
      </c>
      <c r="F526" t="n">
        <v>14.91</v>
      </c>
      <c r="G526" t="n">
        <v>22.36</v>
      </c>
      <c r="H526" t="n">
        <v>0.3</v>
      </c>
      <c r="I526" t="n">
        <v>40</v>
      </c>
      <c r="J526" t="n">
        <v>237.84</v>
      </c>
      <c r="K526" t="n">
        <v>57.72</v>
      </c>
      <c r="L526" t="n">
        <v>4</v>
      </c>
      <c r="M526" t="n">
        <v>38</v>
      </c>
      <c r="N526" t="n">
        <v>56.12</v>
      </c>
      <c r="O526" t="n">
        <v>29567.95</v>
      </c>
      <c r="P526" t="n">
        <v>218.08</v>
      </c>
      <c r="Q526" t="n">
        <v>1389.74</v>
      </c>
      <c r="R526" t="n">
        <v>65.72</v>
      </c>
      <c r="S526" t="n">
        <v>39.31</v>
      </c>
      <c r="T526" t="n">
        <v>12225.15</v>
      </c>
      <c r="U526" t="n">
        <v>0.6</v>
      </c>
      <c r="V526" t="n">
        <v>0.86</v>
      </c>
      <c r="W526" t="n">
        <v>3.42</v>
      </c>
      <c r="X526" t="n">
        <v>0.78</v>
      </c>
      <c r="Y526" t="n">
        <v>1</v>
      </c>
      <c r="Z526" t="n">
        <v>10</v>
      </c>
    </row>
    <row r="527">
      <c r="A527" t="n">
        <v>13</v>
      </c>
      <c r="B527" t="n">
        <v>120</v>
      </c>
      <c r="C527" t="inlineStr">
        <is>
          <t xml:space="preserve">CONCLUIDO	</t>
        </is>
      </c>
      <c r="D527" t="n">
        <v>5.1781</v>
      </c>
      <c r="E527" t="n">
        <v>19.31</v>
      </c>
      <c r="F527" t="n">
        <v>14.87</v>
      </c>
      <c r="G527" t="n">
        <v>23.48</v>
      </c>
      <c r="H527" t="n">
        <v>0.32</v>
      </c>
      <c r="I527" t="n">
        <v>38</v>
      </c>
      <c r="J527" t="n">
        <v>238.28</v>
      </c>
      <c r="K527" t="n">
        <v>57.72</v>
      </c>
      <c r="L527" t="n">
        <v>4.25</v>
      </c>
      <c r="M527" t="n">
        <v>36</v>
      </c>
      <c r="N527" t="n">
        <v>56.3</v>
      </c>
      <c r="O527" t="n">
        <v>29621.44</v>
      </c>
      <c r="P527" t="n">
        <v>216.94</v>
      </c>
      <c r="Q527" t="n">
        <v>1389.67</v>
      </c>
      <c r="R527" t="n">
        <v>64.44</v>
      </c>
      <c r="S527" t="n">
        <v>39.31</v>
      </c>
      <c r="T527" t="n">
        <v>11593.47</v>
      </c>
      <c r="U527" t="n">
        <v>0.61</v>
      </c>
      <c r="V527" t="n">
        <v>0.86</v>
      </c>
      <c r="W527" t="n">
        <v>3.43</v>
      </c>
      <c r="X527" t="n">
        <v>0.75</v>
      </c>
      <c r="Y527" t="n">
        <v>1</v>
      </c>
      <c r="Z527" t="n">
        <v>10</v>
      </c>
    </row>
    <row r="528">
      <c r="A528" t="n">
        <v>14</v>
      </c>
      <c r="B528" t="n">
        <v>120</v>
      </c>
      <c r="C528" t="inlineStr">
        <is>
          <t xml:space="preserve">CONCLUIDO	</t>
        </is>
      </c>
      <c r="D528" t="n">
        <v>5.2125</v>
      </c>
      <c r="E528" t="n">
        <v>19.18</v>
      </c>
      <c r="F528" t="n">
        <v>14.84</v>
      </c>
      <c r="G528" t="n">
        <v>24.73</v>
      </c>
      <c r="H528" t="n">
        <v>0.34</v>
      </c>
      <c r="I528" t="n">
        <v>36</v>
      </c>
      <c r="J528" t="n">
        <v>238.71</v>
      </c>
      <c r="K528" t="n">
        <v>57.72</v>
      </c>
      <c r="L528" t="n">
        <v>4.5</v>
      </c>
      <c r="M528" t="n">
        <v>34</v>
      </c>
      <c r="N528" t="n">
        <v>56.49</v>
      </c>
      <c r="O528" t="n">
        <v>29675.01</v>
      </c>
      <c r="P528" t="n">
        <v>214.52</v>
      </c>
      <c r="Q528" t="n">
        <v>1389.6</v>
      </c>
      <c r="R528" t="n">
        <v>63.54</v>
      </c>
      <c r="S528" t="n">
        <v>39.31</v>
      </c>
      <c r="T528" t="n">
        <v>11153.23</v>
      </c>
      <c r="U528" t="n">
        <v>0.62</v>
      </c>
      <c r="V528" t="n">
        <v>0.87</v>
      </c>
      <c r="W528" t="n">
        <v>3.42</v>
      </c>
      <c r="X528" t="n">
        <v>0.71</v>
      </c>
      <c r="Y528" t="n">
        <v>1</v>
      </c>
      <c r="Z528" t="n">
        <v>10</v>
      </c>
    </row>
    <row r="529">
      <c r="A529" t="n">
        <v>15</v>
      </c>
      <c r="B529" t="n">
        <v>120</v>
      </c>
      <c r="C529" t="inlineStr">
        <is>
          <t xml:space="preserve">CONCLUIDO	</t>
        </is>
      </c>
      <c r="D529" t="n">
        <v>5.2709</v>
      </c>
      <c r="E529" t="n">
        <v>18.97</v>
      </c>
      <c r="F529" t="n">
        <v>14.76</v>
      </c>
      <c r="G529" t="n">
        <v>26.84</v>
      </c>
      <c r="H529" t="n">
        <v>0.35</v>
      </c>
      <c r="I529" t="n">
        <v>33</v>
      </c>
      <c r="J529" t="n">
        <v>239.14</v>
      </c>
      <c r="K529" t="n">
        <v>57.72</v>
      </c>
      <c r="L529" t="n">
        <v>4.75</v>
      </c>
      <c r="M529" t="n">
        <v>31</v>
      </c>
      <c r="N529" t="n">
        <v>56.67</v>
      </c>
      <c r="O529" t="n">
        <v>29728.63</v>
      </c>
      <c r="P529" t="n">
        <v>212.28</v>
      </c>
      <c r="Q529" t="n">
        <v>1389.65</v>
      </c>
      <c r="R529" t="n">
        <v>61.28</v>
      </c>
      <c r="S529" t="n">
        <v>39.31</v>
      </c>
      <c r="T529" t="n">
        <v>10042.66</v>
      </c>
      <c r="U529" t="n">
        <v>0.64</v>
      </c>
      <c r="V529" t="n">
        <v>0.87</v>
      </c>
      <c r="W529" t="n">
        <v>3.41</v>
      </c>
      <c r="X529" t="n">
        <v>0.64</v>
      </c>
      <c r="Y529" t="n">
        <v>1</v>
      </c>
      <c r="Z529" t="n">
        <v>10</v>
      </c>
    </row>
    <row r="530">
      <c r="A530" t="n">
        <v>16</v>
      </c>
      <c r="B530" t="n">
        <v>120</v>
      </c>
      <c r="C530" t="inlineStr">
        <is>
          <t xml:space="preserve">CONCLUIDO	</t>
        </is>
      </c>
      <c r="D530" t="n">
        <v>5.2853</v>
      </c>
      <c r="E530" t="n">
        <v>18.92</v>
      </c>
      <c r="F530" t="n">
        <v>14.75</v>
      </c>
      <c r="G530" t="n">
        <v>27.66</v>
      </c>
      <c r="H530" t="n">
        <v>0.37</v>
      </c>
      <c r="I530" t="n">
        <v>32</v>
      </c>
      <c r="J530" t="n">
        <v>239.58</v>
      </c>
      <c r="K530" t="n">
        <v>57.72</v>
      </c>
      <c r="L530" t="n">
        <v>5</v>
      </c>
      <c r="M530" t="n">
        <v>30</v>
      </c>
      <c r="N530" t="n">
        <v>56.86</v>
      </c>
      <c r="O530" t="n">
        <v>29782.33</v>
      </c>
      <c r="P530" t="n">
        <v>211.17</v>
      </c>
      <c r="Q530" t="n">
        <v>1389.65</v>
      </c>
      <c r="R530" t="n">
        <v>60.91</v>
      </c>
      <c r="S530" t="n">
        <v>39.31</v>
      </c>
      <c r="T530" t="n">
        <v>9861.75</v>
      </c>
      <c r="U530" t="n">
        <v>0.65</v>
      </c>
      <c r="V530" t="n">
        <v>0.87</v>
      </c>
      <c r="W530" t="n">
        <v>3.41</v>
      </c>
      <c r="X530" t="n">
        <v>0.63</v>
      </c>
      <c r="Y530" t="n">
        <v>1</v>
      </c>
      <c r="Z530" t="n">
        <v>10</v>
      </c>
    </row>
    <row r="531">
      <c r="A531" t="n">
        <v>17</v>
      </c>
      <c r="B531" t="n">
        <v>120</v>
      </c>
      <c r="C531" t="inlineStr">
        <is>
          <t xml:space="preserve">CONCLUIDO	</t>
        </is>
      </c>
      <c r="D531" t="n">
        <v>5.3309</v>
      </c>
      <c r="E531" t="n">
        <v>18.76</v>
      </c>
      <c r="F531" t="n">
        <v>14.68</v>
      </c>
      <c r="G531" t="n">
        <v>29.37</v>
      </c>
      <c r="H531" t="n">
        <v>0.39</v>
      </c>
      <c r="I531" t="n">
        <v>30</v>
      </c>
      <c r="J531" t="n">
        <v>240.02</v>
      </c>
      <c r="K531" t="n">
        <v>57.72</v>
      </c>
      <c r="L531" t="n">
        <v>5.25</v>
      </c>
      <c r="M531" t="n">
        <v>28</v>
      </c>
      <c r="N531" t="n">
        <v>57.04</v>
      </c>
      <c r="O531" t="n">
        <v>29836.09</v>
      </c>
      <c r="P531" t="n">
        <v>208.77</v>
      </c>
      <c r="Q531" t="n">
        <v>1389.62</v>
      </c>
      <c r="R531" t="n">
        <v>58.89</v>
      </c>
      <c r="S531" t="n">
        <v>39.31</v>
      </c>
      <c r="T531" t="n">
        <v>8858.299999999999</v>
      </c>
      <c r="U531" t="n">
        <v>0.67</v>
      </c>
      <c r="V531" t="n">
        <v>0.87</v>
      </c>
      <c r="W531" t="n">
        <v>3.4</v>
      </c>
      <c r="X531" t="n">
        <v>0.5600000000000001</v>
      </c>
      <c r="Y531" t="n">
        <v>1</v>
      </c>
      <c r="Z531" t="n">
        <v>10</v>
      </c>
    </row>
    <row r="532">
      <c r="A532" t="n">
        <v>18</v>
      </c>
      <c r="B532" t="n">
        <v>120</v>
      </c>
      <c r="C532" t="inlineStr">
        <is>
          <t xml:space="preserve">CONCLUIDO	</t>
        </is>
      </c>
      <c r="D532" t="n">
        <v>5.3638</v>
      </c>
      <c r="E532" t="n">
        <v>18.64</v>
      </c>
      <c r="F532" t="n">
        <v>14.66</v>
      </c>
      <c r="G532" t="n">
        <v>31.41</v>
      </c>
      <c r="H532" t="n">
        <v>0.41</v>
      </c>
      <c r="I532" t="n">
        <v>28</v>
      </c>
      <c r="J532" t="n">
        <v>240.45</v>
      </c>
      <c r="K532" t="n">
        <v>57.72</v>
      </c>
      <c r="L532" t="n">
        <v>5.5</v>
      </c>
      <c r="M532" t="n">
        <v>26</v>
      </c>
      <c r="N532" t="n">
        <v>57.23</v>
      </c>
      <c r="O532" t="n">
        <v>29890.04</v>
      </c>
      <c r="P532" t="n">
        <v>207.26</v>
      </c>
      <c r="Q532" t="n">
        <v>1389.7</v>
      </c>
      <c r="R532" t="n">
        <v>57.82</v>
      </c>
      <c r="S532" t="n">
        <v>39.31</v>
      </c>
      <c r="T532" t="n">
        <v>8336.629999999999</v>
      </c>
      <c r="U532" t="n">
        <v>0.68</v>
      </c>
      <c r="V532" t="n">
        <v>0.88</v>
      </c>
      <c r="W532" t="n">
        <v>3.41</v>
      </c>
      <c r="X532" t="n">
        <v>0.54</v>
      </c>
      <c r="Y532" t="n">
        <v>1</v>
      </c>
      <c r="Z532" t="n">
        <v>10</v>
      </c>
    </row>
    <row r="533">
      <c r="A533" t="n">
        <v>19</v>
      </c>
      <c r="B533" t="n">
        <v>120</v>
      </c>
      <c r="C533" t="inlineStr">
        <is>
          <t xml:space="preserve">CONCLUIDO	</t>
        </is>
      </c>
      <c r="D533" t="n">
        <v>5.3784</v>
      </c>
      <c r="E533" t="n">
        <v>18.59</v>
      </c>
      <c r="F533" t="n">
        <v>14.65</v>
      </c>
      <c r="G533" t="n">
        <v>32.56</v>
      </c>
      <c r="H533" t="n">
        <v>0.42</v>
      </c>
      <c r="I533" t="n">
        <v>27</v>
      </c>
      <c r="J533" t="n">
        <v>240.89</v>
      </c>
      <c r="K533" t="n">
        <v>57.72</v>
      </c>
      <c r="L533" t="n">
        <v>5.75</v>
      </c>
      <c r="M533" t="n">
        <v>25</v>
      </c>
      <c r="N533" t="n">
        <v>57.42</v>
      </c>
      <c r="O533" t="n">
        <v>29943.94</v>
      </c>
      <c r="P533" t="n">
        <v>205.73</v>
      </c>
      <c r="Q533" t="n">
        <v>1389.71</v>
      </c>
      <c r="R533" t="n">
        <v>57.77</v>
      </c>
      <c r="S533" t="n">
        <v>39.31</v>
      </c>
      <c r="T533" t="n">
        <v>8316.52</v>
      </c>
      <c r="U533" t="n">
        <v>0.68</v>
      </c>
      <c r="V533" t="n">
        <v>0.88</v>
      </c>
      <c r="W533" t="n">
        <v>3.41</v>
      </c>
      <c r="X533" t="n">
        <v>0.53</v>
      </c>
      <c r="Y533" t="n">
        <v>1</v>
      </c>
      <c r="Z533" t="n">
        <v>10</v>
      </c>
    </row>
    <row r="534">
      <c r="A534" t="n">
        <v>20</v>
      </c>
      <c r="B534" t="n">
        <v>120</v>
      </c>
      <c r="C534" t="inlineStr">
        <is>
          <t xml:space="preserve">CONCLUIDO	</t>
        </is>
      </c>
      <c r="D534" t="n">
        <v>5.3991</v>
      </c>
      <c r="E534" t="n">
        <v>18.52</v>
      </c>
      <c r="F534" t="n">
        <v>14.63</v>
      </c>
      <c r="G534" t="n">
        <v>33.76</v>
      </c>
      <c r="H534" t="n">
        <v>0.44</v>
      </c>
      <c r="I534" t="n">
        <v>26</v>
      </c>
      <c r="J534" t="n">
        <v>241.33</v>
      </c>
      <c r="K534" t="n">
        <v>57.72</v>
      </c>
      <c r="L534" t="n">
        <v>6</v>
      </c>
      <c r="M534" t="n">
        <v>24</v>
      </c>
      <c r="N534" t="n">
        <v>57.6</v>
      </c>
      <c r="O534" t="n">
        <v>29997.9</v>
      </c>
      <c r="P534" t="n">
        <v>204.36</v>
      </c>
      <c r="Q534" t="n">
        <v>1389.67</v>
      </c>
      <c r="R534" t="n">
        <v>57.01</v>
      </c>
      <c r="S534" t="n">
        <v>39.31</v>
      </c>
      <c r="T534" t="n">
        <v>7940.72</v>
      </c>
      <c r="U534" t="n">
        <v>0.6899999999999999</v>
      </c>
      <c r="V534" t="n">
        <v>0.88</v>
      </c>
      <c r="W534" t="n">
        <v>3.41</v>
      </c>
      <c r="X534" t="n">
        <v>0.51</v>
      </c>
      <c r="Y534" t="n">
        <v>1</v>
      </c>
      <c r="Z534" t="n">
        <v>10</v>
      </c>
    </row>
    <row r="535">
      <c r="A535" t="n">
        <v>21</v>
      </c>
      <c r="B535" t="n">
        <v>120</v>
      </c>
      <c r="C535" t="inlineStr">
        <is>
          <t xml:space="preserve">CONCLUIDO	</t>
        </is>
      </c>
      <c r="D535" t="n">
        <v>5.4176</v>
      </c>
      <c r="E535" t="n">
        <v>18.46</v>
      </c>
      <c r="F535" t="n">
        <v>14.61</v>
      </c>
      <c r="G535" t="n">
        <v>35.07</v>
      </c>
      <c r="H535" t="n">
        <v>0.46</v>
      </c>
      <c r="I535" t="n">
        <v>25</v>
      </c>
      <c r="J535" t="n">
        <v>241.77</v>
      </c>
      <c r="K535" t="n">
        <v>57.72</v>
      </c>
      <c r="L535" t="n">
        <v>6.25</v>
      </c>
      <c r="M535" t="n">
        <v>23</v>
      </c>
      <c r="N535" t="n">
        <v>57.79</v>
      </c>
      <c r="O535" t="n">
        <v>30051.93</v>
      </c>
      <c r="P535" t="n">
        <v>203.19</v>
      </c>
      <c r="Q535" t="n">
        <v>1389.68</v>
      </c>
      <c r="R535" t="n">
        <v>56.46</v>
      </c>
      <c r="S535" t="n">
        <v>39.31</v>
      </c>
      <c r="T535" t="n">
        <v>7669.4</v>
      </c>
      <c r="U535" t="n">
        <v>0.7</v>
      </c>
      <c r="V535" t="n">
        <v>0.88</v>
      </c>
      <c r="W535" t="n">
        <v>3.4</v>
      </c>
      <c r="X535" t="n">
        <v>0.49</v>
      </c>
      <c r="Y535" t="n">
        <v>1</v>
      </c>
      <c r="Z535" t="n">
        <v>10</v>
      </c>
    </row>
    <row r="536">
      <c r="A536" t="n">
        <v>22</v>
      </c>
      <c r="B536" t="n">
        <v>120</v>
      </c>
      <c r="C536" t="inlineStr">
        <is>
          <t xml:space="preserve">CONCLUIDO	</t>
        </is>
      </c>
      <c r="D536" t="n">
        <v>5.4397</v>
      </c>
      <c r="E536" t="n">
        <v>18.38</v>
      </c>
      <c r="F536" t="n">
        <v>14.58</v>
      </c>
      <c r="G536" t="n">
        <v>36.45</v>
      </c>
      <c r="H536" t="n">
        <v>0.48</v>
      </c>
      <c r="I536" t="n">
        <v>24</v>
      </c>
      <c r="J536" t="n">
        <v>242.2</v>
      </c>
      <c r="K536" t="n">
        <v>57.72</v>
      </c>
      <c r="L536" t="n">
        <v>6.5</v>
      </c>
      <c r="M536" t="n">
        <v>22</v>
      </c>
      <c r="N536" t="n">
        <v>57.98</v>
      </c>
      <c r="O536" t="n">
        <v>30106.03</v>
      </c>
      <c r="P536" t="n">
        <v>200.6</v>
      </c>
      <c r="Q536" t="n">
        <v>1389.67</v>
      </c>
      <c r="R536" t="n">
        <v>55.62</v>
      </c>
      <c r="S536" t="n">
        <v>39.31</v>
      </c>
      <c r="T536" t="n">
        <v>7253.53</v>
      </c>
      <c r="U536" t="n">
        <v>0.71</v>
      </c>
      <c r="V536" t="n">
        <v>0.88</v>
      </c>
      <c r="W536" t="n">
        <v>3.4</v>
      </c>
      <c r="X536" t="n">
        <v>0.46</v>
      </c>
      <c r="Y536" t="n">
        <v>1</v>
      </c>
      <c r="Z536" t="n">
        <v>10</v>
      </c>
    </row>
    <row r="537">
      <c r="A537" t="n">
        <v>23</v>
      </c>
      <c r="B537" t="n">
        <v>120</v>
      </c>
      <c r="C537" t="inlineStr">
        <is>
          <t xml:space="preserve">CONCLUIDO	</t>
        </is>
      </c>
      <c r="D537" t="n">
        <v>5.4551</v>
      </c>
      <c r="E537" t="n">
        <v>18.33</v>
      </c>
      <c r="F537" t="n">
        <v>14.57</v>
      </c>
      <c r="G537" t="n">
        <v>38.02</v>
      </c>
      <c r="H537" t="n">
        <v>0.49</v>
      </c>
      <c r="I537" t="n">
        <v>23</v>
      </c>
      <c r="J537" t="n">
        <v>242.64</v>
      </c>
      <c r="K537" t="n">
        <v>57.72</v>
      </c>
      <c r="L537" t="n">
        <v>6.75</v>
      </c>
      <c r="M537" t="n">
        <v>21</v>
      </c>
      <c r="N537" t="n">
        <v>58.17</v>
      </c>
      <c r="O537" t="n">
        <v>30160.2</v>
      </c>
      <c r="P537" t="n">
        <v>199.25</v>
      </c>
      <c r="Q537" t="n">
        <v>1389.65</v>
      </c>
      <c r="R537" t="n">
        <v>55.3</v>
      </c>
      <c r="S537" t="n">
        <v>39.31</v>
      </c>
      <c r="T537" t="n">
        <v>7098.51</v>
      </c>
      <c r="U537" t="n">
        <v>0.71</v>
      </c>
      <c r="V537" t="n">
        <v>0.88</v>
      </c>
      <c r="W537" t="n">
        <v>3.4</v>
      </c>
      <c r="X537" t="n">
        <v>0.45</v>
      </c>
      <c r="Y537" t="n">
        <v>1</v>
      </c>
      <c r="Z537" t="n">
        <v>10</v>
      </c>
    </row>
    <row r="538">
      <c r="A538" t="n">
        <v>24</v>
      </c>
      <c r="B538" t="n">
        <v>120</v>
      </c>
      <c r="C538" t="inlineStr">
        <is>
          <t xml:space="preserve">CONCLUIDO	</t>
        </is>
      </c>
      <c r="D538" t="n">
        <v>5.4764</v>
      </c>
      <c r="E538" t="n">
        <v>18.26</v>
      </c>
      <c r="F538" t="n">
        <v>14.55</v>
      </c>
      <c r="G538" t="n">
        <v>39.68</v>
      </c>
      <c r="H538" t="n">
        <v>0.51</v>
      </c>
      <c r="I538" t="n">
        <v>22</v>
      </c>
      <c r="J538" t="n">
        <v>243.08</v>
      </c>
      <c r="K538" t="n">
        <v>57.72</v>
      </c>
      <c r="L538" t="n">
        <v>7</v>
      </c>
      <c r="M538" t="n">
        <v>20</v>
      </c>
      <c r="N538" t="n">
        <v>58.36</v>
      </c>
      <c r="O538" t="n">
        <v>30214.44</v>
      </c>
      <c r="P538" t="n">
        <v>198.14</v>
      </c>
      <c r="Q538" t="n">
        <v>1389.67</v>
      </c>
      <c r="R538" t="n">
        <v>54.71</v>
      </c>
      <c r="S538" t="n">
        <v>39.31</v>
      </c>
      <c r="T538" t="n">
        <v>6808.34</v>
      </c>
      <c r="U538" t="n">
        <v>0.72</v>
      </c>
      <c r="V538" t="n">
        <v>0.88</v>
      </c>
      <c r="W538" t="n">
        <v>3.4</v>
      </c>
      <c r="X538" t="n">
        <v>0.43</v>
      </c>
      <c r="Y538" t="n">
        <v>1</v>
      </c>
      <c r="Z538" t="n">
        <v>10</v>
      </c>
    </row>
    <row r="539">
      <c r="A539" t="n">
        <v>25</v>
      </c>
      <c r="B539" t="n">
        <v>120</v>
      </c>
      <c r="C539" t="inlineStr">
        <is>
          <t xml:space="preserve">CONCLUIDO	</t>
        </is>
      </c>
      <c r="D539" t="n">
        <v>5.5032</v>
      </c>
      <c r="E539" t="n">
        <v>18.17</v>
      </c>
      <c r="F539" t="n">
        <v>14.51</v>
      </c>
      <c r="G539" t="n">
        <v>41.45</v>
      </c>
      <c r="H539" t="n">
        <v>0.53</v>
      </c>
      <c r="I539" t="n">
        <v>21</v>
      </c>
      <c r="J539" t="n">
        <v>243.52</v>
      </c>
      <c r="K539" t="n">
        <v>57.72</v>
      </c>
      <c r="L539" t="n">
        <v>7.25</v>
      </c>
      <c r="M539" t="n">
        <v>19</v>
      </c>
      <c r="N539" t="n">
        <v>58.55</v>
      </c>
      <c r="O539" t="n">
        <v>30268.74</v>
      </c>
      <c r="P539" t="n">
        <v>195.51</v>
      </c>
      <c r="Q539" t="n">
        <v>1389.66</v>
      </c>
      <c r="R539" t="n">
        <v>53.17</v>
      </c>
      <c r="S539" t="n">
        <v>39.31</v>
      </c>
      <c r="T539" t="n">
        <v>6043.59</v>
      </c>
      <c r="U539" t="n">
        <v>0.74</v>
      </c>
      <c r="V539" t="n">
        <v>0.88</v>
      </c>
      <c r="W539" t="n">
        <v>3.39</v>
      </c>
      <c r="X539" t="n">
        <v>0.38</v>
      </c>
      <c r="Y539" t="n">
        <v>1</v>
      </c>
      <c r="Z539" t="n">
        <v>10</v>
      </c>
    </row>
    <row r="540">
      <c r="A540" t="n">
        <v>26</v>
      </c>
      <c r="B540" t="n">
        <v>120</v>
      </c>
      <c r="C540" t="inlineStr">
        <is>
          <t xml:space="preserve">CONCLUIDO	</t>
        </is>
      </c>
      <c r="D540" t="n">
        <v>5.5167</v>
      </c>
      <c r="E540" t="n">
        <v>18.13</v>
      </c>
      <c r="F540" t="n">
        <v>14.51</v>
      </c>
      <c r="G540" t="n">
        <v>43.52</v>
      </c>
      <c r="H540" t="n">
        <v>0.55</v>
      </c>
      <c r="I540" t="n">
        <v>20</v>
      </c>
      <c r="J540" t="n">
        <v>243.96</v>
      </c>
      <c r="K540" t="n">
        <v>57.72</v>
      </c>
      <c r="L540" t="n">
        <v>7.5</v>
      </c>
      <c r="M540" t="n">
        <v>18</v>
      </c>
      <c r="N540" t="n">
        <v>58.74</v>
      </c>
      <c r="O540" t="n">
        <v>30323.11</v>
      </c>
      <c r="P540" t="n">
        <v>194.98</v>
      </c>
      <c r="Q540" t="n">
        <v>1389.6</v>
      </c>
      <c r="R540" t="n">
        <v>53.23</v>
      </c>
      <c r="S540" t="n">
        <v>39.31</v>
      </c>
      <c r="T540" t="n">
        <v>6078.38</v>
      </c>
      <c r="U540" t="n">
        <v>0.74</v>
      </c>
      <c r="V540" t="n">
        <v>0.88</v>
      </c>
      <c r="W540" t="n">
        <v>3.4</v>
      </c>
      <c r="X540" t="n">
        <v>0.39</v>
      </c>
      <c r="Y540" t="n">
        <v>1</v>
      </c>
      <c r="Z540" t="n">
        <v>10</v>
      </c>
    </row>
    <row r="541">
      <c r="A541" t="n">
        <v>27</v>
      </c>
      <c r="B541" t="n">
        <v>120</v>
      </c>
      <c r="C541" t="inlineStr">
        <is>
          <t xml:space="preserve">CONCLUIDO	</t>
        </is>
      </c>
      <c r="D541" t="n">
        <v>5.5401</v>
      </c>
      <c r="E541" t="n">
        <v>18.05</v>
      </c>
      <c r="F541" t="n">
        <v>14.48</v>
      </c>
      <c r="G541" t="n">
        <v>45.71</v>
      </c>
      <c r="H541" t="n">
        <v>0.5600000000000001</v>
      </c>
      <c r="I541" t="n">
        <v>19</v>
      </c>
      <c r="J541" t="n">
        <v>244.41</v>
      </c>
      <c r="K541" t="n">
        <v>57.72</v>
      </c>
      <c r="L541" t="n">
        <v>7.75</v>
      </c>
      <c r="M541" t="n">
        <v>17</v>
      </c>
      <c r="N541" t="n">
        <v>58.93</v>
      </c>
      <c r="O541" t="n">
        <v>30377.55</v>
      </c>
      <c r="P541" t="n">
        <v>193.05</v>
      </c>
      <c r="Q541" t="n">
        <v>1389.59</v>
      </c>
      <c r="R541" t="n">
        <v>52.19</v>
      </c>
      <c r="S541" t="n">
        <v>39.31</v>
      </c>
      <c r="T541" t="n">
        <v>5563.09</v>
      </c>
      <c r="U541" t="n">
        <v>0.75</v>
      </c>
      <c r="V541" t="n">
        <v>0.89</v>
      </c>
      <c r="W541" t="n">
        <v>3.39</v>
      </c>
      <c r="X541" t="n">
        <v>0.35</v>
      </c>
      <c r="Y541" t="n">
        <v>1</v>
      </c>
      <c r="Z541" t="n">
        <v>10</v>
      </c>
    </row>
    <row r="542">
      <c r="A542" t="n">
        <v>28</v>
      </c>
      <c r="B542" t="n">
        <v>120</v>
      </c>
      <c r="C542" t="inlineStr">
        <is>
          <t xml:space="preserve">CONCLUIDO	</t>
        </is>
      </c>
      <c r="D542" t="n">
        <v>5.5393</v>
      </c>
      <c r="E542" t="n">
        <v>18.05</v>
      </c>
      <c r="F542" t="n">
        <v>14.48</v>
      </c>
      <c r="G542" t="n">
        <v>45.72</v>
      </c>
      <c r="H542" t="n">
        <v>0.58</v>
      </c>
      <c r="I542" t="n">
        <v>19</v>
      </c>
      <c r="J542" t="n">
        <v>244.85</v>
      </c>
      <c r="K542" t="n">
        <v>57.72</v>
      </c>
      <c r="L542" t="n">
        <v>8</v>
      </c>
      <c r="M542" t="n">
        <v>17</v>
      </c>
      <c r="N542" t="n">
        <v>59.12</v>
      </c>
      <c r="O542" t="n">
        <v>30432.06</v>
      </c>
      <c r="P542" t="n">
        <v>191.44</v>
      </c>
      <c r="Q542" t="n">
        <v>1389.6</v>
      </c>
      <c r="R542" t="n">
        <v>52.58</v>
      </c>
      <c r="S542" t="n">
        <v>39.31</v>
      </c>
      <c r="T542" t="n">
        <v>5760.08</v>
      </c>
      <c r="U542" t="n">
        <v>0.75</v>
      </c>
      <c r="V542" t="n">
        <v>0.89</v>
      </c>
      <c r="W542" t="n">
        <v>3.39</v>
      </c>
      <c r="X542" t="n">
        <v>0.36</v>
      </c>
      <c r="Y542" t="n">
        <v>1</v>
      </c>
      <c r="Z542" t="n">
        <v>10</v>
      </c>
    </row>
    <row r="543">
      <c r="A543" t="n">
        <v>29</v>
      </c>
      <c r="B543" t="n">
        <v>120</v>
      </c>
      <c r="C543" t="inlineStr">
        <is>
          <t xml:space="preserve">CONCLUIDO	</t>
        </is>
      </c>
      <c r="D543" t="n">
        <v>5.5583</v>
      </c>
      <c r="E543" t="n">
        <v>17.99</v>
      </c>
      <c r="F543" t="n">
        <v>14.46</v>
      </c>
      <c r="G543" t="n">
        <v>48.21</v>
      </c>
      <c r="H543" t="n">
        <v>0.6</v>
      </c>
      <c r="I543" t="n">
        <v>18</v>
      </c>
      <c r="J543" t="n">
        <v>245.29</v>
      </c>
      <c r="K543" t="n">
        <v>57.72</v>
      </c>
      <c r="L543" t="n">
        <v>8.25</v>
      </c>
      <c r="M543" t="n">
        <v>16</v>
      </c>
      <c r="N543" t="n">
        <v>59.32</v>
      </c>
      <c r="O543" t="n">
        <v>30486.64</v>
      </c>
      <c r="P543" t="n">
        <v>189.57</v>
      </c>
      <c r="Q543" t="n">
        <v>1389.57</v>
      </c>
      <c r="R543" t="n">
        <v>52.08</v>
      </c>
      <c r="S543" t="n">
        <v>39.31</v>
      </c>
      <c r="T543" t="n">
        <v>5516.66</v>
      </c>
      <c r="U543" t="n">
        <v>0.75</v>
      </c>
      <c r="V543" t="n">
        <v>0.89</v>
      </c>
      <c r="W543" t="n">
        <v>3.39</v>
      </c>
      <c r="X543" t="n">
        <v>0.34</v>
      </c>
      <c r="Y543" t="n">
        <v>1</v>
      </c>
      <c r="Z543" t="n">
        <v>10</v>
      </c>
    </row>
    <row r="544">
      <c r="A544" t="n">
        <v>30</v>
      </c>
      <c r="B544" t="n">
        <v>120</v>
      </c>
      <c r="C544" t="inlineStr">
        <is>
          <t xml:space="preserve">CONCLUIDO	</t>
        </is>
      </c>
      <c r="D544" t="n">
        <v>5.5805</v>
      </c>
      <c r="E544" t="n">
        <v>17.92</v>
      </c>
      <c r="F544" t="n">
        <v>14.44</v>
      </c>
      <c r="G544" t="n">
        <v>50.95</v>
      </c>
      <c r="H544" t="n">
        <v>0.62</v>
      </c>
      <c r="I544" t="n">
        <v>17</v>
      </c>
      <c r="J544" t="n">
        <v>245.73</v>
      </c>
      <c r="K544" t="n">
        <v>57.72</v>
      </c>
      <c r="L544" t="n">
        <v>8.5</v>
      </c>
      <c r="M544" t="n">
        <v>15</v>
      </c>
      <c r="N544" t="n">
        <v>59.51</v>
      </c>
      <c r="O544" t="n">
        <v>30541.29</v>
      </c>
      <c r="P544" t="n">
        <v>187.57</v>
      </c>
      <c r="Q544" t="n">
        <v>1389.68</v>
      </c>
      <c r="R544" t="n">
        <v>51.1</v>
      </c>
      <c r="S544" t="n">
        <v>39.31</v>
      </c>
      <c r="T544" t="n">
        <v>5031.38</v>
      </c>
      <c r="U544" t="n">
        <v>0.77</v>
      </c>
      <c r="V544" t="n">
        <v>0.89</v>
      </c>
      <c r="W544" t="n">
        <v>3.39</v>
      </c>
      <c r="X544" t="n">
        <v>0.31</v>
      </c>
      <c r="Y544" t="n">
        <v>1</v>
      </c>
      <c r="Z544" t="n">
        <v>10</v>
      </c>
    </row>
    <row r="545">
      <c r="A545" t="n">
        <v>31</v>
      </c>
      <c r="B545" t="n">
        <v>120</v>
      </c>
      <c r="C545" t="inlineStr">
        <is>
          <t xml:space="preserve">CONCLUIDO	</t>
        </is>
      </c>
      <c r="D545" t="n">
        <v>5.5781</v>
      </c>
      <c r="E545" t="n">
        <v>17.93</v>
      </c>
      <c r="F545" t="n">
        <v>14.44</v>
      </c>
      <c r="G545" t="n">
        <v>50.98</v>
      </c>
      <c r="H545" t="n">
        <v>0.63</v>
      </c>
      <c r="I545" t="n">
        <v>17</v>
      </c>
      <c r="J545" t="n">
        <v>246.18</v>
      </c>
      <c r="K545" t="n">
        <v>57.72</v>
      </c>
      <c r="L545" t="n">
        <v>8.75</v>
      </c>
      <c r="M545" t="n">
        <v>15</v>
      </c>
      <c r="N545" t="n">
        <v>59.7</v>
      </c>
      <c r="O545" t="n">
        <v>30596.01</v>
      </c>
      <c r="P545" t="n">
        <v>186.88</v>
      </c>
      <c r="Q545" t="n">
        <v>1389.6</v>
      </c>
      <c r="R545" t="n">
        <v>51.27</v>
      </c>
      <c r="S545" t="n">
        <v>39.31</v>
      </c>
      <c r="T545" t="n">
        <v>5117.08</v>
      </c>
      <c r="U545" t="n">
        <v>0.77</v>
      </c>
      <c r="V545" t="n">
        <v>0.89</v>
      </c>
      <c r="W545" t="n">
        <v>3.39</v>
      </c>
      <c r="X545" t="n">
        <v>0.32</v>
      </c>
      <c r="Y545" t="n">
        <v>1</v>
      </c>
      <c r="Z545" t="n">
        <v>10</v>
      </c>
    </row>
    <row r="546">
      <c r="A546" t="n">
        <v>32</v>
      </c>
      <c r="B546" t="n">
        <v>120</v>
      </c>
      <c r="C546" t="inlineStr">
        <is>
          <t xml:space="preserve">CONCLUIDO	</t>
        </is>
      </c>
      <c r="D546" t="n">
        <v>5.5997</v>
      </c>
      <c r="E546" t="n">
        <v>17.86</v>
      </c>
      <c r="F546" t="n">
        <v>14.42</v>
      </c>
      <c r="G546" t="n">
        <v>54.08</v>
      </c>
      <c r="H546" t="n">
        <v>0.65</v>
      </c>
      <c r="I546" t="n">
        <v>16</v>
      </c>
      <c r="J546" t="n">
        <v>246.62</v>
      </c>
      <c r="K546" t="n">
        <v>57.72</v>
      </c>
      <c r="L546" t="n">
        <v>9</v>
      </c>
      <c r="M546" t="n">
        <v>14</v>
      </c>
      <c r="N546" t="n">
        <v>59.9</v>
      </c>
      <c r="O546" t="n">
        <v>30650.8</v>
      </c>
      <c r="P546" t="n">
        <v>184.4</v>
      </c>
      <c r="Q546" t="n">
        <v>1389.64</v>
      </c>
      <c r="R546" t="n">
        <v>50.6</v>
      </c>
      <c r="S546" t="n">
        <v>39.31</v>
      </c>
      <c r="T546" t="n">
        <v>4785.69</v>
      </c>
      <c r="U546" t="n">
        <v>0.78</v>
      </c>
      <c r="V546" t="n">
        <v>0.89</v>
      </c>
      <c r="W546" t="n">
        <v>3.39</v>
      </c>
      <c r="X546" t="n">
        <v>0.3</v>
      </c>
      <c r="Y546" t="n">
        <v>1</v>
      </c>
      <c r="Z546" t="n">
        <v>10</v>
      </c>
    </row>
    <row r="547">
      <c r="A547" t="n">
        <v>33</v>
      </c>
      <c r="B547" t="n">
        <v>120</v>
      </c>
      <c r="C547" t="inlineStr">
        <is>
          <t xml:space="preserve">CONCLUIDO	</t>
        </is>
      </c>
      <c r="D547" t="n">
        <v>5.5984</v>
      </c>
      <c r="E547" t="n">
        <v>17.86</v>
      </c>
      <c r="F547" t="n">
        <v>14.42</v>
      </c>
      <c r="G547" t="n">
        <v>54.09</v>
      </c>
      <c r="H547" t="n">
        <v>0.67</v>
      </c>
      <c r="I547" t="n">
        <v>16</v>
      </c>
      <c r="J547" t="n">
        <v>247.07</v>
      </c>
      <c r="K547" t="n">
        <v>57.72</v>
      </c>
      <c r="L547" t="n">
        <v>9.25</v>
      </c>
      <c r="M547" t="n">
        <v>14</v>
      </c>
      <c r="N547" t="n">
        <v>60.09</v>
      </c>
      <c r="O547" t="n">
        <v>30705.66</v>
      </c>
      <c r="P547" t="n">
        <v>183.58</v>
      </c>
      <c r="Q547" t="n">
        <v>1389.6</v>
      </c>
      <c r="R547" t="n">
        <v>50.75</v>
      </c>
      <c r="S547" t="n">
        <v>39.31</v>
      </c>
      <c r="T547" t="n">
        <v>4862.6</v>
      </c>
      <c r="U547" t="n">
        <v>0.77</v>
      </c>
      <c r="V547" t="n">
        <v>0.89</v>
      </c>
      <c r="W547" t="n">
        <v>3.39</v>
      </c>
      <c r="X547" t="n">
        <v>0.3</v>
      </c>
      <c r="Y547" t="n">
        <v>1</v>
      </c>
      <c r="Z547" t="n">
        <v>10</v>
      </c>
    </row>
    <row r="548">
      <c r="A548" t="n">
        <v>34</v>
      </c>
      <c r="B548" t="n">
        <v>120</v>
      </c>
      <c r="C548" t="inlineStr">
        <is>
          <t xml:space="preserve">CONCLUIDO	</t>
        </is>
      </c>
      <c r="D548" t="n">
        <v>5.62</v>
      </c>
      <c r="E548" t="n">
        <v>17.79</v>
      </c>
      <c r="F548" t="n">
        <v>14.4</v>
      </c>
      <c r="G548" t="n">
        <v>57.61</v>
      </c>
      <c r="H548" t="n">
        <v>0.68</v>
      </c>
      <c r="I548" t="n">
        <v>15</v>
      </c>
      <c r="J548" t="n">
        <v>247.51</v>
      </c>
      <c r="K548" t="n">
        <v>57.72</v>
      </c>
      <c r="L548" t="n">
        <v>9.5</v>
      </c>
      <c r="M548" t="n">
        <v>12</v>
      </c>
      <c r="N548" t="n">
        <v>60.29</v>
      </c>
      <c r="O548" t="n">
        <v>30760.6</v>
      </c>
      <c r="P548" t="n">
        <v>181.4</v>
      </c>
      <c r="Q548" t="n">
        <v>1389.62</v>
      </c>
      <c r="R548" t="n">
        <v>49.96</v>
      </c>
      <c r="S548" t="n">
        <v>39.31</v>
      </c>
      <c r="T548" t="n">
        <v>4471.87</v>
      </c>
      <c r="U548" t="n">
        <v>0.79</v>
      </c>
      <c r="V548" t="n">
        <v>0.89</v>
      </c>
      <c r="W548" t="n">
        <v>3.39</v>
      </c>
      <c r="X548" t="n">
        <v>0.28</v>
      </c>
      <c r="Y548" t="n">
        <v>1</v>
      </c>
      <c r="Z548" t="n">
        <v>10</v>
      </c>
    </row>
    <row r="549">
      <c r="A549" t="n">
        <v>35</v>
      </c>
      <c r="B549" t="n">
        <v>120</v>
      </c>
      <c r="C549" t="inlineStr">
        <is>
          <t xml:space="preserve">CONCLUIDO	</t>
        </is>
      </c>
      <c r="D549" t="n">
        <v>5.6148</v>
      </c>
      <c r="E549" t="n">
        <v>17.81</v>
      </c>
      <c r="F549" t="n">
        <v>14.42</v>
      </c>
      <c r="G549" t="n">
        <v>57.67</v>
      </c>
      <c r="H549" t="n">
        <v>0.7</v>
      </c>
      <c r="I549" t="n">
        <v>15</v>
      </c>
      <c r="J549" t="n">
        <v>247.96</v>
      </c>
      <c r="K549" t="n">
        <v>57.72</v>
      </c>
      <c r="L549" t="n">
        <v>9.75</v>
      </c>
      <c r="M549" t="n">
        <v>11</v>
      </c>
      <c r="N549" t="n">
        <v>60.48</v>
      </c>
      <c r="O549" t="n">
        <v>30815.6</v>
      </c>
      <c r="P549" t="n">
        <v>180.36</v>
      </c>
      <c r="Q549" t="n">
        <v>1389.66</v>
      </c>
      <c r="R549" t="n">
        <v>50.33</v>
      </c>
      <c r="S549" t="n">
        <v>39.31</v>
      </c>
      <c r="T549" t="n">
        <v>4655.9</v>
      </c>
      <c r="U549" t="n">
        <v>0.78</v>
      </c>
      <c r="V549" t="n">
        <v>0.89</v>
      </c>
      <c r="W549" t="n">
        <v>3.39</v>
      </c>
      <c r="X549" t="n">
        <v>0.3</v>
      </c>
      <c r="Y549" t="n">
        <v>1</v>
      </c>
      <c r="Z549" t="n">
        <v>10</v>
      </c>
    </row>
    <row r="550">
      <c r="A550" t="n">
        <v>36</v>
      </c>
      <c r="B550" t="n">
        <v>120</v>
      </c>
      <c r="C550" t="inlineStr">
        <is>
          <t xml:space="preserve">CONCLUIDO	</t>
        </is>
      </c>
      <c r="D550" t="n">
        <v>5.6388</v>
      </c>
      <c r="E550" t="n">
        <v>17.73</v>
      </c>
      <c r="F550" t="n">
        <v>14.39</v>
      </c>
      <c r="G550" t="n">
        <v>61.66</v>
      </c>
      <c r="H550" t="n">
        <v>0.72</v>
      </c>
      <c r="I550" t="n">
        <v>14</v>
      </c>
      <c r="J550" t="n">
        <v>248.4</v>
      </c>
      <c r="K550" t="n">
        <v>57.72</v>
      </c>
      <c r="L550" t="n">
        <v>10</v>
      </c>
      <c r="M550" t="n">
        <v>9</v>
      </c>
      <c r="N550" t="n">
        <v>60.68</v>
      </c>
      <c r="O550" t="n">
        <v>30870.67</v>
      </c>
      <c r="P550" t="n">
        <v>179.02</v>
      </c>
      <c r="Q550" t="n">
        <v>1389.67</v>
      </c>
      <c r="R550" t="n">
        <v>49.45</v>
      </c>
      <c r="S550" t="n">
        <v>39.31</v>
      </c>
      <c r="T550" t="n">
        <v>4219.73</v>
      </c>
      <c r="U550" t="n">
        <v>0.79</v>
      </c>
      <c r="V550" t="n">
        <v>0.89</v>
      </c>
      <c r="W550" t="n">
        <v>3.39</v>
      </c>
      <c r="X550" t="n">
        <v>0.27</v>
      </c>
      <c r="Y550" t="n">
        <v>1</v>
      </c>
      <c r="Z550" t="n">
        <v>10</v>
      </c>
    </row>
    <row r="551">
      <c r="A551" t="n">
        <v>37</v>
      </c>
      <c r="B551" t="n">
        <v>120</v>
      </c>
      <c r="C551" t="inlineStr">
        <is>
          <t xml:space="preserve">CONCLUIDO	</t>
        </is>
      </c>
      <c r="D551" t="n">
        <v>5.6402</v>
      </c>
      <c r="E551" t="n">
        <v>17.73</v>
      </c>
      <c r="F551" t="n">
        <v>14.38</v>
      </c>
      <c r="G551" t="n">
        <v>61.64</v>
      </c>
      <c r="H551" t="n">
        <v>0.73</v>
      </c>
      <c r="I551" t="n">
        <v>14</v>
      </c>
      <c r="J551" t="n">
        <v>248.85</v>
      </c>
      <c r="K551" t="n">
        <v>57.72</v>
      </c>
      <c r="L551" t="n">
        <v>10.25</v>
      </c>
      <c r="M551" t="n">
        <v>10</v>
      </c>
      <c r="N551" t="n">
        <v>60.88</v>
      </c>
      <c r="O551" t="n">
        <v>30925.82</v>
      </c>
      <c r="P551" t="n">
        <v>176.96</v>
      </c>
      <c r="Q551" t="n">
        <v>1389.67</v>
      </c>
      <c r="R551" t="n">
        <v>49.45</v>
      </c>
      <c r="S551" t="n">
        <v>39.31</v>
      </c>
      <c r="T551" t="n">
        <v>4220.61</v>
      </c>
      <c r="U551" t="n">
        <v>0.79</v>
      </c>
      <c r="V551" t="n">
        <v>0.89</v>
      </c>
      <c r="W551" t="n">
        <v>3.39</v>
      </c>
      <c r="X551" t="n">
        <v>0.26</v>
      </c>
      <c r="Y551" t="n">
        <v>1</v>
      </c>
      <c r="Z551" t="n">
        <v>10</v>
      </c>
    </row>
    <row r="552">
      <c r="A552" t="n">
        <v>38</v>
      </c>
      <c r="B552" t="n">
        <v>120</v>
      </c>
      <c r="C552" t="inlineStr">
        <is>
          <t xml:space="preserve">CONCLUIDO	</t>
        </is>
      </c>
      <c r="D552" t="n">
        <v>5.6367</v>
      </c>
      <c r="E552" t="n">
        <v>17.74</v>
      </c>
      <c r="F552" t="n">
        <v>14.39</v>
      </c>
      <c r="G552" t="n">
        <v>61.69</v>
      </c>
      <c r="H552" t="n">
        <v>0.75</v>
      </c>
      <c r="I552" t="n">
        <v>14</v>
      </c>
      <c r="J552" t="n">
        <v>249.3</v>
      </c>
      <c r="K552" t="n">
        <v>57.72</v>
      </c>
      <c r="L552" t="n">
        <v>10.5</v>
      </c>
      <c r="M552" t="n">
        <v>8</v>
      </c>
      <c r="N552" t="n">
        <v>61.07</v>
      </c>
      <c r="O552" t="n">
        <v>30981.04</v>
      </c>
      <c r="P552" t="n">
        <v>176.38</v>
      </c>
      <c r="Q552" t="n">
        <v>1389.69</v>
      </c>
      <c r="R552" t="n">
        <v>49.73</v>
      </c>
      <c r="S552" t="n">
        <v>39.31</v>
      </c>
      <c r="T552" t="n">
        <v>4362.79</v>
      </c>
      <c r="U552" t="n">
        <v>0.79</v>
      </c>
      <c r="V552" t="n">
        <v>0.89</v>
      </c>
      <c r="W552" t="n">
        <v>3.39</v>
      </c>
      <c r="X552" t="n">
        <v>0.27</v>
      </c>
      <c r="Y552" t="n">
        <v>1</v>
      </c>
      <c r="Z552" t="n">
        <v>10</v>
      </c>
    </row>
    <row r="553">
      <c r="A553" t="n">
        <v>39</v>
      </c>
      <c r="B553" t="n">
        <v>120</v>
      </c>
      <c r="C553" t="inlineStr">
        <is>
          <t xml:space="preserve">CONCLUIDO	</t>
        </is>
      </c>
      <c r="D553" t="n">
        <v>5.6556</v>
      </c>
      <c r="E553" t="n">
        <v>17.68</v>
      </c>
      <c r="F553" t="n">
        <v>14.38</v>
      </c>
      <c r="G553" t="n">
        <v>66.37</v>
      </c>
      <c r="H553" t="n">
        <v>0.77</v>
      </c>
      <c r="I553" t="n">
        <v>13</v>
      </c>
      <c r="J553" t="n">
        <v>249.75</v>
      </c>
      <c r="K553" t="n">
        <v>57.72</v>
      </c>
      <c r="L553" t="n">
        <v>10.75</v>
      </c>
      <c r="M553" t="n">
        <v>5</v>
      </c>
      <c r="N553" t="n">
        <v>61.27</v>
      </c>
      <c r="O553" t="n">
        <v>31036.33</v>
      </c>
      <c r="P553" t="n">
        <v>175.53</v>
      </c>
      <c r="Q553" t="n">
        <v>1389.65</v>
      </c>
      <c r="R553" t="n">
        <v>49.18</v>
      </c>
      <c r="S553" t="n">
        <v>39.31</v>
      </c>
      <c r="T553" t="n">
        <v>4091.82</v>
      </c>
      <c r="U553" t="n">
        <v>0.8</v>
      </c>
      <c r="V553" t="n">
        <v>0.89</v>
      </c>
      <c r="W553" t="n">
        <v>3.39</v>
      </c>
      <c r="X553" t="n">
        <v>0.26</v>
      </c>
      <c r="Y553" t="n">
        <v>1</v>
      </c>
      <c r="Z553" t="n">
        <v>10</v>
      </c>
    </row>
    <row r="554">
      <c r="A554" t="n">
        <v>40</v>
      </c>
      <c r="B554" t="n">
        <v>120</v>
      </c>
      <c r="C554" t="inlineStr">
        <is>
          <t xml:space="preserve">CONCLUIDO	</t>
        </is>
      </c>
      <c r="D554" t="n">
        <v>5.6568</v>
      </c>
      <c r="E554" t="n">
        <v>17.68</v>
      </c>
      <c r="F554" t="n">
        <v>14.38</v>
      </c>
      <c r="G554" t="n">
        <v>66.34999999999999</v>
      </c>
      <c r="H554" t="n">
        <v>0.78</v>
      </c>
      <c r="I554" t="n">
        <v>13</v>
      </c>
      <c r="J554" t="n">
        <v>250.2</v>
      </c>
      <c r="K554" t="n">
        <v>57.72</v>
      </c>
      <c r="L554" t="n">
        <v>11</v>
      </c>
      <c r="M554" t="n">
        <v>1</v>
      </c>
      <c r="N554" t="n">
        <v>61.47</v>
      </c>
      <c r="O554" t="n">
        <v>31091.69</v>
      </c>
      <c r="P554" t="n">
        <v>175.35</v>
      </c>
      <c r="Q554" t="n">
        <v>1389.64</v>
      </c>
      <c r="R554" t="n">
        <v>48.95</v>
      </c>
      <c r="S554" t="n">
        <v>39.31</v>
      </c>
      <c r="T554" t="n">
        <v>3973.14</v>
      </c>
      <c r="U554" t="n">
        <v>0.8</v>
      </c>
      <c r="V554" t="n">
        <v>0.89</v>
      </c>
      <c r="W554" t="n">
        <v>3.39</v>
      </c>
      <c r="X554" t="n">
        <v>0.25</v>
      </c>
      <c r="Y554" t="n">
        <v>1</v>
      </c>
      <c r="Z554" t="n">
        <v>10</v>
      </c>
    </row>
    <row r="555">
      <c r="A555" t="n">
        <v>41</v>
      </c>
      <c r="B555" t="n">
        <v>120</v>
      </c>
      <c r="C555" t="inlineStr">
        <is>
          <t xml:space="preserve">CONCLUIDO	</t>
        </is>
      </c>
      <c r="D555" t="n">
        <v>5.6558</v>
      </c>
      <c r="E555" t="n">
        <v>17.68</v>
      </c>
      <c r="F555" t="n">
        <v>14.38</v>
      </c>
      <c r="G555" t="n">
        <v>66.37</v>
      </c>
      <c r="H555" t="n">
        <v>0.8</v>
      </c>
      <c r="I555" t="n">
        <v>13</v>
      </c>
      <c r="J555" t="n">
        <v>250.65</v>
      </c>
      <c r="K555" t="n">
        <v>57.72</v>
      </c>
      <c r="L555" t="n">
        <v>11.25</v>
      </c>
      <c r="M555" t="n">
        <v>1</v>
      </c>
      <c r="N555" t="n">
        <v>61.67</v>
      </c>
      <c r="O555" t="n">
        <v>31147.12</v>
      </c>
      <c r="P555" t="n">
        <v>175.61</v>
      </c>
      <c r="Q555" t="n">
        <v>1389.68</v>
      </c>
      <c r="R555" t="n">
        <v>49.05</v>
      </c>
      <c r="S555" t="n">
        <v>39.31</v>
      </c>
      <c r="T555" t="n">
        <v>4023.84</v>
      </c>
      <c r="U555" t="n">
        <v>0.8</v>
      </c>
      <c r="V555" t="n">
        <v>0.89</v>
      </c>
      <c r="W555" t="n">
        <v>3.39</v>
      </c>
      <c r="X555" t="n">
        <v>0.26</v>
      </c>
      <c r="Y555" t="n">
        <v>1</v>
      </c>
      <c r="Z555" t="n">
        <v>10</v>
      </c>
    </row>
    <row r="556">
      <c r="A556" t="n">
        <v>42</v>
      </c>
      <c r="B556" t="n">
        <v>120</v>
      </c>
      <c r="C556" t="inlineStr">
        <is>
          <t xml:space="preserve">CONCLUIDO	</t>
        </is>
      </c>
      <c r="D556" t="n">
        <v>5.6548</v>
      </c>
      <c r="E556" t="n">
        <v>17.68</v>
      </c>
      <c r="F556" t="n">
        <v>14.38</v>
      </c>
      <c r="G556" t="n">
        <v>66.38</v>
      </c>
      <c r="H556" t="n">
        <v>0.8100000000000001</v>
      </c>
      <c r="I556" t="n">
        <v>13</v>
      </c>
      <c r="J556" t="n">
        <v>251.1</v>
      </c>
      <c r="K556" t="n">
        <v>57.72</v>
      </c>
      <c r="L556" t="n">
        <v>11.5</v>
      </c>
      <c r="M556" t="n">
        <v>1</v>
      </c>
      <c r="N556" t="n">
        <v>61.87</v>
      </c>
      <c r="O556" t="n">
        <v>31202.63</v>
      </c>
      <c r="P556" t="n">
        <v>175.89</v>
      </c>
      <c r="Q556" t="n">
        <v>1389.59</v>
      </c>
      <c r="R556" t="n">
        <v>49.16</v>
      </c>
      <c r="S556" t="n">
        <v>39.31</v>
      </c>
      <c r="T556" t="n">
        <v>4082.55</v>
      </c>
      <c r="U556" t="n">
        <v>0.8</v>
      </c>
      <c r="V556" t="n">
        <v>0.89</v>
      </c>
      <c r="W556" t="n">
        <v>3.39</v>
      </c>
      <c r="X556" t="n">
        <v>0.26</v>
      </c>
      <c r="Y556" t="n">
        <v>1</v>
      </c>
      <c r="Z556" t="n">
        <v>10</v>
      </c>
    </row>
    <row r="557">
      <c r="A557" t="n">
        <v>43</v>
      </c>
      <c r="B557" t="n">
        <v>120</v>
      </c>
      <c r="C557" t="inlineStr">
        <is>
          <t xml:space="preserve">CONCLUIDO	</t>
        </is>
      </c>
      <c r="D557" t="n">
        <v>5.655</v>
      </c>
      <c r="E557" t="n">
        <v>17.68</v>
      </c>
      <c r="F557" t="n">
        <v>14.38</v>
      </c>
      <c r="G557" t="n">
        <v>66.38</v>
      </c>
      <c r="H557" t="n">
        <v>0.83</v>
      </c>
      <c r="I557" t="n">
        <v>13</v>
      </c>
      <c r="J557" t="n">
        <v>251.55</v>
      </c>
      <c r="K557" t="n">
        <v>57.72</v>
      </c>
      <c r="L557" t="n">
        <v>11.75</v>
      </c>
      <c r="M557" t="n">
        <v>0</v>
      </c>
      <c r="N557" t="n">
        <v>62.07</v>
      </c>
      <c r="O557" t="n">
        <v>31258.21</v>
      </c>
      <c r="P557" t="n">
        <v>176.03</v>
      </c>
      <c r="Q557" t="n">
        <v>1389.71</v>
      </c>
      <c r="R557" t="n">
        <v>49.03</v>
      </c>
      <c r="S557" t="n">
        <v>39.31</v>
      </c>
      <c r="T557" t="n">
        <v>4015.6</v>
      </c>
      <c r="U557" t="n">
        <v>0.8</v>
      </c>
      <c r="V557" t="n">
        <v>0.89</v>
      </c>
      <c r="W557" t="n">
        <v>3.4</v>
      </c>
      <c r="X557" t="n">
        <v>0.26</v>
      </c>
      <c r="Y557" t="n">
        <v>1</v>
      </c>
      <c r="Z557" t="n">
        <v>10</v>
      </c>
    </row>
    <row r="558">
      <c r="A558" t="n">
        <v>0</v>
      </c>
      <c r="B558" t="n">
        <v>145</v>
      </c>
      <c r="C558" t="inlineStr">
        <is>
          <t xml:space="preserve">CONCLUIDO	</t>
        </is>
      </c>
      <c r="D558" t="n">
        <v>2.8277</v>
      </c>
      <c r="E558" t="n">
        <v>35.36</v>
      </c>
      <c r="F558" t="n">
        <v>19.21</v>
      </c>
      <c r="G558" t="n">
        <v>4.71</v>
      </c>
      <c r="H558" t="n">
        <v>0.06</v>
      </c>
      <c r="I558" t="n">
        <v>245</v>
      </c>
      <c r="J558" t="n">
        <v>285.18</v>
      </c>
      <c r="K558" t="n">
        <v>61.2</v>
      </c>
      <c r="L558" t="n">
        <v>1</v>
      </c>
      <c r="M558" t="n">
        <v>243</v>
      </c>
      <c r="N558" t="n">
        <v>77.98</v>
      </c>
      <c r="O558" t="n">
        <v>35406.83</v>
      </c>
      <c r="P558" t="n">
        <v>340.31</v>
      </c>
      <c r="Q558" t="n">
        <v>1390.62</v>
      </c>
      <c r="R558" t="n">
        <v>199.99</v>
      </c>
      <c r="S558" t="n">
        <v>39.31</v>
      </c>
      <c r="T558" t="n">
        <v>78337.56</v>
      </c>
      <c r="U558" t="n">
        <v>0.2</v>
      </c>
      <c r="V558" t="n">
        <v>0.67</v>
      </c>
      <c r="W558" t="n">
        <v>3.76</v>
      </c>
      <c r="X558" t="n">
        <v>5.08</v>
      </c>
      <c r="Y558" t="n">
        <v>1</v>
      </c>
      <c r="Z558" t="n">
        <v>10</v>
      </c>
    </row>
    <row r="559">
      <c r="A559" t="n">
        <v>1</v>
      </c>
      <c r="B559" t="n">
        <v>145</v>
      </c>
      <c r="C559" t="inlineStr">
        <is>
          <t xml:space="preserve">CONCLUIDO	</t>
        </is>
      </c>
      <c r="D559" t="n">
        <v>3.2656</v>
      </c>
      <c r="E559" t="n">
        <v>30.62</v>
      </c>
      <c r="F559" t="n">
        <v>17.86</v>
      </c>
      <c r="G559" t="n">
        <v>5.89</v>
      </c>
      <c r="H559" t="n">
        <v>0.08</v>
      </c>
      <c r="I559" t="n">
        <v>182</v>
      </c>
      <c r="J559" t="n">
        <v>285.68</v>
      </c>
      <c r="K559" t="n">
        <v>61.2</v>
      </c>
      <c r="L559" t="n">
        <v>1.25</v>
      </c>
      <c r="M559" t="n">
        <v>180</v>
      </c>
      <c r="N559" t="n">
        <v>78.23999999999999</v>
      </c>
      <c r="O559" t="n">
        <v>35468.6</v>
      </c>
      <c r="P559" t="n">
        <v>315.51</v>
      </c>
      <c r="Q559" t="n">
        <v>1390.41</v>
      </c>
      <c r="R559" t="n">
        <v>158.15</v>
      </c>
      <c r="S559" t="n">
        <v>39.31</v>
      </c>
      <c r="T559" t="n">
        <v>57728.63</v>
      </c>
      <c r="U559" t="n">
        <v>0.25</v>
      </c>
      <c r="V559" t="n">
        <v>0.72</v>
      </c>
      <c r="W559" t="n">
        <v>3.65</v>
      </c>
      <c r="X559" t="n">
        <v>3.74</v>
      </c>
      <c r="Y559" t="n">
        <v>1</v>
      </c>
      <c r="Z559" t="n">
        <v>10</v>
      </c>
    </row>
    <row r="560">
      <c r="A560" t="n">
        <v>2</v>
      </c>
      <c r="B560" t="n">
        <v>145</v>
      </c>
      <c r="C560" t="inlineStr">
        <is>
          <t xml:space="preserve">CONCLUIDO	</t>
        </is>
      </c>
      <c r="D560" t="n">
        <v>3.5913</v>
      </c>
      <c r="E560" t="n">
        <v>27.84</v>
      </c>
      <c r="F560" t="n">
        <v>17.08</v>
      </c>
      <c r="G560" t="n">
        <v>7.07</v>
      </c>
      <c r="H560" t="n">
        <v>0.09</v>
      </c>
      <c r="I560" t="n">
        <v>145</v>
      </c>
      <c r="J560" t="n">
        <v>286.19</v>
      </c>
      <c r="K560" t="n">
        <v>61.2</v>
      </c>
      <c r="L560" t="n">
        <v>1.5</v>
      </c>
      <c r="M560" t="n">
        <v>143</v>
      </c>
      <c r="N560" t="n">
        <v>78.48999999999999</v>
      </c>
      <c r="O560" t="n">
        <v>35530.47</v>
      </c>
      <c r="P560" t="n">
        <v>300.79</v>
      </c>
      <c r="Q560" t="n">
        <v>1390.33</v>
      </c>
      <c r="R560" t="n">
        <v>133.14</v>
      </c>
      <c r="S560" t="n">
        <v>39.31</v>
      </c>
      <c r="T560" t="n">
        <v>45411.17</v>
      </c>
      <c r="U560" t="n">
        <v>0.3</v>
      </c>
      <c r="V560" t="n">
        <v>0.75</v>
      </c>
      <c r="W560" t="n">
        <v>3.61</v>
      </c>
      <c r="X560" t="n">
        <v>2.95</v>
      </c>
      <c r="Y560" t="n">
        <v>1</v>
      </c>
      <c r="Z560" t="n">
        <v>10</v>
      </c>
    </row>
    <row r="561">
      <c r="A561" t="n">
        <v>3</v>
      </c>
      <c r="B561" t="n">
        <v>145</v>
      </c>
      <c r="C561" t="inlineStr">
        <is>
          <t xml:space="preserve">CONCLUIDO	</t>
        </is>
      </c>
      <c r="D561" t="n">
        <v>3.852</v>
      </c>
      <c r="E561" t="n">
        <v>25.96</v>
      </c>
      <c r="F561" t="n">
        <v>16.54</v>
      </c>
      <c r="G561" t="n">
        <v>8.27</v>
      </c>
      <c r="H561" t="n">
        <v>0.11</v>
      </c>
      <c r="I561" t="n">
        <v>120</v>
      </c>
      <c r="J561" t="n">
        <v>286.69</v>
      </c>
      <c r="K561" t="n">
        <v>61.2</v>
      </c>
      <c r="L561" t="n">
        <v>1.75</v>
      </c>
      <c r="M561" t="n">
        <v>118</v>
      </c>
      <c r="N561" t="n">
        <v>78.73999999999999</v>
      </c>
      <c r="O561" t="n">
        <v>35592.57</v>
      </c>
      <c r="P561" t="n">
        <v>290.36</v>
      </c>
      <c r="Q561" t="n">
        <v>1390.2</v>
      </c>
      <c r="R561" t="n">
        <v>117.16</v>
      </c>
      <c r="S561" t="n">
        <v>39.31</v>
      </c>
      <c r="T561" t="n">
        <v>37546.54</v>
      </c>
      <c r="U561" t="n">
        <v>0.34</v>
      </c>
      <c r="V561" t="n">
        <v>0.78</v>
      </c>
      <c r="W561" t="n">
        <v>3.54</v>
      </c>
      <c r="X561" t="n">
        <v>2.42</v>
      </c>
      <c r="Y561" t="n">
        <v>1</v>
      </c>
      <c r="Z561" t="n">
        <v>10</v>
      </c>
    </row>
    <row r="562">
      <c r="A562" t="n">
        <v>4</v>
      </c>
      <c r="B562" t="n">
        <v>145</v>
      </c>
      <c r="C562" t="inlineStr">
        <is>
          <t xml:space="preserve">CONCLUIDO	</t>
        </is>
      </c>
      <c r="D562" t="n">
        <v>4.0491</v>
      </c>
      <c r="E562" t="n">
        <v>24.7</v>
      </c>
      <c r="F562" t="n">
        <v>16.2</v>
      </c>
      <c r="G562" t="n">
        <v>9.44</v>
      </c>
      <c r="H562" t="n">
        <v>0.12</v>
      </c>
      <c r="I562" t="n">
        <v>103</v>
      </c>
      <c r="J562" t="n">
        <v>287.19</v>
      </c>
      <c r="K562" t="n">
        <v>61.2</v>
      </c>
      <c r="L562" t="n">
        <v>2</v>
      </c>
      <c r="M562" t="n">
        <v>101</v>
      </c>
      <c r="N562" t="n">
        <v>78.98999999999999</v>
      </c>
      <c r="O562" t="n">
        <v>35654.65</v>
      </c>
      <c r="P562" t="n">
        <v>283.41</v>
      </c>
      <c r="Q562" t="n">
        <v>1390.07</v>
      </c>
      <c r="R562" t="n">
        <v>106.15</v>
      </c>
      <c r="S562" t="n">
        <v>39.31</v>
      </c>
      <c r="T562" t="n">
        <v>32126.31</v>
      </c>
      <c r="U562" t="n">
        <v>0.37</v>
      </c>
      <c r="V562" t="n">
        <v>0.79</v>
      </c>
      <c r="W562" t="n">
        <v>3.52</v>
      </c>
      <c r="X562" t="n">
        <v>2.07</v>
      </c>
      <c r="Y562" t="n">
        <v>1</v>
      </c>
      <c r="Z562" t="n">
        <v>10</v>
      </c>
    </row>
    <row r="563">
      <c r="A563" t="n">
        <v>5</v>
      </c>
      <c r="B563" t="n">
        <v>145</v>
      </c>
      <c r="C563" t="inlineStr">
        <is>
          <t xml:space="preserve">CONCLUIDO	</t>
        </is>
      </c>
      <c r="D563" t="n">
        <v>4.2151</v>
      </c>
      <c r="E563" t="n">
        <v>23.72</v>
      </c>
      <c r="F563" t="n">
        <v>15.93</v>
      </c>
      <c r="G563" t="n">
        <v>10.62</v>
      </c>
      <c r="H563" t="n">
        <v>0.14</v>
      </c>
      <c r="I563" t="n">
        <v>90</v>
      </c>
      <c r="J563" t="n">
        <v>287.7</v>
      </c>
      <c r="K563" t="n">
        <v>61.2</v>
      </c>
      <c r="L563" t="n">
        <v>2.25</v>
      </c>
      <c r="M563" t="n">
        <v>88</v>
      </c>
      <c r="N563" t="n">
        <v>79.25</v>
      </c>
      <c r="O563" t="n">
        <v>35716.83</v>
      </c>
      <c r="P563" t="n">
        <v>277.83</v>
      </c>
      <c r="Q563" t="n">
        <v>1389.79</v>
      </c>
      <c r="R563" t="n">
        <v>97.51000000000001</v>
      </c>
      <c r="S563" t="n">
        <v>39.31</v>
      </c>
      <c r="T563" t="n">
        <v>27868.64</v>
      </c>
      <c r="U563" t="n">
        <v>0.4</v>
      </c>
      <c r="V563" t="n">
        <v>0.8100000000000001</v>
      </c>
      <c r="W563" t="n">
        <v>3.51</v>
      </c>
      <c r="X563" t="n">
        <v>1.8</v>
      </c>
      <c r="Y563" t="n">
        <v>1</v>
      </c>
      <c r="Z563" t="n">
        <v>10</v>
      </c>
    </row>
    <row r="564">
      <c r="A564" t="n">
        <v>6</v>
      </c>
      <c r="B564" t="n">
        <v>145</v>
      </c>
      <c r="C564" t="inlineStr">
        <is>
          <t xml:space="preserve">CONCLUIDO	</t>
        </is>
      </c>
      <c r="D564" t="n">
        <v>4.349</v>
      </c>
      <c r="E564" t="n">
        <v>22.99</v>
      </c>
      <c r="F564" t="n">
        <v>15.73</v>
      </c>
      <c r="G564" t="n">
        <v>11.8</v>
      </c>
      <c r="H564" t="n">
        <v>0.15</v>
      </c>
      <c r="I564" t="n">
        <v>80</v>
      </c>
      <c r="J564" t="n">
        <v>288.2</v>
      </c>
      <c r="K564" t="n">
        <v>61.2</v>
      </c>
      <c r="L564" t="n">
        <v>2.5</v>
      </c>
      <c r="M564" t="n">
        <v>78</v>
      </c>
      <c r="N564" t="n">
        <v>79.5</v>
      </c>
      <c r="O564" t="n">
        <v>35779.11</v>
      </c>
      <c r="P564" t="n">
        <v>273.48</v>
      </c>
      <c r="Q564" t="n">
        <v>1390.25</v>
      </c>
      <c r="R564" t="n">
        <v>91.09999999999999</v>
      </c>
      <c r="S564" t="n">
        <v>39.31</v>
      </c>
      <c r="T564" t="n">
        <v>24714.41</v>
      </c>
      <c r="U564" t="n">
        <v>0.43</v>
      </c>
      <c r="V564" t="n">
        <v>0.82</v>
      </c>
      <c r="W564" t="n">
        <v>3.5</v>
      </c>
      <c r="X564" t="n">
        <v>1.61</v>
      </c>
      <c r="Y564" t="n">
        <v>1</v>
      </c>
      <c r="Z564" t="n">
        <v>10</v>
      </c>
    </row>
    <row r="565">
      <c r="A565" t="n">
        <v>7</v>
      </c>
      <c r="B565" t="n">
        <v>145</v>
      </c>
      <c r="C565" t="inlineStr">
        <is>
          <t xml:space="preserve">CONCLUIDO	</t>
        </is>
      </c>
      <c r="D565" t="n">
        <v>4.4641</v>
      </c>
      <c r="E565" t="n">
        <v>22.4</v>
      </c>
      <c r="F565" t="n">
        <v>15.57</v>
      </c>
      <c r="G565" t="n">
        <v>12.98</v>
      </c>
      <c r="H565" t="n">
        <v>0.17</v>
      </c>
      <c r="I565" t="n">
        <v>72</v>
      </c>
      <c r="J565" t="n">
        <v>288.71</v>
      </c>
      <c r="K565" t="n">
        <v>61.2</v>
      </c>
      <c r="L565" t="n">
        <v>2.75</v>
      </c>
      <c r="M565" t="n">
        <v>70</v>
      </c>
      <c r="N565" t="n">
        <v>79.76000000000001</v>
      </c>
      <c r="O565" t="n">
        <v>35841.5</v>
      </c>
      <c r="P565" t="n">
        <v>269.82</v>
      </c>
      <c r="Q565" t="n">
        <v>1389.84</v>
      </c>
      <c r="R565" t="n">
        <v>86.45999999999999</v>
      </c>
      <c r="S565" t="n">
        <v>39.31</v>
      </c>
      <c r="T565" t="n">
        <v>22434.35</v>
      </c>
      <c r="U565" t="n">
        <v>0.45</v>
      </c>
      <c r="V565" t="n">
        <v>0.82</v>
      </c>
      <c r="W565" t="n">
        <v>3.48</v>
      </c>
      <c r="X565" t="n">
        <v>1.45</v>
      </c>
      <c r="Y565" t="n">
        <v>1</v>
      </c>
      <c r="Z565" t="n">
        <v>10</v>
      </c>
    </row>
    <row r="566">
      <c r="A566" t="n">
        <v>8</v>
      </c>
      <c r="B566" t="n">
        <v>145</v>
      </c>
      <c r="C566" t="inlineStr">
        <is>
          <t xml:space="preserve">CONCLUIDO	</t>
        </is>
      </c>
      <c r="D566" t="n">
        <v>4.5724</v>
      </c>
      <c r="E566" t="n">
        <v>21.87</v>
      </c>
      <c r="F566" t="n">
        <v>15.42</v>
      </c>
      <c r="G566" t="n">
        <v>14.23</v>
      </c>
      <c r="H566" t="n">
        <v>0.18</v>
      </c>
      <c r="I566" t="n">
        <v>65</v>
      </c>
      <c r="J566" t="n">
        <v>289.21</v>
      </c>
      <c r="K566" t="n">
        <v>61.2</v>
      </c>
      <c r="L566" t="n">
        <v>3</v>
      </c>
      <c r="M566" t="n">
        <v>63</v>
      </c>
      <c r="N566" t="n">
        <v>80.02</v>
      </c>
      <c r="O566" t="n">
        <v>35903.99</v>
      </c>
      <c r="P566" t="n">
        <v>266.32</v>
      </c>
      <c r="Q566" t="n">
        <v>1389.7</v>
      </c>
      <c r="R566" t="n">
        <v>81.62</v>
      </c>
      <c r="S566" t="n">
        <v>39.31</v>
      </c>
      <c r="T566" t="n">
        <v>20051.96</v>
      </c>
      <c r="U566" t="n">
        <v>0.48</v>
      </c>
      <c r="V566" t="n">
        <v>0.83</v>
      </c>
      <c r="W566" t="n">
        <v>3.47</v>
      </c>
      <c r="X566" t="n">
        <v>1.3</v>
      </c>
      <c r="Y566" t="n">
        <v>1</v>
      </c>
      <c r="Z566" t="n">
        <v>10</v>
      </c>
    </row>
    <row r="567">
      <c r="A567" t="n">
        <v>9</v>
      </c>
      <c r="B567" t="n">
        <v>145</v>
      </c>
      <c r="C567" t="inlineStr">
        <is>
          <t xml:space="preserve">CONCLUIDO	</t>
        </is>
      </c>
      <c r="D567" t="n">
        <v>4.6674</v>
      </c>
      <c r="E567" t="n">
        <v>21.42</v>
      </c>
      <c r="F567" t="n">
        <v>15.3</v>
      </c>
      <c r="G567" t="n">
        <v>15.56</v>
      </c>
      <c r="H567" t="n">
        <v>0.2</v>
      </c>
      <c r="I567" t="n">
        <v>59</v>
      </c>
      <c r="J567" t="n">
        <v>289.72</v>
      </c>
      <c r="K567" t="n">
        <v>61.2</v>
      </c>
      <c r="L567" t="n">
        <v>3.25</v>
      </c>
      <c r="M567" t="n">
        <v>57</v>
      </c>
      <c r="N567" t="n">
        <v>80.27</v>
      </c>
      <c r="O567" t="n">
        <v>35966.59</v>
      </c>
      <c r="P567" t="n">
        <v>263.33</v>
      </c>
      <c r="Q567" t="n">
        <v>1389.94</v>
      </c>
      <c r="R567" t="n">
        <v>77.55</v>
      </c>
      <c r="S567" t="n">
        <v>39.31</v>
      </c>
      <c r="T567" t="n">
        <v>18047.63</v>
      </c>
      <c r="U567" t="n">
        <v>0.51</v>
      </c>
      <c r="V567" t="n">
        <v>0.84</v>
      </c>
      <c r="W567" t="n">
        <v>3.46</v>
      </c>
      <c r="X567" t="n">
        <v>1.17</v>
      </c>
      <c r="Y567" t="n">
        <v>1</v>
      </c>
      <c r="Z567" t="n">
        <v>10</v>
      </c>
    </row>
    <row r="568">
      <c r="A568" t="n">
        <v>10</v>
      </c>
      <c r="B568" t="n">
        <v>145</v>
      </c>
      <c r="C568" t="inlineStr">
        <is>
          <t xml:space="preserve">CONCLUIDO	</t>
        </is>
      </c>
      <c r="D568" t="n">
        <v>4.7325</v>
      </c>
      <c r="E568" t="n">
        <v>21.13</v>
      </c>
      <c r="F568" t="n">
        <v>15.22</v>
      </c>
      <c r="G568" t="n">
        <v>16.6</v>
      </c>
      <c r="H568" t="n">
        <v>0.21</v>
      </c>
      <c r="I568" t="n">
        <v>55</v>
      </c>
      <c r="J568" t="n">
        <v>290.23</v>
      </c>
      <c r="K568" t="n">
        <v>61.2</v>
      </c>
      <c r="L568" t="n">
        <v>3.5</v>
      </c>
      <c r="M568" t="n">
        <v>53</v>
      </c>
      <c r="N568" t="n">
        <v>80.53</v>
      </c>
      <c r="O568" t="n">
        <v>36029.29</v>
      </c>
      <c r="P568" t="n">
        <v>261.09</v>
      </c>
      <c r="Q568" t="n">
        <v>1389.59</v>
      </c>
      <c r="R568" t="n">
        <v>75.37</v>
      </c>
      <c r="S568" t="n">
        <v>39.31</v>
      </c>
      <c r="T568" t="n">
        <v>16975.38</v>
      </c>
      <c r="U568" t="n">
        <v>0.52</v>
      </c>
      <c r="V568" t="n">
        <v>0.84</v>
      </c>
      <c r="W568" t="n">
        <v>3.45</v>
      </c>
      <c r="X568" t="n">
        <v>1.1</v>
      </c>
      <c r="Y568" t="n">
        <v>1</v>
      </c>
      <c r="Z568" t="n">
        <v>10</v>
      </c>
    </row>
    <row r="569">
      <c r="A569" t="n">
        <v>11</v>
      </c>
      <c r="B569" t="n">
        <v>145</v>
      </c>
      <c r="C569" t="inlineStr">
        <is>
          <t xml:space="preserve">CONCLUIDO	</t>
        </is>
      </c>
      <c r="D569" t="n">
        <v>4.7995</v>
      </c>
      <c r="E569" t="n">
        <v>20.84</v>
      </c>
      <c r="F569" t="n">
        <v>15.14</v>
      </c>
      <c r="G569" t="n">
        <v>17.81</v>
      </c>
      <c r="H569" t="n">
        <v>0.23</v>
      </c>
      <c r="I569" t="n">
        <v>51</v>
      </c>
      <c r="J569" t="n">
        <v>290.74</v>
      </c>
      <c r="K569" t="n">
        <v>61.2</v>
      </c>
      <c r="L569" t="n">
        <v>3.75</v>
      </c>
      <c r="M569" t="n">
        <v>49</v>
      </c>
      <c r="N569" t="n">
        <v>80.79000000000001</v>
      </c>
      <c r="O569" t="n">
        <v>36092.1</v>
      </c>
      <c r="P569" t="n">
        <v>258.82</v>
      </c>
      <c r="Q569" t="n">
        <v>1389.85</v>
      </c>
      <c r="R569" t="n">
        <v>72.93000000000001</v>
      </c>
      <c r="S569" t="n">
        <v>39.31</v>
      </c>
      <c r="T569" t="n">
        <v>15776.06</v>
      </c>
      <c r="U569" t="n">
        <v>0.54</v>
      </c>
      <c r="V569" t="n">
        <v>0.85</v>
      </c>
      <c r="W569" t="n">
        <v>3.44</v>
      </c>
      <c r="X569" t="n">
        <v>1.01</v>
      </c>
      <c r="Y569" t="n">
        <v>1</v>
      </c>
      <c r="Z569" t="n">
        <v>10</v>
      </c>
    </row>
    <row r="570">
      <c r="A570" t="n">
        <v>12</v>
      </c>
      <c r="B570" t="n">
        <v>145</v>
      </c>
      <c r="C570" t="inlineStr">
        <is>
          <t xml:space="preserve">CONCLUIDO	</t>
        </is>
      </c>
      <c r="D570" t="n">
        <v>4.8734</v>
      </c>
      <c r="E570" t="n">
        <v>20.52</v>
      </c>
      <c r="F570" t="n">
        <v>15.04</v>
      </c>
      <c r="G570" t="n">
        <v>19.2</v>
      </c>
      <c r="H570" t="n">
        <v>0.24</v>
      </c>
      <c r="I570" t="n">
        <v>47</v>
      </c>
      <c r="J570" t="n">
        <v>291.25</v>
      </c>
      <c r="K570" t="n">
        <v>61.2</v>
      </c>
      <c r="L570" t="n">
        <v>4</v>
      </c>
      <c r="M570" t="n">
        <v>45</v>
      </c>
      <c r="N570" t="n">
        <v>81.05</v>
      </c>
      <c r="O570" t="n">
        <v>36155.02</v>
      </c>
      <c r="P570" t="n">
        <v>256.38</v>
      </c>
      <c r="Q570" t="n">
        <v>1389.69</v>
      </c>
      <c r="R570" t="n">
        <v>69.84999999999999</v>
      </c>
      <c r="S570" t="n">
        <v>39.31</v>
      </c>
      <c r="T570" t="n">
        <v>14256.02</v>
      </c>
      <c r="U570" t="n">
        <v>0.5600000000000001</v>
      </c>
      <c r="V570" t="n">
        <v>0.85</v>
      </c>
      <c r="W570" t="n">
        <v>3.43</v>
      </c>
      <c r="X570" t="n">
        <v>0.92</v>
      </c>
      <c r="Y570" t="n">
        <v>1</v>
      </c>
      <c r="Z570" t="n">
        <v>10</v>
      </c>
    </row>
    <row r="571">
      <c r="A571" t="n">
        <v>13</v>
      </c>
      <c r="B571" t="n">
        <v>145</v>
      </c>
      <c r="C571" t="inlineStr">
        <is>
          <t xml:space="preserve">CONCLUIDO	</t>
        </is>
      </c>
      <c r="D571" t="n">
        <v>4.9223</v>
      </c>
      <c r="E571" t="n">
        <v>20.32</v>
      </c>
      <c r="F571" t="n">
        <v>15</v>
      </c>
      <c r="G571" t="n">
        <v>20.45</v>
      </c>
      <c r="H571" t="n">
        <v>0.26</v>
      </c>
      <c r="I571" t="n">
        <v>44</v>
      </c>
      <c r="J571" t="n">
        <v>291.76</v>
      </c>
      <c r="K571" t="n">
        <v>61.2</v>
      </c>
      <c r="L571" t="n">
        <v>4.25</v>
      </c>
      <c r="M571" t="n">
        <v>42</v>
      </c>
      <c r="N571" t="n">
        <v>81.31</v>
      </c>
      <c r="O571" t="n">
        <v>36218.04</v>
      </c>
      <c r="P571" t="n">
        <v>254.64</v>
      </c>
      <c r="Q571" t="n">
        <v>1389.68</v>
      </c>
      <c r="R571" t="n">
        <v>68.48</v>
      </c>
      <c r="S571" t="n">
        <v>39.31</v>
      </c>
      <c r="T571" t="n">
        <v>13584.26</v>
      </c>
      <c r="U571" t="n">
        <v>0.57</v>
      </c>
      <c r="V571" t="n">
        <v>0.86</v>
      </c>
      <c r="W571" t="n">
        <v>3.43</v>
      </c>
      <c r="X571" t="n">
        <v>0.87</v>
      </c>
      <c r="Y571" t="n">
        <v>1</v>
      </c>
      <c r="Z571" t="n">
        <v>10</v>
      </c>
    </row>
    <row r="572">
      <c r="A572" t="n">
        <v>14</v>
      </c>
      <c r="B572" t="n">
        <v>145</v>
      </c>
      <c r="C572" t="inlineStr">
        <is>
          <t xml:space="preserve">CONCLUIDO	</t>
        </is>
      </c>
      <c r="D572" t="n">
        <v>4.9599</v>
      </c>
      <c r="E572" t="n">
        <v>20.16</v>
      </c>
      <c r="F572" t="n">
        <v>14.95</v>
      </c>
      <c r="G572" t="n">
        <v>21.36</v>
      </c>
      <c r="H572" t="n">
        <v>0.27</v>
      </c>
      <c r="I572" t="n">
        <v>42</v>
      </c>
      <c r="J572" t="n">
        <v>292.27</v>
      </c>
      <c r="K572" t="n">
        <v>61.2</v>
      </c>
      <c r="L572" t="n">
        <v>4.5</v>
      </c>
      <c r="M572" t="n">
        <v>40</v>
      </c>
      <c r="N572" t="n">
        <v>81.56999999999999</v>
      </c>
      <c r="O572" t="n">
        <v>36281.16</v>
      </c>
      <c r="P572" t="n">
        <v>253.03</v>
      </c>
      <c r="Q572" t="n">
        <v>1389.65</v>
      </c>
      <c r="R572" t="n">
        <v>67.22</v>
      </c>
      <c r="S572" t="n">
        <v>39.31</v>
      </c>
      <c r="T572" t="n">
        <v>12967.79</v>
      </c>
      <c r="U572" t="n">
        <v>0.58</v>
      </c>
      <c r="V572" t="n">
        <v>0.86</v>
      </c>
      <c r="W572" t="n">
        <v>3.42</v>
      </c>
      <c r="X572" t="n">
        <v>0.83</v>
      </c>
      <c r="Y572" t="n">
        <v>1</v>
      </c>
      <c r="Z572" t="n">
        <v>10</v>
      </c>
    </row>
    <row r="573">
      <c r="A573" t="n">
        <v>15</v>
      </c>
      <c r="B573" t="n">
        <v>145</v>
      </c>
      <c r="C573" t="inlineStr">
        <is>
          <t xml:space="preserve">CONCLUIDO	</t>
        </is>
      </c>
      <c r="D573" t="n">
        <v>5.0144</v>
      </c>
      <c r="E573" t="n">
        <v>19.94</v>
      </c>
      <c r="F573" t="n">
        <v>14.89</v>
      </c>
      <c r="G573" t="n">
        <v>22.91</v>
      </c>
      <c r="H573" t="n">
        <v>0.29</v>
      </c>
      <c r="I573" t="n">
        <v>39</v>
      </c>
      <c r="J573" t="n">
        <v>292.79</v>
      </c>
      <c r="K573" t="n">
        <v>61.2</v>
      </c>
      <c r="L573" t="n">
        <v>4.75</v>
      </c>
      <c r="M573" t="n">
        <v>37</v>
      </c>
      <c r="N573" t="n">
        <v>81.84</v>
      </c>
      <c r="O573" t="n">
        <v>36344.4</v>
      </c>
      <c r="P573" t="n">
        <v>251.19</v>
      </c>
      <c r="Q573" t="n">
        <v>1389.68</v>
      </c>
      <c r="R573" t="n">
        <v>65.29000000000001</v>
      </c>
      <c r="S573" t="n">
        <v>39.31</v>
      </c>
      <c r="T573" t="n">
        <v>12016.32</v>
      </c>
      <c r="U573" t="n">
        <v>0.6</v>
      </c>
      <c r="V573" t="n">
        <v>0.86</v>
      </c>
      <c r="W573" t="n">
        <v>3.42</v>
      </c>
      <c r="X573" t="n">
        <v>0.77</v>
      </c>
      <c r="Y573" t="n">
        <v>1</v>
      </c>
      <c r="Z573" t="n">
        <v>10</v>
      </c>
    </row>
    <row r="574">
      <c r="A574" t="n">
        <v>16</v>
      </c>
      <c r="B574" t="n">
        <v>145</v>
      </c>
      <c r="C574" t="inlineStr">
        <is>
          <t xml:space="preserve">CONCLUIDO	</t>
        </is>
      </c>
      <c r="D574" t="n">
        <v>5.0537</v>
      </c>
      <c r="E574" t="n">
        <v>19.79</v>
      </c>
      <c r="F574" t="n">
        <v>14.84</v>
      </c>
      <c r="G574" t="n">
        <v>24.07</v>
      </c>
      <c r="H574" t="n">
        <v>0.3</v>
      </c>
      <c r="I574" t="n">
        <v>37</v>
      </c>
      <c r="J574" t="n">
        <v>293.3</v>
      </c>
      <c r="K574" t="n">
        <v>61.2</v>
      </c>
      <c r="L574" t="n">
        <v>5</v>
      </c>
      <c r="M574" t="n">
        <v>35</v>
      </c>
      <c r="N574" t="n">
        <v>82.09999999999999</v>
      </c>
      <c r="O574" t="n">
        <v>36407.75</v>
      </c>
      <c r="P574" t="n">
        <v>249.69</v>
      </c>
      <c r="Q574" t="n">
        <v>1389.66</v>
      </c>
      <c r="R574" t="n">
        <v>63.57</v>
      </c>
      <c r="S574" t="n">
        <v>39.31</v>
      </c>
      <c r="T574" t="n">
        <v>11165.79</v>
      </c>
      <c r="U574" t="n">
        <v>0.62</v>
      </c>
      <c r="V574" t="n">
        <v>0.86</v>
      </c>
      <c r="W574" t="n">
        <v>3.43</v>
      </c>
      <c r="X574" t="n">
        <v>0.72</v>
      </c>
      <c r="Y574" t="n">
        <v>1</v>
      </c>
      <c r="Z574" t="n">
        <v>10</v>
      </c>
    </row>
    <row r="575">
      <c r="A575" t="n">
        <v>17</v>
      </c>
      <c r="B575" t="n">
        <v>145</v>
      </c>
      <c r="C575" t="inlineStr">
        <is>
          <t xml:space="preserve">CONCLUIDO	</t>
        </is>
      </c>
      <c r="D575" t="n">
        <v>5.0881</v>
      </c>
      <c r="E575" t="n">
        <v>19.65</v>
      </c>
      <c r="F575" t="n">
        <v>14.82</v>
      </c>
      <c r="G575" t="n">
        <v>25.4</v>
      </c>
      <c r="H575" t="n">
        <v>0.32</v>
      </c>
      <c r="I575" t="n">
        <v>35</v>
      </c>
      <c r="J575" t="n">
        <v>293.81</v>
      </c>
      <c r="K575" t="n">
        <v>61.2</v>
      </c>
      <c r="L575" t="n">
        <v>5.25</v>
      </c>
      <c r="M575" t="n">
        <v>33</v>
      </c>
      <c r="N575" t="n">
        <v>82.36</v>
      </c>
      <c r="O575" t="n">
        <v>36471.2</v>
      </c>
      <c r="P575" t="n">
        <v>248.08</v>
      </c>
      <c r="Q575" t="n">
        <v>1389.85</v>
      </c>
      <c r="R575" t="n">
        <v>62.94</v>
      </c>
      <c r="S575" t="n">
        <v>39.31</v>
      </c>
      <c r="T575" t="n">
        <v>10862.9</v>
      </c>
      <c r="U575" t="n">
        <v>0.62</v>
      </c>
      <c r="V575" t="n">
        <v>0.87</v>
      </c>
      <c r="W575" t="n">
        <v>3.42</v>
      </c>
      <c r="X575" t="n">
        <v>0.7</v>
      </c>
      <c r="Y575" t="n">
        <v>1</v>
      </c>
      <c r="Z575" t="n">
        <v>10</v>
      </c>
    </row>
    <row r="576">
      <c r="A576" t="n">
        <v>18</v>
      </c>
      <c r="B576" t="n">
        <v>145</v>
      </c>
      <c r="C576" t="inlineStr">
        <is>
          <t xml:space="preserve">CONCLUIDO	</t>
        </is>
      </c>
      <c r="D576" t="n">
        <v>5.1117</v>
      </c>
      <c r="E576" t="n">
        <v>19.56</v>
      </c>
      <c r="F576" t="n">
        <v>14.78</v>
      </c>
      <c r="G576" t="n">
        <v>26.08</v>
      </c>
      <c r="H576" t="n">
        <v>0.33</v>
      </c>
      <c r="I576" t="n">
        <v>34</v>
      </c>
      <c r="J576" t="n">
        <v>294.33</v>
      </c>
      <c r="K576" t="n">
        <v>61.2</v>
      </c>
      <c r="L576" t="n">
        <v>5.5</v>
      </c>
      <c r="M576" t="n">
        <v>32</v>
      </c>
      <c r="N576" t="n">
        <v>82.63</v>
      </c>
      <c r="O576" t="n">
        <v>36534.76</v>
      </c>
      <c r="P576" t="n">
        <v>246.6</v>
      </c>
      <c r="Q576" t="n">
        <v>1389.78</v>
      </c>
      <c r="R576" t="n">
        <v>62.08</v>
      </c>
      <c r="S576" t="n">
        <v>39.31</v>
      </c>
      <c r="T576" t="n">
        <v>10433.98</v>
      </c>
      <c r="U576" t="n">
        <v>0.63</v>
      </c>
      <c r="V576" t="n">
        <v>0.87</v>
      </c>
      <c r="W576" t="n">
        <v>3.41</v>
      </c>
      <c r="X576" t="n">
        <v>0.66</v>
      </c>
      <c r="Y576" t="n">
        <v>1</v>
      </c>
      <c r="Z576" t="n">
        <v>10</v>
      </c>
    </row>
    <row r="577">
      <c r="A577" t="n">
        <v>19</v>
      </c>
      <c r="B577" t="n">
        <v>145</v>
      </c>
      <c r="C577" t="inlineStr">
        <is>
          <t xml:space="preserve">CONCLUIDO	</t>
        </is>
      </c>
      <c r="D577" t="n">
        <v>5.1494</v>
      </c>
      <c r="E577" t="n">
        <v>19.42</v>
      </c>
      <c r="F577" t="n">
        <v>14.75</v>
      </c>
      <c r="G577" t="n">
        <v>27.65</v>
      </c>
      <c r="H577" t="n">
        <v>0.35</v>
      </c>
      <c r="I577" t="n">
        <v>32</v>
      </c>
      <c r="J577" t="n">
        <v>294.84</v>
      </c>
      <c r="K577" t="n">
        <v>61.2</v>
      </c>
      <c r="L577" t="n">
        <v>5.75</v>
      </c>
      <c r="M577" t="n">
        <v>30</v>
      </c>
      <c r="N577" t="n">
        <v>82.90000000000001</v>
      </c>
      <c r="O577" t="n">
        <v>36598.44</v>
      </c>
      <c r="P577" t="n">
        <v>245</v>
      </c>
      <c r="Q577" t="n">
        <v>1389.64</v>
      </c>
      <c r="R577" t="n">
        <v>60.65</v>
      </c>
      <c r="S577" t="n">
        <v>39.31</v>
      </c>
      <c r="T577" t="n">
        <v>9728.77</v>
      </c>
      <c r="U577" t="n">
        <v>0.65</v>
      </c>
      <c r="V577" t="n">
        <v>0.87</v>
      </c>
      <c r="W577" t="n">
        <v>3.41</v>
      </c>
      <c r="X577" t="n">
        <v>0.62</v>
      </c>
      <c r="Y577" t="n">
        <v>1</v>
      </c>
      <c r="Z577" t="n">
        <v>10</v>
      </c>
    </row>
    <row r="578">
      <c r="A578" t="n">
        <v>20</v>
      </c>
      <c r="B578" t="n">
        <v>145</v>
      </c>
      <c r="C578" t="inlineStr">
        <is>
          <t xml:space="preserve">CONCLUIDO	</t>
        </is>
      </c>
      <c r="D578" t="n">
        <v>5.1703</v>
      </c>
      <c r="E578" t="n">
        <v>19.34</v>
      </c>
      <c r="F578" t="n">
        <v>14.72</v>
      </c>
      <c r="G578" t="n">
        <v>28.49</v>
      </c>
      <c r="H578" t="n">
        <v>0.36</v>
      </c>
      <c r="I578" t="n">
        <v>31</v>
      </c>
      <c r="J578" t="n">
        <v>295.36</v>
      </c>
      <c r="K578" t="n">
        <v>61.2</v>
      </c>
      <c r="L578" t="n">
        <v>6</v>
      </c>
      <c r="M578" t="n">
        <v>29</v>
      </c>
      <c r="N578" t="n">
        <v>83.16</v>
      </c>
      <c r="O578" t="n">
        <v>36662.22</v>
      </c>
      <c r="P578" t="n">
        <v>244.32</v>
      </c>
      <c r="Q578" t="n">
        <v>1389.6</v>
      </c>
      <c r="R578" t="n">
        <v>59.71</v>
      </c>
      <c r="S578" t="n">
        <v>39.31</v>
      </c>
      <c r="T578" t="n">
        <v>9265.879999999999</v>
      </c>
      <c r="U578" t="n">
        <v>0.66</v>
      </c>
      <c r="V578" t="n">
        <v>0.87</v>
      </c>
      <c r="W578" t="n">
        <v>3.42</v>
      </c>
      <c r="X578" t="n">
        <v>0.6</v>
      </c>
      <c r="Y578" t="n">
        <v>1</v>
      </c>
      <c r="Z578" t="n">
        <v>10</v>
      </c>
    </row>
    <row r="579">
      <c r="A579" t="n">
        <v>21</v>
      </c>
      <c r="B579" t="n">
        <v>145</v>
      </c>
      <c r="C579" t="inlineStr">
        <is>
          <t xml:space="preserve">CONCLUIDO	</t>
        </is>
      </c>
      <c r="D579" t="n">
        <v>5.2036</v>
      </c>
      <c r="E579" t="n">
        <v>19.22</v>
      </c>
      <c r="F579" t="n">
        <v>14.71</v>
      </c>
      <c r="G579" t="n">
        <v>30.43</v>
      </c>
      <c r="H579" t="n">
        <v>0.38</v>
      </c>
      <c r="I579" t="n">
        <v>29</v>
      </c>
      <c r="J579" t="n">
        <v>295.88</v>
      </c>
      <c r="K579" t="n">
        <v>61.2</v>
      </c>
      <c r="L579" t="n">
        <v>6.25</v>
      </c>
      <c r="M579" t="n">
        <v>27</v>
      </c>
      <c r="N579" t="n">
        <v>83.43000000000001</v>
      </c>
      <c r="O579" t="n">
        <v>36726.12</v>
      </c>
      <c r="P579" t="n">
        <v>242.89</v>
      </c>
      <c r="Q579" t="n">
        <v>1389.66</v>
      </c>
      <c r="R579" t="n">
        <v>59.19</v>
      </c>
      <c r="S579" t="n">
        <v>39.31</v>
      </c>
      <c r="T579" t="n">
        <v>9015.15</v>
      </c>
      <c r="U579" t="n">
        <v>0.66</v>
      </c>
      <c r="V579" t="n">
        <v>0.87</v>
      </c>
      <c r="W579" t="n">
        <v>3.42</v>
      </c>
      <c r="X579" t="n">
        <v>0.58</v>
      </c>
      <c r="Y579" t="n">
        <v>1</v>
      </c>
      <c r="Z579" t="n">
        <v>10</v>
      </c>
    </row>
    <row r="580">
      <c r="A580" t="n">
        <v>22</v>
      </c>
      <c r="B580" t="n">
        <v>145</v>
      </c>
      <c r="C580" t="inlineStr">
        <is>
          <t xml:space="preserve">CONCLUIDO	</t>
        </is>
      </c>
      <c r="D580" t="n">
        <v>5.2242</v>
      </c>
      <c r="E580" t="n">
        <v>19.14</v>
      </c>
      <c r="F580" t="n">
        <v>14.68</v>
      </c>
      <c r="G580" t="n">
        <v>31.46</v>
      </c>
      <c r="H580" t="n">
        <v>0.39</v>
      </c>
      <c r="I580" t="n">
        <v>28</v>
      </c>
      <c r="J580" t="n">
        <v>296.4</v>
      </c>
      <c r="K580" t="n">
        <v>61.2</v>
      </c>
      <c r="L580" t="n">
        <v>6.5</v>
      </c>
      <c r="M580" t="n">
        <v>26</v>
      </c>
      <c r="N580" t="n">
        <v>83.7</v>
      </c>
      <c r="O580" t="n">
        <v>36790.13</v>
      </c>
      <c r="P580" t="n">
        <v>241.5</v>
      </c>
      <c r="Q580" t="n">
        <v>1389.58</v>
      </c>
      <c r="R580" t="n">
        <v>58.62</v>
      </c>
      <c r="S580" t="n">
        <v>39.31</v>
      </c>
      <c r="T580" t="n">
        <v>8737.57</v>
      </c>
      <c r="U580" t="n">
        <v>0.67</v>
      </c>
      <c r="V580" t="n">
        <v>0.87</v>
      </c>
      <c r="W580" t="n">
        <v>3.42</v>
      </c>
      <c r="X580" t="n">
        <v>0.5600000000000001</v>
      </c>
      <c r="Y580" t="n">
        <v>1</v>
      </c>
      <c r="Z580" t="n">
        <v>10</v>
      </c>
    </row>
    <row r="581">
      <c r="A581" t="n">
        <v>23</v>
      </c>
      <c r="B581" t="n">
        <v>145</v>
      </c>
      <c r="C581" t="inlineStr">
        <is>
          <t xml:space="preserve">CONCLUIDO	</t>
        </is>
      </c>
      <c r="D581" t="n">
        <v>5.2497</v>
      </c>
      <c r="E581" t="n">
        <v>19.05</v>
      </c>
      <c r="F581" t="n">
        <v>14.64</v>
      </c>
      <c r="G581" t="n">
        <v>32.54</v>
      </c>
      <c r="H581" t="n">
        <v>0.4</v>
      </c>
      <c r="I581" t="n">
        <v>27</v>
      </c>
      <c r="J581" t="n">
        <v>296.92</v>
      </c>
      <c r="K581" t="n">
        <v>61.2</v>
      </c>
      <c r="L581" t="n">
        <v>6.75</v>
      </c>
      <c r="M581" t="n">
        <v>25</v>
      </c>
      <c r="N581" t="n">
        <v>83.97</v>
      </c>
      <c r="O581" t="n">
        <v>36854.25</v>
      </c>
      <c r="P581" t="n">
        <v>239.79</v>
      </c>
      <c r="Q581" t="n">
        <v>1389.64</v>
      </c>
      <c r="R581" t="n">
        <v>57.81</v>
      </c>
      <c r="S581" t="n">
        <v>39.31</v>
      </c>
      <c r="T581" t="n">
        <v>8333.82</v>
      </c>
      <c r="U581" t="n">
        <v>0.68</v>
      </c>
      <c r="V581" t="n">
        <v>0.88</v>
      </c>
      <c r="W581" t="n">
        <v>3.4</v>
      </c>
      <c r="X581" t="n">
        <v>0.52</v>
      </c>
      <c r="Y581" t="n">
        <v>1</v>
      </c>
      <c r="Z581" t="n">
        <v>10</v>
      </c>
    </row>
    <row r="582">
      <c r="A582" t="n">
        <v>24</v>
      </c>
      <c r="B582" t="n">
        <v>145</v>
      </c>
      <c r="C582" t="inlineStr">
        <is>
          <t xml:space="preserve">CONCLUIDO	</t>
        </is>
      </c>
      <c r="D582" t="n">
        <v>5.2689</v>
      </c>
      <c r="E582" t="n">
        <v>18.98</v>
      </c>
      <c r="F582" t="n">
        <v>14.63</v>
      </c>
      <c r="G582" t="n">
        <v>33.76</v>
      </c>
      <c r="H582" t="n">
        <v>0.42</v>
      </c>
      <c r="I582" t="n">
        <v>26</v>
      </c>
      <c r="J582" t="n">
        <v>297.44</v>
      </c>
      <c r="K582" t="n">
        <v>61.2</v>
      </c>
      <c r="L582" t="n">
        <v>7</v>
      </c>
      <c r="M582" t="n">
        <v>24</v>
      </c>
      <c r="N582" t="n">
        <v>84.23999999999999</v>
      </c>
      <c r="O582" t="n">
        <v>36918.48</v>
      </c>
      <c r="P582" t="n">
        <v>238.83</v>
      </c>
      <c r="Q582" t="n">
        <v>1389.67</v>
      </c>
      <c r="R582" t="n">
        <v>57.12</v>
      </c>
      <c r="S582" t="n">
        <v>39.31</v>
      </c>
      <c r="T582" t="n">
        <v>7994.68</v>
      </c>
      <c r="U582" t="n">
        <v>0.6899999999999999</v>
      </c>
      <c r="V582" t="n">
        <v>0.88</v>
      </c>
      <c r="W582" t="n">
        <v>3.4</v>
      </c>
      <c r="X582" t="n">
        <v>0.51</v>
      </c>
      <c r="Y582" t="n">
        <v>1</v>
      </c>
      <c r="Z582" t="n">
        <v>10</v>
      </c>
    </row>
    <row r="583">
      <c r="A583" t="n">
        <v>25</v>
      </c>
      <c r="B583" t="n">
        <v>145</v>
      </c>
      <c r="C583" t="inlineStr">
        <is>
          <t xml:space="preserve">CONCLUIDO	</t>
        </is>
      </c>
      <c r="D583" t="n">
        <v>5.2909</v>
      </c>
      <c r="E583" t="n">
        <v>18.9</v>
      </c>
      <c r="F583" t="n">
        <v>14.6</v>
      </c>
      <c r="G583" t="n">
        <v>35.05</v>
      </c>
      <c r="H583" t="n">
        <v>0.43</v>
      </c>
      <c r="I583" t="n">
        <v>25</v>
      </c>
      <c r="J583" t="n">
        <v>297.96</v>
      </c>
      <c r="K583" t="n">
        <v>61.2</v>
      </c>
      <c r="L583" t="n">
        <v>7.25</v>
      </c>
      <c r="M583" t="n">
        <v>23</v>
      </c>
      <c r="N583" t="n">
        <v>84.51000000000001</v>
      </c>
      <c r="O583" t="n">
        <v>36982.83</v>
      </c>
      <c r="P583" t="n">
        <v>237.86</v>
      </c>
      <c r="Q583" t="n">
        <v>1389.58</v>
      </c>
      <c r="R583" t="n">
        <v>56.34</v>
      </c>
      <c r="S583" t="n">
        <v>39.31</v>
      </c>
      <c r="T583" t="n">
        <v>7609.43</v>
      </c>
      <c r="U583" t="n">
        <v>0.7</v>
      </c>
      <c r="V583" t="n">
        <v>0.88</v>
      </c>
      <c r="W583" t="n">
        <v>3.4</v>
      </c>
      <c r="X583" t="n">
        <v>0.48</v>
      </c>
      <c r="Y583" t="n">
        <v>1</v>
      </c>
      <c r="Z583" t="n">
        <v>10</v>
      </c>
    </row>
    <row r="584">
      <c r="A584" t="n">
        <v>26</v>
      </c>
      <c r="B584" t="n">
        <v>145</v>
      </c>
      <c r="C584" t="inlineStr">
        <is>
          <t xml:space="preserve">CONCLUIDO	</t>
        </is>
      </c>
      <c r="D584" t="n">
        <v>5.3137</v>
      </c>
      <c r="E584" t="n">
        <v>18.82</v>
      </c>
      <c r="F584" t="n">
        <v>14.58</v>
      </c>
      <c r="G584" t="n">
        <v>36.44</v>
      </c>
      <c r="H584" t="n">
        <v>0.45</v>
      </c>
      <c r="I584" t="n">
        <v>24</v>
      </c>
      <c r="J584" t="n">
        <v>298.48</v>
      </c>
      <c r="K584" t="n">
        <v>61.2</v>
      </c>
      <c r="L584" t="n">
        <v>7.5</v>
      </c>
      <c r="M584" t="n">
        <v>22</v>
      </c>
      <c r="N584" t="n">
        <v>84.79000000000001</v>
      </c>
      <c r="O584" t="n">
        <v>37047.29</v>
      </c>
      <c r="P584" t="n">
        <v>236.2</v>
      </c>
      <c r="Q584" t="n">
        <v>1389.7</v>
      </c>
      <c r="R584" t="n">
        <v>55.51</v>
      </c>
      <c r="S584" t="n">
        <v>39.31</v>
      </c>
      <c r="T584" t="n">
        <v>7202.21</v>
      </c>
      <c r="U584" t="n">
        <v>0.71</v>
      </c>
      <c r="V584" t="n">
        <v>0.88</v>
      </c>
      <c r="W584" t="n">
        <v>3.4</v>
      </c>
      <c r="X584" t="n">
        <v>0.45</v>
      </c>
      <c r="Y584" t="n">
        <v>1</v>
      </c>
      <c r="Z584" t="n">
        <v>10</v>
      </c>
    </row>
    <row r="585">
      <c r="A585" t="n">
        <v>27</v>
      </c>
      <c r="B585" t="n">
        <v>145</v>
      </c>
      <c r="C585" t="inlineStr">
        <is>
          <t xml:space="preserve">CONCLUIDO	</t>
        </is>
      </c>
      <c r="D585" t="n">
        <v>5.3317</v>
      </c>
      <c r="E585" t="n">
        <v>18.76</v>
      </c>
      <c r="F585" t="n">
        <v>14.57</v>
      </c>
      <c r="G585" t="n">
        <v>38</v>
      </c>
      <c r="H585" t="n">
        <v>0.46</v>
      </c>
      <c r="I585" t="n">
        <v>23</v>
      </c>
      <c r="J585" t="n">
        <v>299.01</v>
      </c>
      <c r="K585" t="n">
        <v>61.2</v>
      </c>
      <c r="L585" t="n">
        <v>7.75</v>
      </c>
      <c r="M585" t="n">
        <v>21</v>
      </c>
      <c r="N585" t="n">
        <v>85.06</v>
      </c>
      <c r="O585" t="n">
        <v>37111.87</v>
      </c>
      <c r="P585" t="n">
        <v>235.38</v>
      </c>
      <c r="Q585" t="n">
        <v>1389.63</v>
      </c>
      <c r="R585" t="n">
        <v>55.05</v>
      </c>
      <c r="S585" t="n">
        <v>39.31</v>
      </c>
      <c r="T585" t="n">
        <v>6973.18</v>
      </c>
      <c r="U585" t="n">
        <v>0.71</v>
      </c>
      <c r="V585" t="n">
        <v>0.88</v>
      </c>
      <c r="W585" t="n">
        <v>3.4</v>
      </c>
      <c r="X585" t="n">
        <v>0.44</v>
      </c>
      <c r="Y585" t="n">
        <v>1</v>
      </c>
      <c r="Z585" t="n">
        <v>10</v>
      </c>
    </row>
    <row r="586">
      <c r="A586" t="n">
        <v>28</v>
      </c>
      <c r="B586" t="n">
        <v>145</v>
      </c>
      <c r="C586" t="inlineStr">
        <is>
          <t xml:space="preserve">CONCLUIDO	</t>
        </is>
      </c>
      <c r="D586" t="n">
        <v>5.3568</v>
      </c>
      <c r="E586" t="n">
        <v>18.67</v>
      </c>
      <c r="F586" t="n">
        <v>14.53</v>
      </c>
      <c r="G586" t="n">
        <v>39.64</v>
      </c>
      <c r="H586" t="n">
        <v>0.48</v>
      </c>
      <c r="I586" t="n">
        <v>22</v>
      </c>
      <c r="J586" t="n">
        <v>299.53</v>
      </c>
      <c r="K586" t="n">
        <v>61.2</v>
      </c>
      <c r="L586" t="n">
        <v>8</v>
      </c>
      <c r="M586" t="n">
        <v>20</v>
      </c>
      <c r="N586" t="n">
        <v>85.33</v>
      </c>
      <c r="O586" t="n">
        <v>37176.68</v>
      </c>
      <c r="P586" t="n">
        <v>233.32</v>
      </c>
      <c r="Q586" t="n">
        <v>1389.66</v>
      </c>
      <c r="R586" t="n">
        <v>54.07</v>
      </c>
      <c r="S586" t="n">
        <v>39.31</v>
      </c>
      <c r="T586" t="n">
        <v>6489.66</v>
      </c>
      <c r="U586" t="n">
        <v>0.73</v>
      </c>
      <c r="V586" t="n">
        <v>0.88</v>
      </c>
      <c r="W586" t="n">
        <v>3.4</v>
      </c>
      <c r="X586" t="n">
        <v>0.41</v>
      </c>
      <c r="Y586" t="n">
        <v>1</v>
      </c>
      <c r="Z586" t="n">
        <v>10</v>
      </c>
    </row>
    <row r="587">
      <c r="A587" t="n">
        <v>29</v>
      </c>
      <c r="B587" t="n">
        <v>145</v>
      </c>
      <c r="C587" t="inlineStr">
        <is>
          <t xml:space="preserve">CONCLUIDO	</t>
        </is>
      </c>
      <c r="D587" t="n">
        <v>5.352</v>
      </c>
      <c r="E587" t="n">
        <v>18.68</v>
      </c>
      <c r="F587" t="n">
        <v>14.55</v>
      </c>
      <c r="G587" t="n">
        <v>39.68</v>
      </c>
      <c r="H587" t="n">
        <v>0.49</v>
      </c>
      <c r="I587" t="n">
        <v>22</v>
      </c>
      <c r="J587" t="n">
        <v>300.06</v>
      </c>
      <c r="K587" t="n">
        <v>61.2</v>
      </c>
      <c r="L587" t="n">
        <v>8.25</v>
      </c>
      <c r="M587" t="n">
        <v>20</v>
      </c>
      <c r="N587" t="n">
        <v>85.61</v>
      </c>
      <c r="O587" t="n">
        <v>37241.49</v>
      </c>
      <c r="P587" t="n">
        <v>232.84</v>
      </c>
      <c r="Q587" t="n">
        <v>1389.65</v>
      </c>
      <c r="R587" t="n">
        <v>54.78</v>
      </c>
      <c r="S587" t="n">
        <v>39.31</v>
      </c>
      <c r="T587" t="n">
        <v>6844.73</v>
      </c>
      <c r="U587" t="n">
        <v>0.72</v>
      </c>
      <c r="V587" t="n">
        <v>0.88</v>
      </c>
      <c r="W587" t="n">
        <v>3.39</v>
      </c>
      <c r="X587" t="n">
        <v>0.43</v>
      </c>
      <c r="Y587" t="n">
        <v>1</v>
      </c>
      <c r="Z587" t="n">
        <v>10</v>
      </c>
    </row>
    <row r="588">
      <c r="A588" t="n">
        <v>30</v>
      </c>
      <c r="B588" t="n">
        <v>145</v>
      </c>
      <c r="C588" t="inlineStr">
        <is>
          <t xml:space="preserve">CONCLUIDO	</t>
        </is>
      </c>
      <c r="D588" t="n">
        <v>5.376</v>
      </c>
      <c r="E588" t="n">
        <v>18.6</v>
      </c>
      <c r="F588" t="n">
        <v>14.52</v>
      </c>
      <c r="G588" t="n">
        <v>41.49</v>
      </c>
      <c r="H588" t="n">
        <v>0.5</v>
      </c>
      <c r="I588" t="n">
        <v>21</v>
      </c>
      <c r="J588" t="n">
        <v>300.59</v>
      </c>
      <c r="K588" t="n">
        <v>61.2</v>
      </c>
      <c r="L588" t="n">
        <v>8.5</v>
      </c>
      <c r="M588" t="n">
        <v>19</v>
      </c>
      <c r="N588" t="n">
        <v>85.89</v>
      </c>
      <c r="O588" t="n">
        <v>37306.42</v>
      </c>
      <c r="P588" t="n">
        <v>231.57</v>
      </c>
      <c r="Q588" t="n">
        <v>1389.61</v>
      </c>
      <c r="R588" t="n">
        <v>53.8</v>
      </c>
      <c r="S588" t="n">
        <v>39.31</v>
      </c>
      <c r="T588" t="n">
        <v>6358.08</v>
      </c>
      <c r="U588" t="n">
        <v>0.73</v>
      </c>
      <c r="V588" t="n">
        <v>0.88</v>
      </c>
      <c r="W588" t="n">
        <v>3.39</v>
      </c>
      <c r="X588" t="n">
        <v>0.4</v>
      </c>
      <c r="Y588" t="n">
        <v>1</v>
      </c>
      <c r="Z588" t="n">
        <v>10</v>
      </c>
    </row>
    <row r="589">
      <c r="A589" t="n">
        <v>31</v>
      </c>
      <c r="B589" t="n">
        <v>145</v>
      </c>
      <c r="C589" t="inlineStr">
        <is>
          <t xml:space="preserve">CONCLUIDO	</t>
        </is>
      </c>
      <c r="D589" t="n">
        <v>5.3985</v>
      </c>
      <c r="E589" t="n">
        <v>18.52</v>
      </c>
      <c r="F589" t="n">
        <v>14.5</v>
      </c>
      <c r="G589" t="n">
        <v>43.49</v>
      </c>
      <c r="H589" t="n">
        <v>0.52</v>
      </c>
      <c r="I589" t="n">
        <v>20</v>
      </c>
      <c r="J589" t="n">
        <v>301.11</v>
      </c>
      <c r="K589" t="n">
        <v>61.2</v>
      </c>
      <c r="L589" t="n">
        <v>8.75</v>
      </c>
      <c r="M589" t="n">
        <v>18</v>
      </c>
      <c r="N589" t="n">
        <v>86.16</v>
      </c>
      <c r="O589" t="n">
        <v>37371.47</v>
      </c>
      <c r="P589" t="n">
        <v>229.93</v>
      </c>
      <c r="Q589" t="n">
        <v>1389.7</v>
      </c>
      <c r="R589" t="n">
        <v>52.93</v>
      </c>
      <c r="S589" t="n">
        <v>39.31</v>
      </c>
      <c r="T589" t="n">
        <v>5929.15</v>
      </c>
      <c r="U589" t="n">
        <v>0.74</v>
      </c>
      <c r="V589" t="n">
        <v>0.89</v>
      </c>
      <c r="W589" t="n">
        <v>3.39</v>
      </c>
      <c r="X589" t="n">
        <v>0.37</v>
      </c>
      <c r="Y589" t="n">
        <v>1</v>
      </c>
      <c r="Z589" t="n">
        <v>10</v>
      </c>
    </row>
    <row r="590">
      <c r="A590" t="n">
        <v>32</v>
      </c>
      <c r="B590" t="n">
        <v>145</v>
      </c>
      <c r="C590" t="inlineStr">
        <is>
          <t xml:space="preserve">CONCLUIDO	</t>
        </is>
      </c>
      <c r="D590" t="n">
        <v>5.4001</v>
      </c>
      <c r="E590" t="n">
        <v>18.52</v>
      </c>
      <c r="F590" t="n">
        <v>14.49</v>
      </c>
      <c r="G590" t="n">
        <v>43.47</v>
      </c>
      <c r="H590" t="n">
        <v>0.53</v>
      </c>
      <c r="I590" t="n">
        <v>20</v>
      </c>
      <c r="J590" t="n">
        <v>301.64</v>
      </c>
      <c r="K590" t="n">
        <v>61.2</v>
      </c>
      <c r="L590" t="n">
        <v>9</v>
      </c>
      <c r="M590" t="n">
        <v>18</v>
      </c>
      <c r="N590" t="n">
        <v>86.44</v>
      </c>
      <c r="O590" t="n">
        <v>37436.63</v>
      </c>
      <c r="P590" t="n">
        <v>229.67</v>
      </c>
      <c r="Q590" t="n">
        <v>1389.67</v>
      </c>
      <c r="R590" t="n">
        <v>52.72</v>
      </c>
      <c r="S590" t="n">
        <v>39.31</v>
      </c>
      <c r="T590" t="n">
        <v>5825.83</v>
      </c>
      <c r="U590" t="n">
        <v>0.75</v>
      </c>
      <c r="V590" t="n">
        <v>0.89</v>
      </c>
      <c r="W590" t="n">
        <v>3.39</v>
      </c>
      <c r="X590" t="n">
        <v>0.37</v>
      </c>
      <c r="Y590" t="n">
        <v>1</v>
      </c>
      <c r="Z590" t="n">
        <v>10</v>
      </c>
    </row>
    <row r="591">
      <c r="A591" t="n">
        <v>33</v>
      </c>
      <c r="B591" t="n">
        <v>145</v>
      </c>
      <c r="C591" t="inlineStr">
        <is>
          <t xml:space="preserve">CONCLUIDO	</t>
        </is>
      </c>
      <c r="D591" t="n">
        <v>5.4195</v>
      </c>
      <c r="E591" t="n">
        <v>18.45</v>
      </c>
      <c r="F591" t="n">
        <v>14.48</v>
      </c>
      <c r="G591" t="n">
        <v>45.72</v>
      </c>
      <c r="H591" t="n">
        <v>0.55</v>
      </c>
      <c r="I591" t="n">
        <v>19</v>
      </c>
      <c r="J591" t="n">
        <v>302.17</v>
      </c>
      <c r="K591" t="n">
        <v>61.2</v>
      </c>
      <c r="L591" t="n">
        <v>9.25</v>
      </c>
      <c r="M591" t="n">
        <v>17</v>
      </c>
      <c r="N591" t="n">
        <v>86.72</v>
      </c>
      <c r="O591" t="n">
        <v>37501.91</v>
      </c>
      <c r="P591" t="n">
        <v>228.37</v>
      </c>
      <c r="Q591" t="n">
        <v>1389.72</v>
      </c>
      <c r="R591" t="n">
        <v>52.44</v>
      </c>
      <c r="S591" t="n">
        <v>39.31</v>
      </c>
      <c r="T591" t="n">
        <v>5690.08</v>
      </c>
      <c r="U591" t="n">
        <v>0.75</v>
      </c>
      <c r="V591" t="n">
        <v>0.89</v>
      </c>
      <c r="W591" t="n">
        <v>3.39</v>
      </c>
      <c r="X591" t="n">
        <v>0.36</v>
      </c>
      <c r="Y591" t="n">
        <v>1</v>
      </c>
      <c r="Z591" t="n">
        <v>10</v>
      </c>
    </row>
    <row r="592">
      <c r="A592" t="n">
        <v>34</v>
      </c>
      <c r="B592" t="n">
        <v>145</v>
      </c>
      <c r="C592" t="inlineStr">
        <is>
          <t xml:space="preserve">CONCLUIDO	</t>
        </is>
      </c>
      <c r="D592" t="n">
        <v>5.4181</v>
      </c>
      <c r="E592" t="n">
        <v>18.46</v>
      </c>
      <c r="F592" t="n">
        <v>14.48</v>
      </c>
      <c r="G592" t="n">
        <v>45.74</v>
      </c>
      <c r="H592" t="n">
        <v>0.5600000000000001</v>
      </c>
      <c r="I592" t="n">
        <v>19</v>
      </c>
      <c r="J592" t="n">
        <v>302.7</v>
      </c>
      <c r="K592" t="n">
        <v>61.2</v>
      </c>
      <c r="L592" t="n">
        <v>9.5</v>
      </c>
      <c r="M592" t="n">
        <v>17</v>
      </c>
      <c r="N592" t="n">
        <v>87</v>
      </c>
      <c r="O592" t="n">
        <v>37567.32</v>
      </c>
      <c r="P592" t="n">
        <v>227.13</v>
      </c>
      <c r="Q592" t="n">
        <v>1389.57</v>
      </c>
      <c r="R592" t="n">
        <v>52.66</v>
      </c>
      <c r="S592" t="n">
        <v>39.31</v>
      </c>
      <c r="T592" t="n">
        <v>5802.34</v>
      </c>
      <c r="U592" t="n">
        <v>0.75</v>
      </c>
      <c r="V592" t="n">
        <v>0.89</v>
      </c>
      <c r="W592" t="n">
        <v>3.39</v>
      </c>
      <c r="X592" t="n">
        <v>0.36</v>
      </c>
      <c r="Y592" t="n">
        <v>1</v>
      </c>
      <c r="Z592" t="n">
        <v>10</v>
      </c>
    </row>
    <row r="593">
      <c r="A593" t="n">
        <v>35</v>
      </c>
      <c r="B593" t="n">
        <v>145</v>
      </c>
      <c r="C593" t="inlineStr">
        <is>
          <t xml:space="preserve">CONCLUIDO	</t>
        </is>
      </c>
      <c r="D593" t="n">
        <v>5.4409</v>
      </c>
      <c r="E593" t="n">
        <v>18.38</v>
      </c>
      <c r="F593" t="n">
        <v>14.46</v>
      </c>
      <c r="G593" t="n">
        <v>48.2</v>
      </c>
      <c r="H593" t="n">
        <v>0.57</v>
      </c>
      <c r="I593" t="n">
        <v>18</v>
      </c>
      <c r="J593" t="n">
        <v>303.23</v>
      </c>
      <c r="K593" t="n">
        <v>61.2</v>
      </c>
      <c r="L593" t="n">
        <v>9.75</v>
      </c>
      <c r="M593" t="n">
        <v>16</v>
      </c>
      <c r="N593" t="n">
        <v>87.28</v>
      </c>
      <c r="O593" t="n">
        <v>37632.84</v>
      </c>
      <c r="P593" t="n">
        <v>225.53</v>
      </c>
      <c r="Q593" t="n">
        <v>1389.65</v>
      </c>
      <c r="R593" t="n">
        <v>51.76</v>
      </c>
      <c r="S593" t="n">
        <v>39.31</v>
      </c>
      <c r="T593" t="n">
        <v>5356.52</v>
      </c>
      <c r="U593" t="n">
        <v>0.76</v>
      </c>
      <c r="V593" t="n">
        <v>0.89</v>
      </c>
      <c r="W593" t="n">
        <v>3.39</v>
      </c>
      <c r="X593" t="n">
        <v>0.34</v>
      </c>
      <c r="Y593" t="n">
        <v>1</v>
      </c>
      <c r="Z593" t="n">
        <v>10</v>
      </c>
    </row>
    <row r="594">
      <c r="A594" t="n">
        <v>36</v>
      </c>
      <c r="B594" t="n">
        <v>145</v>
      </c>
      <c r="C594" t="inlineStr">
        <is>
          <t xml:space="preserve">CONCLUIDO	</t>
        </is>
      </c>
      <c r="D594" t="n">
        <v>5.4619</v>
      </c>
      <c r="E594" t="n">
        <v>18.31</v>
      </c>
      <c r="F594" t="n">
        <v>14.44</v>
      </c>
      <c r="G594" t="n">
        <v>50.98</v>
      </c>
      <c r="H594" t="n">
        <v>0.59</v>
      </c>
      <c r="I594" t="n">
        <v>17</v>
      </c>
      <c r="J594" t="n">
        <v>303.76</v>
      </c>
      <c r="K594" t="n">
        <v>61.2</v>
      </c>
      <c r="L594" t="n">
        <v>10</v>
      </c>
      <c r="M594" t="n">
        <v>15</v>
      </c>
      <c r="N594" t="n">
        <v>87.56999999999999</v>
      </c>
      <c r="O594" t="n">
        <v>37698.48</v>
      </c>
      <c r="P594" t="n">
        <v>223.19</v>
      </c>
      <c r="Q594" t="n">
        <v>1389.63</v>
      </c>
      <c r="R594" t="n">
        <v>51.32</v>
      </c>
      <c r="S594" t="n">
        <v>39.31</v>
      </c>
      <c r="T594" t="n">
        <v>5139.22</v>
      </c>
      <c r="U594" t="n">
        <v>0.77</v>
      </c>
      <c r="V594" t="n">
        <v>0.89</v>
      </c>
      <c r="W594" t="n">
        <v>3.39</v>
      </c>
      <c r="X594" t="n">
        <v>0.32</v>
      </c>
      <c r="Y594" t="n">
        <v>1</v>
      </c>
      <c r="Z594" t="n">
        <v>10</v>
      </c>
    </row>
    <row r="595">
      <c r="A595" t="n">
        <v>37</v>
      </c>
      <c r="B595" t="n">
        <v>145</v>
      </c>
      <c r="C595" t="inlineStr">
        <is>
          <t xml:space="preserve">CONCLUIDO	</t>
        </is>
      </c>
      <c r="D595" t="n">
        <v>5.4624</v>
      </c>
      <c r="E595" t="n">
        <v>18.31</v>
      </c>
      <c r="F595" t="n">
        <v>14.44</v>
      </c>
      <c r="G595" t="n">
        <v>50.97</v>
      </c>
      <c r="H595" t="n">
        <v>0.6</v>
      </c>
      <c r="I595" t="n">
        <v>17</v>
      </c>
      <c r="J595" t="n">
        <v>304.3</v>
      </c>
      <c r="K595" t="n">
        <v>61.2</v>
      </c>
      <c r="L595" t="n">
        <v>10.25</v>
      </c>
      <c r="M595" t="n">
        <v>15</v>
      </c>
      <c r="N595" t="n">
        <v>87.84999999999999</v>
      </c>
      <c r="O595" t="n">
        <v>37764.25</v>
      </c>
      <c r="P595" t="n">
        <v>224.08</v>
      </c>
      <c r="Q595" t="n">
        <v>1389.57</v>
      </c>
      <c r="R595" t="n">
        <v>51.3</v>
      </c>
      <c r="S595" t="n">
        <v>39.31</v>
      </c>
      <c r="T595" t="n">
        <v>5132.94</v>
      </c>
      <c r="U595" t="n">
        <v>0.77</v>
      </c>
      <c r="V595" t="n">
        <v>0.89</v>
      </c>
      <c r="W595" t="n">
        <v>3.39</v>
      </c>
      <c r="X595" t="n">
        <v>0.32</v>
      </c>
      <c r="Y595" t="n">
        <v>1</v>
      </c>
      <c r="Z595" t="n">
        <v>10</v>
      </c>
    </row>
    <row r="596">
      <c r="A596" t="n">
        <v>38</v>
      </c>
      <c r="B596" t="n">
        <v>145</v>
      </c>
      <c r="C596" t="inlineStr">
        <is>
          <t xml:space="preserve">CONCLUIDO	</t>
        </is>
      </c>
      <c r="D596" t="n">
        <v>5.4622</v>
      </c>
      <c r="E596" t="n">
        <v>18.31</v>
      </c>
      <c r="F596" t="n">
        <v>14.44</v>
      </c>
      <c r="G596" t="n">
        <v>50.97</v>
      </c>
      <c r="H596" t="n">
        <v>0.61</v>
      </c>
      <c r="I596" t="n">
        <v>17</v>
      </c>
      <c r="J596" t="n">
        <v>304.83</v>
      </c>
      <c r="K596" t="n">
        <v>61.2</v>
      </c>
      <c r="L596" t="n">
        <v>10.5</v>
      </c>
      <c r="M596" t="n">
        <v>15</v>
      </c>
      <c r="N596" t="n">
        <v>88.13</v>
      </c>
      <c r="O596" t="n">
        <v>37830.13</v>
      </c>
      <c r="P596" t="n">
        <v>222.42</v>
      </c>
      <c r="Q596" t="n">
        <v>1389.57</v>
      </c>
      <c r="R596" t="n">
        <v>51.29</v>
      </c>
      <c r="S596" t="n">
        <v>39.31</v>
      </c>
      <c r="T596" t="n">
        <v>5125.72</v>
      </c>
      <c r="U596" t="n">
        <v>0.77</v>
      </c>
      <c r="V596" t="n">
        <v>0.89</v>
      </c>
      <c r="W596" t="n">
        <v>3.39</v>
      </c>
      <c r="X596" t="n">
        <v>0.32</v>
      </c>
      <c r="Y596" t="n">
        <v>1</v>
      </c>
      <c r="Z596" t="n">
        <v>10</v>
      </c>
    </row>
    <row r="597">
      <c r="A597" t="n">
        <v>39</v>
      </c>
      <c r="B597" t="n">
        <v>145</v>
      </c>
      <c r="C597" t="inlineStr">
        <is>
          <t xml:space="preserve">CONCLUIDO	</t>
        </is>
      </c>
      <c r="D597" t="n">
        <v>5.4838</v>
      </c>
      <c r="E597" t="n">
        <v>18.24</v>
      </c>
      <c r="F597" t="n">
        <v>14.42</v>
      </c>
      <c r="G597" t="n">
        <v>54.09</v>
      </c>
      <c r="H597" t="n">
        <v>0.63</v>
      </c>
      <c r="I597" t="n">
        <v>16</v>
      </c>
      <c r="J597" t="n">
        <v>305.37</v>
      </c>
      <c r="K597" t="n">
        <v>61.2</v>
      </c>
      <c r="L597" t="n">
        <v>10.75</v>
      </c>
      <c r="M597" t="n">
        <v>14</v>
      </c>
      <c r="N597" t="n">
        <v>88.42</v>
      </c>
      <c r="O597" t="n">
        <v>37896.14</v>
      </c>
      <c r="P597" t="n">
        <v>220.52</v>
      </c>
      <c r="Q597" t="n">
        <v>1389.67</v>
      </c>
      <c r="R597" t="n">
        <v>50.69</v>
      </c>
      <c r="S597" t="n">
        <v>39.31</v>
      </c>
      <c r="T597" t="n">
        <v>4831.52</v>
      </c>
      <c r="U597" t="n">
        <v>0.78</v>
      </c>
      <c r="V597" t="n">
        <v>0.89</v>
      </c>
      <c r="W597" t="n">
        <v>3.39</v>
      </c>
      <c r="X597" t="n">
        <v>0.3</v>
      </c>
      <c r="Y597" t="n">
        <v>1</v>
      </c>
      <c r="Z597" t="n">
        <v>10</v>
      </c>
    </row>
    <row r="598">
      <c r="A598" t="n">
        <v>40</v>
      </c>
      <c r="B598" t="n">
        <v>145</v>
      </c>
      <c r="C598" t="inlineStr">
        <is>
          <t xml:space="preserve">CONCLUIDO	</t>
        </is>
      </c>
      <c r="D598" t="n">
        <v>5.4847</v>
      </c>
      <c r="E598" t="n">
        <v>18.23</v>
      </c>
      <c r="F598" t="n">
        <v>14.42</v>
      </c>
      <c r="G598" t="n">
        <v>54.08</v>
      </c>
      <c r="H598" t="n">
        <v>0.64</v>
      </c>
      <c r="I598" t="n">
        <v>16</v>
      </c>
      <c r="J598" t="n">
        <v>305.9</v>
      </c>
      <c r="K598" t="n">
        <v>61.2</v>
      </c>
      <c r="L598" t="n">
        <v>11</v>
      </c>
      <c r="M598" t="n">
        <v>14</v>
      </c>
      <c r="N598" t="n">
        <v>88.7</v>
      </c>
      <c r="O598" t="n">
        <v>37962.28</v>
      </c>
      <c r="P598" t="n">
        <v>220.32</v>
      </c>
      <c r="Q598" t="n">
        <v>1389.74</v>
      </c>
      <c r="R598" t="n">
        <v>50.68</v>
      </c>
      <c r="S598" t="n">
        <v>39.31</v>
      </c>
      <c r="T598" t="n">
        <v>4824.38</v>
      </c>
      <c r="U598" t="n">
        <v>0.78</v>
      </c>
      <c r="V598" t="n">
        <v>0.89</v>
      </c>
      <c r="W598" t="n">
        <v>3.38</v>
      </c>
      <c r="X598" t="n">
        <v>0.3</v>
      </c>
      <c r="Y598" t="n">
        <v>1</v>
      </c>
      <c r="Z598" t="n">
        <v>10</v>
      </c>
    </row>
    <row r="599">
      <c r="A599" t="n">
        <v>41</v>
      </c>
      <c r="B599" t="n">
        <v>145</v>
      </c>
      <c r="C599" t="inlineStr">
        <is>
          <t xml:space="preserve">CONCLUIDO	</t>
        </is>
      </c>
      <c r="D599" t="n">
        <v>5.5038</v>
      </c>
      <c r="E599" t="n">
        <v>18.17</v>
      </c>
      <c r="F599" t="n">
        <v>14.41</v>
      </c>
      <c r="G599" t="n">
        <v>57.65</v>
      </c>
      <c r="H599" t="n">
        <v>0.65</v>
      </c>
      <c r="I599" t="n">
        <v>15</v>
      </c>
      <c r="J599" t="n">
        <v>306.44</v>
      </c>
      <c r="K599" t="n">
        <v>61.2</v>
      </c>
      <c r="L599" t="n">
        <v>11.25</v>
      </c>
      <c r="M599" t="n">
        <v>13</v>
      </c>
      <c r="N599" t="n">
        <v>88.98999999999999</v>
      </c>
      <c r="O599" t="n">
        <v>38028.53</v>
      </c>
      <c r="P599" t="n">
        <v>218.68</v>
      </c>
      <c r="Q599" t="n">
        <v>1389.6</v>
      </c>
      <c r="R599" t="n">
        <v>50.46</v>
      </c>
      <c r="S599" t="n">
        <v>39.31</v>
      </c>
      <c r="T599" t="n">
        <v>4719.18</v>
      </c>
      <c r="U599" t="n">
        <v>0.78</v>
      </c>
      <c r="V599" t="n">
        <v>0.89</v>
      </c>
      <c r="W599" t="n">
        <v>3.38</v>
      </c>
      <c r="X599" t="n">
        <v>0.29</v>
      </c>
      <c r="Y599" t="n">
        <v>1</v>
      </c>
      <c r="Z599" t="n">
        <v>10</v>
      </c>
    </row>
    <row r="600">
      <c r="A600" t="n">
        <v>42</v>
      </c>
      <c r="B600" t="n">
        <v>145</v>
      </c>
      <c r="C600" t="inlineStr">
        <is>
          <t xml:space="preserve">CONCLUIDO	</t>
        </is>
      </c>
      <c r="D600" t="n">
        <v>5.5048</v>
      </c>
      <c r="E600" t="n">
        <v>18.17</v>
      </c>
      <c r="F600" t="n">
        <v>14.41</v>
      </c>
      <c r="G600" t="n">
        <v>57.63</v>
      </c>
      <c r="H600" t="n">
        <v>0.67</v>
      </c>
      <c r="I600" t="n">
        <v>15</v>
      </c>
      <c r="J600" t="n">
        <v>306.98</v>
      </c>
      <c r="K600" t="n">
        <v>61.2</v>
      </c>
      <c r="L600" t="n">
        <v>11.5</v>
      </c>
      <c r="M600" t="n">
        <v>13</v>
      </c>
      <c r="N600" t="n">
        <v>89.28</v>
      </c>
      <c r="O600" t="n">
        <v>38094.91</v>
      </c>
      <c r="P600" t="n">
        <v>217.3</v>
      </c>
      <c r="Q600" t="n">
        <v>1389.74</v>
      </c>
      <c r="R600" t="n">
        <v>50.13</v>
      </c>
      <c r="S600" t="n">
        <v>39.31</v>
      </c>
      <c r="T600" t="n">
        <v>4557.47</v>
      </c>
      <c r="U600" t="n">
        <v>0.78</v>
      </c>
      <c r="V600" t="n">
        <v>0.89</v>
      </c>
      <c r="W600" t="n">
        <v>3.39</v>
      </c>
      <c r="X600" t="n">
        <v>0.29</v>
      </c>
      <c r="Y600" t="n">
        <v>1</v>
      </c>
      <c r="Z600" t="n">
        <v>10</v>
      </c>
    </row>
    <row r="601">
      <c r="A601" t="n">
        <v>43</v>
      </c>
      <c r="B601" t="n">
        <v>145</v>
      </c>
      <c r="C601" t="inlineStr">
        <is>
          <t xml:space="preserve">CONCLUIDO	</t>
        </is>
      </c>
      <c r="D601" t="n">
        <v>5.5044</v>
      </c>
      <c r="E601" t="n">
        <v>18.17</v>
      </c>
      <c r="F601" t="n">
        <v>14.41</v>
      </c>
      <c r="G601" t="n">
        <v>57.64</v>
      </c>
      <c r="H601" t="n">
        <v>0.68</v>
      </c>
      <c r="I601" t="n">
        <v>15</v>
      </c>
      <c r="J601" t="n">
        <v>307.52</v>
      </c>
      <c r="K601" t="n">
        <v>61.2</v>
      </c>
      <c r="L601" t="n">
        <v>11.75</v>
      </c>
      <c r="M601" t="n">
        <v>13</v>
      </c>
      <c r="N601" t="n">
        <v>89.56999999999999</v>
      </c>
      <c r="O601" t="n">
        <v>38161.42</v>
      </c>
      <c r="P601" t="n">
        <v>216.69</v>
      </c>
      <c r="Q601" t="n">
        <v>1389.64</v>
      </c>
      <c r="R601" t="n">
        <v>50.37</v>
      </c>
      <c r="S601" t="n">
        <v>39.31</v>
      </c>
      <c r="T601" t="n">
        <v>4676.12</v>
      </c>
      <c r="U601" t="n">
        <v>0.78</v>
      </c>
      <c r="V601" t="n">
        <v>0.89</v>
      </c>
      <c r="W601" t="n">
        <v>3.38</v>
      </c>
      <c r="X601" t="n">
        <v>0.29</v>
      </c>
      <c r="Y601" t="n">
        <v>1</v>
      </c>
      <c r="Z601" t="n">
        <v>10</v>
      </c>
    </row>
    <row r="602">
      <c r="A602" t="n">
        <v>44</v>
      </c>
      <c r="B602" t="n">
        <v>145</v>
      </c>
      <c r="C602" t="inlineStr">
        <is>
          <t xml:space="preserve">CONCLUIDO	</t>
        </is>
      </c>
      <c r="D602" t="n">
        <v>5.5274</v>
      </c>
      <c r="E602" t="n">
        <v>18.09</v>
      </c>
      <c r="F602" t="n">
        <v>14.39</v>
      </c>
      <c r="G602" t="n">
        <v>61.66</v>
      </c>
      <c r="H602" t="n">
        <v>0.6899999999999999</v>
      </c>
      <c r="I602" t="n">
        <v>14</v>
      </c>
      <c r="J602" t="n">
        <v>308.06</v>
      </c>
      <c r="K602" t="n">
        <v>61.2</v>
      </c>
      <c r="L602" t="n">
        <v>12</v>
      </c>
      <c r="M602" t="n">
        <v>12</v>
      </c>
      <c r="N602" t="n">
        <v>89.86</v>
      </c>
      <c r="O602" t="n">
        <v>38228.06</v>
      </c>
      <c r="P602" t="n">
        <v>215.53</v>
      </c>
      <c r="Q602" t="n">
        <v>1389.58</v>
      </c>
      <c r="R602" t="n">
        <v>49.52</v>
      </c>
      <c r="S602" t="n">
        <v>39.31</v>
      </c>
      <c r="T602" t="n">
        <v>4255.48</v>
      </c>
      <c r="U602" t="n">
        <v>0.79</v>
      </c>
      <c r="V602" t="n">
        <v>0.89</v>
      </c>
      <c r="W602" t="n">
        <v>3.39</v>
      </c>
      <c r="X602" t="n">
        <v>0.27</v>
      </c>
      <c r="Y602" t="n">
        <v>1</v>
      </c>
      <c r="Z602" t="n">
        <v>10</v>
      </c>
    </row>
    <row r="603">
      <c r="A603" t="n">
        <v>45</v>
      </c>
      <c r="B603" t="n">
        <v>145</v>
      </c>
      <c r="C603" t="inlineStr">
        <is>
          <t xml:space="preserve">CONCLUIDO	</t>
        </is>
      </c>
      <c r="D603" t="n">
        <v>5.5303</v>
      </c>
      <c r="E603" t="n">
        <v>18.08</v>
      </c>
      <c r="F603" t="n">
        <v>14.38</v>
      </c>
      <c r="G603" t="n">
        <v>61.62</v>
      </c>
      <c r="H603" t="n">
        <v>0.71</v>
      </c>
      <c r="I603" t="n">
        <v>14</v>
      </c>
      <c r="J603" t="n">
        <v>308.6</v>
      </c>
      <c r="K603" t="n">
        <v>61.2</v>
      </c>
      <c r="L603" t="n">
        <v>12.25</v>
      </c>
      <c r="M603" t="n">
        <v>12</v>
      </c>
      <c r="N603" t="n">
        <v>90.15000000000001</v>
      </c>
      <c r="O603" t="n">
        <v>38294.82</v>
      </c>
      <c r="P603" t="n">
        <v>214.1</v>
      </c>
      <c r="Q603" t="n">
        <v>1389.78</v>
      </c>
      <c r="R603" t="n">
        <v>49.34</v>
      </c>
      <c r="S603" t="n">
        <v>39.31</v>
      </c>
      <c r="T603" t="n">
        <v>4165.13</v>
      </c>
      <c r="U603" t="n">
        <v>0.8</v>
      </c>
      <c r="V603" t="n">
        <v>0.89</v>
      </c>
      <c r="W603" t="n">
        <v>3.38</v>
      </c>
      <c r="X603" t="n">
        <v>0.26</v>
      </c>
      <c r="Y603" t="n">
        <v>1</v>
      </c>
      <c r="Z603" t="n">
        <v>10</v>
      </c>
    </row>
    <row r="604">
      <c r="A604" t="n">
        <v>46</v>
      </c>
      <c r="B604" t="n">
        <v>145</v>
      </c>
      <c r="C604" t="inlineStr">
        <is>
          <t xml:space="preserve">CONCLUIDO	</t>
        </is>
      </c>
      <c r="D604" t="n">
        <v>5.5266</v>
      </c>
      <c r="E604" t="n">
        <v>18.09</v>
      </c>
      <c r="F604" t="n">
        <v>14.39</v>
      </c>
      <c r="G604" t="n">
        <v>61.67</v>
      </c>
      <c r="H604" t="n">
        <v>0.72</v>
      </c>
      <c r="I604" t="n">
        <v>14</v>
      </c>
      <c r="J604" t="n">
        <v>309.14</v>
      </c>
      <c r="K604" t="n">
        <v>61.2</v>
      </c>
      <c r="L604" t="n">
        <v>12.5</v>
      </c>
      <c r="M604" t="n">
        <v>12</v>
      </c>
      <c r="N604" t="n">
        <v>90.44</v>
      </c>
      <c r="O604" t="n">
        <v>38361.7</v>
      </c>
      <c r="P604" t="n">
        <v>213.13</v>
      </c>
      <c r="Q604" t="n">
        <v>1389.6</v>
      </c>
      <c r="R604" t="n">
        <v>49.55</v>
      </c>
      <c r="S604" t="n">
        <v>39.31</v>
      </c>
      <c r="T604" t="n">
        <v>4271.1</v>
      </c>
      <c r="U604" t="n">
        <v>0.79</v>
      </c>
      <c r="V604" t="n">
        <v>0.89</v>
      </c>
      <c r="W604" t="n">
        <v>3.39</v>
      </c>
      <c r="X604" t="n">
        <v>0.27</v>
      </c>
      <c r="Y604" t="n">
        <v>1</v>
      </c>
      <c r="Z604" t="n">
        <v>10</v>
      </c>
    </row>
    <row r="605">
      <c r="A605" t="n">
        <v>47</v>
      </c>
      <c r="B605" t="n">
        <v>145</v>
      </c>
      <c r="C605" t="inlineStr">
        <is>
          <t xml:space="preserve">CONCLUIDO	</t>
        </is>
      </c>
      <c r="D605" t="n">
        <v>5.5502</v>
      </c>
      <c r="E605" t="n">
        <v>18.02</v>
      </c>
      <c r="F605" t="n">
        <v>14.37</v>
      </c>
      <c r="G605" t="n">
        <v>66.31</v>
      </c>
      <c r="H605" t="n">
        <v>0.73</v>
      </c>
      <c r="I605" t="n">
        <v>13</v>
      </c>
      <c r="J605" t="n">
        <v>309.68</v>
      </c>
      <c r="K605" t="n">
        <v>61.2</v>
      </c>
      <c r="L605" t="n">
        <v>12.75</v>
      </c>
      <c r="M605" t="n">
        <v>11</v>
      </c>
      <c r="N605" t="n">
        <v>90.73999999999999</v>
      </c>
      <c r="O605" t="n">
        <v>38428.72</v>
      </c>
      <c r="P605" t="n">
        <v>211.99</v>
      </c>
      <c r="Q605" t="n">
        <v>1389.59</v>
      </c>
      <c r="R605" t="n">
        <v>49.03</v>
      </c>
      <c r="S605" t="n">
        <v>39.31</v>
      </c>
      <c r="T605" t="n">
        <v>4014.96</v>
      </c>
      <c r="U605" t="n">
        <v>0.8</v>
      </c>
      <c r="V605" t="n">
        <v>0.89</v>
      </c>
      <c r="W605" t="n">
        <v>3.38</v>
      </c>
      <c r="X605" t="n">
        <v>0.25</v>
      </c>
      <c r="Y605" t="n">
        <v>1</v>
      </c>
      <c r="Z605" t="n">
        <v>10</v>
      </c>
    </row>
    <row r="606">
      <c r="A606" t="n">
        <v>48</v>
      </c>
      <c r="B606" t="n">
        <v>145</v>
      </c>
      <c r="C606" t="inlineStr">
        <is>
          <t xml:space="preserve">CONCLUIDO	</t>
        </is>
      </c>
      <c r="D606" t="n">
        <v>5.5533</v>
      </c>
      <c r="E606" t="n">
        <v>18.01</v>
      </c>
      <c r="F606" t="n">
        <v>14.36</v>
      </c>
      <c r="G606" t="n">
        <v>66.27</v>
      </c>
      <c r="H606" t="n">
        <v>0.75</v>
      </c>
      <c r="I606" t="n">
        <v>13</v>
      </c>
      <c r="J606" t="n">
        <v>310.23</v>
      </c>
      <c r="K606" t="n">
        <v>61.2</v>
      </c>
      <c r="L606" t="n">
        <v>13</v>
      </c>
      <c r="M606" t="n">
        <v>11</v>
      </c>
      <c r="N606" t="n">
        <v>91.03</v>
      </c>
      <c r="O606" t="n">
        <v>38495.87</v>
      </c>
      <c r="P606" t="n">
        <v>211.01</v>
      </c>
      <c r="Q606" t="n">
        <v>1389.61</v>
      </c>
      <c r="R606" t="n">
        <v>48.73</v>
      </c>
      <c r="S606" t="n">
        <v>39.31</v>
      </c>
      <c r="T606" t="n">
        <v>3867.91</v>
      </c>
      <c r="U606" t="n">
        <v>0.8100000000000001</v>
      </c>
      <c r="V606" t="n">
        <v>0.89</v>
      </c>
      <c r="W606" t="n">
        <v>3.38</v>
      </c>
      <c r="X606" t="n">
        <v>0.24</v>
      </c>
      <c r="Y606" t="n">
        <v>1</v>
      </c>
      <c r="Z606" t="n">
        <v>10</v>
      </c>
    </row>
    <row r="607">
      <c r="A607" t="n">
        <v>49</v>
      </c>
      <c r="B607" t="n">
        <v>145</v>
      </c>
      <c r="C607" t="inlineStr">
        <is>
          <t xml:space="preserve">CONCLUIDO	</t>
        </is>
      </c>
      <c r="D607" t="n">
        <v>5.5524</v>
      </c>
      <c r="E607" t="n">
        <v>18.01</v>
      </c>
      <c r="F607" t="n">
        <v>14.36</v>
      </c>
      <c r="G607" t="n">
        <v>66.28</v>
      </c>
      <c r="H607" t="n">
        <v>0.76</v>
      </c>
      <c r="I607" t="n">
        <v>13</v>
      </c>
      <c r="J607" t="n">
        <v>310.77</v>
      </c>
      <c r="K607" t="n">
        <v>61.2</v>
      </c>
      <c r="L607" t="n">
        <v>13.25</v>
      </c>
      <c r="M607" t="n">
        <v>11</v>
      </c>
      <c r="N607" t="n">
        <v>91.33</v>
      </c>
      <c r="O607" t="n">
        <v>38563.14</v>
      </c>
      <c r="P607" t="n">
        <v>208.94</v>
      </c>
      <c r="Q607" t="n">
        <v>1389.75</v>
      </c>
      <c r="R607" t="n">
        <v>48.8</v>
      </c>
      <c r="S607" t="n">
        <v>39.31</v>
      </c>
      <c r="T607" t="n">
        <v>3902.76</v>
      </c>
      <c r="U607" t="n">
        <v>0.8100000000000001</v>
      </c>
      <c r="V607" t="n">
        <v>0.89</v>
      </c>
      <c r="W607" t="n">
        <v>3.38</v>
      </c>
      <c r="X607" t="n">
        <v>0.24</v>
      </c>
      <c r="Y607" t="n">
        <v>1</v>
      </c>
      <c r="Z607" t="n">
        <v>10</v>
      </c>
    </row>
    <row r="608">
      <c r="A608" t="n">
        <v>50</v>
      </c>
      <c r="B608" t="n">
        <v>145</v>
      </c>
      <c r="C608" t="inlineStr">
        <is>
          <t xml:space="preserve">CONCLUIDO	</t>
        </is>
      </c>
      <c r="D608" t="n">
        <v>5.5755</v>
      </c>
      <c r="E608" t="n">
        <v>17.94</v>
      </c>
      <c r="F608" t="n">
        <v>14.34</v>
      </c>
      <c r="G608" t="n">
        <v>71.7</v>
      </c>
      <c r="H608" t="n">
        <v>0.77</v>
      </c>
      <c r="I608" t="n">
        <v>12</v>
      </c>
      <c r="J608" t="n">
        <v>311.32</v>
      </c>
      <c r="K608" t="n">
        <v>61.2</v>
      </c>
      <c r="L608" t="n">
        <v>13.5</v>
      </c>
      <c r="M608" t="n">
        <v>9</v>
      </c>
      <c r="N608" t="n">
        <v>91.62</v>
      </c>
      <c r="O608" t="n">
        <v>38630.55</v>
      </c>
      <c r="P608" t="n">
        <v>206.95</v>
      </c>
      <c r="Q608" t="n">
        <v>1389.58</v>
      </c>
      <c r="R608" t="n">
        <v>48.1</v>
      </c>
      <c r="S608" t="n">
        <v>39.31</v>
      </c>
      <c r="T608" t="n">
        <v>3555.42</v>
      </c>
      <c r="U608" t="n">
        <v>0.82</v>
      </c>
      <c r="V608" t="n">
        <v>0.9</v>
      </c>
      <c r="W608" t="n">
        <v>3.38</v>
      </c>
      <c r="X608" t="n">
        <v>0.22</v>
      </c>
      <c r="Y608" t="n">
        <v>1</v>
      </c>
      <c r="Z608" t="n">
        <v>10</v>
      </c>
    </row>
    <row r="609">
      <c r="A609" t="n">
        <v>51</v>
      </c>
      <c r="B609" t="n">
        <v>145</v>
      </c>
      <c r="C609" t="inlineStr">
        <is>
          <t xml:space="preserve">CONCLUIDO	</t>
        </is>
      </c>
      <c r="D609" t="n">
        <v>5.5759</v>
      </c>
      <c r="E609" t="n">
        <v>17.93</v>
      </c>
      <c r="F609" t="n">
        <v>14.34</v>
      </c>
      <c r="G609" t="n">
        <v>71.69</v>
      </c>
      <c r="H609" t="n">
        <v>0.79</v>
      </c>
      <c r="I609" t="n">
        <v>12</v>
      </c>
      <c r="J609" t="n">
        <v>311.87</v>
      </c>
      <c r="K609" t="n">
        <v>61.2</v>
      </c>
      <c r="L609" t="n">
        <v>13.75</v>
      </c>
      <c r="M609" t="n">
        <v>10</v>
      </c>
      <c r="N609" t="n">
        <v>91.92</v>
      </c>
      <c r="O609" t="n">
        <v>38698.21</v>
      </c>
      <c r="P609" t="n">
        <v>206.54</v>
      </c>
      <c r="Q609" t="n">
        <v>1389.57</v>
      </c>
      <c r="R609" t="n">
        <v>48.13</v>
      </c>
      <c r="S609" t="n">
        <v>39.31</v>
      </c>
      <c r="T609" t="n">
        <v>3568.63</v>
      </c>
      <c r="U609" t="n">
        <v>0.82</v>
      </c>
      <c r="V609" t="n">
        <v>0.9</v>
      </c>
      <c r="W609" t="n">
        <v>3.38</v>
      </c>
      <c r="X609" t="n">
        <v>0.22</v>
      </c>
      <c r="Y609" t="n">
        <v>1</v>
      </c>
      <c r="Z609" t="n">
        <v>10</v>
      </c>
    </row>
    <row r="610">
      <c r="A610" t="n">
        <v>52</v>
      </c>
      <c r="B610" t="n">
        <v>145</v>
      </c>
      <c r="C610" t="inlineStr">
        <is>
          <t xml:space="preserve">CONCLUIDO	</t>
        </is>
      </c>
      <c r="D610" t="n">
        <v>5.5751</v>
      </c>
      <c r="E610" t="n">
        <v>17.94</v>
      </c>
      <c r="F610" t="n">
        <v>14.34</v>
      </c>
      <c r="G610" t="n">
        <v>71.70999999999999</v>
      </c>
      <c r="H610" t="n">
        <v>0.8</v>
      </c>
      <c r="I610" t="n">
        <v>12</v>
      </c>
      <c r="J610" t="n">
        <v>312.42</v>
      </c>
      <c r="K610" t="n">
        <v>61.2</v>
      </c>
      <c r="L610" t="n">
        <v>14</v>
      </c>
      <c r="M610" t="n">
        <v>9</v>
      </c>
      <c r="N610" t="n">
        <v>92.22</v>
      </c>
      <c r="O610" t="n">
        <v>38765.89</v>
      </c>
      <c r="P610" t="n">
        <v>206.44</v>
      </c>
      <c r="Q610" t="n">
        <v>1389.61</v>
      </c>
      <c r="R610" t="n">
        <v>48.13</v>
      </c>
      <c r="S610" t="n">
        <v>39.31</v>
      </c>
      <c r="T610" t="n">
        <v>3572.24</v>
      </c>
      <c r="U610" t="n">
        <v>0.82</v>
      </c>
      <c r="V610" t="n">
        <v>0.9</v>
      </c>
      <c r="W610" t="n">
        <v>3.38</v>
      </c>
      <c r="X610" t="n">
        <v>0.22</v>
      </c>
      <c r="Y610" t="n">
        <v>1</v>
      </c>
      <c r="Z610" t="n">
        <v>10</v>
      </c>
    </row>
    <row r="611">
      <c r="A611" t="n">
        <v>53</v>
      </c>
      <c r="B611" t="n">
        <v>145</v>
      </c>
      <c r="C611" t="inlineStr">
        <is>
          <t xml:space="preserve">CONCLUIDO	</t>
        </is>
      </c>
      <c r="D611" t="n">
        <v>5.5763</v>
      </c>
      <c r="E611" t="n">
        <v>17.93</v>
      </c>
      <c r="F611" t="n">
        <v>14.34</v>
      </c>
      <c r="G611" t="n">
        <v>71.69</v>
      </c>
      <c r="H611" t="n">
        <v>0.8100000000000001</v>
      </c>
      <c r="I611" t="n">
        <v>12</v>
      </c>
      <c r="J611" t="n">
        <v>312.97</v>
      </c>
      <c r="K611" t="n">
        <v>61.2</v>
      </c>
      <c r="L611" t="n">
        <v>14.25</v>
      </c>
      <c r="M611" t="n">
        <v>8</v>
      </c>
      <c r="N611" t="n">
        <v>92.52</v>
      </c>
      <c r="O611" t="n">
        <v>38833.69</v>
      </c>
      <c r="P611" t="n">
        <v>205.28</v>
      </c>
      <c r="Q611" t="n">
        <v>1389.67</v>
      </c>
      <c r="R611" t="n">
        <v>48.02</v>
      </c>
      <c r="S611" t="n">
        <v>39.31</v>
      </c>
      <c r="T611" t="n">
        <v>3514.31</v>
      </c>
      <c r="U611" t="n">
        <v>0.82</v>
      </c>
      <c r="V611" t="n">
        <v>0.9</v>
      </c>
      <c r="W611" t="n">
        <v>3.38</v>
      </c>
      <c r="X611" t="n">
        <v>0.22</v>
      </c>
      <c r="Y611" t="n">
        <v>1</v>
      </c>
      <c r="Z611" t="n">
        <v>10</v>
      </c>
    </row>
    <row r="612">
      <c r="A612" t="n">
        <v>54</v>
      </c>
      <c r="B612" t="n">
        <v>145</v>
      </c>
      <c r="C612" t="inlineStr">
        <is>
          <t xml:space="preserve">CONCLUIDO	</t>
        </is>
      </c>
      <c r="D612" t="n">
        <v>5.5696</v>
      </c>
      <c r="E612" t="n">
        <v>17.95</v>
      </c>
      <c r="F612" t="n">
        <v>14.36</v>
      </c>
      <c r="G612" t="n">
        <v>71.79000000000001</v>
      </c>
      <c r="H612" t="n">
        <v>0.82</v>
      </c>
      <c r="I612" t="n">
        <v>12</v>
      </c>
      <c r="J612" t="n">
        <v>313.52</v>
      </c>
      <c r="K612" t="n">
        <v>61.2</v>
      </c>
      <c r="L612" t="n">
        <v>14.5</v>
      </c>
      <c r="M612" t="n">
        <v>8</v>
      </c>
      <c r="N612" t="n">
        <v>92.81999999999999</v>
      </c>
      <c r="O612" t="n">
        <v>38901.63</v>
      </c>
      <c r="P612" t="n">
        <v>203.66</v>
      </c>
      <c r="Q612" t="n">
        <v>1389.65</v>
      </c>
      <c r="R612" t="n">
        <v>48.73</v>
      </c>
      <c r="S612" t="n">
        <v>39.31</v>
      </c>
      <c r="T612" t="n">
        <v>3868.45</v>
      </c>
      <c r="U612" t="n">
        <v>0.8100000000000001</v>
      </c>
      <c r="V612" t="n">
        <v>0.89</v>
      </c>
      <c r="W612" t="n">
        <v>3.38</v>
      </c>
      <c r="X612" t="n">
        <v>0.24</v>
      </c>
      <c r="Y612" t="n">
        <v>1</v>
      </c>
      <c r="Z612" t="n">
        <v>10</v>
      </c>
    </row>
    <row r="613">
      <c r="A613" t="n">
        <v>55</v>
      </c>
      <c r="B613" t="n">
        <v>145</v>
      </c>
      <c r="C613" t="inlineStr">
        <is>
          <t xml:space="preserve">CONCLUIDO	</t>
        </is>
      </c>
      <c r="D613" t="n">
        <v>5.5915</v>
      </c>
      <c r="E613" t="n">
        <v>17.88</v>
      </c>
      <c r="F613" t="n">
        <v>14.34</v>
      </c>
      <c r="G613" t="n">
        <v>78.23</v>
      </c>
      <c r="H613" t="n">
        <v>0.84</v>
      </c>
      <c r="I613" t="n">
        <v>11</v>
      </c>
      <c r="J613" t="n">
        <v>314.07</v>
      </c>
      <c r="K613" t="n">
        <v>61.2</v>
      </c>
      <c r="L613" t="n">
        <v>14.75</v>
      </c>
      <c r="M613" t="n">
        <v>5</v>
      </c>
      <c r="N613" t="n">
        <v>93.12</v>
      </c>
      <c r="O613" t="n">
        <v>38969.71</v>
      </c>
      <c r="P613" t="n">
        <v>202.95</v>
      </c>
      <c r="Q613" t="n">
        <v>1389.57</v>
      </c>
      <c r="R613" t="n">
        <v>48.19</v>
      </c>
      <c r="S613" t="n">
        <v>39.31</v>
      </c>
      <c r="T613" t="n">
        <v>3607.04</v>
      </c>
      <c r="U613" t="n">
        <v>0.82</v>
      </c>
      <c r="V613" t="n">
        <v>0.89</v>
      </c>
      <c r="W613" t="n">
        <v>3.38</v>
      </c>
      <c r="X613" t="n">
        <v>0.22</v>
      </c>
      <c r="Y613" t="n">
        <v>1</v>
      </c>
      <c r="Z613" t="n">
        <v>10</v>
      </c>
    </row>
    <row r="614">
      <c r="A614" t="n">
        <v>56</v>
      </c>
      <c r="B614" t="n">
        <v>145</v>
      </c>
      <c r="C614" t="inlineStr">
        <is>
          <t xml:space="preserve">CONCLUIDO	</t>
        </is>
      </c>
      <c r="D614" t="n">
        <v>5.5925</v>
      </c>
      <c r="E614" t="n">
        <v>17.88</v>
      </c>
      <c r="F614" t="n">
        <v>14.34</v>
      </c>
      <c r="G614" t="n">
        <v>78.20999999999999</v>
      </c>
      <c r="H614" t="n">
        <v>0.85</v>
      </c>
      <c r="I614" t="n">
        <v>11</v>
      </c>
      <c r="J614" t="n">
        <v>314.62</v>
      </c>
      <c r="K614" t="n">
        <v>61.2</v>
      </c>
      <c r="L614" t="n">
        <v>15</v>
      </c>
      <c r="M614" t="n">
        <v>4</v>
      </c>
      <c r="N614" t="n">
        <v>93.43000000000001</v>
      </c>
      <c r="O614" t="n">
        <v>39037.92</v>
      </c>
      <c r="P614" t="n">
        <v>202.9</v>
      </c>
      <c r="Q614" t="n">
        <v>1389.58</v>
      </c>
      <c r="R614" t="n">
        <v>47.91</v>
      </c>
      <c r="S614" t="n">
        <v>39.31</v>
      </c>
      <c r="T614" t="n">
        <v>3463.52</v>
      </c>
      <c r="U614" t="n">
        <v>0.82</v>
      </c>
      <c r="V614" t="n">
        <v>0.9</v>
      </c>
      <c r="W614" t="n">
        <v>3.39</v>
      </c>
      <c r="X614" t="n">
        <v>0.22</v>
      </c>
      <c r="Y614" t="n">
        <v>1</v>
      </c>
      <c r="Z614" t="n">
        <v>10</v>
      </c>
    </row>
    <row r="615">
      <c r="A615" t="n">
        <v>57</v>
      </c>
      <c r="B615" t="n">
        <v>145</v>
      </c>
      <c r="C615" t="inlineStr">
        <is>
          <t xml:space="preserve">CONCLUIDO	</t>
        </is>
      </c>
      <c r="D615" t="n">
        <v>5.5922</v>
      </c>
      <c r="E615" t="n">
        <v>17.88</v>
      </c>
      <c r="F615" t="n">
        <v>14.34</v>
      </c>
      <c r="G615" t="n">
        <v>78.22</v>
      </c>
      <c r="H615" t="n">
        <v>0.86</v>
      </c>
      <c r="I615" t="n">
        <v>11</v>
      </c>
      <c r="J615" t="n">
        <v>315.18</v>
      </c>
      <c r="K615" t="n">
        <v>61.2</v>
      </c>
      <c r="L615" t="n">
        <v>15.25</v>
      </c>
      <c r="M615" t="n">
        <v>3</v>
      </c>
      <c r="N615" t="n">
        <v>93.73</v>
      </c>
      <c r="O615" t="n">
        <v>39106.27</v>
      </c>
      <c r="P615" t="n">
        <v>203.18</v>
      </c>
      <c r="Q615" t="n">
        <v>1389.72</v>
      </c>
      <c r="R615" t="n">
        <v>47.88</v>
      </c>
      <c r="S615" t="n">
        <v>39.31</v>
      </c>
      <c r="T615" t="n">
        <v>3450.74</v>
      </c>
      <c r="U615" t="n">
        <v>0.82</v>
      </c>
      <c r="V615" t="n">
        <v>0.9</v>
      </c>
      <c r="W615" t="n">
        <v>3.39</v>
      </c>
      <c r="X615" t="n">
        <v>0.22</v>
      </c>
      <c r="Y615" t="n">
        <v>1</v>
      </c>
      <c r="Z615" t="n">
        <v>10</v>
      </c>
    </row>
    <row r="616">
      <c r="A616" t="n">
        <v>58</v>
      </c>
      <c r="B616" t="n">
        <v>145</v>
      </c>
      <c r="C616" t="inlineStr">
        <is>
          <t xml:space="preserve">CONCLUIDO	</t>
        </is>
      </c>
      <c r="D616" t="n">
        <v>5.5937</v>
      </c>
      <c r="E616" t="n">
        <v>17.88</v>
      </c>
      <c r="F616" t="n">
        <v>14.34</v>
      </c>
      <c r="G616" t="n">
        <v>78.19</v>
      </c>
      <c r="H616" t="n">
        <v>0.87</v>
      </c>
      <c r="I616" t="n">
        <v>11</v>
      </c>
      <c r="J616" t="n">
        <v>315.73</v>
      </c>
      <c r="K616" t="n">
        <v>61.2</v>
      </c>
      <c r="L616" t="n">
        <v>15.5</v>
      </c>
      <c r="M616" t="n">
        <v>1</v>
      </c>
      <c r="N616" t="n">
        <v>94.03</v>
      </c>
      <c r="O616" t="n">
        <v>39174.75</v>
      </c>
      <c r="P616" t="n">
        <v>203.53</v>
      </c>
      <c r="Q616" t="n">
        <v>1389.73</v>
      </c>
      <c r="R616" t="n">
        <v>47.75</v>
      </c>
      <c r="S616" t="n">
        <v>39.31</v>
      </c>
      <c r="T616" t="n">
        <v>3383.68</v>
      </c>
      <c r="U616" t="n">
        <v>0.82</v>
      </c>
      <c r="V616" t="n">
        <v>0.9</v>
      </c>
      <c r="W616" t="n">
        <v>3.39</v>
      </c>
      <c r="X616" t="n">
        <v>0.21</v>
      </c>
      <c r="Y616" t="n">
        <v>1</v>
      </c>
      <c r="Z616" t="n">
        <v>10</v>
      </c>
    </row>
    <row r="617">
      <c r="A617" t="n">
        <v>59</v>
      </c>
      <c r="B617" t="n">
        <v>145</v>
      </c>
      <c r="C617" t="inlineStr">
        <is>
          <t xml:space="preserve">CONCLUIDO	</t>
        </is>
      </c>
      <c r="D617" t="n">
        <v>5.5945</v>
      </c>
      <c r="E617" t="n">
        <v>17.87</v>
      </c>
      <c r="F617" t="n">
        <v>14.33</v>
      </c>
      <c r="G617" t="n">
        <v>78.18000000000001</v>
      </c>
      <c r="H617" t="n">
        <v>0.89</v>
      </c>
      <c r="I617" t="n">
        <v>11</v>
      </c>
      <c r="J617" t="n">
        <v>316.29</v>
      </c>
      <c r="K617" t="n">
        <v>61.2</v>
      </c>
      <c r="L617" t="n">
        <v>15.75</v>
      </c>
      <c r="M617" t="n">
        <v>1</v>
      </c>
      <c r="N617" t="n">
        <v>94.34</v>
      </c>
      <c r="O617" t="n">
        <v>39243.37</v>
      </c>
      <c r="P617" t="n">
        <v>203.85</v>
      </c>
      <c r="Q617" t="n">
        <v>1389.77</v>
      </c>
      <c r="R617" t="n">
        <v>47.61</v>
      </c>
      <c r="S617" t="n">
        <v>39.31</v>
      </c>
      <c r="T617" t="n">
        <v>3317.9</v>
      </c>
      <c r="U617" t="n">
        <v>0.83</v>
      </c>
      <c r="V617" t="n">
        <v>0.9</v>
      </c>
      <c r="W617" t="n">
        <v>3.39</v>
      </c>
      <c r="X617" t="n">
        <v>0.21</v>
      </c>
      <c r="Y617" t="n">
        <v>1</v>
      </c>
      <c r="Z617" t="n">
        <v>10</v>
      </c>
    </row>
    <row r="618">
      <c r="A618" t="n">
        <v>60</v>
      </c>
      <c r="B618" t="n">
        <v>145</v>
      </c>
      <c r="C618" t="inlineStr">
        <is>
          <t xml:space="preserve">CONCLUIDO	</t>
        </is>
      </c>
      <c r="D618" t="n">
        <v>5.5961</v>
      </c>
      <c r="E618" t="n">
        <v>17.87</v>
      </c>
      <c r="F618" t="n">
        <v>14.33</v>
      </c>
      <c r="G618" t="n">
        <v>78.15000000000001</v>
      </c>
      <c r="H618" t="n">
        <v>0.9</v>
      </c>
      <c r="I618" t="n">
        <v>11</v>
      </c>
      <c r="J618" t="n">
        <v>316.85</v>
      </c>
      <c r="K618" t="n">
        <v>61.2</v>
      </c>
      <c r="L618" t="n">
        <v>16</v>
      </c>
      <c r="M618" t="n">
        <v>1</v>
      </c>
      <c r="N618" t="n">
        <v>94.65000000000001</v>
      </c>
      <c r="O618" t="n">
        <v>39312.13</v>
      </c>
      <c r="P618" t="n">
        <v>204.11</v>
      </c>
      <c r="Q618" t="n">
        <v>1389.74</v>
      </c>
      <c r="R618" t="n">
        <v>47.5</v>
      </c>
      <c r="S618" t="n">
        <v>39.31</v>
      </c>
      <c r="T618" t="n">
        <v>3258.63</v>
      </c>
      <c r="U618" t="n">
        <v>0.83</v>
      </c>
      <c r="V618" t="n">
        <v>0.9</v>
      </c>
      <c r="W618" t="n">
        <v>3.39</v>
      </c>
      <c r="X618" t="n">
        <v>0.21</v>
      </c>
      <c r="Y618" t="n">
        <v>1</v>
      </c>
      <c r="Z618" t="n">
        <v>10</v>
      </c>
    </row>
    <row r="619">
      <c r="A619" t="n">
        <v>61</v>
      </c>
      <c r="B619" t="n">
        <v>145</v>
      </c>
      <c r="C619" t="inlineStr">
        <is>
          <t xml:space="preserve">CONCLUIDO	</t>
        </is>
      </c>
      <c r="D619" t="n">
        <v>5.5957</v>
      </c>
      <c r="E619" t="n">
        <v>17.87</v>
      </c>
      <c r="F619" t="n">
        <v>14.33</v>
      </c>
      <c r="G619" t="n">
        <v>78.16</v>
      </c>
      <c r="H619" t="n">
        <v>0.91</v>
      </c>
      <c r="I619" t="n">
        <v>11</v>
      </c>
      <c r="J619" t="n">
        <v>317.41</v>
      </c>
      <c r="K619" t="n">
        <v>61.2</v>
      </c>
      <c r="L619" t="n">
        <v>16.25</v>
      </c>
      <c r="M619" t="n">
        <v>0</v>
      </c>
      <c r="N619" t="n">
        <v>94.95999999999999</v>
      </c>
      <c r="O619" t="n">
        <v>39381.03</v>
      </c>
      <c r="P619" t="n">
        <v>204.45</v>
      </c>
      <c r="Q619" t="n">
        <v>1389.72</v>
      </c>
      <c r="R619" t="n">
        <v>47.43</v>
      </c>
      <c r="S619" t="n">
        <v>39.31</v>
      </c>
      <c r="T619" t="n">
        <v>3224.93</v>
      </c>
      <c r="U619" t="n">
        <v>0.83</v>
      </c>
      <c r="V619" t="n">
        <v>0.9</v>
      </c>
      <c r="W619" t="n">
        <v>3.39</v>
      </c>
      <c r="X619" t="n">
        <v>0.21</v>
      </c>
      <c r="Y619" t="n">
        <v>1</v>
      </c>
      <c r="Z619" t="n">
        <v>10</v>
      </c>
    </row>
    <row r="620">
      <c r="A620" t="n">
        <v>0</v>
      </c>
      <c r="B620" t="n">
        <v>65</v>
      </c>
      <c r="C620" t="inlineStr">
        <is>
          <t xml:space="preserve">CONCLUIDO	</t>
        </is>
      </c>
      <c r="D620" t="n">
        <v>4.4656</v>
      </c>
      <c r="E620" t="n">
        <v>22.39</v>
      </c>
      <c r="F620" t="n">
        <v>16.73</v>
      </c>
      <c r="G620" t="n">
        <v>7.84</v>
      </c>
      <c r="H620" t="n">
        <v>0.13</v>
      </c>
      <c r="I620" t="n">
        <v>128</v>
      </c>
      <c r="J620" t="n">
        <v>133.21</v>
      </c>
      <c r="K620" t="n">
        <v>46.47</v>
      </c>
      <c r="L620" t="n">
        <v>1</v>
      </c>
      <c r="M620" t="n">
        <v>126</v>
      </c>
      <c r="N620" t="n">
        <v>20.75</v>
      </c>
      <c r="O620" t="n">
        <v>16663.42</v>
      </c>
      <c r="P620" t="n">
        <v>177.45</v>
      </c>
      <c r="Q620" t="n">
        <v>1390.22</v>
      </c>
      <c r="R620" t="n">
        <v>122.39</v>
      </c>
      <c r="S620" t="n">
        <v>39.31</v>
      </c>
      <c r="T620" t="n">
        <v>40122.9</v>
      </c>
      <c r="U620" t="n">
        <v>0.32</v>
      </c>
      <c r="V620" t="n">
        <v>0.77</v>
      </c>
      <c r="W620" t="n">
        <v>3.57</v>
      </c>
      <c r="X620" t="n">
        <v>2.6</v>
      </c>
      <c r="Y620" t="n">
        <v>1</v>
      </c>
      <c r="Z620" t="n">
        <v>10</v>
      </c>
    </row>
    <row r="621">
      <c r="A621" t="n">
        <v>1</v>
      </c>
      <c r="B621" t="n">
        <v>65</v>
      </c>
      <c r="C621" t="inlineStr">
        <is>
          <t xml:space="preserve">CONCLUIDO	</t>
        </is>
      </c>
      <c r="D621" t="n">
        <v>4.7713</v>
      </c>
      <c r="E621" t="n">
        <v>20.96</v>
      </c>
      <c r="F621" t="n">
        <v>16.11</v>
      </c>
      <c r="G621" t="n">
        <v>9.859999999999999</v>
      </c>
      <c r="H621" t="n">
        <v>0.17</v>
      </c>
      <c r="I621" t="n">
        <v>98</v>
      </c>
      <c r="J621" t="n">
        <v>133.55</v>
      </c>
      <c r="K621" t="n">
        <v>46.47</v>
      </c>
      <c r="L621" t="n">
        <v>1.25</v>
      </c>
      <c r="M621" t="n">
        <v>96</v>
      </c>
      <c r="N621" t="n">
        <v>20.83</v>
      </c>
      <c r="O621" t="n">
        <v>16704.7</v>
      </c>
      <c r="P621" t="n">
        <v>168.64</v>
      </c>
      <c r="Q621" t="n">
        <v>1390.04</v>
      </c>
      <c r="R621" t="n">
        <v>103.4</v>
      </c>
      <c r="S621" t="n">
        <v>39.31</v>
      </c>
      <c r="T621" t="n">
        <v>30775.28</v>
      </c>
      <c r="U621" t="n">
        <v>0.38</v>
      </c>
      <c r="V621" t="n">
        <v>0.8</v>
      </c>
      <c r="W621" t="n">
        <v>3.52</v>
      </c>
      <c r="X621" t="n">
        <v>1.99</v>
      </c>
      <c r="Y621" t="n">
        <v>1</v>
      </c>
      <c r="Z621" t="n">
        <v>10</v>
      </c>
    </row>
    <row r="622">
      <c r="A622" t="n">
        <v>2</v>
      </c>
      <c r="B622" t="n">
        <v>65</v>
      </c>
      <c r="C622" t="inlineStr">
        <is>
          <t xml:space="preserve">CONCLUIDO	</t>
        </is>
      </c>
      <c r="D622" t="n">
        <v>4.9842</v>
      </c>
      <c r="E622" t="n">
        <v>20.06</v>
      </c>
      <c r="F622" t="n">
        <v>15.73</v>
      </c>
      <c r="G622" t="n">
        <v>11.95</v>
      </c>
      <c r="H622" t="n">
        <v>0.2</v>
      </c>
      <c r="I622" t="n">
        <v>79</v>
      </c>
      <c r="J622" t="n">
        <v>133.88</v>
      </c>
      <c r="K622" t="n">
        <v>46.47</v>
      </c>
      <c r="L622" t="n">
        <v>1.5</v>
      </c>
      <c r="M622" t="n">
        <v>77</v>
      </c>
      <c r="N622" t="n">
        <v>20.91</v>
      </c>
      <c r="O622" t="n">
        <v>16746.01</v>
      </c>
      <c r="P622" t="n">
        <v>162.52</v>
      </c>
      <c r="Q622" t="n">
        <v>1389.8</v>
      </c>
      <c r="R622" t="n">
        <v>91.41</v>
      </c>
      <c r="S622" t="n">
        <v>39.31</v>
      </c>
      <c r="T622" t="n">
        <v>24873.1</v>
      </c>
      <c r="U622" t="n">
        <v>0.43</v>
      </c>
      <c r="V622" t="n">
        <v>0.82</v>
      </c>
      <c r="W622" t="n">
        <v>3.5</v>
      </c>
      <c r="X622" t="n">
        <v>1.61</v>
      </c>
      <c r="Y622" t="n">
        <v>1</v>
      </c>
      <c r="Z622" t="n">
        <v>10</v>
      </c>
    </row>
    <row r="623">
      <c r="A623" t="n">
        <v>3</v>
      </c>
      <c r="B623" t="n">
        <v>65</v>
      </c>
      <c r="C623" t="inlineStr">
        <is>
          <t xml:space="preserve">CONCLUIDO	</t>
        </is>
      </c>
      <c r="D623" t="n">
        <v>5.1512</v>
      </c>
      <c r="E623" t="n">
        <v>19.41</v>
      </c>
      <c r="F623" t="n">
        <v>15.44</v>
      </c>
      <c r="G623" t="n">
        <v>14.03</v>
      </c>
      <c r="H623" t="n">
        <v>0.23</v>
      </c>
      <c r="I623" t="n">
        <v>66</v>
      </c>
      <c r="J623" t="n">
        <v>134.22</v>
      </c>
      <c r="K623" t="n">
        <v>46.47</v>
      </c>
      <c r="L623" t="n">
        <v>1.75</v>
      </c>
      <c r="M623" t="n">
        <v>64</v>
      </c>
      <c r="N623" t="n">
        <v>21</v>
      </c>
      <c r="O623" t="n">
        <v>16787.35</v>
      </c>
      <c r="P623" t="n">
        <v>157.1</v>
      </c>
      <c r="Q623" t="n">
        <v>1389.87</v>
      </c>
      <c r="R623" t="n">
        <v>82.08</v>
      </c>
      <c r="S623" t="n">
        <v>39.31</v>
      </c>
      <c r="T623" t="n">
        <v>20273.77</v>
      </c>
      <c r="U623" t="n">
        <v>0.48</v>
      </c>
      <c r="V623" t="n">
        <v>0.83</v>
      </c>
      <c r="W623" t="n">
        <v>3.47</v>
      </c>
      <c r="X623" t="n">
        <v>1.31</v>
      </c>
      <c r="Y623" t="n">
        <v>1</v>
      </c>
      <c r="Z623" t="n">
        <v>10</v>
      </c>
    </row>
    <row r="624">
      <c r="A624" t="n">
        <v>4</v>
      </c>
      <c r="B624" t="n">
        <v>65</v>
      </c>
      <c r="C624" t="inlineStr">
        <is>
          <t xml:space="preserve">CONCLUIDO	</t>
        </is>
      </c>
      <c r="D624" t="n">
        <v>5.2803</v>
      </c>
      <c r="E624" t="n">
        <v>18.94</v>
      </c>
      <c r="F624" t="n">
        <v>15.23</v>
      </c>
      <c r="G624" t="n">
        <v>16.32</v>
      </c>
      <c r="H624" t="n">
        <v>0.26</v>
      </c>
      <c r="I624" t="n">
        <v>56</v>
      </c>
      <c r="J624" t="n">
        <v>134.55</v>
      </c>
      <c r="K624" t="n">
        <v>46.47</v>
      </c>
      <c r="L624" t="n">
        <v>2</v>
      </c>
      <c r="M624" t="n">
        <v>54</v>
      </c>
      <c r="N624" t="n">
        <v>21.09</v>
      </c>
      <c r="O624" t="n">
        <v>16828.84</v>
      </c>
      <c r="P624" t="n">
        <v>152.73</v>
      </c>
      <c r="Q624" t="n">
        <v>1389.77</v>
      </c>
      <c r="R624" t="n">
        <v>75.58</v>
      </c>
      <c r="S624" t="n">
        <v>39.31</v>
      </c>
      <c r="T624" t="n">
        <v>17074.56</v>
      </c>
      <c r="U624" t="n">
        <v>0.52</v>
      </c>
      <c r="V624" t="n">
        <v>0.84</v>
      </c>
      <c r="W624" t="n">
        <v>3.46</v>
      </c>
      <c r="X624" t="n">
        <v>1.11</v>
      </c>
      <c r="Y624" t="n">
        <v>1</v>
      </c>
      <c r="Z624" t="n">
        <v>10</v>
      </c>
    </row>
    <row r="625">
      <c r="A625" t="n">
        <v>5</v>
      </c>
      <c r="B625" t="n">
        <v>65</v>
      </c>
      <c r="C625" t="inlineStr">
        <is>
          <t xml:space="preserve">CONCLUIDO	</t>
        </is>
      </c>
      <c r="D625" t="n">
        <v>5.3727</v>
      </c>
      <c r="E625" t="n">
        <v>18.61</v>
      </c>
      <c r="F625" t="n">
        <v>15.1</v>
      </c>
      <c r="G625" t="n">
        <v>18.49</v>
      </c>
      <c r="H625" t="n">
        <v>0.29</v>
      </c>
      <c r="I625" t="n">
        <v>49</v>
      </c>
      <c r="J625" t="n">
        <v>134.89</v>
      </c>
      <c r="K625" t="n">
        <v>46.47</v>
      </c>
      <c r="L625" t="n">
        <v>2.25</v>
      </c>
      <c r="M625" t="n">
        <v>47</v>
      </c>
      <c r="N625" t="n">
        <v>21.17</v>
      </c>
      <c r="O625" t="n">
        <v>16870.25</v>
      </c>
      <c r="P625" t="n">
        <v>148.88</v>
      </c>
      <c r="Q625" t="n">
        <v>1389.77</v>
      </c>
      <c r="R625" t="n">
        <v>71.62</v>
      </c>
      <c r="S625" t="n">
        <v>39.31</v>
      </c>
      <c r="T625" t="n">
        <v>15131.42</v>
      </c>
      <c r="U625" t="n">
        <v>0.55</v>
      </c>
      <c r="V625" t="n">
        <v>0.85</v>
      </c>
      <c r="W625" t="n">
        <v>3.44</v>
      </c>
      <c r="X625" t="n">
        <v>0.98</v>
      </c>
      <c r="Y625" t="n">
        <v>1</v>
      </c>
      <c r="Z625" t="n">
        <v>10</v>
      </c>
    </row>
    <row r="626">
      <c r="A626" t="n">
        <v>6</v>
      </c>
      <c r="B626" t="n">
        <v>65</v>
      </c>
      <c r="C626" t="inlineStr">
        <is>
          <t xml:space="preserve">CONCLUIDO	</t>
        </is>
      </c>
      <c r="D626" t="n">
        <v>5.4629</v>
      </c>
      <c r="E626" t="n">
        <v>18.31</v>
      </c>
      <c r="F626" t="n">
        <v>14.95</v>
      </c>
      <c r="G626" t="n">
        <v>20.87</v>
      </c>
      <c r="H626" t="n">
        <v>0.33</v>
      </c>
      <c r="I626" t="n">
        <v>43</v>
      </c>
      <c r="J626" t="n">
        <v>135.22</v>
      </c>
      <c r="K626" t="n">
        <v>46.47</v>
      </c>
      <c r="L626" t="n">
        <v>2.5</v>
      </c>
      <c r="M626" t="n">
        <v>41</v>
      </c>
      <c r="N626" t="n">
        <v>21.26</v>
      </c>
      <c r="O626" t="n">
        <v>16911.68</v>
      </c>
      <c r="P626" t="n">
        <v>144.94</v>
      </c>
      <c r="Q626" t="n">
        <v>1389.95</v>
      </c>
      <c r="R626" t="n">
        <v>67.33</v>
      </c>
      <c r="S626" t="n">
        <v>39.31</v>
      </c>
      <c r="T626" t="n">
        <v>13016.06</v>
      </c>
      <c r="U626" t="n">
        <v>0.58</v>
      </c>
      <c r="V626" t="n">
        <v>0.86</v>
      </c>
      <c r="W626" t="n">
        <v>3.42</v>
      </c>
      <c r="X626" t="n">
        <v>0.83</v>
      </c>
      <c r="Y626" t="n">
        <v>1</v>
      </c>
      <c r="Z626" t="n">
        <v>10</v>
      </c>
    </row>
    <row r="627">
      <c r="A627" t="n">
        <v>7</v>
      </c>
      <c r="B627" t="n">
        <v>65</v>
      </c>
      <c r="C627" t="inlineStr">
        <is>
          <t xml:space="preserve">CONCLUIDO	</t>
        </is>
      </c>
      <c r="D627" t="n">
        <v>5.5312</v>
      </c>
      <c r="E627" t="n">
        <v>18.08</v>
      </c>
      <c r="F627" t="n">
        <v>14.86</v>
      </c>
      <c r="G627" t="n">
        <v>23.47</v>
      </c>
      <c r="H627" t="n">
        <v>0.36</v>
      </c>
      <c r="I627" t="n">
        <v>38</v>
      </c>
      <c r="J627" t="n">
        <v>135.56</v>
      </c>
      <c r="K627" t="n">
        <v>46.47</v>
      </c>
      <c r="L627" t="n">
        <v>2.75</v>
      </c>
      <c r="M627" t="n">
        <v>36</v>
      </c>
      <c r="N627" t="n">
        <v>21.34</v>
      </c>
      <c r="O627" t="n">
        <v>16953.14</v>
      </c>
      <c r="P627" t="n">
        <v>141.68</v>
      </c>
      <c r="Q627" t="n">
        <v>1389.68</v>
      </c>
      <c r="R627" t="n">
        <v>64.20999999999999</v>
      </c>
      <c r="S627" t="n">
        <v>39.31</v>
      </c>
      <c r="T627" t="n">
        <v>11479.06</v>
      </c>
      <c r="U627" t="n">
        <v>0.61</v>
      </c>
      <c r="V627" t="n">
        <v>0.86</v>
      </c>
      <c r="W627" t="n">
        <v>3.43</v>
      </c>
      <c r="X627" t="n">
        <v>0.74</v>
      </c>
      <c r="Y627" t="n">
        <v>1</v>
      </c>
      <c r="Z627" t="n">
        <v>10</v>
      </c>
    </row>
    <row r="628">
      <c r="A628" t="n">
        <v>8</v>
      </c>
      <c r="B628" t="n">
        <v>65</v>
      </c>
      <c r="C628" t="inlineStr">
        <is>
          <t xml:space="preserve">CONCLUIDO	</t>
        </is>
      </c>
      <c r="D628" t="n">
        <v>5.5867</v>
      </c>
      <c r="E628" t="n">
        <v>17.9</v>
      </c>
      <c r="F628" t="n">
        <v>14.79</v>
      </c>
      <c r="G628" t="n">
        <v>26.11</v>
      </c>
      <c r="H628" t="n">
        <v>0.39</v>
      </c>
      <c r="I628" t="n">
        <v>34</v>
      </c>
      <c r="J628" t="n">
        <v>135.9</v>
      </c>
      <c r="K628" t="n">
        <v>46.47</v>
      </c>
      <c r="L628" t="n">
        <v>3</v>
      </c>
      <c r="M628" t="n">
        <v>32</v>
      </c>
      <c r="N628" t="n">
        <v>21.43</v>
      </c>
      <c r="O628" t="n">
        <v>16994.64</v>
      </c>
      <c r="P628" t="n">
        <v>137.96</v>
      </c>
      <c r="Q628" t="n">
        <v>1389.73</v>
      </c>
      <c r="R628" t="n">
        <v>62.22</v>
      </c>
      <c r="S628" t="n">
        <v>39.31</v>
      </c>
      <c r="T628" t="n">
        <v>10506.26</v>
      </c>
      <c r="U628" t="n">
        <v>0.63</v>
      </c>
      <c r="V628" t="n">
        <v>0.87</v>
      </c>
      <c r="W628" t="n">
        <v>3.42</v>
      </c>
      <c r="X628" t="n">
        <v>0.67</v>
      </c>
      <c r="Y628" t="n">
        <v>1</v>
      </c>
      <c r="Z628" t="n">
        <v>10</v>
      </c>
    </row>
    <row r="629">
      <c r="A629" t="n">
        <v>9</v>
      </c>
      <c r="B629" t="n">
        <v>65</v>
      </c>
      <c r="C629" t="inlineStr">
        <is>
          <t xml:space="preserve">CONCLUIDO	</t>
        </is>
      </c>
      <c r="D629" t="n">
        <v>5.6335</v>
      </c>
      <c r="E629" t="n">
        <v>17.75</v>
      </c>
      <c r="F629" t="n">
        <v>14.73</v>
      </c>
      <c r="G629" t="n">
        <v>28.5</v>
      </c>
      <c r="H629" t="n">
        <v>0.42</v>
      </c>
      <c r="I629" t="n">
        <v>31</v>
      </c>
      <c r="J629" t="n">
        <v>136.23</v>
      </c>
      <c r="K629" t="n">
        <v>46.47</v>
      </c>
      <c r="L629" t="n">
        <v>3.25</v>
      </c>
      <c r="M629" t="n">
        <v>29</v>
      </c>
      <c r="N629" t="n">
        <v>21.52</v>
      </c>
      <c r="O629" t="n">
        <v>17036.16</v>
      </c>
      <c r="P629" t="n">
        <v>134.86</v>
      </c>
      <c r="Q629" t="n">
        <v>1389.69</v>
      </c>
      <c r="R629" t="n">
        <v>60.04</v>
      </c>
      <c r="S629" t="n">
        <v>39.31</v>
      </c>
      <c r="T629" t="n">
        <v>9431.690000000001</v>
      </c>
      <c r="U629" t="n">
        <v>0.65</v>
      </c>
      <c r="V629" t="n">
        <v>0.87</v>
      </c>
      <c r="W629" t="n">
        <v>3.41</v>
      </c>
      <c r="X629" t="n">
        <v>0.6</v>
      </c>
      <c r="Y629" t="n">
        <v>1</v>
      </c>
      <c r="Z629" t="n">
        <v>10</v>
      </c>
    </row>
    <row r="630">
      <c r="A630" t="n">
        <v>10</v>
      </c>
      <c r="B630" t="n">
        <v>65</v>
      </c>
      <c r="C630" t="inlineStr">
        <is>
          <t xml:space="preserve">CONCLUIDO	</t>
        </is>
      </c>
      <c r="D630" t="n">
        <v>5.6796</v>
      </c>
      <c r="E630" t="n">
        <v>17.61</v>
      </c>
      <c r="F630" t="n">
        <v>14.66</v>
      </c>
      <c r="G630" t="n">
        <v>31.42</v>
      </c>
      <c r="H630" t="n">
        <v>0.45</v>
      </c>
      <c r="I630" t="n">
        <v>28</v>
      </c>
      <c r="J630" t="n">
        <v>136.57</v>
      </c>
      <c r="K630" t="n">
        <v>46.47</v>
      </c>
      <c r="L630" t="n">
        <v>3.5</v>
      </c>
      <c r="M630" t="n">
        <v>25</v>
      </c>
      <c r="N630" t="n">
        <v>21.6</v>
      </c>
      <c r="O630" t="n">
        <v>17077.72</v>
      </c>
      <c r="P630" t="n">
        <v>131.36</v>
      </c>
      <c r="Q630" t="n">
        <v>1389.58</v>
      </c>
      <c r="R630" t="n">
        <v>58.03</v>
      </c>
      <c r="S630" t="n">
        <v>39.31</v>
      </c>
      <c r="T630" t="n">
        <v>8442.73</v>
      </c>
      <c r="U630" t="n">
        <v>0.68</v>
      </c>
      <c r="V630" t="n">
        <v>0.88</v>
      </c>
      <c r="W630" t="n">
        <v>3.41</v>
      </c>
      <c r="X630" t="n">
        <v>0.54</v>
      </c>
      <c r="Y630" t="n">
        <v>1</v>
      </c>
      <c r="Z630" t="n">
        <v>10</v>
      </c>
    </row>
    <row r="631">
      <c r="A631" t="n">
        <v>11</v>
      </c>
      <c r="B631" t="n">
        <v>65</v>
      </c>
      <c r="C631" t="inlineStr">
        <is>
          <t xml:space="preserve">CONCLUIDO	</t>
        </is>
      </c>
      <c r="D631" t="n">
        <v>5.7081</v>
      </c>
      <c r="E631" t="n">
        <v>17.52</v>
      </c>
      <c r="F631" t="n">
        <v>14.63</v>
      </c>
      <c r="G631" t="n">
        <v>33.76</v>
      </c>
      <c r="H631" t="n">
        <v>0.48</v>
      </c>
      <c r="I631" t="n">
        <v>26</v>
      </c>
      <c r="J631" t="n">
        <v>136.91</v>
      </c>
      <c r="K631" t="n">
        <v>46.47</v>
      </c>
      <c r="L631" t="n">
        <v>3.75</v>
      </c>
      <c r="M631" t="n">
        <v>22</v>
      </c>
      <c r="N631" t="n">
        <v>21.69</v>
      </c>
      <c r="O631" t="n">
        <v>17119.3</v>
      </c>
      <c r="P631" t="n">
        <v>128.44</v>
      </c>
      <c r="Q631" t="n">
        <v>1389.7</v>
      </c>
      <c r="R631" t="n">
        <v>57.07</v>
      </c>
      <c r="S631" t="n">
        <v>39.31</v>
      </c>
      <c r="T631" t="n">
        <v>7969.58</v>
      </c>
      <c r="U631" t="n">
        <v>0.6899999999999999</v>
      </c>
      <c r="V631" t="n">
        <v>0.88</v>
      </c>
      <c r="W631" t="n">
        <v>3.41</v>
      </c>
      <c r="X631" t="n">
        <v>0.51</v>
      </c>
      <c r="Y631" t="n">
        <v>1</v>
      </c>
      <c r="Z631" t="n">
        <v>10</v>
      </c>
    </row>
    <row r="632">
      <c r="A632" t="n">
        <v>12</v>
      </c>
      <c r="B632" t="n">
        <v>65</v>
      </c>
      <c r="C632" t="inlineStr">
        <is>
          <t xml:space="preserve">CONCLUIDO	</t>
        </is>
      </c>
      <c r="D632" t="n">
        <v>5.7409</v>
      </c>
      <c r="E632" t="n">
        <v>17.42</v>
      </c>
      <c r="F632" t="n">
        <v>14.59</v>
      </c>
      <c r="G632" t="n">
        <v>36.46</v>
      </c>
      <c r="H632" t="n">
        <v>0.52</v>
      </c>
      <c r="I632" t="n">
        <v>24</v>
      </c>
      <c r="J632" t="n">
        <v>137.25</v>
      </c>
      <c r="K632" t="n">
        <v>46.47</v>
      </c>
      <c r="L632" t="n">
        <v>4</v>
      </c>
      <c r="M632" t="n">
        <v>16</v>
      </c>
      <c r="N632" t="n">
        <v>21.78</v>
      </c>
      <c r="O632" t="n">
        <v>17160.92</v>
      </c>
      <c r="P632" t="n">
        <v>126.22</v>
      </c>
      <c r="Q632" t="n">
        <v>1389.61</v>
      </c>
      <c r="R632" t="n">
        <v>55.44</v>
      </c>
      <c r="S632" t="n">
        <v>39.31</v>
      </c>
      <c r="T632" t="n">
        <v>7163.33</v>
      </c>
      <c r="U632" t="n">
        <v>0.71</v>
      </c>
      <c r="V632" t="n">
        <v>0.88</v>
      </c>
      <c r="W632" t="n">
        <v>3.41</v>
      </c>
      <c r="X632" t="n">
        <v>0.46</v>
      </c>
      <c r="Y632" t="n">
        <v>1</v>
      </c>
      <c r="Z632" t="n">
        <v>10</v>
      </c>
    </row>
    <row r="633">
      <c r="A633" t="n">
        <v>13</v>
      </c>
      <c r="B633" t="n">
        <v>65</v>
      </c>
      <c r="C633" t="inlineStr">
        <is>
          <t xml:space="preserve">CONCLUIDO	</t>
        </is>
      </c>
      <c r="D633" t="n">
        <v>5.7513</v>
      </c>
      <c r="E633" t="n">
        <v>17.39</v>
      </c>
      <c r="F633" t="n">
        <v>14.58</v>
      </c>
      <c r="G633" t="n">
        <v>38.04</v>
      </c>
      <c r="H633" t="n">
        <v>0.55</v>
      </c>
      <c r="I633" t="n">
        <v>23</v>
      </c>
      <c r="J633" t="n">
        <v>137.58</v>
      </c>
      <c r="K633" t="n">
        <v>46.47</v>
      </c>
      <c r="L633" t="n">
        <v>4.25</v>
      </c>
      <c r="M633" t="n">
        <v>7</v>
      </c>
      <c r="N633" t="n">
        <v>21.87</v>
      </c>
      <c r="O633" t="n">
        <v>17202.57</v>
      </c>
      <c r="P633" t="n">
        <v>124.49</v>
      </c>
      <c r="Q633" t="n">
        <v>1389.57</v>
      </c>
      <c r="R633" t="n">
        <v>55.11</v>
      </c>
      <c r="S633" t="n">
        <v>39.31</v>
      </c>
      <c r="T633" t="n">
        <v>7003.65</v>
      </c>
      <c r="U633" t="n">
        <v>0.71</v>
      </c>
      <c r="V633" t="n">
        <v>0.88</v>
      </c>
      <c r="W633" t="n">
        <v>3.42</v>
      </c>
      <c r="X633" t="n">
        <v>0.46</v>
      </c>
      <c r="Y633" t="n">
        <v>1</v>
      </c>
      <c r="Z633" t="n">
        <v>10</v>
      </c>
    </row>
    <row r="634">
      <c r="A634" t="n">
        <v>14</v>
      </c>
      <c r="B634" t="n">
        <v>65</v>
      </c>
      <c r="C634" t="inlineStr">
        <is>
          <t xml:space="preserve">CONCLUIDO	</t>
        </is>
      </c>
      <c r="D634" t="n">
        <v>5.7534</v>
      </c>
      <c r="E634" t="n">
        <v>17.38</v>
      </c>
      <c r="F634" t="n">
        <v>14.57</v>
      </c>
      <c r="G634" t="n">
        <v>38.02</v>
      </c>
      <c r="H634" t="n">
        <v>0.58</v>
      </c>
      <c r="I634" t="n">
        <v>23</v>
      </c>
      <c r="J634" t="n">
        <v>137.92</v>
      </c>
      <c r="K634" t="n">
        <v>46.47</v>
      </c>
      <c r="L634" t="n">
        <v>4.5</v>
      </c>
      <c r="M634" t="n">
        <v>2</v>
      </c>
      <c r="N634" t="n">
        <v>21.95</v>
      </c>
      <c r="O634" t="n">
        <v>17244.24</v>
      </c>
      <c r="P634" t="n">
        <v>123.72</v>
      </c>
      <c r="Q634" t="n">
        <v>1389.73</v>
      </c>
      <c r="R634" t="n">
        <v>54.87</v>
      </c>
      <c r="S634" t="n">
        <v>39.31</v>
      </c>
      <c r="T634" t="n">
        <v>6886.89</v>
      </c>
      <c r="U634" t="n">
        <v>0.72</v>
      </c>
      <c r="V634" t="n">
        <v>0.88</v>
      </c>
      <c r="W634" t="n">
        <v>3.41</v>
      </c>
      <c r="X634" t="n">
        <v>0.45</v>
      </c>
      <c r="Y634" t="n">
        <v>1</v>
      </c>
      <c r="Z634" t="n">
        <v>10</v>
      </c>
    </row>
    <row r="635">
      <c r="A635" t="n">
        <v>15</v>
      </c>
      <c r="B635" t="n">
        <v>65</v>
      </c>
      <c r="C635" t="inlineStr">
        <is>
          <t xml:space="preserve">CONCLUIDO	</t>
        </is>
      </c>
      <c r="D635" t="n">
        <v>5.7489</v>
      </c>
      <c r="E635" t="n">
        <v>17.39</v>
      </c>
      <c r="F635" t="n">
        <v>14.59</v>
      </c>
      <c r="G635" t="n">
        <v>38.06</v>
      </c>
      <c r="H635" t="n">
        <v>0.61</v>
      </c>
      <c r="I635" t="n">
        <v>23</v>
      </c>
      <c r="J635" t="n">
        <v>138.26</v>
      </c>
      <c r="K635" t="n">
        <v>46.47</v>
      </c>
      <c r="L635" t="n">
        <v>4.75</v>
      </c>
      <c r="M635" t="n">
        <v>0</v>
      </c>
      <c r="N635" t="n">
        <v>22.04</v>
      </c>
      <c r="O635" t="n">
        <v>17285.95</v>
      </c>
      <c r="P635" t="n">
        <v>123.89</v>
      </c>
      <c r="Q635" t="n">
        <v>1389.73</v>
      </c>
      <c r="R635" t="n">
        <v>54.98</v>
      </c>
      <c r="S635" t="n">
        <v>39.31</v>
      </c>
      <c r="T635" t="n">
        <v>6939.46</v>
      </c>
      <c r="U635" t="n">
        <v>0.71</v>
      </c>
      <c r="V635" t="n">
        <v>0.88</v>
      </c>
      <c r="W635" t="n">
        <v>3.43</v>
      </c>
      <c r="X635" t="n">
        <v>0.47</v>
      </c>
      <c r="Y635" t="n">
        <v>1</v>
      </c>
      <c r="Z635" t="n">
        <v>10</v>
      </c>
    </row>
    <row r="636">
      <c r="A636" t="n">
        <v>0</v>
      </c>
      <c r="B636" t="n">
        <v>130</v>
      </c>
      <c r="C636" t="inlineStr">
        <is>
          <t xml:space="preserve">CONCLUIDO	</t>
        </is>
      </c>
      <c r="D636" t="n">
        <v>3.106</v>
      </c>
      <c r="E636" t="n">
        <v>32.2</v>
      </c>
      <c r="F636" t="n">
        <v>18.64</v>
      </c>
      <c r="G636" t="n">
        <v>5.08</v>
      </c>
      <c r="H636" t="n">
        <v>0.07000000000000001</v>
      </c>
      <c r="I636" t="n">
        <v>220</v>
      </c>
      <c r="J636" t="n">
        <v>252.85</v>
      </c>
      <c r="K636" t="n">
        <v>59.19</v>
      </c>
      <c r="L636" t="n">
        <v>1</v>
      </c>
      <c r="M636" t="n">
        <v>218</v>
      </c>
      <c r="N636" t="n">
        <v>62.65</v>
      </c>
      <c r="O636" t="n">
        <v>31418.63</v>
      </c>
      <c r="P636" t="n">
        <v>305.53</v>
      </c>
      <c r="Q636" t="n">
        <v>1390.39</v>
      </c>
      <c r="R636" t="n">
        <v>182</v>
      </c>
      <c r="S636" t="n">
        <v>39.31</v>
      </c>
      <c r="T636" t="n">
        <v>69467.39999999999</v>
      </c>
      <c r="U636" t="n">
        <v>0.22</v>
      </c>
      <c r="V636" t="n">
        <v>0.6899999999999999</v>
      </c>
      <c r="W636" t="n">
        <v>3.72</v>
      </c>
      <c r="X636" t="n">
        <v>4.51</v>
      </c>
      <c r="Y636" t="n">
        <v>1</v>
      </c>
      <c r="Z636" t="n">
        <v>10</v>
      </c>
    </row>
    <row r="637">
      <c r="A637" t="n">
        <v>1</v>
      </c>
      <c r="B637" t="n">
        <v>130</v>
      </c>
      <c r="C637" t="inlineStr">
        <is>
          <t xml:space="preserve">CONCLUIDO	</t>
        </is>
      </c>
      <c r="D637" t="n">
        <v>3.5264</v>
      </c>
      <c r="E637" t="n">
        <v>28.36</v>
      </c>
      <c r="F637" t="n">
        <v>17.49</v>
      </c>
      <c r="G637" t="n">
        <v>6.36</v>
      </c>
      <c r="H637" t="n">
        <v>0.09</v>
      </c>
      <c r="I637" t="n">
        <v>165</v>
      </c>
      <c r="J637" t="n">
        <v>253.3</v>
      </c>
      <c r="K637" t="n">
        <v>59.19</v>
      </c>
      <c r="L637" t="n">
        <v>1.25</v>
      </c>
      <c r="M637" t="n">
        <v>163</v>
      </c>
      <c r="N637" t="n">
        <v>62.86</v>
      </c>
      <c r="O637" t="n">
        <v>31474.5</v>
      </c>
      <c r="P637" t="n">
        <v>285.64</v>
      </c>
      <c r="Q637" t="n">
        <v>1390.63</v>
      </c>
      <c r="R637" t="n">
        <v>146.3</v>
      </c>
      <c r="S637" t="n">
        <v>39.31</v>
      </c>
      <c r="T637" t="n">
        <v>51889.84</v>
      </c>
      <c r="U637" t="n">
        <v>0.27</v>
      </c>
      <c r="V637" t="n">
        <v>0.73</v>
      </c>
      <c r="W637" t="n">
        <v>3.62</v>
      </c>
      <c r="X637" t="n">
        <v>3.35</v>
      </c>
      <c r="Y637" t="n">
        <v>1</v>
      </c>
      <c r="Z637" t="n">
        <v>10</v>
      </c>
    </row>
    <row r="638">
      <c r="A638" t="n">
        <v>2</v>
      </c>
      <c r="B638" t="n">
        <v>130</v>
      </c>
      <c r="C638" t="inlineStr">
        <is>
          <t xml:space="preserve">CONCLUIDO	</t>
        </is>
      </c>
      <c r="D638" t="n">
        <v>3.8347</v>
      </c>
      <c r="E638" t="n">
        <v>26.08</v>
      </c>
      <c r="F638" t="n">
        <v>16.82</v>
      </c>
      <c r="G638" t="n">
        <v>7.65</v>
      </c>
      <c r="H638" t="n">
        <v>0.11</v>
      </c>
      <c r="I638" t="n">
        <v>132</v>
      </c>
      <c r="J638" t="n">
        <v>253.75</v>
      </c>
      <c r="K638" t="n">
        <v>59.19</v>
      </c>
      <c r="L638" t="n">
        <v>1.5</v>
      </c>
      <c r="M638" t="n">
        <v>130</v>
      </c>
      <c r="N638" t="n">
        <v>63.06</v>
      </c>
      <c r="O638" t="n">
        <v>31530.44</v>
      </c>
      <c r="P638" t="n">
        <v>273.68</v>
      </c>
      <c r="Q638" t="n">
        <v>1389.86</v>
      </c>
      <c r="R638" t="n">
        <v>125.24</v>
      </c>
      <c r="S638" t="n">
        <v>39.31</v>
      </c>
      <c r="T638" t="n">
        <v>41525.04</v>
      </c>
      <c r="U638" t="n">
        <v>0.31</v>
      </c>
      <c r="V638" t="n">
        <v>0.76</v>
      </c>
      <c r="W638" t="n">
        <v>3.58</v>
      </c>
      <c r="X638" t="n">
        <v>2.69</v>
      </c>
      <c r="Y638" t="n">
        <v>1</v>
      </c>
      <c r="Z638" t="n">
        <v>10</v>
      </c>
    </row>
    <row r="639">
      <c r="A639" t="n">
        <v>3</v>
      </c>
      <c r="B639" t="n">
        <v>130</v>
      </c>
      <c r="C639" t="inlineStr">
        <is>
          <t xml:space="preserve">CONCLUIDO	</t>
        </is>
      </c>
      <c r="D639" t="n">
        <v>4.0757</v>
      </c>
      <c r="E639" t="n">
        <v>24.54</v>
      </c>
      <c r="F639" t="n">
        <v>16.35</v>
      </c>
      <c r="G639" t="n">
        <v>8.92</v>
      </c>
      <c r="H639" t="n">
        <v>0.12</v>
      </c>
      <c r="I639" t="n">
        <v>110</v>
      </c>
      <c r="J639" t="n">
        <v>254.21</v>
      </c>
      <c r="K639" t="n">
        <v>59.19</v>
      </c>
      <c r="L639" t="n">
        <v>1.75</v>
      </c>
      <c r="M639" t="n">
        <v>108</v>
      </c>
      <c r="N639" t="n">
        <v>63.26</v>
      </c>
      <c r="O639" t="n">
        <v>31586.46</v>
      </c>
      <c r="P639" t="n">
        <v>265.03</v>
      </c>
      <c r="Q639" t="n">
        <v>1390</v>
      </c>
      <c r="R639" t="n">
        <v>110.75</v>
      </c>
      <c r="S639" t="n">
        <v>39.31</v>
      </c>
      <c r="T639" t="n">
        <v>34389.49</v>
      </c>
      <c r="U639" t="n">
        <v>0.35</v>
      </c>
      <c r="V639" t="n">
        <v>0.79</v>
      </c>
      <c r="W639" t="n">
        <v>3.54</v>
      </c>
      <c r="X639" t="n">
        <v>2.23</v>
      </c>
      <c r="Y639" t="n">
        <v>1</v>
      </c>
      <c r="Z639" t="n">
        <v>10</v>
      </c>
    </row>
    <row r="640">
      <c r="A640" t="n">
        <v>4</v>
      </c>
      <c r="B640" t="n">
        <v>130</v>
      </c>
      <c r="C640" t="inlineStr">
        <is>
          <t xml:space="preserve">CONCLUIDO	</t>
        </is>
      </c>
      <c r="D640" t="n">
        <v>4.2692</v>
      </c>
      <c r="E640" t="n">
        <v>23.42</v>
      </c>
      <c r="F640" t="n">
        <v>16.02</v>
      </c>
      <c r="G640" t="n">
        <v>10.23</v>
      </c>
      <c r="H640" t="n">
        <v>0.14</v>
      </c>
      <c r="I640" t="n">
        <v>94</v>
      </c>
      <c r="J640" t="n">
        <v>254.66</v>
      </c>
      <c r="K640" t="n">
        <v>59.19</v>
      </c>
      <c r="L640" t="n">
        <v>2</v>
      </c>
      <c r="M640" t="n">
        <v>92</v>
      </c>
      <c r="N640" t="n">
        <v>63.47</v>
      </c>
      <c r="O640" t="n">
        <v>31642.55</v>
      </c>
      <c r="P640" t="n">
        <v>258.59</v>
      </c>
      <c r="Q640" t="n">
        <v>1389.8</v>
      </c>
      <c r="R640" t="n">
        <v>100.47</v>
      </c>
      <c r="S640" t="n">
        <v>39.31</v>
      </c>
      <c r="T640" t="n">
        <v>29332.52</v>
      </c>
      <c r="U640" t="n">
        <v>0.39</v>
      </c>
      <c r="V640" t="n">
        <v>0.8</v>
      </c>
      <c r="W640" t="n">
        <v>3.51</v>
      </c>
      <c r="X640" t="n">
        <v>1.9</v>
      </c>
      <c r="Y640" t="n">
        <v>1</v>
      </c>
      <c r="Z640" t="n">
        <v>10</v>
      </c>
    </row>
    <row r="641">
      <c r="A641" t="n">
        <v>5</v>
      </c>
      <c r="B641" t="n">
        <v>130</v>
      </c>
      <c r="C641" t="inlineStr">
        <is>
          <t xml:space="preserve">CONCLUIDO	</t>
        </is>
      </c>
      <c r="D641" t="n">
        <v>4.4257</v>
      </c>
      <c r="E641" t="n">
        <v>22.6</v>
      </c>
      <c r="F641" t="n">
        <v>15.78</v>
      </c>
      <c r="G641" t="n">
        <v>11.55</v>
      </c>
      <c r="H641" t="n">
        <v>0.16</v>
      </c>
      <c r="I641" t="n">
        <v>82</v>
      </c>
      <c r="J641" t="n">
        <v>255.12</v>
      </c>
      <c r="K641" t="n">
        <v>59.19</v>
      </c>
      <c r="L641" t="n">
        <v>2.25</v>
      </c>
      <c r="M641" t="n">
        <v>80</v>
      </c>
      <c r="N641" t="n">
        <v>63.67</v>
      </c>
      <c r="O641" t="n">
        <v>31698.72</v>
      </c>
      <c r="P641" t="n">
        <v>253.81</v>
      </c>
      <c r="Q641" t="n">
        <v>1389.87</v>
      </c>
      <c r="R641" t="n">
        <v>92.58</v>
      </c>
      <c r="S641" t="n">
        <v>39.31</v>
      </c>
      <c r="T641" t="n">
        <v>25446.22</v>
      </c>
      <c r="U641" t="n">
        <v>0.42</v>
      </c>
      <c r="V641" t="n">
        <v>0.8100000000000001</v>
      </c>
      <c r="W641" t="n">
        <v>3.51</v>
      </c>
      <c r="X641" t="n">
        <v>1.66</v>
      </c>
      <c r="Y641" t="n">
        <v>1</v>
      </c>
      <c r="Z641" t="n">
        <v>10</v>
      </c>
    </row>
    <row r="642">
      <c r="A642" t="n">
        <v>6</v>
      </c>
      <c r="B642" t="n">
        <v>130</v>
      </c>
      <c r="C642" t="inlineStr">
        <is>
          <t xml:space="preserve">CONCLUIDO	</t>
        </is>
      </c>
      <c r="D642" t="n">
        <v>4.5532</v>
      </c>
      <c r="E642" t="n">
        <v>21.96</v>
      </c>
      <c r="F642" t="n">
        <v>15.59</v>
      </c>
      <c r="G642" t="n">
        <v>12.81</v>
      </c>
      <c r="H642" t="n">
        <v>0.17</v>
      </c>
      <c r="I642" t="n">
        <v>73</v>
      </c>
      <c r="J642" t="n">
        <v>255.57</v>
      </c>
      <c r="K642" t="n">
        <v>59.19</v>
      </c>
      <c r="L642" t="n">
        <v>2.5</v>
      </c>
      <c r="M642" t="n">
        <v>71</v>
      </c>
      <c r="N642" t="n">
        <v>63.88</v>
      </c>
      <c r="O642" t="n">
        <v>31754.97</v>
      </c>
      <c r="P642" t="n">
        <v>249.63</v>
      </c>
      <c r="Q642" t="n">
        <v>1389.85</v>
      </c>
      <c r="R642" t="n">
        <v>86.77</v>
      </c>
      <c r="S642" t="n">
        <v>39.31</v>
      </c>
      <c r="T642" t="n">
        <v>22585.3</v>
      </c>
      <c r="U642" t="n">
        <v>0.45</v>
      </c>
      <c r="V642" t="n">
        <v>0.82</v>
      </c>
      <c r="W642" t="n">
        <v>3.48</v>
      </c>
      <c r="X642" t="n">
        <v>1.46</v>
      </c>
      <c r="Y642" t="n">
        <v>1</v>
      </c>
      <c r="Z642" t="n">
        <v>10</v>
      </c>
    </row>
    <row r="643">
      <c r="A643" t="n">
        <v>7</v>
      </c>
      <c r="B643" t="n">
        <v>130</v>
      </c>
      <c r="C643" t="inlineStr">
        <is>
          <t xml:space="preserve">CONCLUIDO	</t>
        </is>
      </c>
      <c r="D643" t="n">
        <v>4.6728</v>
      </c>
      <c r="E643" t="n">
        <v>21.4</v>
      </c>
      <c r="F643" t="n">
        <v>15.42</v>
      </c>
      <c r="G643" t="n">
        <v>14.23</v>
      </c>
      <c r="H643" t="n">
        <v>0.19</v>
      </c>
      <c r="I643" t="n">
        <v>65</v>
      </c>
      <c r="J643" t="n">
        <v>256.03</v>
      </c>
      <c r="K643" t="n">
        <v>59.19</v>
      </c>
      <c r="L643" t="n">
        <v>2.75</v>
      </c>
      <c r="M643" t="n">
        <v>63</v>
      </c>
      <c r="N643" t="n">
        <v>64.09</v>
      </c>
      <c r="O643" t="n">
        <v>31811.29</v>
      </c>
      <c r="P643" t="n">
        <v>245.73</v>
      </c>
      <c r="Q643" t="n">
        <v>1389.8</v>
      </c>
      <c r="R643" t="n">
        <v>81.52</v>
      </c>
      <c r="S643" t="n">
        <v>39.31</v>
      </c>
      <c r="T643" t="n">
        <v>19999.06</v>
      </c>
      <c r="U643" t="n">
        <v>0.48</v>
      </c>
      <c r="V643" t="n">
        <v>0.83</v>
      </c>
      <c r="W643" t="n">
        <v>3.47</v>
      </c>
      <c r="X643" t="n">
        <v>1.29</v>
      </c>
      <c r="Y643" t="n">
        <v>1</v>
      </c>
      <c r="Z643" t="n">
        <v>10</v>
      </c>
    </row>
    <row r="644">
      <c r="A644" t="n">
        <v>8</v>
      </c>
      <c r="B644" t="n">
        <v>130</v>
      </c>
      <c r="C644" t="inlineStr">
        <is>
          <t xml:space="preserve">CONCLUIDO	</t>
        </is>
      </c>
      <c r="D644" t="n">
        <v>4.7665</v>
      </c>
      <c r="E644" t="n">
        <v>20.98</v>
      </c>
      <c r="F644" t="n">
        <v>15.29</v>
      </c>
      <c r="G644" t="n">
        <v>15.55</v>
      </c>
      <c r="H644" t="n">
        <v>0.21</v>
      </c>
      <c r="I644" t="n">
        <v>59</v>
      </c>
      <c r="J644" t="n">
        <v>256.49</v>
      </c>
      <c r="K644" t="n">
        <v>59.19</v>
      </c>
      <c r="L644" t="n">
        <v>3</v>
      </c>
      <c r="M644" t="n">
        <v>57</v>
      </c>
      <c r="N644" t="n">
        <v>64.29000000000001</v>
      </c>
      <c r="O644" t="n">
        <v>31867.69</v>
      </c>
      <c r="P644" t="n">
        <v>242.78</v>
      </c>
      <c r="Q644" t="n">
        <v>1389.91</v>
      </c>
      <c r="R644" t="n">
        <v>77.73</v>
      </c>
      <c r="S644" t="n">
        <v>39.31</v>
      </c>
      <c r="T644" t="n">
        <v>18136.3</v>
      </c>
      <c r="U644" t="n">
        <v>0.51</v>
      </c>
      <c r="V644" t="n">
        <v>0.84</v>
      </c>
      <c r="W644" t="n">
        <v>3.45</v>
      </c>
      <c r="X644" t="n">
        <v>1.17</v>
      </c>
      <c r="Y644" t="n">
        <v>1</v>
      </c>
      <c r="Z644" t="n">
        <v>10</v>
      </c>
    </row>
    <row r="645">
      <c r="A645" t="n">
        <v>9</v>
      </c>
      <c r="B645" t="n">
        <v>130</v>
      </c>
      <c r="C645" t="inlineStr">
        <is>
          <t xml:space="preserve">CONCLUIDO	</t>
        </is>
      </c>
      <c r="D645" t="n">
        <v>4.8446</v>
      </c>
      <c r="E645" t="n">
        <v>20.64</v>
      </c>
      <c r="F645" t="n">
        <v>15.2</v>
      </c>
      <c r="G645" t="n">
        <v>16.89</v>
      </c>
      <c r="H645" t="n">
        <v>0.23</v>
      </c>
      <c r="I645" t="n">
        <v>54</v>
      </c>
      <c r="J645" t="n">
        <v>256.95</v>
      </c>
      <c r="K645" t="n">
        <v>59.19</v>
      </c>
      <c r="L645" t="n">
        <v>3.25</v>
      </c>
      <c r="M645" t="n">
        <v>52</v>
      </c>
      <c r="N645" t="n">
        <v>64.5</v>
      </c>
      <c r="O645" t="n">
        <v>31924.29</v>
      </c>
      <c r="P645" t="n">
        <v>240.28</v>
      </c>
      <c r="Q645" t="n">
        <v>1389.85</v>
      </c>
      <c r="R645" t="n">
        <v>74.93000000000001</v>
      </c>
      <c r="S645" t="n">
        <v>39.31</v>
      </c>
      <c r="T645" t="n">
        <v>16759.3</v>
      </c>
      <c r="U645" t="n">
        <v>0.52</v>
      </c>
      <c r="V645" t="n">
        <v>0.84</v>
      </c>
      <c r="W645" t="n">
        <v>3.44</v>
      </c>
      <c r="X645" t="n">
        <v>1.07</v>
      </c>
      <c r="Y645" t="n">
        <v>1</v>
      </c>
      <c r="Z645" t="n">
        <v>10</v>
      </c>
    </row>
    <row r="646">
      <c r="A646" t="n">
        <v>10</v>
      </c>
      <c r="B646" t="n">
        <v>130</v>
      </c>
      <c r="C646" t="inlineStr">
        <is>
          <t xml:space="preserve">CONCLUIDO	</t>
        </is>
      </c>
      <c r="D646" t="n">
        <v>4.9108</v>
      </c>
      <c r="E646" t="n">
        <v>20.36</v>
      </c>
      <c r="F646" t="n">
        <v>15.11</v>
      </c>
      <c r="G646" t="n">
        <v>18.14</v>
      </c>
      <c r="H646" t="n">
        <v>0.24</v>
      </c>
      <c r="I646" t="n">
        <v>50</v>
      </c>
      <c r="J646" t="n">
        <v>257.41</v>
      </c>
      <c r="K646" t="n">
        <v>59.19</v>
      </c>
      <c r="L646" t="n">
        <v>3.5</v>
      </c>
      <c r="M646" t="n">
        <v>48</v>
      </c>
      <c r="N646" t="n">
        <v>64.70999999999999</v>
      </c>
      <c r="O646" t="n">
        <v>31980.84</v>
      </c>
      <c r="P646" t="n">
        <v>237.95</v>
      </c>
      <c r="Q646" t="n">
        <v>1389.83</v>
      </c>
      <c r="R646" t="n">
        <v>72.18000000000001</v>
      </c>
      <c r="S646" t="n">
        <v>39.31</v>
      </c>
      <c r="T646" t="n">
        <v>15405.19</v>
      </c>
      <c r="U646" t="n">
        <v>0.54</v>
      </c>
      <c r="V646" t="n">
        <v>0.85</v>
      </c>
      <c r="W646" t="n">
        <v>3.44</v>
      </c>
      <c r="X646" t="n">
        <v>0.99</v>
      </c>
      <c r="Y646" t="n">
        <v>1</v>
      </c>
      <c r="Z646" t="n">
        <v>10</v>
      </c>
    </row>
    <row r="647">
      <c r="A647" t="n">
        <v>11</v>
      </c>
      <c r="B647" t="n">
        <v>130</v>
      </c>
      <c r="C647" t="inlineStr">
        <is>
          <t xml:space="preserve">CONCLUIDO	</t>
        </is>
      </c>
      <c r="D647" t="n">
        <v>4.982</v>
      </c>
      <c r="E647" t="n">
        <v>20.07</v>
      </c>
      <c r="F647" t="n">
        <v>15.02</v>
      </c>
      <c r="G647" t="n">
        <v>19.59</v>
      </c>
      <c r="H647" t="n">
        <v>0.26</v>
      </c>
      <c r="I647" t="n">
        <v>46</v>
      </c>
      <c r="J647" t="n">
        <v>257.86</v>
      </c>
      <c r="K647" t="n">
        <v>59.19</v>
      </c>
      <c r="L647" t="n">
        <v>3.75</v>
      </c>
      <c r="M647" t="n">
        <v>44</v>
      </c>
      <c r="N647" t="n">
        <v>64.92</v>
      </c>
      <c r="O647" t="n">
        <v>32037.48</v>
      </c>
      <c r="P647" t="n">
        <v>235.26</v>
      </c>
      <c r="Q647" t="n">
        <v>1389.63</v>
      </c>
      <c r="R647" t="n">
        <v>69.05</v>
      </c>
      <c r="S647" t="n">
        <v>39.31</v>
      </c>
      <c r="T647" t="n">
        <v>13858.87</v>
      </c>
      <c r="U647" t="n">
        <v>0.57</v>
      </c>
      <c r="V647" t="n">
        <v>0.85</v>
      </c>
      <c r="W647" t="n">
        <v>3.44</v>
      </c>
      <c r="X647" t="n">
        <v>0.9</v>
      </c>
      <c r="Y647" t="n">
        <v>1</v>
      </c>
      <c r="Z647" t="n">
        <v>10</v>
      </c>
    </row>
    <row r="648">
      <c r="A648" t="n">
        <v>12</v>
      </c>
      <c r="B648" t="n">
        <v>130</v>
      </c>
      <c r="C648" t="inlineStr">
        <is>
          <t xml:space="preserve">CONCLUIDO	</t>
        </is>
      </c>
      <c r="D648" t="n">
        <v>5.0343</v>
      </c>
      <c r="E648" t="n">
        <v>19.86</v>
      </c>
      <c r="F648" t="n">
        <v>14.96</v>
      </c>
      <c r="G648" t="n">
        <v>20.87</v>
      </c>
      <c r="H648" t="n">
        <v>0.28</v>
      </c>
      <c r="I648" t="n">
        <v>43</v>
      </c>
      <c r="J648" t="n">
        <v>258.32</v>
      </c>
      <c r="K648" t="n">
        <v>59.19</v>
      </c>
      <c r="L648" t="n">
        <v>4</v>
      </c>
      <c r="M648" t="n">
        <v>41</v>
      </c>
      <c r="N648" t="n">
        <v>65.13</v>
      </c>
      <c r="O648" t="n">
        <v>32094.19</v>
      </c>
      <c r="P648" t="n">
        <v>233.18</v>
      </c>
      <c r="Q648" t="n">
        <v>1389.79</v>
      </c>
      <c r="R648" t="n">
        <v>67.33</v>
      </c>
      <c r="S648" t="n">
        <v>39.31</v>
      </c>
      <c r="T648" t="n">
        <v>13015.08</v>
      </c>
      <c r="U648" t="n">
        <v>0.58</v>
      </c>
      <c r="V648" t="n">
        <v>0.86</v>
      </c>
      <c r="W648" t="n">
        <v>3.43</v>
      </c>
      <c r="X648" t="n">
        <v>0.83</v>
      </c>
      <c r="Y648" t="n">
        <v>1</v>
      </c>
      <c r="Z648" t="n">
        <v>10</v>
      </c>
    </row>
    <row r="649">
      <c r="A649" t="n">
        <v>13</v>
      </c>
      <c r="B649" t="n">
        <v>130</v>
      </c>
      <c r="C649" t="inlineStr">
        <is>
          <t xml:space="preserve">CONCLUIDO	</t>
        </is>
      </c>
      <c r="D649" t="n">
        <v>5.0851</v>
      </c>
      <c r="E649" t="n">
        <v>19.67</v>
      </c>
      <c r="F649" t="n">
        <v>14.9</v>
      </c>
      <c r="G649" t="n">
        <v>22.36</v>
      </c>
      <c r="H649" t="n">
        <v>0.29</v>
      </c>
      <c r="I649" t="n">
        <v>40</v>
      </c>
      <c r="J649" t="n">
        <v>258.78</v>
      </c>
      <c r="K649" t="n">
        <v>59.19</v>
      </c>
      <c r="L649" t="n">
        <v>4.25</v>
      </c>
      <c r="M649" t="n">
        <v>38</v>
      </c>
      <c r="N649" t="n">
        <v>65.34</v>
      </c>
      <c r="O649" t="n">
        <v>32150.98</v>
      </c>
      <c r="P649" t="n">
        <v>231.46</v>
      </c>
      <c r="Q649" t="n">
        <v>1389.64</v>
      </c>
      <c r="R649" t="n">
        <v>65.48999999999999</v>
      </c>
      <c r="S649" t="n">
        <v>39.31</v>
      </c>
      <c r="T649" t="n">
        <v>12108.19</v>
      </c>
      <c r="U649" t="n">
        <v>0.6</v>
      </c>
      <c r="V649" t="n">
        <v>0.86</v>
      </c>
      <c r="W649" t="n">
        <v>3.43</v>
      </c>
      <c r="X649" t="n">
        <v>0.78</v>
      </c>
      <c r="Y649" t="n">
        <v>1</v>
      </c>
      <c r="Z649" t="n">
        <v>10</v>
      </c>
    </row>
    <row r="650">
      <c r="A650" t="n">
        <v>14</v>
      </c>
      <c r="B650" t="n">
        <v>130</v>
      </c>
      <c r="C650" t="inlineStr">
        <is>
          <t xml:space="preserve">CONCLUIDO	</t>
        </is>
      </c>
      <c r="D650" t="n">
        <v>5.121</v>
      </c>
      <c r="E650" t="n">
        <v>19.53</v>
      </c>
      <c r="F650" t="n">
        <v>14.86</v>
      </c>
      <c r="G650" t="n">
        <v>23.47</v>
      </c>
      <c r="H650" t="n">
        <v>0.31</v>
      </c>
      <c r="I650" t="n">
        <v>38</v>
      </c>
      <c r="J650" t="n">
        <v>259.25</v>
      </c>
      <c r="K650" t="n">
        <v>59.19</v>
      </c>
      <c r="L650" t="n">
        <v>4.5</v>
      </c>
      <c r="M650" t="n">
        <v>36</v>
      </c>
      <c r="N650" t="n">
        <v>65.55</v>
      </c>
      <c r="O650" t="n">
        <v>32207.85</v>
      </c>
      <c r="P650" t="n">
        <v>230.04</v>
      </c>
      <c r="Q650" t="n">
        <v>1389.71</v>
      </c>
      <c r="R650" t="n">
        <v>64.45</v>
      </c>
      <c r="S650" t="n">
        <v>39.31</v>
      </c>
      <c r="T650" t="n">
        <v>11599.95</v>
      </c>
      <c r="U650" t="n">
        <v>0.61</v>
      </c>
      <c r="V650" t="n">
        <v>0.86</v>
      </c>
      <c r="W650" t="n">
        <v>3.42</v>
      </c>
      <c r="X650" t="n">
        <v>0.74</v>
      </c>
      <c r="Y650" t="n">
        <v>1</v>
      </c>
      <c r="Z650" t="n">
        <v>10</v>
      </c>
    </row>
    <row r="651">
      <c r="A651" t="n">
        <v>15</v>
      </c>
      <c r="B651" t="n">
        <v>130</v>
      </c>
      <c r="C651" t="inlineStr">
        <is>
          <t xml:space="preserve">CONCLUIDO	</t>
        </is>
      </c>
      <c r="D651" t="n">
        <v>5.1556</v>
      </c>
      <c r="E651" t="n">
        <v>19.4</v>
      </c>
      <c r="F651" t="n">
        <v>14.83</v>
      </c>
      <c r="G651" t="n">
        <v>24.72</v>
      </c>
      <c r="H651" t="n">
        <v>0.33</v>
      </c>
      <c r="I651" t="n">
        <v>36</v>
      </c>
      <c r="J651" t="n">
        <v>259.71</v>
      </c>
      <c r="K651" t="n">
        <v>59.19</v>
      </c>
      <c r="L651" t="n">
        <v>4.75</v>
      </c>
      <c r="M651" t="n">
        <v>34</v>
      </c>
      <c r="N651" t="n">
        <v>65.76000000000001</v>
      </c>
      <c r="O651" t="n">
        <v>32264.79</v>
      </c>
      <c r="P651" t="n">
        <v>228.32</v>
      </c>
      <c r="Q651" t="n">
        <v>1389.69</v>
      </c>
      <c r="R651" t="n">
        <v>63.02</v>
      </c>
      <c r="S651" t="n">
        <v>39.31</v>
      </c>
      <c r="T651" t="n">
        <v>10897.31</v>
      </c>
      <c r="U651" t="n">
        <v>0.62</v>
      </c>
      <c r="V651" t="n">
        <v>0.87</v>
      </c>
      <c r="W651" t="n">
        <v>3.43</v>
      </c>
      <c r="X651" t="n">
        <v>0.71</v>
      </c>
      <c r="Y651" t="n">
        <v>1</v>
      </c>
      <c r="Z651" t="n">
        <v>10</v>
      </c>
    </row>
    <row r="652">
      <c r="A652" t="n">
        <v>16</v>
      </c>
      <c r="B652" t="n">
        <v>130</v>
      </c>
      <c r="C652" t="inlineStr">
        <is>
          <t xml:space="preserve">CONCLUIDO	</t>
        </is>
      </c>
      <c r="D652" t="n">
        <v>5.1944</v>
      </c>
      <c r="E652" t="n">
        <v>19.25</v>
      </c>
      <c r="F652" t="n">
        <v>14.78</v>
      </c>
      <c r="G652" t="n">
        <v>26.09</v>
      </c>
      <c r="H652" t="n">
        <v>0.34</v>
      </c>
      <c r="I652" t="n">
        <v>34</v>
      </c>
      <c r="J652" t="n">
        <v>260.17</v>
      </c>
      <c r="K652" t="n">
        <v>59.19</v>
      </c>
      <c r="L652" t="n">
        <v>5</v>
      </c>
      <c r="M652" t="n">
        <v>32</v>
      </c>
      <c r="N652" t="n">
        <v>65.98</v>
      </c>
      <c r="O652" t="n">
        <v>32321.82</v>
      </c>
      <c r="P652" t="n">
        <v>226.49</v>
      </c>
      <c r="Q652" t="n">
        <v>1389.61</v>
      </c>
      <c r="R652" t="n">
        <v>62</v>
      </c>
      <c r="S652" t="n">
        <v>39.31</v>
      </c>
      <c r="T652" t="n">
        <v>10393.09</v>
      </c>
      <c r="U652" t="n">
        <v>0.63</v>
      </c>
      <c r="V652" t="n">
        <v>0.87</v>
      </c>
      <c r="W652" t="n">
        <v>3.41</v>
      </c>
      <c r="X652" t="n">
        <v>0.66</v>
      </c>
      <c r="Y652" t="n">
        <v>1</v>
      </c>
      <c r="Z652" t="n">
        <v>10</v>
      </c>
    </row>
    <row r="653">
      <c r="A653" t="n">
        <v>17</v>
      </c>
      <c r="B653" t="n">
        <v>130</v>
      </c>
      <c r="C653" t="inlineStr">
        <is>
          <t xml:space="preserve">CONCLUIDO	</t>
        </is>
      </c>
      <c r="D653" t="n">
        <v>5.2303</v>
      </c>
      <c r="E653" t="n">
        <v>19.12</v>
      </c>
      <c r="F653" t="n">
        <v>14.75</v>
      </c>
      <c r="G653" t="n">
        <v>27.66</v>
      </c>
      <c r="H653" t="n">
        <v>0.36</v>
      </c>
      <c r="I653" t="n">
        <v>32</v>
      </c>
      <c r="J653" t="n">
        <v>260.63</v>
      </c>
      <c r="K653" t="n">
        <v>59.19</v>
      </c>
      <c r="L653" t="n">
        <v>5.25</v>
      </c>
      <c r="M653" t="n">
        <v>30</v>
      </c>
      <c r="N653" t="n">
        <v>66.19</v>
      </c>
      <c r="O653" t="n">
        <v>32378.93</v>
      </c>
      <c r="P653" t="n">
        <v>224.56</v>
      </c>
      <c r="Q653" t="n">
        <v>1389.62</v>
      </c>
      <c r="R653" t="n">
        <v>60.88</v>
      </c>
      <c r="S653" t="n">
        <v>39.31</v>
      </c>
      <c r="T653" t="n">
        <v>9845.889999999999</v>
      </c>
      <c r="U653" t="n">
        <v>0.65</v>
      </c>
      <c r="V653" t="n">
        <v>0.87</v>
      </c>
      <c r="W653" t="n">
        <v>3.41</v>
      </c>
      <c r="X653" t="n">
        <v>0.63</v>
      </c>
      <c r="Y653" t="n">
        <v>1</v>
      </c>
      <c r="Z653" t="n">
        <v>10</v>
      </c>
    </row>
    <row r="654">
      <c r="A654" t="n">
        <v>18</v>
      </c>
      <c r="B654" t="n">
        <v>130</v>
      </c>
      <c r="C654" t="inlineStr">
        <is>
          <t xml:space="preserve">CONCLUIDO	</t>
        </is>
      </c>
      <c r="D654" t="n">
        <v>5.271</v>
      </c>
      <c r="E654" t="n">
        <v>18.97</v>
      </c>
      <c r="F654" t="n">
        <v>14.7</v>
      </c>
      <c r="G654" t="n">
        <v>29.4</v>
      </c>
      <c r="H654" t="n">
        <v>0.37</v>
      </c>
      <c r="I654" t="n">
        <v>30</v>
      </c>
      <c r="J654" t="n">
        <v>261.1</v>
      </c>
      <c r="K654" t="n">
        <v>59.19</v>
      </c>
      <c r="L654" t="n">
        <v>5.5</v>
      </c>
      <c r="M654" t="n">
        <v>28</v>
      </c>
      <c r="N654" t="n">
        <v>66.40000000000001</v>
      </c>
      <c r="O654" t="n">
        <v>32436.11</v>
      </c>
      <c r="P654" t="n">
        <v>223.06</v>
      </c>
      <c r="Q654" t="n">
        <v>1389.65</v>
      </c>
      <c r="R654" t="n">
        <v>59.04</v>
      </c>
      <c r="S654" t="n">
        <v>39.31</v>
      </c>
      <c r="T654" t="n">
        <v>8936.1</v>
      </c>
      <c r="U654" t="n">
        <v>0.67</v>
      </c>
      <c r="V654" t="n">
        <v>0.87</v>
      </c>
      <c r="W654" t="n">
        <v>3.41</v>
      </c>
      <c r="X654" t="n">
        <v>0.58</v>
      </c>
      <c r="Y654" t="n">
        <v>1</v>
      </c>
      <c r="Z654" t="n">
        <v>10</v>
      </c>
    </row>
    <row r="655">
      <c r="A655" t="n">
        <v>19</v>
      </c>
      <c r="B655" t="n">
        <v>130</v>
      </c>
      <c r="C655" t="inlineStr">
        <is>
          <t xml:space="preserve">CONCLUIDO	</t>
        </is>
      </c>
      <c r="D655" t="n">
        <v>5.2862</v>
      </c>
      <c r="E655" t="n">
        <v>18.92</v>
      </c>
      <c r="F655" t="n">
        <v>14.69</v>
      </c>
      <c r="G655" t="n">
        <v>30.4</v>
      </c>
      <c r="H655" t="n">
        <v>0.39</v>
      </c>
      <c r="I655" t="n">
        <v>29</v>
      </c>
      <c r="J655" t="n">
        <v>261.56</v>
      </c>
      <c r="K655" t="n">
        <v>59.19</v>
      </c>
      <c r="L655" t="n">
        <v>5.75</v>
      </c>
      <c r="M655" t="n">
        <v>27</v>
      </c>
      <c r="N655" t="n">
        <v>66.62</v>
      </c>
      <c r="O655" t="n">
        <v>32493.38</v>
      </c>
      <c r="P655" t="n">
        <v>222.02</v>
      </c>
      <c r="Q655" t="n">
        <v>1389.57</v>
      </c>
      <c r="R655" t="n">
        <v>59.12</v>
      </c>
      <c r="S655" t="n">
        <v>39.31</v>
      </c>
      <c r="T655" t="n">
        <v>8980.99</v>
      </c>
      <c r="U655" t="n">
        <v>0.66</v>
      </c>
      <c r="V655" t="n">
        <v>0.87</v>
      </c>
      <c r="W655" t="n">
        <v>3.41</v>
      </c>
      <c r="X655" t="n">
        <v>0.57</v>
      </c>
      <c r="Y655" t="n">
        <v>1</v>
      </c>
      <c r="Z655" t="n">
        <v>10</v>
      </c>
    </row>
    <row r="656">
      <c r="A656" t="n">
        <v>20</v>
      </c>
      <c r="B656" t="n">
        <v>130</v>
      </c>
      <c r="C656" t="inlineStr">
        <is>
          <t xml:space="preserve">CONCLUIDO	</t>
        </is>
      </c>
      <c r="D656" t="n">
        <v>5.3057</v>
      </c>
      <c r="E656" t="n">
        <v>18.85</v>
      </c>
      <c r="F656" t="n">
        <v>14.67</v>
      </c>
      <c r="G656" t="n">
        <v>31.44</v>
      </c>
      <c r="H656" t="n">
        <v>0.41</v>
      </c>
      <c r="I656" t="n">
        <v>28</v>
      </c>
      <c r="J656" t="n">
        <v>262.03</v>
      </c>
      <c r="K656" t="n">
        <v>59.19</v>
      </c>
      <c r="L656" t="n">
        <v>6</v>
      </c>
      <c r="M656" t="n">
        <v>26</v>
      </c>
      <c r="N656" t="n">
        <v>66.83</v>
      </c>
      <c r="O656" t="n">
        <v>32550.72</v>
      </c>
      <c r="P656" t="n">
        <v>220.51</v>
      </c>
      <c r="Q656" t="n">
        <v>1389.6</v>
      </c>
      <c r="R656" t="n">
        <v>58.37</v>
      </c>
      <c r="S656" t="n">
        <v>39.31</v>
      </c>
      <c r="T656" t="n">
        <v>8609.93</v>
      </c>
      <c r="U656" t="n">
        <v>0.67</v>
      </c>
      <c r="V656" t="n">
        <v>0.87</v>
      </c>
      <c r="W656" t="n">
        <v>3.41</v>
      </c>
      <c r="X656" t="n">
        <v>0.55</v>
      </c>
      <c r="Y656" t="n">
        <v>1</v>
      </c>
      <c r="Z656" t="n">
        <v>10</v>
      </c>
    </row>
    <row r="657">
      <c r="A657" t="n">
        <v>21</v>
      </c>
      <c r="B657" t="n">
        <v>130</v>
      </c>
      <c r="C657" t="inlineStr">
        <is>
          <t xml:space="preserve">CONCLUIDO	</t>
        </is>
      </c>
      <c r="D657" t="n">
        <v>5.3485</v>
      </c>
      <c r="E657" t="n">
        <v>18.7</v>
      </c>
      <c r="F657" t="n">
        <v>14.62</v>
      </c>
      <c r="G657" t="n">
        <v>33.74</v>
      </c>
      <c r="H657" t="n">
        <v>0.42</v>
      </c>
      <c r="I657" t="n">
        <v>26</v>
      </c>
      <c r="J657" t="n">
        <v>262.49</v>
      </c>
      <c r="K657" t="n">
        <v>59.19</v>
      </c>
      <c r="L657" t="n">
        <v>6.25</v>
      </c>
      <c r="M657" t="n">
        <v>24</v>
      </c>
      <c r="N657" t="n">
        <v>67.05</v>
      </c>
      <c r="O657" t="n">
        <v>32608.15</v>
      </c>
      <c r="P657" t="n">
        <v>218.34</v>
      </c>
      <c r="Q657" t="n">
        <v>1389.57</v>
      </c>
      <c r="R657" t="n">
        <v>56.95</v>
      </c>
      <c r="S657" t="n">
        <v>39.31</v>
      </c>
      <c r="T657" t="n">
        <v>7908.99</v>
      </c>
      <c r="U657" t="n">
        <v>0.6899999999999999</v>
      </c>
      <c r="V657" t="n">
        <v>0.88</v>
      </c>
      <c r="W657" t="n">
        <v>3.4</v>
      </c>
      <c r="X657" t="n">
        <v>0.5</v>
      </c>
      <c r="Y657" t="n">
        <v>1</v>
      </c>
      <c r="Z657" t="n">
        <v>10</v>
      </c>
    </row>
    <row r="658">
      <c r="A658" t="n">
        <v>22</v>
      </c>
      <c r="B658" t="n">
        <v>130</v>
      </c>
      <c r="C658" t="inlineStr">
        <is>
          <t xml:space="preserve">CONCLUIDO	</t>
        </is>
      </c>
      <c r="D658" t="n">
        <v>5.3673</v>
      </c>
      <c r="E658" t="n">
        <v>18.63</v>
      </c>
      <c r="F658" t="n">
        <v>14.6</v>
      </c>
      <c r="G658" t="n">
        <v>35.05</v>
      </c>
      <c r="H658" t="n">
        <v>0.44</v>
      </c>
      <c r="I658" t="n">
        <v>25</v>
      </c>
      <c r="J658" t="n">
        <v>262.96</v>
      </c>
      <c r="K658" t="n">
        <v>59.19</v>
      </c>
      <c r="L658" t="n">
        <v>6.5</v>
      </c>
      <c r="M658" t="n">
        <v>23</v>
      </c>
      <c r="N658" t="n">
        <v>67.26000000000001</v>
      </c>
      <c r="O658" t="n">
        <v>32665.66</v>
      </c>
      <c r="P658" t="n">
        <v>217.18</v>
      </c>
      <c r="Q658" t="n">
        <v>1389.78</v>
      </c>
      <c r="R658" t="n">
        <v>56.44</v>
      </c>
      <c r="S658" t="n">
        <v>39.31</v>
      </c>
      <c r="T658" t="n">
        <v>7659.13</v>
      </c>
      <c r="U658" t="n">
        <v>0.7</v>
      </c>
      <c r="V658" t="n">
        <v>0.88</v>
      </c>
      <c r="W658" t="n">
        <v>3.4</v>
      </c>
      <c r="X658" t="n">
        <v>0.48</v>
      </c>
      <c r="Y658" t="n">
        <v>1</v>
      </c>
      <c r="Z658" t="n">
        <v>10</v>
      </c>
    </row>
    <row r="659">
      <c r="A659" t="n">
        <v>23</v>
      </c>
      <c r="B659" t="n">
        <v>130</v>
      </c>
      <c r="C659" t="inlineStr">
        <is>
          <t xml:space="preserve">CONCLUIDO	</t>
        </is>
      </c>
      <c r="D659" t="n">
        <v>5.391</v>
      </c>
      <c r="E659" t="n">
        <v>18.55</v>
      </c>
      <c r="F659" t="n">
        <v>14.57</v>
      </c>
      <c r="G659" t="n">
        <v>36.43</v>
      </c>
      <c r="H659" t="n">
        <v>0.46</v>
      </c>
      <c r="I659" t="n">
        <v>24</v>
      </c>
      <c r="J659" t="n">
        <v>263.42</v>
      </c>
      <c r="K659" t="n">
        <v>59.19</v>
      </c>
      <c r="L659" t="n">
        <v>6.75</v>
      </c>
      <c r="M659" t="n">
        <v>22</v>
      </c>
      <c r="N659" t="n">
        <v>67.48</v>
      </c>
      <c r="O659" t="n">
        <v>32723.25</v>
      </c>
      <c r="P659" t="n">
        <v>215.53</v>
      </c>
      <c r="Q659" t="n">
        <v>1389.69</v>
      </c>
      <c r="R659" t="n">
        <v>55.3</v>
      </c>
      <c r="S659" t="n">
        <v>39.31</v>
      </c>
      <c r="T659" t="n">
        <v>7094.93</v>
      </c>
      <c r="U659" t="n">
        <v>0.71</v>
      </c>
      <c r="V659" t="n">
        <v>0.88</v>
      </c>
      <c r="W659" t="n">
        <v>3.4</v>
      </c>
      <c r="X659" t="n">
        <v>0.45</v>
      </c>
      <c r="Y659" t="n">
        <v>1</v>
      </c>
      <c r="Z659" t="n">
        <v>10</v>
      </c>
    </row>
    <row r="660">
      <c r="A660" t="n">
        <v>24</v>
      </c>
      <c r="B660" t="n">
        <v>130</v>
      </c>
      <c r="C660" t="inlineStr">
        <is>
          <t xml:space="preserve">CONCLUIDO	</t>
        </is>
      </c>
      <c r="D660" t="n">
        <v>5.4082</v>
      </c>
      <c r="E660" t="n">
        <v>18.49</v>
      </c>
      <c r="F660" t="n">
        <v>14.56</v>
      </c>
      <c r="G660" t="n">
        <v>37.99</v>
      </c>
      <c r="H660" t="n">
        <v>0.47</v>
      </c>
      <c r="I660" t="n">
        <v>23</v>
      </c>
      <c r="J660" t="n">
        <v>263.89</v>
      </c>
      <c r="K660" t="n">
        <v>59.19</v>
      </c>
      <c r="L660" t="n">
        <v>7</v>
      </c>
      <c r="M660" t="n">
        <v>21</v>
      </c>
      <c r="N660" t="n">
        <v>67.7</v>
      </c>
      <c r="O660" t="n">
        <v>32780.92</v>
      </c>
      <c r="P660" t="n">
        <v>214.18</v>
      </c>
      <c r="Q660" t="n">
        <v>1389.76</v>
      </c>
      <c r="R660" t="n">
        <v>55.01</v>
      </c>
      <c r="S660" t="n">
        <v>39.31</v>
      </c>
      <c r="T660" t="n">
        <v>6953.8</v>
      </c>
      <c r="U660" t="n">
        <v>0.71</v>
      </c>
      <c r="V660" t="n">
        <v>0.88</v>
      </c>
      <c r="W660" t="n">
        <v>3.4</v>
      </c>
      <c r="X660" t="n">
        <v>0.44</v>
      </c>
      <c r="Y660" t="n">
        <v>1</v>
      </c>
      <c r="Z660" t="n">
        <v>10</v>
      </c>
    </row>
    <row r="661">
      <c r="A661" t="n">
        <v>25</v>
      </c>
      <c r="B661" t="n">
        <v>130</v>
      </c>
      <c r="C661" t="inlineStr">
        <is>
          <t xml:space="preserve">CONCLUIDO	</t>
        </is>
      </c>
      <c r="D661" t="n">
        <v>5.4286</v>
      </c>
      <c r="E661" t="n">
        <v>18.42</v>
      </c>
      <c r="F661" t="n">
        <v>14.54</v>
      </c>
      <c r="G661" t="n">
        <v>39.66</v>
      </c>
      <c r="H661" t="n">
        <v>0.49</v>
      </c>
      <c r="I661" t="n">
        <v>22</v>
      </c>
      <c r="J661" t="n">
        <v>264.36</v>
      </c>
      <c r="K661" t="n">
        <v>59.19</v>
      </c>
      <c r="L661" t="n">
        <v>7.25</v>
      </c>
      <c r="M661" t="n">
        <v>20</v>
      </c>
      <c r="N661" t="n">
        <v>67.92</v>
      </c>
      <c r="O661" t="n">
        <v>32838.68</v>
      </c>
      <c r="P661" t="n">
        <v>212.42</v>
      </c>
      <c r="Q661" t="n">
        <v>1389.63</v>
      </c>
      <c r="R661" t="n">
        <v>54.2</v>
      </c>
      <c r="S661" t="n">
        <v>39.31</v>
      </c>
      <c r="T661" t="n">
        <v>6554.35</v>
      </c>
      <c r="U661" t="n">
        <v>0.73</v>
      </c>
      <c r="V661" t="n">
        <v>0.88</v>
      </c>
      <c r="W661" t="n">
        <v>3.4</v>
      </c>
      <c r="X661" t="n">
        <v>0.42</v>
      </c>
      <c r="Y661" t="n">
        <v>1</v>
      </c>
      <c r="Z661" t="n">
        <v>10</v>
      </c>
    </row>
    <row r="662">
      <c r="A662" t="n">
        <v>26</v>
      </c>
      <c r="B662" t="n">
        <v>130</v>
      </c>
      <c r="C662" t="inlineStr">
        <is>
          <t xml:space="preserve">CONCLUIDO	</t>
        </is>
      </c>
      <c r="D662" t="n">
        <v>5.4237</v>
      </c>
      <c r="E662" t="n">
        <v>18.44</v>
      </c>
      <c r="F662" t="n">
        <v>14.56</v>
      </c>
      <c r="G662" t="n">
        <v>39.7</v>
      </c>
      <c r="H662" t="n">
        <v>0.5</v>
      </c>
      <c r="I662" t="n">
        <v>22</v>
      </c>
      <c r="J662" t="n">
        <v>264.83</v>
      </c>
      <c r="K662" t="n">
        <v>59.19</v>
      </c>
      <c r="L662" t="n">
        <v>7.5</v>
      </c>
      <c r="M662" t="n">
        <v>20</v>
      </c>
      <c r="N662" t="n">
        <v>68.14</v>
      </c>
      <c r="O662" t="n">
        <v>32896.51</v>
      </c>
      <c r="P662" t="n">
        <v>211.81</v>
      </c>
      <c r="Q662" t="n">
        <v>1389.6</v>
      </c>
      <c r="R662" t="n">
        <v>54.84</v>
      </c>
      <c r="S662" t="n">
        <v>39.31</v>
      </c>
      <c r="T662" t="n">
        <v>6877.45</v>
      </c>
      <c r="U662" t="n">
        <v>0.72</v>
      </c>
      <c r="V662" t="n">
        <v>0.88</v>
      </c>
      <c r="W662" t="n">
        <v>3.4</v>
      </c>
      <c r="X662" t="n">
        <v>0.44</v>
      </c>
      <c r="Y662" t="n">
        <v>1</v>
      </c>
      <c r="Z662" t="n">
        <v>10</v>
      </c>
    </row>
    <row r="663">
      <c r="A663" t="n">
        <v>27</v>
      </c>
      <c r="B663" t="n">
        <v>130</v>
      </c>
      <c r="C663" t="inlineStr">
        <is>
          <t xml:space="preserve">CONCLUIDO	</t>
        </is>
      </c>
      <c r="D663" t="n">
        <v>5.4535</v>
      </c>
      <c r="E663" t="n">
        <v>18.34</v>
      </c>
      <c r="F663" t="n">
        <v>14.51</v>
      </c>
      <c r="G663" t="n">
        <v>41.44</v>
      </c>
      <c r="H663" t="n">
        <v>0.52</v>
      </c>
      <c r="I663" t="n">
        <v>21</v>
      </c>
      <c r="J663" t="n">
        <v>265.3</v>
      </c>
      <c r="K663" t="n">
        <v>59.19</v>
      </c>
      <c r="L663" t="n">
        <v>7.75</v>
      </c>
      <c r="M663" t="n">
        <v>19</v>
      </c>
      <c r="N663" t="n">
        <v>68.36</v>
      </c>
      <c r="O663" t="n">
        <v>32954.43</v>
      </c>
      <c r="P663" t="n">
        <v>209.61</v>
      </c>
      <c r="Q663" t="n">
        <v>1389.62</v>
      </c>
      <c r="R663" t="n">
        <v>53.14</v>
      </c>
      <c r="S663" t="n">
        <v>39.31</v>
      </c>
      <c r="T663" t="n">
        <v>6028.34</v>
      </c>
      <c r="U663" t="n">
        <v>0.74</v>
      </c>
      <c r="V663" t="n">
        <v>0.88</v>
      </c>
      <c r="W663" t="n">
        <v>3.4</v>
      </c>
      <c r="X663" t="n">
        <v>0.38</v>
      </c>
      <c r="Y663" t="n">
        <v>1</v>
      </c>
      <c r="Z663" t="n">
        <v>10</v>
      </c>
    </row>
    <row r="664">
      <c r="A664" t="n">
        <v>28</v>
      </c>
      <c r="B664" t="n">
        <v>130</v>
      </c>
      <c r="C664" t="inlineStr">
        <is>
          <t xml:space="preserve">CONCLUIDO	</t>
        </is>
      </c>
      <c r="D664" t="n">
        <v>5.467</v>
      </c>
      <c r="E664" t="n">
        <v>18.29</v>
      </c>
      <c r="F664" t="n">
        <v>14.51</v>
      </c>
      <c r="G664" t="n">
        <v>43.53</v>
      </c>
      <c r="H664" t="n">
        <v>0.54</v>
      </c>
      <c r="I664" t="n">
        <v>20</v>
      </c>
      <c r="J664" t="n">
        <v>265.77</v>
      </c>
      <c r="K664" t="n">
        <v>59.19</v>
      </c>
      <c r="L664" t="n">
        <v>8</v>
      </c>
      <c r="M664" t="n">
        <v>18</v>
      </c>
      <c r="N664" t="n">
        <v>68.58</v>
      </c>
      <c r="O664" t="n">
        <v>33012.44</v>
      </c>
      <c r="P664" t="n">
        <v>209.07</v>
      </c>
      <c r="Q664" t="n">
        <v>1389.77</v>
      </c>
      <c r="R664" t="n">
        <v>53.28</v>
      </c>
      <c r="S664" t="n">
        <v>39.31</v>
      </c>
      <c r="T664" t="n">
        <v>6107.18</v>
      </c>
      <c r="U664" t="n">
        <v>0.74</v>
      </c>
      <c r="V664" t="n">
        <v>0.88</v>
      </c>
      <c r="W664" t="n">
        <v>3.4</v>
      </c>
      <c r="X664" t="n">
        <v>0.39</v>
      </c>
      <c r="Y664" t="n">
        <v>1</v>
      </c>
      <c r="Z664" t="n">
        <v>10</v>
      </c>
    </row>
    <row r="665">
      <c r="A665" t="n">
        <v>29</v>
      </c>
      <c r="B665" t="n">
        <v>130</v>
      </c>
      <c r="C665" t="inlineStr">
        <is>
          <t xml:space="preserve">CONCLUIDO	</t>
        </is>
      </c>
      <c r="D665" t="n">
        <v>5.4901</v>
      </c>
      <c r="E665" t="n">
        <v>18.21</v>
      </c>
      <c r="F665" t="n">
        <v>14.48</v>
      </c>
      <c r="G665" t="n">
        <v>45.73</v>
      </c>
      <c r="H665" t="n">
        <v>0.55</v>
      </c>
      <c r="I665" t="n">
        <v>19</v>
      </c>
      <c r="J665" t="n">
        <v>266.24</v>
      </c>
      <c r="K665" t="n">
        <v>59.19</v>
      </c>
      <c r="L665" t="n">
        <v>8.25</v>
      </c>
      <c r="M665" t="n">
        <v>17</v>
      </c>
      <c r="N665" t="n">
        <v>68.8</v>
      </c>
      <c r="O665" t="n">
        <v>33070.52</v>
      </c>
      <c r="P665" t="n">
        <v>207.48</v>
      </c>
      <c r="Q665" t="n">
        <v>1389.69</v>
      </c>
      <c r="R665" t="n">
        <v>52.35</v>
      </c>
      <c r="S665" t="n">
        <v>39.31</v>
      </c>
      <c r="T665" t="n">
        <v>5646.16</v>
      </c>
      <c r="U665" t="n">
        <v>0.75</v>
      </c>
      <c r="V665" t="n">
        <v>0.89</v>
      </c>
      <c r="W665" t="n">
        <v>3.39</v>
      </c>
      <c r="X665" t="n">
        <v>0.36</v>
      </c>
      <c r="Y665" t="n">
        <v>1</v>
      </c>
      <c r="Z665" t="n">
        <v>10</v>
      </c>
    </row>
    <row r="666">
      <c r="A666" t="n">
        <v>30</v>
      </c>
      <c r="B666" t="n">
        <v>130</v>
      </c>
      <c r="C666" t="inlineStr">
        <is>
          <t xml:space="preserve">CONCLUIDO	</t>
        </is>
      </c>
      <c r="D666" t="n">
        <v>5.4926</v>
      </c>
      <c r="E666" t="n">
        <v>18.21</v>
      </c>
      <c r="F666" t="n">
        <v>14.47</v>
      </c>
      <c r="G666" t="n">
        <v>45.7</v>
      </c>
      <c r="H666" t="n">
        <v>0.57</v>
      </c>
      <c r="I666" t="n">
        <v>19</v>
      </c>
      <c r="J666" t="n">
        <v>266.71</v>
      </c>
      <c r="K666" t="n">
        <v>59.19</v>
      </c>
      <c r="L666" t="n">
        <v>8.5</v>
      </c>
      <c r="M666" t="n">
        <v>17</v>
      </c>
      <c r="N666" t="n">
        <v>69.02</v>
      </c>
      <c r="O666" t="n">
        <v>33128.7</v>
      </c>
      <c r="P666" t="n">
        <v>205.92</v>
      </c>
      <c r="Q666" t="n">
        <v>1389.64</v>
      </c>
      <c r="R666" t="n">
        <v>52.27</v>
      </c>
      <c r="S666" t="n">
        <v>39.31</v>
      </c>
      <c r="T666" t="n">
        <v>5603.44</v>
      </c>
      <c r="U666" t="n">
        <v>0.75</v>
      </c>
      <c r="V666" t="n">
        <v>0.89</v>
      </c>
      <c r="W666" t="n">
        <v>3.39</v>
      </c>
      <c r="X666" t="n">
        <v>0.35</v>
      </c>
      <c r="Y666" t="n">
        <v>1</v>
      </c>
      <c r="Z666" t="n">
        <v>10</v>
      </c>
    </row>
    <row r="667">
      <c r="A667" t="n">
        <v>31</v>
      </c>
      <c r="B667" t="n">
        <v>130</v>
      </c>
      <c r="C667" t="inlineStr">
        <is>
          <t xml:space="preserve">CONCLUIDO	</t>
        </is>
      </c>
      <c r="D667" t="n">
        <v>5.5134</v>
      </c>
      <c r="E667" t="n">
        <v>18.14</v>
      </c>
      <c r="F667" t="n">
        <v>14.45</v>
      </c>
      <c r="G667" t="n">
        <v>48.18</v>
      </c>
      <c r="H667" t="n">
        <v>0.58</v>
      </c>
      <c r="I667" t="n">
        <v>18</v>
      </c>
      <c r="J667" t="n">
        <v>267.18</v>
      </c>
      <c r="K667" t="n">
        <v>59.19</v>
      </c>
      <c r="L667" t="n">
        <v>8.75</v>
      </c>
      <c r="M667" t="n">
        <v>16</v>
      </c>
      <c r="N667" t="n">
        <v>69.23999999999999</v>
      </c>
      <c r="O667" t="n">
        <v>33186.95</v>
      </c>
      <c r="P667" t="n">
        <v>204.62</v>
      </c>
      <c r="Q667" t="n">
        <v>1389.62</v>
      </c>
      <c r="R667" t="n">
        <v>51.66</v>
      </c>
      <c r="S667" t="n">
        <v>39.31</v>
      </c>
      <c r="T667" t="n">
        <v>5304.85</v>
      </c>
      <c r="U667" t="n">
        <v>0.76</v>
      </c>
      <c r="V667" t="n">
        <v>0.89</v>
      </c>
      <c r="W667" t="n">
        <v>3.39</v>
      </c>
      <c r="X667" t="n">
        <v>0.33</v>
      </c>
      <c r="Y667" t="n">
        <v>1</v>
      </c>
      <c r="Z667" t="n">
        <v>10</v>
      </c>
    </row>
    <row r="668">
      <c r="A668" t="n">
        <v>32</v>
      </c>
      <c r="B668" t="n">
        <v>130</v>
      </c>
      <c r="C668" t="inlineStr">
        <is>
          <t xml:space="preserve">CONCLUIDO	</t>
        </is>
      </c>
      <c r="D668" t="n">
        <v>5.5114</v>
      </c>
      <c r="E668" t="n">
        <v>18.14</v>
      </c>
      <c r="F668" t="n">
        <v>14.46</v>
      </c>
      <c r="G668" t="n">
        <v>48.2</v>
      </c>
      <c r="H668" t="n">
        <v>0.6</v>
      </c>
      <c r="I668" t="n">
        <v>18</v>
      </c>
      <c r="J668" t="n">
        <v>267.66</v>
      </c>
      <c r="K668" t="n">
        <v>59.19</v>
      </c>
      <c r="L668" t="n">
        <v>9</v>
      </c>
      <c r="M668" t="n">
        <v>16</v>
      </c>
      <c r="N668" t="n">
        <v>69.45999999999999</v>
      </c>
      <c r="O668" t="n">
        <v>33245.29</v>
      </c>
      <c r="P668" t="n">
        <v>202.05</v>
      </c>
      <c r="Q668" t="n">
        <v>1389.61</v>
      </c>
      <c r="R668" t="n">
        <v>51.87</v>
      </c>
      <c r="S668" t="n">
        <v>39.31</v>
      </c>
      <c r="T668" t="n">
        <v>5408.16</v>
      </c>
      <c r="U668" t="n">
        <v>0.76</v>
      </c>
      <c r="V668" t="n">
        <v>0.89</v>
      </c>
      <c r="W668" t="n">
        <v>3.39</v>
      </c>
      <c r="X668" t="n">
        <v>0.34</v>
      </c>
      <c r="Y668" t="n">
        <v>1</v>
      </c>
      <c r="Z668" t="n">
        <v>10</v>
      </c>
    </row>
    <row r="669">
      <c r="A669" t="n">
        <v>33</v>
      </c>
      <c r="B669" t="n">
        <v>130</v>
      </c>
      <c r="C669" t="inlineStr">
        <is>
          <t xml:space="preserve">CONCLUIDO	</t>
        </is>
      </c>
      <c r="D669" t="n">
        <v>5.5331</v>
      </c>
      <c r="E669" t="n">
        <v>18.07</v>
      </c>
      <c r="F669" t="n">
        <v>14.44</v>
      </c>
      <c r="G669" t="n">
        <v>50.95</v>
      </c>
      <c r="H669" t="n">
        <v>0.61</v>
      </c>
      <c r="I669" t="n">
        <v>17</v>
      </c>
      <c r="J669" t="n">
        <v>268.13</v>
      </c>
      <c r="K669" t="n">
        <v>59.19</v>
      </c>
      <c r="L669" t="n">
        <v>9.25</v>
      </c>
      <c r="M669" t="n">
        <v>15</v>
      </c>
      <c r="N669" t="n">
        <v>69.69</v>
      </c>
      <c r="O669" t="n">
        <v>33303.72</v>
      </c>
      <c r="P669" t="n">
        <v>202.26</v>
      </c>
      <c r="Q669" t="n">
        <v>1389.6</v>
      </c>
      <c r="R669" t="n">
        <v>51.3</v>
      </c>
      <c r="S669" t="n">
        <v>39.31</v>
      </c>
      <c r="T669" t="n">
        <v>5130.75</v>
      </c>
      <c r="U669" t="n">
        <v>0.77</v>
      </c>
      <c r="V669" t="n">
        <v>0.89</v>
      </c>
      <c r="W669" t="n">
        <v>3.38</v>
      </c>
      <c r="X669" t="n">
        <v>0.32</v>
      </c>
      <c r="Y669" t="n">
        <v>1</v>
      </c>
      <c r="Z669" t="n">
        <v>10</v>
      </c>
    </row>
    <row r="670">
      <c r="A670" t="n">
        <v>34</v>
      </c>
      <c r="B670" t="n">
        <v>130</v>
      </c>
      <c r="C670" t="inlineStr">
        <is>
          <t xml:space="preserve">CONCLUIDO	</t>
        </is>
      </c>
      <c r="D670" t="n">
        <v>5.5316</v>
      </c>
      <c r="E670" t="n">
        <v>18.08</v>
      </c>
      <c r="F670" t="n">
        <v>14.44</v>
      </c>
      <c r="G670" t="n">
        <v>50.97</v>
      </c>
      <c r="H670" t="n">
        <v>0.63</v>
      </c>
      <c r="I670" t="n">
        <v>17</v>
      </c>
      <c r="J670" t="n">
        <v>268.61</v>
      </c>
      <c r="K670" t="n">
        <v>59.19</v>
      </c>
      <c r="L670" t="n">
        <v>9.5</v>
      </c>
      <c r="M670" t="n">
        <v>15</v>
      </c>
      <c r="N670" t="n">
        <v>69.91</v>
      </c>
      <c r="O670" t="n">
        <v>33362.23</v>
      </c>
      <c r="P670" t="n">
        <v>199.76</v>
      </c>
      <c r="Q670" t="n">
        <v>1389.65</v>
      </c>
      <c r="R670" t="n">
        <v>51.31</v>
      </c>
      <c r="S670" t="n">
        <v>39.31</v>
      </c>
      <c r="T670" t="n">
        <v>5134.57</v>
      </c>
      <c r="U670" t="n">
        <v>0.77</v>
      </c>
      <c r="V670" t="n">
        <v>0.89</v>
      </c>
      <c r="W670" t="n">
        <v>3.39</v>
      </c>
      <c r="X670" t="n">
        <v>0.32</v>
      </c>
      <c r="Y670" t="n">
        <v>1</v>
      </c>
      <c r="Z670" t="n">
        <v>10</v>
      </c>
    </row>
    <row r="671">
      <c r="A671" t="n">
        <v>35</v>
      </c>
      <c r="B671" t="n">
        <v>130</v>
      </c>
      <c r="C671" t="inlineStr">
        <is>
          <t xml:space="preserve">CONCLUIDO	</t>
        </is>
      </c>
      <c r="D671" t="n">
        <v>5.5534</v>
      </c>
      <c r="E671" t="n">
        <v>18.01</v>
      </c>
      <c r="F671" t="n">
        <v>14.42</v>
      </c>
      <c r="G671" t="n">
        <v>54.07</v>
      </c>
      <c r="H671" t="n">
        <v>0.64</v>
      </c>
      <c r="I671" t="n">
        <v>16</v>
      </c>
      <c r="J671" t="n">
        <v>269.08</v>
      </c>
      <c r="K671" t="n">
        <v>59.19</v>
      </c>
      <c r="L671" t="n">
        <v>9.75</v>
      </c>
      <c r="M671" t="n">
        <v>14</v>
      </c>
      <c r="N671" t="n">
        <v>70.14</v>
      </c>
      <c r="O671" t="n">
        <v>33420.83</v>
      </c>
      <c r="P671" t="n">
        <v>199.06</v>
      </c>
      <c r="Q671" t="n">
        <v>1389.66</v>
      </c>
      <c r="R671" t="n">
        <v>50.72</v>
      </c>
      <c r="S671" t="n">
        <v>39.31</v>
      </c>
      <c r="T671" t="n">
        <v>4845.9</v>
      </c>
      <c r="U671" t="n">
        <v>0.77</v>
      </c>
      <c r="V671" t="n">
        <v>0.89</v>
      </c>
      <c r="W671" t="n">
        <v>3.38</v>
      </c>
      <c r="X671" t="n">
        <v>0.3</v>
      </c>
      <c r="Y671" t="n">
        <v>1</v>
      </c>
      <c r="Z671" t="n">
        <v>10</v>
      </c>
    </row>
    <row r="672">
      <c r="A672" t="n">
        <v>36</v>
      </c>
      <c r="B672" t="n">
        <v>130</v>
      </c>
      <c r="C672" t="inlineStr">
        <is>
          <t xml:space="preserve">CONCLUIDO	</t>
        </is>
      </c>
      <c r="D672" t="n">
        <v>5.5514</v>
      </c>
      <c r="E672" t="n">
        <v>18.01</v>
      </c>
      <c r="F672" t="n">
        <v>14.43</v>
      </c>
      <c r="G672" t="n">
        <v>54.1</v>
      </c>
      <c r="H672" t="n">
        <v>0.66</v>
      </c>
      <c r="I672" t="n">
        <v>16</v>
      </c>
      <c r="J672" t="n">
        <v>269.56</v>
      </c>
      <c r="K672" t="n">
        <v>59.19</v>
      </c>
      <c r="L672" t="n">
        <v>10</v>
      </c>
      <c r="M672" t="n">
        <v>14</v>
      </c>
      <c r="N672" t="n">
        <v>70.36</v>
      </c>
      <c r="O672" t="n">
        <v>33479.51</v>
      </c>
      <c r="P672" t="n">
        <v>197.73</v>
      </c>
      <c r="Q672" t="n">
        <v>1389.58</v>
      </c>
      <c r="R672" t="n">
        <v>50.92</v>
      </c>
      <c r="S672" t="n">
        <v>39.31</v>
      </c>
      <c r="T672" t="n">
        <v>4944.56</v>
      </c>
      <c r="U672" t="n">
        <v>0.77</v>
      </c>
      <c r="V672" t="n">
        <v>0.89</v>
      </c>
      <c r="W672" t="n">
        <v>3.38</v>
      </c>
      <c r="X672" t="n">
        <v>0.3</v>
      </c>
      <c r="Y672" t="n">
        <v>1</v>
      </c>
      <c r="Z672" t="n">
        <v>10</v>
      </c>
    </row>
    <row r="673">
      <c r="A673" t="n">
        <v>37</v>
      </c>
      <c r="B673" t="n">
        <v>130</v>
      </c>
      <c r="C673" t="inlineStr">
        <is>
          <t xml:space="preserve">CONCLUIDO	</t>
        </is>
      </c>
      <c r="D673" t="n">
        <v>5.5756</v>
      </c>
      <c r="E673" t="n">
        <v>17.94</v>
      </c>
      <c r="F673" t="n">
        <v>14.4</v>
      </c>
      <c r="G673" t="n">
        <v>57.59</v>
      </c>
      <c r="H673" t="n">
        <v>0.68</v>
      </c>
      <c r="I673" t="n">
        <v>15</v>
      </c>
      <c r="J673" t="n">
        <v>270.03</v>
      </c>
      <c r="K673" t="n">
        <v>59.19</v>
      </c>
      <c r="L673" t="n">
        <v>10.25</v>
      </c>
      <c r="M673" t="n">
        <v>13</v>
      </c>
      <c r="N673" t="n">
        <v>70.59</v>
      </c>
      <c r="O673" t="n">
        <v>33538.28</v>
      </c>
      <c r="P673" t="n">
        <v>195.22</v>
      </c>
      <c r="Q673" t="n">
        <v>1389.62</v>
      </c>
      <c r="R673" t="n">
        <v>49.92</v>
      </c>
      <c r="S673" t="n">
        <v>39.31</v>
      </c>
      <c r="T673" t="n">
        <v>4448.98</v>
      </c>
      <c r="U673" t="n">
        <v>0.79</v>
      </c>
      <c r="V673" t="n">
        <v>0.89</v>
      </c>
      <c r="W673" t="n">
        <v>3.38</v>
      </c>
      <c r="X673" t="n">
        <v>0.28</v>
      </c>
      <c r="Y673" t="n">
        <v>1</v>
      </c>
      <c r="Z673" t="n">
        <v>10</v>
      </c>
    </row>
    <row r="674">
      <c r="A674" t="n">
        <v>38</v>
      </c>
      <c r="B674" t="n">
        <v>130</v>
      </c>
      <c r="C674" t="inlineStr">
        <is>
          <t xml:space="preserve">CONCLUIDO	</t>
        </is>
      </c>
      <c r="D674" t="n">
        <v>5.5719</v>
      </c>
      <c r="E674" t="n">
        <v>17.95</v>
      </c>
      <c r="F674" t="n">
        <v>14.41</v>
      </c>
      <c r="G674" t="n">
        <v>57.64</v>
      </c>
      <c r="H674" t="n">
        <v>0.6899999999999999</v>
      </c>
      <c r="I674" t="n">
        <v>15</v>
      </c>
      <c r="J674" t="n">
        <v>270.51</v>
      </c>
      <c r="K674" t="n">
        <v>59.19</v>
      </c>
      <c r="L674" t="n">
        <v>10.5</v>
      </c>
      <c r="M674" t="n">
        <v>13</v>
      </c>
      <c r="N674" t="n">
        <v>70.81999999999999</v>
      </c>
      <c r="O674" t="n">
        <v>33597.14</v>
      </c>
      <c r="P674" t="n">
        <v>194.54</v>
      </c>
      <c r="Q674" t="n">
        <v>1389.61</v>
      </c>
      <c r="R674" t="n">
        <v>50.35</v>
      </c>
      <c r="S674" t="n">
        <v>39.31</v>
      </c>
      <c r="T674" t="n">
        <v>4667.42</v>
      </c>
      <c r="U674" t="n">
        <v>0.78</v>
      </c>
      <c r="V674" t="n">
        <v>0.89</v>
      </c>
      <c r="W674" t="n">
        <v>3.38</v>
      </c>
      <c r="X674" t="n">
        <v>0.29</v>
      </c>
      <c r="Y674" t="n">
        <v>1</v>
      </c>
      <c r="Z674" t="n">
        <v>10</v>
      </c>
    </row>
    <row r="675">
      <c r="A675" t="n">
        <v>39</v>
      </c>
      <c r="B675" t="n">
        <v>130</v>
      </c>
      <c r="C675" t="inlineStr">
        <is>
          <t xml:space="preserve">CONCLUIDO	</t>
        </is>
      </c>
      <c r="D675" t="n">
        <v>5.594</v>
      </c>
      <c r="E675" t="n">
        <v>17.88</v>
      </c>
      <c r="F675" t="n">
        <v>14.39</v>
      </c>
      <c r="G675" t="n">
        <v>61.66</v>
      </c>
      <c r="H675" t="n">
        <v>0.71</v>
      </c>
      <c r="I675" t="n">
        <v>14</v>
      </c>
      <c r="J675" t="n">
        <v>270.99</v>
      </c>
      <c r="K675" t="n">
        <v>59.19</v>
      </c>
      <c r="L675" t="n">
        <v>10.75</v>
      </c>
      <c r="M675" t="n">
        <v>12</v>
      </c>
      <c r="N675" t="n">
        <v>71.04000000000001</v>
      </c>
      <c r="O675" t="n">
        <v>33656.08</v>
      </c>
      <c r="P675" t="n">
        <v>192.73</v>
      </c>
      <c r="Q675" t="n">
        <v>1389.6</v>
      </c>
      <c r="R675" t="n">
        <v>49.66</v>
      </c>
      <c r="S675" t="n">
        <v>39.31</v>
      </c>
      <c r="T675" t="n">
        <v>4325.39</v>
      </c>
      <c r="U675" t="n">
        <v>0.79</v>
      </c>
      <c r="V675" t="n">
        <v>0.89</v>
      </c>
      <c r="W675" t="n">
        <v>3.38</v>
      </c>
      <c r="X675" t="n">
        <v>0.27</v>
      </c>
      <c r="Y675" t="n">
        <v>1</v>
      </c>
      <c r="Z675" t="n">
        <v>10</v>
      </c>
    </row>
    <row r="676">
      <c r="A676" t="n">
        <v>40</v>
      </c>
      <c r="B676" t="n">
        <v>130</v>
      </c>
      <c r="C676" t="inlineStr">
        <is>
          <t xml:space="preserve">CONCLUIDO	</t>
        </is>
      </c>
      <c r="D676" t="n">
        <v>5.598</v>
      </c>
      <c r="E676" t="n">
        <v>17.86</v>
      </c>
      <c r="F676" t="n">
        <v>14.37</v>
      </c>
      <c r="G676" t="n">
        <v>61.6</v>
      </c>
      <c r="H676" t="n">
        <v>0.72</v>
      </c>
      <c r="I676" t="n">
        <v>14</v>
      </c>
      <c r="J676" t="n">
        <v>271.47</v>
      </c>
      <c r="K676" t="n">
        <v>59.19</v>
      </c>
      <c r="L676" t="n">
        <v>11</v>
      </c>
      <c r="M676" t="n">
        <v>12</v>
      </c>
      <c r="N676" t="n">
        <v>71.27</v>
      </c>
      <c r="O676" t="n">
        <v>33715.11</v>
      </c>
      <c r="P676" t="n">
        <v>190.78</v>
      </c>
      <c r="Q676" t="n">
        <v>1389.76</v>
      </c>
      <c r="R676" t="n">
        <v>49.28</v>
      </c>
      <c r="S676" t="n">
        <v>39.31</v>
      </c>
      <c r="T676" t="n">
        <v>4135.73</v>
      </c>
      <c r="U676" t="n">
        <v>0.8</v>
      </c>
      <c r="V676" t="n">
        <v>0.89</v>
      </c>
      <c r="W676" t="n">
        <v>3.38</v>
      </c>
      <c r="X676" t="n">
        <v>0.25</v>
      </c>
      <c r="Y676" t="n">
        <v>1</v>
      </c>
      <c r="Z676" t="n">
        <v>10</v>
      </c>
    </row>
    <row r="677">
      <c r="A677" t="n">
        <v>41</v>
      </c>
      <c r="B677" t="n">
        <v>130</v>
      </c>
      <c r="C677" t="inlineStr">
        <is>
          <t xml:space="preserve">CONCLUIDO	</t>
        </is>
      </c>
      <c r="D677" t="n">
        <v>5.5887</v>
      </c>
      <c r="E677" t="n">
        <v>17.89</v>
      </c>
      <c r="F677" t="n">
        <v>14.4</v>
      </c>
      <c r="G677" t="n">
        <v>61.73</v>
      </c>
      <c r="H677" t="n">
        <v>0.74</v>
      </c>
      <c r="I677" t="n">
        <v>14</v>
      </c>
      <c r="J677" t="n">
        <v>271.95</v>
      </c>
      <c r="K677" t="n">
        <v>59.19</v>
      </c>
      <c r="L677" t="n">
        <v>11.25</v>
      </c>
      <c r="M677" t="n">
        <v>11</v>
      </c>
      <c r="N677" t="n">
        <v>71.5</v>
      </c>
      <c r="O677" t="n">
        <v>33774.23</v>
      </c>
      <c r="P677" t="n">
        <v>190</v>
      </c>
      <c r="Q677" t="n">
        <v>1389.64</v>
      </c>
      <c r="R677" t="n">
        <v>50.05</v>
      </c>
      <c r="S677" t="n">
        <v>39.31</v>
      </c>
      <c r="T677" t="n">
        <v>4518.77</v>
      </c>
      <c r="U677" t="n">
        <v>0.79</v>
      </c>
      <c r="V677" t="n">
        <v>0.89</v>
      </c>
      <c r="W677" t="n">
        <v>3.39</v>
      </c>
      <c r="X677" t="n">
        <v>0.28</v>
      </c>
      <c r="Y677" t="n">
        <v>1</v>
      </c>
      <c r="Z677" t="n">
        <v>10</v>
      </c>
    </row>
    <row r="678">
      <c r="A678" t="n">
        <v>42</v>
      </c>
      <c r="B678" t="n">
        <v>130</v>
      </c>
      <c r="C678" t="inlineStr">
        <is>
          <t xml:space="preserve">CONCLUIDO	</t>
        </is>
      </c>
      <c r="D678" t="n">
        <v>5.6175</v>
      </c>
      <c r="E678" t="n">
        <v>17.8</v>
      </c>
      <c r="F678" t="n">
        <v>14.36</v>
      </c>
      <c r="G678" t="n">
        <v>66.28</v>
      </c>
      <c r="H678" t="n">
        <v>0.75</v>
      </c>
      <c r="I678" t="n">
        <v>13</v>
      </c>
      <c r="J678" t="n">
        <v>272.43</v>
      </c>
      <c r="K678" t="n">
        <v>59.19</v>
      </c>
      <c r="L678" t="n">
        <v>11.5</v>
      </c>
      <c r="M678" t="n">
        <v>10</v>
      </c>
      <c r="N678" t="n">
        <v>71.73</v>
      </c>
      <c r="O678" t="n">
        <v>33833.57</v>
      </c>
      <c r="P678" t="n">
        <v>189.17</v>
      </c>
      <c r="Q678" t="n">
        <v>1389.57</v>
      </c>
      <c r="R678" t="n">
        <v>48.9</v>
      </c>
      <c r="S678" t="n">
        <v>39.31</v>
      </c>
      <c r="T678" t="n">
        <v>3951.65</v>
      </c>
      <c r="U678" t="n">
        <v>0.8</v>
      </c>
      <c r="V678" t="n">
        <v>0.89</v>
      </c>
      <c r="W678" t="n">
        <v>3.38</v>
      </c>
      <c r="X678" t="n">
        <v>0.24</v>
      </c>
      <c r="Y678" t="n">
        <v>1</v>
      </c>
      <c r="Z678" t="n">
        <v>10</v>
      </c>
    </row>
    <row r="679">
      <c r="A679" t="n">
        <v>43</v>
      </c>
      <c r="B679" t="n">
        <v>130</v>
      </c>
      <c r="C679" t="inlineStr">
        <is>
          <t xml:space="preserve">CONCLUIDO	</t>
        </is>
      </c>
      <c r="D679" t="n">
        <v>5.6154</v>
      </c>
      <c r="E679" t="n">
        <v>17.81</v>
      </c>
      <c r="F679" t="n">
        <v>14.37</v>
      </c>
      <c r="G679" t="n">
        <v>66.31</v>
      </c>
      <c r="H679" t="n">
        <v>0.77</v>
      </c>
      <c r="I679" t="n">
        <v>13</v>
      </c>
      <c r="J679" t="n">
        <v>272.91</v>
      </c>
      <c r="K679" t="n">
        <v>59.19</v>
      </c>
      <c r="L679" t="n">
        <v>11.75</v>
      </c>
      <c r="M679" t="n">
        <v>8</v>
      </c>
      <c r="N679" t="n">
        <v>71.95999999999999</v>
      </c>
      <c r="O679" t="n">
        <v>33892.87</v>
      </c>
      <c r="P679" t="n">
        <v>186.9</v>
      </c>
      <c r="Q679" t="n">
        <v>1389.68</v>
      </c>
      <c r="R679" t="n">
        <v>48.91</v>
      </c>
      <c r="S679" t="n">
        <v>39.31</v>
      </c>
      <c r="T679" t="n">
        <v>3953.97</v>
      </c>
      <c r="U679" t="n">
        <v>0.8</v>
      </c>
      <c r="V679" t="n">
        <v>0.89</v>
      </c>
      <c r="W679" t="n">
        <v>3.38</v>
      </c>
      <c r="X679" t="n">
        <v>0.25</v>
      </c>
      <c r="Y679" t="n">
        <v>1</v>
      </c>
      <c r="Z679" t="n">
        <v>10</v>
      </c>
    </row>
    <row r="680">
      <c r="A680" t="n">
        <v>44</v>
      </c>
      <c r="B680" t="n">
        <v>130</v>
      </c>
      <c r="C680" t="inlineStr">
        <is>
          <t xml:space="preserve">CONCLUIDO	</t>
        </is>
      </c>
      <c r="D680" t="n">
        <v>5.6153</v>
      </c>
      <c r="E680" t="n">
        <v>17.81</v>
      </c>
      <c r="F680" t="n">
        <v>14.37</v>
      </c>
      <c r="G680" t="n">
        <v>66.31</v>
      </c>
      <c r="H680" t="n">
        <v>0.78</v>
      </c>
      <c r="I680" t="n">
        <v>13</v>
      </c>
      <c r="J680" t="n">
        <v>273.39</v>
      </c>
      <c r="K680" t="n">
        <v>59.19</v>
      </c>
      <c r="L680" t="n">
        <v>12</v>
      </c>
      <c r="M680" t="n">
        <v>5</v>
      </c>
      <c r="N680" t="n">
        <v>72.2</v>
      </c>
      <c r="O680" t="n">
        <v>33952.26</v>
      </c>
      <c r="P680" t="n">
        <v>185.64</v>
      </c>
      <c r="Q680" t="n">
        <v>1389.87</v>
      </c>
      <c r="R680" t="n">
        <v>48.78</v>
      </c>
      <c r="S680" t="n">
        <v>39.31</v>
      </c>
      <c r="T680" t="n">
        <v>3892.96</v>
      </c>
      <c r="U680" t="n">
        <v>0.8100000000000001</v>
      </c>
      <c r="V680" t="n">
        <v>0.89</v>
      </c>
      <c r="W680" t="n">
        <v>3.39</v>
      </c>
      <c r="X680" t="n">
        <v>0.25</v>
      </c>
      <c r="Y680" t="n">
        <v>1</v>
      </c>
      <c r="Z680" t="n">
        <v>10</v>
      </c>
    </row>
    <row r="681">
      <c r="A681" t="n">
        <v>45</v>
      </c>
      <c r="B681" t="n">
        <v>130</v>
      </c>
      <c r="C681" t="inlineStr">
        <is>
          <t xml:space="preserve">CONCLUIDO	</t>
        </is>
      </c>
      <c r="D681" t="n">
        <v>5.6144</v>
      </c>
      <c r="E681" t="n">
        <v>17.81</v>
      </c>
      <c r="F681" t="n">
        <v>14.37</v>
      </c>
      <c r="G681" t="n">
        <v>66.33</v>
      </c>
      <c r="H681" t="n">
        <v>0.8</v>
      </c>
      <c r="I681" t="n">
        <v>13</v>
      </c>
      <c r="J681" t="n">
        <v>273.87</v>
      </c>
      <c r="K681" t="n">
        <v>59.19</v>
      </c>
      <c r="L681" t="n">
        <v>12.25</v>
      </c>
      <c r="M681" t="n">
        <v>5</v>
      </c>
      <c r="N681" t="n">
        <v>72.43000000000001</v>
      </c>
      <c r="O681" t="n">
        <v>34011.74</v>
      </c>
      <c r="P681" t="n">
        <v>184.67</v>
      </c>
      <c r="Q681" t="n">
        <v>1389.67</v>
      </c>
      <c r="R681" t="n">
        <v>48.9</v>
      </c>
      <c r="S681" t="n">
        <v>39.31</v>
      </c>
      <c r="T681" t="n">
        <v>3951.38</v>
      </c>
      <c r="U681" t="n">
        <v>0.8</v>
      </c>
      <c r="V681" t="n">
        <v>0.89</v>
      </c>
      <c r="W681" t="n">
        <v>3.39</v>
      </c>
      <c r="X681" t="n">
        <v>0.25</v>
      </c>
      <c r="Y681" t="n">
        <v>1</v>
      </c>
      <c r="Z681" t="n">
        <v>10</v>
      </c>
    </row>
    <row r="682">
      <c r="A682" t="n">
        <v>46</v>
      </c>
      <c r="B682" t="n">
        <v>130</v>
      </c>
      <c r="C682" t="inlineStr">
        <is>
          <t xml:space="preserve">CONCLUIDO	</t>
        </is>
      </c>
      <c r="D682" t="n">
        <v>5.6352</v>
      </c>
      <c r="E682" t="n">
        <v>17.75</v>
      </c>
      <c r="F682" t="n">
        <v>14.35</v>
      </c>
      <c r="G682" t="n">
        <v>71.77</v>
      </c>
      <c r="H682" t="n">
        <v>0.8100000000000001</v>
      </c>
      <c r="I682" t="n">
        <v>12</v>
      </c>
      <c r="J682" t="n">
        <v>274.35</v>
      </c>
      <c r="K682" t="n">
        <v>59.19</v>
      </c>
      <c r="L682" t="n">
        <v>12.5</v>
      </c>
      <c r="M682" t="n">
        <v>2</v>
      </c>
      <c r="N682" t="n">
        <v>72.66</v>
      </c>
      <c r="O682" t="n">
        <v>34071.31</v>
      </c>
      <c r="P682" t="n">
        <v>184.94</v>
      </c>
      <c r="Q682" t="n">
        <v>1389.69</v>
      </c>
      <c r="R682" t="n">
        <v>48.2</v>
      </c>
      <c r="S682" t="n">
        <v>39.31</v>
      </c>
      <c r="T682" t="n">
        <v>3603.35</v>
      </c>
      <c r="U682" t="n">
        <v>0.82</v>
      </c>
      <c r="V682" t="n">
        <v>0.89</v>
      </c>
      <c r="W682" t="n">
        <v>3.39</v>
      </c>
      <c r="X682" t="n">
        <v>0.23</v>
      </c>
      <c r="Y682" t="n">
        <v>1</v>
      </c>
      <c r="Z682" t="n">
        <v>10</v>
      </c>
    </row>
    <row r="683">
      <c r="A683" t="n">
        <v>47</v>
      </c>
      <c r="B683" t="n">
        <v>130</v>
      </c>
      <c r="C683" t="inlineStr">
        <is>
          <t xml:space="preserve">CONCLUIDO	</t>
        </is>
      </c>
      <c r="D683" t="n">
        <v>5.637</v>
      </c>
      <c r="E683" t="n">
        <v>17.74</v>
      </c>
      <c r="F683" t="n">
        <v>14.35</v>
      </c>
      <c r="G683" t="n">
        <v>71.73999999999999</v>
      </c>
      <c r="H683" t="n">
        <v>0.83</v>
      </c>
      <c r="I683" t="n">
        <v>12</v>
      </c>
      <c r="J683" t="n">
        <v>274.84</v>
      </c>
      <c r="K683" t="n">
        <v>59.19</v>
      </c>
      <c r="L683" t="n">
        <v>12.75</v>
      </c>
      <c r="M683" t="n">
        <v>2</v>
      </c>
      <c r="N683" t="n">
        <v>72.89</v>
      </c>
      <c r="O683" t="n">
        <v>34130.98</v>
      </c>
      <c r="P683" t="n">
        <v>185.14</v>
      </c>
      <c r="Q683" t="n">
        <v>1389.63</v>
      </c>
      <c r="R683" t="n">
        <v>48.09</v>
      </c>
      <c r="S683" t="n">
        <v>39.31</v>
      </c>
      <c r="T683" t="n">
        <v>3550.8</v>
      </c>
      <c r="U683" t="n">
        <v>0.82</v>
      </c>
      <c r="V683" t="n">
        <v>0.89</v>
      </c>
      <c r="W683" t="n">
        <v>3.39</v>
      </c>
      <c r="X683" t="n">
        <v>0.23</v>
      </c>
      <c r="Y683" t="n">
        <v>1</v>
      </c>
      <c r="Z683" t="n">
        <v>10</v>
      </c>
    </row>
    <row r="684">
      <c r="A684" t="n">
        <v>48</v>
      </c>
      <c r="B684" t="n">
        <v>130</v>
      </c>
      <c r="C684" t="inlineStr">
        <is>
          <t xml:space="preserve">CONCLUIDO	</t>
        </is>
      </c>
      <c r="D684" t="n">
        <v>5.6354</v>
      </c>
      <c r="E684" t="n">
        <v>17.74</v>
      </c>
      <c r="F684" t="n">
        <v>14.35</v>
      </c>
      <c r="G684" t="n">
        <v>71.77</v>
      </c>
      <c r="H684" t="n">
        <v>0.84</v>
      </c>
      <c r="I684" t="n">
        <v>12</v>
      </c>
      <c r="J684" t="n">
        <v>275.32</v>
      </c>
      <c r="K684" t="n">
        <v>59.19</v>
      </c>
      <c r="L684" t="n">
        <v>13</v>
      </c>
      <c r="M684" t="n">
        <v>1</v>
      </c>
      <c r="N684" t="n">
        <v>73.13</v>
      </c>
      <c r="O684" t="n">
        <v>34190.73</v>
      </c>
      <c r="P684" t="n">
        <v>185.04</v>
      </c>
      <c r="Q684" t="n">
        <v>1389.76</v>
      </c>
      <c r="R684" t="n">
        <v>48.11</v>
      </c>
      <c r="S684" t="n">
        <v>39.31</v>
      </c>
      <c r="T684" t="n">
        <v>3558.92</v>
      </c>
      <c r="U684" t="n">
        <v>0.82</v>
      </c>
      <c r="V684" t="n">
        <v>0.89</v>
      </c>
      <c r="W684" t="n">
        <v>3.39</v>
      </c>
      <c r="X684" t="n">
        <v>0.23</v>
      </c>
      <c r="Y684" t="n">
        <v>1</v>
      </c>
      <c r="Z684" t="n">
        <v>10</v>
      </c>
    </row>
    <row r="685">
      <c r="A685" t="n">
        <v>49</v>
      </c>
      <c r="B685" t="n">
        <v>130</v>
      </c>
      <c r="C685" t="inlineStr">
        <is>
          <t xml:space="preserve">CONCLUIDO	</t>
        </is>
      </c>
      <c r="D685" t="n">
        <v>5.6357</v>
      </c>
      <c r="E685" t="n">
        <v>17.74</v>
      </c>
      <c r="F685" t="n">
        <v>14.35</v>
      </c>
      <c r="G685" t="n">
        <v>71.76000000000001</v>
      </c>
      <c r="H685" t="n">
        <v>0.86</v>
      </c>
      <c r="I685" t="n">
        <v>12</v>
      </c>
      <c r="J685" t="n">
        <v>275.81</v>
      </c>
      <c r="K685" t="n">
        <v>59.19</v>
      </c>
      <c r="L685" t="n">
        <v>13.25</v>
      </c>
      <c r="M685" t="n">
        <v>1</v>
      </c>
      <c r="N685" t="n">
        <v>73.36</v>
      </c>
      <c r="O685" t="n">
        <v>34250.57</v>
      </c>
      <c r="P685" t="n">
        <v>184.99</v>
      </c>
      <c r="Q685" t="n">
        <v>1389.78</v>
      </c>
      <c r="R685" t="n">
        <v>48.19</v>
      </c>
      <c r="S685" t="n">
        <v>39.31</v>
      </c>
      <c r="T685" t="n">
        <v>3601.98</v>
      </c>
      <c r="U685" t="n">
        <v>0.82</v>
      </c>
      <c r="V685" t="n">
        <v>0.89</v>
      </c>
      <c r="W685" t="n">
        <v>3.39</v>
      </c>
      <c r="X685" t="n">
        <v>0.23</v>
      </c>
      <c r="Y685" t="n">
        <v>1</v>
      </c>
      <c r="Z685" t="n">
        <v>10</v>
      </c>
    </row>
    <row r="686">
      <c r="A686" t="n">
        <v>50</v>
      </c>
      <c r="B686" t="n">
        <v>130</v>
      </c>
      <c r="C686" t="inlineStr">
        <is>
          <t xml:space="preserve">CONCLUIDO	</t>
        </is>
      </c>
      <c r="D686" t="n">
        <v>5.6349</v>
      </c>
      <c r="E686" t="n">
        <v>17.75</v>
      </c>
      <c r="F686" t="n">
        <v>14.35</v>
      </c>
      <c r="G686" t="n">
        <v>71.77</v>
      </c>
      <c r="H686" t="n">
        <v>0.87</v>
      </c>
      <c r="I686" t="n">
        <v>12</v>
      </c>
      <c r="J686" t="n">
        <v>276.29</v>
      </c>
      <c r="K686" t="n">
        <v>59.19</v>
      </c>
      <c r="L686" t="n">
        <v>13.5</v>
      </c>
      <c r="M686" t="n">
        <v>0</v>
      </c>
      <c r="N686" t="n">
        <v>73.59999999999999</v>
      </c>
      <c r="O686" t="n">
        <v>34310.51</v>
      </c>
      <c r="P686" t="n">
        <v>185.32</v>
      </c>
      <c r="Q686" t="n">
        <v>1389.59</v>
      </c>
      <c r="R686" t="n">
        <v>48.24</v>
      </c>
      <c r="S686" t="n">
        <v>39.31</v>
      </c>
      <c r="T686" t="n">
        <v>3624</v>
      </c>
      <c r="U686" t="n">
        <v>0.8100000000000001</v>
      </c>
      <c r="V686" t="n">
        <v>0.89</v>
      </c>
      <c r="W686" t="n">
        <v>3.39</v>
      </c>
      <c r="X686" t="n">
        <v>0.23</v>
      </c>
      <c r="Y686" t="n">
        <v>1</v>
      </c>
      <c r="Z686" t="n">
        <v>10</v>
      </c>
    </row>
    <row r="687">
      <c r="A687" t="n">
        <v>0</v>
      </c>
      <c r="B687" t="n">
        <v>75</v>
      </c>
      <c r="C687" t="inlineStr">
        <is>
          <t xml:space="preserve">CONCLUIDO	</t>
        </is>
      </c>
      <c r="D687" t="n">
        <v>4.2346</v>
      </c>
      <c r="E687" t="n">
        <v>23.62</v>
      </c>
      <c r="F687" t="n">
        <v>17</v>
      </c>
      <c r="G687" t="n">
        <v>7.18</v>
      </c>
      <c r="H687" t="n">
        <v>0.12</v>
      </c>
      <c r="I687" t="n">
        <v>142</v>
      </c>
      <c r="J687" t="n">
        <v>150.44</v>
      </c>
      <c r="K687" t="n">
        <v>49.1</v>
      </c>
      <c r="L687" t="n">
        <v>1</v>
      </c>
      <c r="M687" t="n">
        <v>140</v>
      </c>
      <c r="N687" t="n">
        <v>25.34</v>
      </c>
      <c r="O687" t="n">
        <v>18787.76</v>
      </c>
      <c r="P687" t="n">
        <v>196.76</v>
      </c>
      <c r="Q687" t="n">
        <v>1390.03</v>
      </c>
      <c r="R687" t="n">
        <v>131.13</v>
      </c>
      <c r="S687" t="n">
        <v>39.31</v>
      </c>
      <c r="T687" t="n">
        <v>44418.34</v>
      </c>
      <c r="U687" t="n">
        <v>0.3</v>
      </c>
      <c r="V687" t="n">
        <v>0.76</v>
      </c>
      <c r="W687" t="n">
        <v>3.59</v>
      </c>
      <c r="X687" t="n">
        <v>2.87</v>
      </c>
      <c r="Y687" t="n">
        <v>1</v>
      </c>
      <c r="Z687" t="n">
        <v>10</v>
      </c>
    </row>
    <row r="688">
      <c r="A688" t="n">
        <v>1</v>
      </c>
      <c r="B688" t="n">
        <v>75</v>
      </c>
      <c r="C688" t="inlineStr">
        <is>
          <t xml:space="preserve">CONCLUIDO	</t>
        </is>
      </c>
      <c r="D688" t="n">
        <v>4.5564</v>
      </c>
      <c r="E688" t="n">
        <v>21.95</v>
      </c>
      <c r="F688" t="n">
        <v>16.34</v>
      </c>
      <c r="G688" t="n">
        <v>8.99</v>
      </c>
      <c r="H688" t="n">
        <v>0.15</v>
      </c>
      <c r="I688" t="n">
        <v>109</v>
      </c>
      <c r="J688" t="n">
        <v>150.78</v>
      </c>
      <c r="K688" t="n">
        <v>49.1</v>
      </c>
      <c r="L688" t="n">
        <v>1.25</v>
      </c>
      <c r="M688" t="n">
        <v>107</v>
      </c>
      <c r="N688" t="n">
        <v>25.44</v>
      </c>
      <c r="O688" t="n">
        <v>18830.65</v>
      </c>
      <c r="P688" t="n">
        <v>187.24</v>
      </c>
      <c r="Q688" t="n">
        <v>1390.07</v>
      </c>
      <c r="R688" t="n">
        <v>110.15</v>
      </c>
      <c r="S688" t="n">
        <v>39.31</v>
      </c>
      <c r="T688" t="n">
        <v>34093.9</v>
      </c>
      <c r="U688" t="n">
        <v>0.36</v>
      </c>
      <c r="V688" t="n">
        <v>0.79</v>
      </c>
      <c r="W688" t="n">
        <v>3.54</v>
      </c>
      <c r="X688" t="n">
        <v>2.21</v>
      </c>
      <c r="Y688" t="n">
        <v>1</v>
      </c>
      <c r="Z688" t="n">
        <v>10</v>
      </c>
    </row>
    <row r="689">
      <c r="A689" t="n">
        <v>2</v>
      </c>
      <c r="B689" t="n">
        <v>75</v>
      </c>
      <c r="C689" t="inlineStr">
        <is>
          <t xml:space="preserve">CONCLUIDO	</t>
        </is>
      </c>
      <c r="D689" t="n">
        <v>4.8079</v>
      </c>
      <c r="E689" t="n">
        <v>20.8</v>
      </c>
      <c r="F689" t="n">
        <v>15.86</v>
      </c>
      <c r="G689" t="n">
        <v>10.94</v>
      </c>
      <c r="H689" t="n">
        <v>0.18</v>
      </c>
      <c r="I689" t="n">
        <v>87</v>
      </c>
      <c r="J689" t="n">
        <v>151.13</v>
      </c>
      <c r="K689" t="n">
        <v>49.1</v>
      </c>
      <c r="L689" t="n">
        <v>1.5</v>
      </c>
      <c r="M689" t="n">
        <v>85</v>
      </c>
      <c r="N689" t="n">
        <v>25.54</v>
      </c>
      <c r="O689" t="n">
        <v>18873.58</v>
      </c>
      <c r="P689" t="n">
        <v>179.75</v>
      </c>
      <c r="Q689" t="n">
        <v>1389.85</v>
      </c>
      <c r="R689" t="n">
        <v>95.42</v>
      </c>
      <c r="S689" t="n">
        <v>39.31</v>
      </c>
      <c r="T689" t="n">
        <v>26838.57</v>
      </c>
      <c r="U689" t="n">
        <v>0.41</v>
      </c>
      <c r="V689" t="n">
        <v>0.8100000000000001</v>
      </c>
      <c r="W689" t="n">
        <v>3.51</v>
      </c>
      <c r="X689" t="n">
        <v>1.74</v>
      </c>
      <c r="Y689" t="n">
        <v>1</v>
      </c>
      <c r="Z689" t="n">
        <v>10</v>
      </c>
    </row>
    <row r="690">
      <c r="A690" t="n">
        <v>3</v>
      </c>
      <c r="B690" t="n">
        <v>75</v>
      </c>
      <c r="C690" t="inlineStr">
        <is>
          <t xml:space="preserve">CONCLUIDO	</t>
        </is>
      </c>
      <c r="D690" t="n">
        <v>4.9759</v>
      </c>
      <c r="E690" t="n">
        <v>20.1</v>
      </c>
      <c r="F690" t="n">
        <v>15.59</v>
      </c>
      <c r="G690" t="n">
        <v>12.81</v>
      </c>
      <c r="H690" t="n">
        <v>0.2</v>
      </c>
      <c r="I690" t="n">
        <v>73</v>
      </c>
      <c r="J690" t="n">
        <v>151.48</v>
      </c>
      <c r="K690" t="n">
        <v>49.1</v>
      </c>
      <c r="L690" t="n">
        <v>1.75</v>
      </c>
      <c r="M690" t="n">
        <v>71</v>
      </c>
      <c r="N690" t="n">
        <v>25.64</v>
      </c>
      <c r="O690" t="n">
        <v>18916.54</v>
      </c>
      <c r="P690" t="n">
        <v>174.76</v>
      </c>
      <c r="Q690" t="n">
        <v>1389.82</v>
      </c>
      <c r="R690" t="n">
        <v>86.77</v>
      </c>
      <c r="S690" t="n">
        <v>39.31</v>
      </c>
      <c r="T690" t="n">
        <v>22585.14</v>
      </c>
      <c r="U690" t="n">
        <v>0.45</v>
      </c>
      <c r="V690" t="n">
        <v>0.82</v>
      </c>
      <c r="W690" t="n">
        <v>3.48</v>
      </c>
      <c r="X690" t="n">
        <v>1.47</v>
      </c>
      <c r="Y690" t="n">
        <v>1</v>
      </c>
      <c r="Z690" t="n">
        <v>10</v>
      </c>
    </row>
    <row r="691">
      <c r="A691" t="n">
        <v>4</v>
      </c>
      <c r="B691" t="n">
        <v>75</v>
      </c>
      <c r="C691" t="inlineStr">
        <is>
          <t xml:space="preserve">CONCLUIDO	</t>
        </is>
      </c>
      <c r="D691" t="n">
        <v>5.1216</v>
      </c>
      <c r="E691" t="n">
        <v>19.53</v>
      </c>
      <c r="F691" t="n">
        <v>15.35</v>
      </c>
      <c r="G691" t="n">
        <v>14.86</v>
      </c>
      <c r="H691" t="n">
        <v>0.23</v>
      </c>
      <c r="I691" t="n">
        <v>62</v>
      </c>
      <c r="J691" t="n">
        <v>151.83</v>
      </c>
      <c r="K691" t="n">
        <v>49.1</v>
      </c>
      <c r="L691" t="n">
        <v>2</v>
      </c>
      <c r="M691" t="n">
        <v>60</v>
      </c>
      <c r="N691" t="n">
        <v>25.73</v>
      </c>
      <c r="O691" t="n">
        <v>18959.54</v>
      </c>
      <c r="P691" t="n">
        <v>170.02</v>
      </c>
      <c r="Q691" t="n">
        <v>1389.72</v>
      </c>
      <c r="R691" t="n">
        <v>79.73</v>
      </c>
      <c r="S691" t="n">
        <v>39.31</v>
      </c>
      <c r="T691" t="n">
        <v>19118.59</v>
      </c>
      <c r="U691" t="n">
        <v>0.49</v>
      </c>
      <c r="V691" t="n">
        <v>0.84</v>
      </c>
      <c r="W691" t="n">
        <v>3.46</v>
      </c>
      <c r="X691" t="n">
        <v>1.23</v>
      </c>
      <c r="Y691" t="n">
        <v>1</v>
      </c>
      <c r="Z691" t="n">
        <v>10</v>
      </c>
    </row>
    <row r="692">
      <c r="A692" t="n">
        <v>5</v>
      </c>
      <c r="B692" t="n">
        <v>75</v>
      </c>
      <c r="C692" t="inlineStr">
        <is>
          <t xml:space="preserve">CONCLUIDO	</t>
        </is>
      </c>
      <c r="D692" t="n">
        <v>5.2303</v>
      </c>
      <c r="E692" t="n">
        <v>19.12</v>
      </c>
      <c r="F692" t="n">
        <v>15.19</v>
      </c>
      <c r="G692" t="n">
        <v>16.88</v>
      </c>
      <c r="H692" t="n">
        <v>0.26</v>
      </c>
      <c r="I692" t="n">
        <v>54</v>
      </c>
      <c r="J692" t="n">
        <v>152.18</v>
      </c>
      <c r="K692" t="n">
        <v>49.1</v>
      </c>
      <c r="L692" t="n">
        <v>2.25</v>
      </c>
      <c r="M692" t="n">
        <v>52</v>
      </c>
      <c r="N692" t="n">
        <v>25.83</v>
      </c>
      <c r="O692" t="n">
        <v>19002.56</v>
      </c>
      <c r="P692" t="n">
        <v>166.34</v>
      </c>
      <c r="Q692" t="n">
        <v>1389.81</v>
      </c>
      <c r="R692" t="n">
        <v>74.90000000000001</v>
      </c>
      <c r="S692" t="n">
        <v>39.31</v>
      </c>
      <c r="T692" t="n">
        <v>16744.35</v>
      </c>
      <c r="U692" t="n">
        <v>0.52</v>
      </c>
      <c r="V692" t="n">
        <v>0.84</v>
      </c>
      <c r="W692" t="n">
        <v>3.44</v>
      </c>
      <c r="X692" t="n">
        <v>1.07</v>
      </c>
      <c r="Y692" t="n">
        <v>1</v>
      </c>
      <c r="Z692" t="n">
        <v>10</v>
      </c>
    </row>
    <row r="693">
      <c r="A693" t="n">
        <v>6</v>
      </c>
      <c r="B693" t="n">
        <v>75</v>
      </c>
      <c r="C693" t="inlineStr">
        <is>
          <t xml:space="preserve">CONCLUIDO	</t>
        </is>
      </c>
      <c r="D693" t="n">
        <v>5.3145</v>
      </c>
      <c r="E693" t="n">
        <v>18.82</v>
      </c>
      <c r="F693" t="n">
        <v>15.07</v>
      </c>
      <c r="G693" t="n">
        <v>18.84</v>
      </c>
      <c r="H693" t="n">
        <v>0.29</v>
      </c>
      <c r="I693" t="n">
        <v>48</v>
      </c>
      <c r="J693" t="n">
        <v>152.53</v>
      </c>
      <c r="K693" t="n">
        <v>49.1</v>
      </c>
      <c r="L693" t="n">
        <v>2.5</v>
      </c>
      <c r="M693" t="n">
        <v>46</v>
      </c>
      <c r="N693" t="n">
        <v>25.93</v>
      </c>
      <c r="O693" t="n">
        <v>19045.63</v>
      </c>
      <c r="P693" t="n">
        <v>163.07</v>
      </c>
      <c r="Q693" t="n">
        <v>1389.72</v>
      </c>
      <c r="R693" t="n">
        <v>71.02</v>
      </c>
      <c r="S693" t="n">
        <v>39.31</v>
      </c>
      <c r="T693" t="n">
        <v>14833.54</v>
      </c>
      <c r="U693" t="n">
        <v>0.55</v>
      </c>
      <c r="V693" t="n">
        <v>0.85</v>
      </c>
      <c r="W693" t="n">
        <v>3.44</v>
      </c>
      <c r="X693" t="n">
        <v>0.95</v>
      </c>
      <c r="Y693" t="n">
        <v>1</v>
      </c>
      <c r="Z693" t="n">
        <v>10</v>
      </c>
    </row>
    <row r="694">
      <c r="A694" t="n">
        <v>7</v>
      </c>
      <c r="B694" t="n">
        <v>75</v>
      </c>
      <c r="C694" t="inlineStr">
        <is>
          <t xml:space="preserve">CONCLUIDO	</t>
        </is>
      </c>
      <c r="D694" t="n">
        <v>5.3878</v>
      </c>
      <c r="E694" t="n">
        <v>18.56</v>
      </c>
      <c r="F694" t="n">
        <v>14.97</v>
      </c>
      <c r="G694" t="n">
        <v>20.89</v>
      </c>
      <c r="H694" t="n">
        <v>0.32</v>
      </c>
      <c r="I694" t="n">
        <v>43</v>
      </c>
      <c r="J694" t="n">
        <v>152.88</v>
      </c>
      <c r="K694" t="n">
        <v>49.1</v>
      </c>
      <c r="L694" t="n">
        <v>2.75</v>
      </c>
      <c r="M694" t="n">
        <v>41</v>
      </c>
      <c r="N694" t="n">
        <v>26.03</v>
      </c>
      <c r="O694" t="n">
        <v>19088.72</v>
      </c>
      <c r="P694" t="n">
        <v>159.61</v>
      </c>
      <c r="Q694" t="n">
        <v>1389.75</v>
      </c>
      <c r="R694" t="n">
        <v>67.43000000000001</v>
      </c>
      <c r="S694" t="n">
        <v>39.31</v>
      </c>
      <c r="T694" t="n">
        <v>13064.51</v>
      </c>
      <c r="U694" t="n">
        <v>0.58</v>
      </c>
      <c r="V694" t="n">
        <v>0.86</v>
      </c>
      <c r="W694" t="n">
        <v>3.44</v>
      </c>
      <c r="X694" t="n">
        <v>0.85</v>
      </c>
      <c r="Y694" t="n">
        <v>1</v>
      </c>
      <c r="Z694" t="n">
        <v>10</v>
      </c>
    </row>
    <row r="695">
      <c r="A695" t="n">
        <v>8</v>
      </c>
      <c r="B695" t="n">
        <v>75</v>
      </c>
      <c r="C695" t="inlineStr">
        <is>
          <t xml:space="preserve">CONCLUIDO	</t>
        </is>
      </c>
      <c r="D695" t="n">
        <v>5.4465</v>
      </c>
      <c r="E695" t="n">
        <v>18.36</v>
      </c>
      <c r="F695" t="n">
        <v>14.89</v>
      </c>
      <c r="G695" t="n">
        <v>22.91</v>
      </c>
      <c r="H695" t="n">
        <v>0.35</v>
      </c>
      <c r="I695" t="n">
        <v>39</v>
      </c>
      <c r="J695" t="n">
        <v>153.23</v>
      </c>
      <c r="K695" t="n">
        <v>49.1</v>
      </c>
      <c r="L695" t="n">
        <v>3</v>
      </c>
      <c r="M695" t="n">
        <v>37</v>
      </c>
      <c r="N695" t="n">
        <v>26.13</v>
      </c>
      <c r="O695" t="n">
        <v>19131.85</v>
      </c>
      <c r="P695" t="n">
        <v>156.94</v>
      </c>
      <c r="Q695" t="n">
        <v>1389.59</v>
      </c>
      <c r="R695" t="n">
        <v>65.26000000000001</v>
      </c>
      <c r="S695" t="n">
        <v>39.31</v>
      </c>
      <c r="T695" t="n">
        <v>11998.14</v>
      </c>
      <c r="U695" t="n">
        <v>0.6</v>
      </c>
      <c r="V695" t="n">
        <v>0.86</v>
      </c>
      <c r="W695" t="n">
        <v>3.43</v>
      </c>
      <c r="X695" t="n">
        <v>0.77</v>
      </c>
      <c r="Y695" t="n">
        <v>1</v>
      </c>
      <c r="Z695" t="n">
        <v>10</v>
      </c>
    </row>
    <row r="696">
      <c r="A696" t="n">
        <v>9</v>
      </c>
      <c r="B696" t="n">
        <v>75</v>
      </c>
      <c r="C696" t="inlineStr">
        <is>
          <t xml:space="preserve">CONCLUIDO	</t>
        </is>
      </c>
      <c r="D696" t="n">
        <v>5.5024</v>
      </c>
      <c r="E696" t="n">
        <v>18.17</v>
      </c>
      <c r="F696" t="n">
        <v>14.83</v>
      </c>
      <c r="G696" t="n">
        <v>25.42</v>
      </c>
      <c r="H696" t="n">
        <v>0.37</v>
      </c>
      <c r="I696" t="n">
        <v>35</v>
      </c>
      <c r="J696" t="n">
        <v>153.58</v>
      </c>
      <c r="K696" t="n">
        <v>49.1</v>
      </c>
      <c r="L696" t="n">
        <v>3.25</v>
      </c>
      <c r="M696" t="n">
        <v>33</v>
      </c>
      <c r="N696" t="n">
        <v>26.23</v>
      </c>
      <c r="O696" t="n">
        <v>19175.02</v>
      </c>
      <c r="P696" t="n">
        <v>153.57</v>
      </c>
      <c r="Q696" t="n">
        <v>1389.94</v>
      </c>
      <c r="R696" t="n">
        <v>63.09</v>
      </c>
      <c r="S696" t="n">
        <v>39.31</v>
      </c>
      <c r="T696" t="n">
        <v>10933.7</v>
      </c>
      <c r="U696" t="n">
        <v>0.62</v>
      </c>
      <c r="V696" t="n">
        <v>0.87</v>
      </c>
      <c r="W696" t="n">
        <v>3.42</v>
      </c>
      <c r="X696" t="n">
        <v>0.7</v>
      </c>
      <c r="Y696" t="n">
        <v>1</v>
      </c>
      <c r="Z696" t="n">
        <v>10</v>
      </c>
    </row>
    <row r="697">
      <c r="A697" t="n">
        <v>10</v>
      </c>
      <c r="B697" t="n">
        <v>75</v>
      </c>
      <c r="C697" t="inlineStr">
        <is>
          <t xml:space="preserve">CONCLUIDO	</t>
        </is>
      </c>
      <c r="D697" t="n">
        <v>5.5556</v>
      </c>
      <c r="E697" t="n">
        <v>18</v>
      </c>
      <c r="F697" t="n">
        <v>14.75</v>
      </c>
      <c r="G697" t="n">
        <v>27.65</v>
      </c>
      <c r="H697" t="n">
        <v>0.4</v>
      </c>
      <c r="I697" t="n">
        <v>32</v>
      </c>
      <c r="J697" t="n">
        <v>153.93</v>
      </c>
      <c r="K697" t="n">
        <v>49.1</v>
      </c>
      <c r="L697" t="n">
        <v>3.5</v>
      </c>
      <c r="M697" t="n">
        <v>30</v>
      </c>
      <c r="N697" t="n">
        <v>26.33</v>
      </c>
      <c r="O697" t="n">
        <v>19218.22</v>
      </c>
      <c r="P697" t="n">
        <v>150.19</v>
      </c>
      <c r="Q697" t="n">
        <v>1389.87</v>
      </c>
      <c r="R697" t="n">
        <v>60.58</v>
      </c>
      <c r="S697" t="n">
        <v>39.31</v>
      </c>
      <c r="T697" t="n">
        <v>9696.09</v>
      </c>
      <c r="U697" t="n">
        <v>0.65</v>
      </c>
      <c r="V697" t="n">
        <v>0.87</v>
      </c>
      <c r="W697" t="n">
        <v>3.42</v>
      </c>
      <c r="X697" t="n">
        <v>0.62</v>
      </c>
      <c r="Y697" t="n">
        <v>1</v>
      </c>
      <c r="Z697" t="n">
        <v>10</v>
      </c>
    </row>
    <row r="698">
      <c r="A698" t="n">
        <v>11</v>
      </c>
      <c r="B698" t="n">
        <v>75</v>
      </c>
      <c r="C698" t="inlineStr">
        <is>
          <t xml:space="preserve">CONCLUIDO	</t>
        </is>
      </c>
      <c r="D698" t="n">
        <v>5.5902</v>
      </c>
      <c r="E698" t="n">
        <v>17.89</v>
      </c>
      <c r="F698" t="n">
        <v>14.7</v>
      </c>
      <c r="G698" t="n">
        <v>29.39</v>
      </c>
      <c r="H698" t="n">
        <v>0.43</v>
      </c>
      <c r="I698" t="n">
        <v>30</v>
      </c>
      <c r="J698" t="n">
        <v>154.28</v>
      </c>
      <c r="K698" t="n">
        <v>49.1</v>
      </c>
      <c r="L698" t="n">
        <v>3.75</v>
      </c>
      <c r="M698" t="n">
        <v>28</v>
      </c>
      <c r="N698" t="n">
        <v>26.43</v>
      </c>
      <c r="O698" t="n">
        <v>19261.45</v>
      </c>
      <c r="P698" t="n">
        <v>147.64</v>
      </c>
      <c r="Q698" t="n">
        <v>1389.74</v>
      </c>
      <c r="R698" t="n">
        <v>59.25</v>
      </c>
      <c r="S698" t="n">
        <v>39.31</v>
      </c>
      <c r="T698" t="n">
        <v>9038.139999999999</v>
      </c>
      <c r="U698" t="n">
        <v>0.66</v>
      </c>
      <c r="V698" t="n">
        <v>0.87</v>
      </c>
      <c r="W698" t="n">
        <v>3.4</v>
      </c>
      <c r="X698" t="n">
        <v>0.57</v>
      </c>
      <c r="Y698" t="n">
        <v>1</v>
      </c>
      <c r="Z698" t="n">
        <v>10</v>
      </c>
    </row>
    <row r="699">
      <c r="A699" t="n">
        <v>12</v>
      </c>
      <c r="B699" t="n">
        <v>75</v>
      </c>
      <c r="C699" t="inlineStr">
        <is>
          <t xml:space="preserve">CONCLUIDO	</t>
        </is>
      </c>
      <c r="D699" t="n">
        <v>5.6388</v>
      </c>
      <c r="E699" t="n">
        <v>17.73</v>
      </c>
      <c r="F699" t="n">
        <v>14.63</v>
      </c>
      <c r="G699" t="n">
        <v>32.52</v>
      </c>
      <c r="H699" t="n">
        <v>0.46</v>
      </c>
      <c r="I699" t="n">
        <v>27</v>
      </c>
      <c r="J699" t="n">
        <v>154.63</v>
      </c>
      <c r="K699" t="n">
        <v>49.1</v>
      </c>
      <c r="L699" t="n">
        <v>4</v>
      </c>
      <c r="M699" t="n">
        <v>25</v>
      </c>
      <c r="N699" t="n">
        <v>26.53</v>
      </c>
      <c r="O699" t="n">
        <v>19304.72</v>
      </c>
      <c r="P699" t="n">
        <v>144.91</v>
      </c>
      <c r="Q699" t="n">
        <v>1389.74</v>
      </c>
      <c r="R699" t="n">
        <v>57.23</v>
      </c>
      <c r="S699" t="n">
        <v>39.31</v>
      </c>
      <c r="T699" t="n">
        <v>8044.3</v>
      </c>
      <c r="U699" t="n">
        <v>0.6899999999999999</v>
      </c>
      <c r="V699" t="n">
        <v>0.88</v>
      </c>
      <c r="W699" t="n">
        <v>3.4</v>
      </c>
      <c r="X699" t="n">
        <v>0.51</v>
      </c>
      <c r="Y699" t="n">
        <v>1</v>
      </c>
      <c r="Z699" t="n">
        <v>10</v>
      </c>
    </row>
    <row r="700">
      <c r="A700" t="n">
        <v>13</v>
      </c>
      <c r="B700" t="n">
        <v>75</v>
      </c>
      <c r="C700" t="inlineStr">
        <is>
          <t xml:space="preserve">CONCLUIDO	</t>
        </is>
      </c>
      <c r="D700" t="n">
        <v>5.6673</v>
      </c>
      <c r="E700" t="n">
        <v>17.64</v>
      </c>
      <c r="F700" t="n">
        <v>14.6</v>
      </c>
      <c r="G700" t="n">
        <v>35.05</v>
      </c>
      <c r="H700" t="n">
        <v>0.49</v>
      </c>
      <c r="I700" t="n">
        <v>25</v>
      </c>
      <c r="J700" t="n">
        <v>154.98</v>
      </c>
      <c r="K700" t="n">
        <v>49.1</v>
      </c>
      <c r="L700" t="n">
        <v>4.25</v>
      </c>
      <c r="M700" t="n">
        <v>23</v>
      </c>
      <c r="N700" t="n">
        <v>26.63</v>
      </c>
      <c r="O700" t="n">
        <v>19348.03</v>
      </c>
      <c r="P700" t="n">
        <v>142.16</v>
      </c>
      <c r="Q700" t="n">
        <v>1389.76</v>
      </c>
      <c r="R700" t="n">
        <v>56.42</v>
      </c>
      <c r="S700" t="n">
        <v>39.31</v>
      </c>
      <c r="T700" t="n">
        <v>7651.85</v>
      </c>
      <c r="U700" t="n">
        <v>0.7</v>
      </c>
      <c r="V700" t="n">
        <v>0.88</v>
      </c>
      <c r="W700" t="n">
        <v>3.4</v>
      </c>
      <c r="X700" t="n">
        <v>0.48</v>
      </c>
      <c r="Y700" t="n">
        <v>1</v>
      </c>
      <c r="Z700" t="n">
        <v>10</v>
      </c>
    </row>
    <row r="701">
      <c r="A701" t="n">
        <v>14</v>
      </c>
      <c r="B701" t="n">
        <v>75</v>
      </c>
      <c r="C701" t="inlineStr">
        <is>
          <t xml:space="preserve">CONCLUIDO	</t>
        </is>
      </c>
      <c r="D701" t="n">
        <v>5.6833</v>
      </c>
      <c r="E701" t="n">
        <v>17.6</v>
      </c>
      <c r="F701" t="n">
        <v>14.59</v>
      </c>
      <c r="G701" t="n">
        <v>36.46</v>
      </c>
      <c r="H701" t="n">
        <v>0.51</v>
      </c>
      <c r="I701" t="n">
        <v>24</v>
      </c>
      <c r="J701" t="n">
        <v>155.33</v>
      </c>
      <c r="K701" t="n">
        <v>49.1</v>
      </c>
      <c r="L701" t="n">
        <v>4.5</v>
      </c>
      <c r="M701" t="n">
        <v>20</v>
      </c>
      <c r="N701" t="n">
        <v>26.74</v>
      </c>
      <c r="O701" t="n">
        <v>19391.36</v>
      </c>
      <c r="P701" t="n">
        <v>138.59</v>
      </c>
      <c r="Q701" t="n">
        <v>1389.67</v>
      </c>
      <c r="R701" t="n">
        <v>55.81</v>
      </c>
      <c r="S701" t="n">
        <v>39.31</v>
      </c>
      <c r="T701" t="n">
        <v>7352.58</v>
      </c>
      <c r="U701" t="n">
        <v>0.7</v>
      </c>
      <c r="V701" t="n">
        <v>0.88</v>
      </c>
      <c r="W701" t="n">
        <v>3.4</v>
      </c>
      <c r="X701" t="n">
        <v>0.46</v>
      </c>
      <c r="Y701" t="n">
        <v>1</v>
      </c>
      <c r="Z701" t="n">
        <v>10</v>
      </c>
    </row>
    <row r="702">
      <c r="A702" t="n">
        <v>15</v>
      </c>
      <c r="B702" t="n">
        <v>75</v>
      </c>
      <c r="C702" t="inlineStr">
        <is>
          <t xml:space="preserve">CONCLUIDO	</t>
        </is>
      </c>
      <c r="D702" t="n">
        <v>5.7187</v>
      </c>
      <c r="E702" t="n">
        <v>17.49</v>
      </c>
      <c r="F702" t="n">
        <v>14.54</v>
      </c>
      <c r="G702" t="n">
        <v>39.65</v>
      </c>
      <c r="H702" t="n">
        <v>0.54</v>
      </c>
      <c r="I702" t="n">
        <v>22</v>
      </c>
      <c r="J702" t="n">
        <v>155.68</v>
      </c>
      <c r="K702" t="n">
        <v>49.1</v>
      </c>
      <c r="L702" t="n">
        <v>4.75</v>
      </c>
      <c r="M702" t="n">
        <v>18</v>
      </c>
      <c r="N702" t="n">
        <v>26.84</v>
      </c>
      <c r="O702" t="n">
        <v>19434.74</v>
      </c>
      <c r="P702" t="n">
        <v>136.86</v>
      </c>
      <c r="Q702" t="n">
        <v>1389.75</v>
      </c>
      <c r="R702" t="n">
        <v>54.21</v>
      </c>
      <c r="S702" t="n">
        <v>39.31</v>
      </c>
      <c r="T702" t="n">
        <v>6558.88</v>
      </c>
      <c r="U702" t="n">
        <v>0.73</v>
      </c>
      <c r="V702" t="n">
        <v>0.88</v>
      </c>
      <c r="W702" t="n">
        <v>3.4</v>
      </c>
      <c r="X702" t="n">
        <v>0.42</v>
      </c>
      <c r="Y702" t="n">
        <v>1</v>
      </c>
      <c r="Z702" t="n">
        <v>10</v>
      </c>
    </row>
    <row r="703">
      <c r="A703" t="n">
        <v>16</v>
      </c>
      <c r="B703" t="n">
        <v>75</v>
      </c>
      <c r="C703" t="inlineStr">
        <is>
          <t xml:space="preserve">CONCLUIDO	</t>
        </is>
      </c>
      <c r="D703" t="n">
        <v>5.7342</v>
      </c>
      <c r="E703" t="n">
        <v>17.44</v>
      </c>
      <c r="F703" t="n">
        <v>14.52</v>
      </c>
      <c r="G703" t="n">
        <v>41.49</v>
      </c>
      <c r="H703" t="n">
        <v>0.57</v>
      </c>
      <c r="I703" t="n">
        <v>21</v>
      </c>
      <c r="J703" t="n">
        <v>156.03</v>
      </c>
      <c r="K703" t="n">
        <v>49.1</v>
      </c>
      <c r="L703" t="n">
        <v>5</v>
      </c>
      <c r="M703" t="n">
        <v>13</v>
      </c>
      <c r="N703" t="n">
        <v>26.94</v>
      </c>
      <c r="O703" t="n">
        <v>19478.15</v>
      </c>
      <c r="P703" t="n">
        <v>134.16</v>
      </c>
      <c r="Q703" t="n">
        <v>1389.57</v>
      </c>
      <c r="R703" t="n">
        <v>53.4</v>
      </c>
      <c r="S703" t="n">
        <v>39.31</v>
      </c>
      <c r="T703" t="n">
        <v>6162.84</v>
      </c>
      <c r="U703" t="n">
        <v>0.74</v>
      </c>
      <c r="V703" t="n">
        <v>0.88</v>
      </c>
      <c r="W703" t="n">
        <v>3.4</v>
      </c>
      <c r="X703" t="n">
        <v>0.4</v>
      </c>
      <c r="Y703" t="n">
        <v>1</v>
      </c>
      <c r="Z703" t="n">
        <v>10</v>
      </c>
    </row>
    <row r="704">
      <c r="A704" t="n">
        <v>17</v>
      </c>
      <c r="B704" t="n">
        <v>75</v>
      </c>
      <c r="C704" t="inlineStr">
        <is>
          <t xml:space="preserve">CONCLUIDO	</t>
        </is>
      </c>
      <c r="D704" t="n">
        <v>5.7461</v>
      </c>
      <c r="E704" t="n">
        <v>17.4</v>
      </c>
      <c r="F704" t="n">
        <v>14.52</v>
      </c>
      <c r="G704" t="n">
        <v>43.55</v>
      </c>
      <c r="H704" t="n">
        <v>0.59</v>
      </c>
      <c r="I704" t="n">
        <v>20</v>
      </c>
      <c r="J704" t="n">
        <v>156.39</v>
      </c>
      <c r="K704" t="n">
        <v>49.1</v>
      </c>
      <c r="L704" t="n">
        <v>5.25</v>
      </c>
      <c r="M704" t="n">
        <v>3</v>
      </c>
      <c r="N704" t="n">
        <v>27.04</v>
      </c>
      <c r="O704" t="n">
        <v>19521.59</v>
      </c>
      <c r="P704" t="n">
        <v>132.57</v>
      </c>
      <c r="Q704" t="n">
        <v>1389.76</v>
      </c>
      <c r="R704" t="n">
        <v>52.85</v>
      </c>
      <c r="S704" t="n">
        <v>39.31</v>
      </c>
      <c r="T704" t="n">
        <v>5891.56</v>
      </c>
      <c r="U704" t="n">
        <v>0.74</v>
      </c>
      <c r="V704" t="n">
        <v>0.88</v>
      </c>
      <c r="W704" t="n">
        <v>3.41</v>
      </c>
      <c r="X704" t="n">
        <v>0.39</v>
      </c>
      <c r="Y704" t="n">
        <v>1</v>
      </c>
      <c r="Z704" t="n">
        <v>10</v>
      </c>
    </row>
    <row r="705">
      <c r="A705" t="n">
        <v>18</v>
      </c>
      <c r="B705" t="n">
        <v>75</v>
      </c>
      <c r="C705" t="inlineStr">
        <is>
          <t xml:space="preserve">CONCLUIDO	</t>
        </is>
      </c>
      <c r="D705" t="n">
        <v>5.744</v>
      </c>
      <c r="E705" t="n">
        <v>17.41</v>
      </c>
      <c r="F705" t="n">
        <v>14.52</v>
      </c>
      <c r="G705" t="n">
        <v>43.57</v>
      </c>
      <c r="H705" t="n">
        <v>0.62</v>
      </c>
      <c r="I705" t="n">
        <v>20</v>
      </c>
      <c r="J705" t="n">
        <v>156.74</v>
      </c>
      <c r="K705" t="n">
        <v>49.1</v>
      </c>
      <c r="L705" t="n">
        <v>5.5</v>
      </c>
      <c r="M705" t="n">
        <v>1</v>
      </c>
      <c r="N705" t="n">
        <v>27.14</v>
      </c>
      <c r="O705" t="n">
        <v>19565.07</v>
      </c>
      <c r="P705" t="n">
        <v>133.04</v>
      </c>
      <c r="Q705" t="n">
        <v>1389.76</v>
      </c>
      <c r="R705" t="n">
        <v>52.91</v>
      </c>
      <c r="S705" t="n">
        <v>39.31</v>
      </c>
      <c r="T705" t="n">
        <v>5919.56</v>
      </c>
      <c r="U705" t="n">
        <v>0.74</v>
      </c>
      <c r="V705" t="n">
        <v>0.88</v>
      </c>
      <c r="W705" t="n">
        <v>3.42</v>
      </c>
      <c r="X705" t="n">
        <v>0.4</v>
      </c>
      <c r="Y705" t="n">
        <v>1</v>
      </c>
      <c r="Z705" t="n">
        <v>10</v>
      </c>
    </row>
    <row r="706">
      <c r="A706" t="n">
        <v>19</v>
      </c>
      <c r="B706" t="n">
        <v>75</v>
      </c>
      <c r="C706" t="inlineStr">
        <is>
          <t xml:space="preserve">CONCLUIDO	</t>
        </is>
      </c>
      <c r="D706" t="n">
        <v>5.7424</v>
      </c>
      <c r="E706" t="n">
        <v>17.41</v>
      </c>
      <c r="F706" t="n">
        <v>14.53</v>
      </c>
      <c r="G706" t="n">
        <v>43.58</v>
      </c>
      <c r="H706" t="n">
        <v>0.65</v>
      </c>
      <c r="I706" t="n">
        <v>20</v>
      </c>
      <c r="J706" t="n">
        <v>157.09</v>
      </c>
      <c r="K706" t="n">
        <v>49.1</v>
      </c>
      <c r="L706" t="n">
        <v>5.75</v>
      </c>
      <c r="M706" t="n">
        <v>0</v>
      </c>
      <c r="N706" t="n">
        <v>27.25</v>
      </c>
      <c r="O706" t="n">
        <v>19608.58</v>
      </c>
      <c r="P706" t="n">
        <v>133.34</v>
      </c>
      <c r="Q706" t="n">
        <v>1389.81</v>
      </c>
      <c r="R706" t="n">
        <v>52.94</v>
      </c>
      <c r="S706" t="n">
        <v>39.31</v>
      </c>
      <c r="T706" t="n">
        <v>5936.06</v>
      </c>
      <c r="U706" t="n">
        <v>0.74</v>
      </c>
      <c r="V706" t="n">
        <v>0.88</v>
      </c>
      <c r="W706" t="n">
        <v>3.42</v>
      </c>
      <c r="X706" t="n">
        <v>0.4</v>
      </c>
      <c r="Y706" t="n">
        <v>1</v>
      </c>
      <c r="Z706" t="n">
        <v>10</v>
      </c>
    </row>
    <row r="707">
      <c r="A707" t="n">
        <v>0</v>
      </c>
      <c r="B707" t="n">
        <v>95</v>
      </c>
      <c r="C707" t="inlineStr">
        <is>
          <t xml:space="preserve">CONCLUIDO	</t>
        </is>
      </c>
      <c r="D707" t="n">
        <v>3.7885</v>
      </c>
      <c r="E707" t="n">
        <v>26.4</v>
      </c>
      <c r="F707" t="n">
        <v>17.6</v>
      </c>
      <c r="G707" t="n">
        <v>6.21</v>
      </c>
      <c r="H707" t="n">
        <v>0.1</v>
      </c>
      <c r="I707" t="n">
        <v>170</v>
      </c>
      <c r="J707" t="n">
        <v>185.69</v>
      </c>
      <c r="K707" t="n">
        <v>53.44</v>
      </c>
      <c r="L707" t="n">
        <v>1</v>
      </c>
      <c r="M707" t="n">
        <v>168</v>
      </c>
      <c r="N707" t="n">
        <v>36.26</v>
      </c>
      <c r="O707" t="n">
        <v>23136.14</v>
      </c>
      <c r="P707" t="n">
        <v>235.53</v>
      </c>
      <c r="Q707" t="n">
        <v>1390.68</v>
      </c>
      <c r="R707" t="n">
        <v>149.95</v>
      </c>
      <c r="S707" t="n">
        <v>39.31</v>
      </c>
      <c r="T707" t="n">
        <v>53688.79</v>
      </c>
      <c r="U707" t="n">
        <v>0.26</v>
      </c>
      <c r="V707" t="n">
        <v>0.73</v>
      </c>
      <c r="W707" t="n">
        <v>3.63</v>
      </c>
      <c r="X707" t="n">
        <v>3.47</v>
      </c>
      <c r="Y707" t="n">
        <v>1</v>
      </c>
      <c r="Z707" t="n">
        <v>10</v>
      </c>
    </row>
    <row r="708">
      <c r="A708" t="n">
        <v>1</v>
      </c>
      <c r="B708" t="n">
        <v>95</v>
      </c>
      <c r="C708" t="inlineStr">
        <is>
          <t xml:space="preserve">CONCLUIDO	</t>
        </is>
      </c>
      <c r="D708" t="n">
        <v>4.1634</v>
      </c>
      <c r="E708" t="n">
        <v>24.02</v>
      </c>
      <c r="F708" t="n">
        <v>16.75</v>
      </c>
      <c r="G708" t="n">
        <v>7.79</v>
      </c>
      <c r="H708" t="n">
        <v>0.12</v>
      </c>
      <c r="I708" t="n">
        <v>129</v>
      </c>
      <c r="J708" t="n">
        <v>186.07</v>
      </c>
      <c r="K708" t="n">
        <v>53.44</v>
      </c>
      <c r="L708" t="n">
        <v>1.25</v>
      </c>
      <c r="M708" t="n">
        <v>127</v>
      </c>
      <c r="N708" t="n">
        <v>36.39</v>
      </c>
      <c r="O708" t="n">
        <v>23182.76</v>
      </c>
      <c r="P708" t="n">
        <v>222.53</v>
      </c>
      <c r="Q708" t="n">
        <v>1390.15</v>
      </c>
      <c r="R708" t="n">
        <v>122.73</v>
      </c>
      <c r="S708" t="n">
        <v>39.31</v>
      </c>
      <c r="T708" t="n">
        <v>40285.23</v>
      </c>
      <c r="U708" t="n">
        <v>0.32</v>
      </c>
      <c r="V708" t="n">
        <v>0.77</v>
      </c>
      <c r="W708" t="n">
        <v>3.58</v>
      </c>
      <c r="X708" t="n">
        <v>2.62</v>
      </c>
      <c r="Y708" t="n">
        <v>1</v>
      </c>
      <c r="Z708" t="n">
        <v>10</v>
      </c>
    </row>
    <row r="709">
      <c r="A709" t="n">
        <v>2</v>
      </c>
      <c r="B709" t="n">
        <v>95</v>
      </c>
      <c r="C709" t="inlineStr">
        <is>
          <t xml:space="preserve">CONCLUIDO	</t>
        </is>
      </c>
      <c r="D709" t="n">
        <v>4.4429</v>
      </c>
      <c r="E709" t="n">
        <v>22.51</v>
      </c>
      <c r="F709" t="n">
        <v>16.21</v>
      </c>
      <c r="G709" t="n">
        <v>9.44</v>
      </c>
      <c r="H709" t="n">
        <v>0.14</v>
      </c>
      <c r="I709" t="n">
        <v>103</v>
      </c>
      <c r="J709" t="n">
        <v>186.45</v>
      </c>
      <c r="K709" t="n">
        <v>53.44</v>
      </c>
      <c r="L709" t="n">
        <v>1.5</v>
      </c>
      <c r="M709" t="n">
        <v>101</v>
      </c>
      <c r="N709" t="n">
        <v>36.51</v>
      </c>
      <c r="O709" t="n">
        <v>23229.42</v>
      </c>
      <c r="P709" t="n">
        <v>213.75</v>
      </c>
      <c r="Q709" t="n">
        <v>1390.07</v>
      </c>
      <c r="R709" t="n">
        <v>106.08</v>
      </c>
      <c r="S709" t="n">
        <v>39.31</v>
      </c>
      <c r="T709" t="n">
        <v>32090.02</v>
      </c>
      <c r="U709" t="n">
        <v>0.37</v>
      </c>
      <c r="V709" t="n">
        <v>0.79</v>
      </c>
      <c r="W709" t="n">
        <v>3.53</v>
      </c>
      <c r="X709" t="n">
        <v>2.08</v>
      </c>
      <c r="Y709" t="n">
        <v>1</v>
      </c>
      <c r="Z709" t="n">
        <v>10</v>
      </c>
    </row>
    <row r="710">
      <c r="A710" t="n">
        <v>3</v>
      </c>
      <c r="B710" t="n">
        <v>95</v>
      </c>
      <c r="C710" t="inlineStr">
        <is>
          <t xml:space="preserve">CONCLUIDO	</t>
        </is>
      </c>
      <c r="D710" t="n">
        <v>4.6431</v>
      </c>
      <c r="E710" t="n">
        <v>21.54</v>
      </c>
      <c r="F710" t="n">
        <v>15.87</v>
      </c>
      <c r="G710" t="n">
        <v>11.07</v>
      </c>
      <c r="H710" t="n">
        <v>0.17</v>
      </c>
      <c r="I710" t="n">
        <v>86</v>
      </c>
      <c r="J710" t="n">
        <v>186.83</v>
      </c>
      <c r="K710" t="n">
        <v>53.44</v>
      </c>
      <c r="L710" t="n">
        <v>1.75</v>
      </c>
      <c r="M710" t="n">
        <v>84</v>
      </c>
      <c r="N710" t="n">
        <v>36.64</v>
      </c>
      <c r="O710" t="n">
        <v>23276.13</v>
      </c>
      <c r="P710" t="n">
        <v>207.72</v>
      </c>
      <c r="Q710" t="n">
        <v>1390.15</v>
      </c>
      <c r="R710" t="n">
        <v>95.11</v>
      </c>
      <c r="S710" t="n">
        <v>39.31</v>
      </c>
      <c r="T710" t="n">
        <v>26692.92</v>
      </c>
      <c r="U710" t="n">
        <v>0.41</v>
      </c>
      <c r="V710" t="n">
        <v>0.8100000000000001</v>
      </c>
      <c r="W710" t="n">
        <v>3.52</v>
      </c>
      <c r="X710" t="n">
        <v>1.74</v>
      </c>
      <c r="Y710" t="n">
        <v>1</v>
      </c>
      <c r="Z710" t="n">
        <v>10</v>
      </c>
    </row>
    <row r="711">
      <c r="A711" t="n">
        <v>4</v>
      </c>
      <c r="B711" t="n">
        <v>95</v>
      </c>
      <c r="C711" t="inlineStr">
        <is>
          <t xml:space="preserve">CONCLUIDO	</t>
        </is>
      </c>
      <c r="D711" t="n">
        <v>4.8007</v>
      </c>
      <c r="E711" t="n">
        <v>20.83</v>
      </c>
      <c r="F711" t="n">
        <v>15.61</v>
      </c>
      <c r="G711" t="n">
        <v>12.65</v>
      </c>
      <c r="H711" t="n">
        <v>0.19</v>
      </c>
      <c r="I711" t="n">
        <v>74</v>
      </c>
      <c r="J711" t="n">
        <v>187.21</v>
      </c>
      <c r="K711" t="n">
        <v>53.44</v>
      </c>
      <c r="L711" t="n">
        <v>2</v>
      </c>
      <c r="M711" t="n">
        <v>72</v>
      </c>
      <c r="N711" t="n">
        <v>36.77</v>
      </c>
      <c r="O711" t="n">
        <v>23322.88</v>
      </c>
      <c r="P711" t="n">
        <v>202.67</v>
      </c>
      <c r="Q711" t="n">
        <v>1389.76</v>
      </c>
      <c r="R711" t="n">
        <v>87.66</v>
      </c>
      <c r="S711" t="n">
        <v>39.31</v>
      </c>
      <c r="T711" t="n">
        <v>23026.23</v>
      </c>
      <c r="U711" t="n">
        <v>0.45</v>
      </c>
      <c r="V711" t="n">
        <v>0.82</v>
      </c>
      <c r="W711" t="n">
        <v>3.48</v>
      </c>
      <c r="X711" t="n">
        <v>1.48</v>
      </c>
      <c r="Y711" t="n">
        <v>1</v>
      </c>
      <c r="Z711" t="n">
        <v>10</v>
      </c>
    </row>
    <row r="712">
      <c r="A712" t="n">
        <v>5</v>
      </c>
      <c r="B712" t="n">
        <v>95</v>
      </c>
      <c r="C712" t="inlineStr">
        <is>
          <t xml:space="preserve">CONCLUIDO	</t>
        </is>
      </c>
      <c r="D712" t="n">
        <v>4.9287</v>
      </c>
      <c r="E712" t="n">
        <v>20.29</v>
      </c>
      <c r="F712" t="n">
        <v>15.4</v>
      </c>
      <c r="G712" t="n">
        <v>14.22</v>
      </c>
      <c r="H712" t="n">
        <v>0.21</v>
      </c>
      <c r="I712" t="n">
        <v>65</v>
      </c>
      <c r="J712" t="n">
        <v>187.59</v>
      </c>
      <c r="K712" t="n">
        <v>53.44</v>
      </c>
      <c r="L712" t="n">
        <v>2.25</v>
      </c>
      <c r="M712" t="n">
        <v>63</v>
      </c>
      <c r="N712" t="n">
        <v>36.9</v>
      </c>
      <c r="O712" t="n">
        <v>23369.68</v>
      </c>
      <c r="P712" t="n">
        <v>198.58</v>
      </c>
      <c r="Q712" t="n">
        <v>1389.87</v>
      </c>
      <c r="R712" t="n">
        <v>81.38</v>
      </c>
      <c r="S712" t="n">
        <v>39.31</v>
      </c>
      <c r="T712" t="n">
        <v>19932.51</v>
      </c>
      <c r="U712" t="n">
        <v>0.48</v>
      </c>
      <c r="V712" t="n">
        <v>0.83</v>
      </c>
      <c r="W712" t="n">
        <v>3.46</v>
      </c>
      <c r="X712" t="n">
        <v>1.28</v>
      </c>
      <c r="Y712" t="n">
        <v>1</v>
      </c>
      <c r="Z712" t="n">
        <v>10</v>
      </c>
    </row>
    <row r="713">
      <c r="A713" t="n">
        <v>6</v>
      </c>
      <c r="B713" t="n">
        <v>95</v>
      </c>
      <c r="C713" t="inlineStr">
        <is>
          <t xml:space="preserve">CONCLUIDO	</t>
        </is>
      </c>
      <c r="D713" t="n">
        <v>5.0383</v>
      </c>
      <c r="E713" t="n">
        <v>19.85</v>
      </c>
      <c r="F713" t="n">
        <v>15.26</v>
      </c>
      <c r="G713" t="n">
        <v>16.06</v>
      </c>
      <c r="H713" t="n">
        <v>0.24</v>
      </c>
      <c r="I713" t="n">
        <v>57</v>
      </c>
      <c r="J713" t="n">
        <v>187.97</v>
      </c>
      <c r="K713" t="n">
        <v>53.44</v>
      </c>
      <c r="L713" t="n">
        <v>2.5</v>
      </c>
      <c r="M713" t="n">
        <v>55</v>
      </c>
      <c r="N713" t="n">
        <v>37.03</v>
      </c>
      <c r="O713" t="n">
        <v>23416.52</v>
      </c>
      <c r="P713" t="n">
        <v>195.15</v>
      </c>
      <c r="Q713" t="n">
        <v>1389.77</v>
      </c>
      <c r="R713" t="n">
        <v>76.45999999999999</v>
      </c>
      <c r="S713" t="n">
        <v>39.31</v>
      </c>
      <c r="T713" t="n">
        <v>17509.61</v>
      </c>
      <c r="U713" t="n">
        <v>0.51</v>
      </c>
      <c r="V713" t="n">
        <v>0.84</v>
      </c>
      <c r="W713" t="n">
        <v>3.46</v>
      </c>
      <c r="X713" t="n">
        <v>1.13</v>
      </c>
      <c r="Y713" t="n">
        <v>1</v>
      </c>
      <c r="Z713" t="n">
        <v>10</v>
      </c>
    </row>
    <row r="714">
      <c r="A714" t="n">
        <v>7</v>
      </c>
      <c r="B714" t="n">
        <v>95</v>
      </c>
      <c r="C714" t="inlineStr">
        <is>
          <t xml:space="preserve">CONCLUIDO	</t>
        </is>
      </c>
      <c r="D714" t="n">
        <v>5.127</v>
      </c>
      <c r="E714" t="n">
        <v>19.5</v>
      </c>
      <c r="F714" t="n">
        <v>15.14</v>
      </c>
      <c r="G714" t="n">
        <v>17.81</v>
      </c>
      <c r="H714" t="n">
        <v>0.26</v>
      </c>
      <c r="I714" t="n">
        <v>51</v>
      </c>
      <c r="J714" t="n">
        <v>188.35</v>
      </c>
      <c r="K714" t="n">
        <v>53.44</v>
      </c>
      <c r="L714" t="n">
        <v>2.75</v>
      </c>
      <c r="M714" t="n">
        <v>49</v>
      </c>
      <c r="N714" t="n">
        <v>37.16</v>
      </c>
      <c r="O714" t="n">
        <v>23463.4</v>
      </c>
      <c r="P714" t="n">
        <v>191.88</v>
      </c>
      <c r="Q714" t="n">
        <v>1389.77</v>
      </c>
      <c r="R714" t="n">
        <v>73.05</v>
      </c>
      <c r="S714" t="n">
        <v>39.31</v>
      </c>
      <c r="T714" t="n">
        <v>15835.57</v>
      </c>
      <c r="U714" t="n">
        <v>0.54</v>
      </c>
      <c r="V714" t="n">
        <v>0.85</v>
      </c>
      <c r="W714" t="n">
        <v>3.44</v>
      </c>
      <c r="X714" t="n">
        <v>1.01</v>
      </c>
      <c r="Y714" t="n">
        <v>1</v>
      </c>
      <c r="Z714" t="n">
        <v>10</v>
      </c>
    </row>
    <row r="715">
      <c r="A715" t="n">
        <v>8</v>
      </c>
      <c r="B715" t="n">
        <v>95</v>
      </c>
      <c r="C715" t="inlineStr">
        <is>
          <t xml:space="preserve">CONCLUIDO	</t>
        </is>
      </c>
      <c r="D715" t="n">
        <v>5.1875</v>
      </c>
      <c r="E715" t="n">
        <v>19.28</v>
      </c>
      <c r="F715" t="n">
        <v>15.06</v>
      </c>
      <c r="G715" t="n">
        <v>19.22</v>
      </c>
      <c r="H715" t="n">
        <v>0.28</v>
      </c>
      <c r="I715" t="n">
        <v>47</v>
      </c>
      <c r="J715" t="n">
        <v>188.73</v>
      </c>
      <c r="K715" t="n">
        <v>53.44</v>
      </c>
      <c r="L715" t="n">
        <v>3</v>
      </c>
      <c r="M715" t="n">
        <v>45</v>
      </c>
      <c r="N715" t="n">
        <v>37.29</v>
      </c>
      <c r="O715" t="n">
        <v>23510.33</v>
      </c>
      <c r="P715" t="n">
        <v>189.83</v>
      </c>
      <c r="Q715" t="n">
        <v>1389.84</v>
      </c>
      <c r="R715" t="n">
        <v>70.43000000000001</v>
      </c>
      <c r="S715" t="n">
        <v>39.31</v>
      </c>
      <c r="T715" t="n">
        <v>14546.98</v>
      </c>
      <c r="U715" t="n">
        <v>0.5600000000000001</v>
      </c>
      <c r="V715" t="n">
        <v>0.85</v>
      </c>
      <c r="W715" t="n">
        <v>3.44</v>
      </c>
      <c r="X715" t="n">
        <v>0.9399999999999999</v>
      </c>
      <c r="Y715" t="n">
        <v>1</v>
      </c>
      <c r="Z715" t="n">
        <v>10</v>
      </c>
    </row>
    <row r="716">
      <c r="A716" t="n">
        <v>9</v>
      </c>
      <c r="B716" t="n">
        <v>95</v>
      </c>
      <c r="C716" t="inlineStr">
        <is>
          <t xml:space="preserve">CONCLUIDO	</t>
        </is>
      </c>
      <c r="D716" t="n">
        <v>5.251</v>
      </c>
      <c r="E716" t="n">
        <v>19.04</v>
      </c>
      <c r="F716" t="n">
        <v>14.97</v>
      </c>
      <c r="G716" t="n">
        <v>20.89</v>
      </c>
      <c r="H716" t="n">
        <v>0.3</v>
      </c>
      <c r="I716" t="n">
        <v>43</v>
      </c>
      <c r="J716" t="n">
        <v>189.11</v>
      </c>
      <c r="K716" t="n">
        <v>53.44</v>
      </c>
      <c r="L716" t="n">
        <v>3.25</v>
      </c>
      <c r="M716" t="n">
        <v>41</v>
      </c>
      <c r="N716" t="n">
        <v>37.42</v>
      </c>
      <c r="O716" t="n">
        <v>23557.3</v>
      </c>
      <c r="P716" t="n">
        <v>186.78</v>
      </c>
      <c r="Q716" t="n">
        <v>1389.58</v>
      </c>
      <c r="R716" t="n">
        <v>68.01000000000001</v>
      </c>
      <c r="S716" t="n">
        <v>39.31</v>
      </c>
      <c r="T716" t="n">
        <v>13357.97</v>
      </c>
      <c r="U716" t="n">
        <v>0.58</v>
      </c>
      <c r="V716" t="n">
        <v>0.86</v>
      </c>
      <c r="W716" t="n">
        <v>3.43</v>
      </c>
      <c r="X716" t="n">
        <v>0.85</v>
      </c>
      <c r="Y716" t="n">
        <v>1</v>
      </c>
      <c r="Z716" t="n">
        <v>10</v>
      </c>
    </row>
    <row r="717">
      <c r="A717" t="n">
        <v>10</v>
      </c>
      <c r="B717" t="n">
        <v>95</v>
      </c>
      <c r="C717" t="inlineStr">
        <is>
          <t xml:space="preserve">CONCLUIDO	</t>
        </is>
      </c>
      <c r="D717" t="n">
        <v>5.3198</v>
      </c>
      <c r="E717" t="n">
        <v>18.8</v>
      </c>
      <c r="F717" t="n">
        <v>14.88</v>
      </c>
      <c r="G717" t="n">
        <v>22.89</v>
      </c>
      <c r="H717" t="n">
        <v>0.33</v>
      </c>
      <c r="I717" t="n">
        <v>39</v>
      </c>
      <c r="J717" t="n">
        <v>189.49</v>
      </c>
      <c r="K717" t="n">
        <v>53.44</v>
      </c>
      <c r="L717" t="n">
        <v>3.5</v>
      </c>
      <c r="M717" t="n">
        <v>37</v>
      </c>
      <c r="N717" t="n">
        <v>37.55</v>
      </c>
      <c r="O717" t="n">
        <v>23604.32</v>
      </c>
      <c r="P717" t="n">
        <v>184.16</v>
      </c>
      <c r="Q717" t="n">
        <v>1389.81</v>
      </c>
      <c r="R717" t="n">
        <v>64.86</v>
      </c>
      <c r="S717" t="n">
        <v>39.31</v>
      </c>
      <c r="T717" t="n">
        <v>11798.4</v>
      </c>
      <c r="U717" t="n">
        <v>0.61</v>
      </c>
      <c r="V717" t="n">
        <v>0.86</v>
      </c>
      <c r="W717" t="n">
        <v>3.42</v>
      </c>
      <c r="X717" t="n">
        <v>0.75</v>
      </c>
      <c r="Y717" t="n">
        <v>1</v>
      </c>
      <c r="Z717" t="n">
        <v>10</v>
      </c>
    </row>
    <row r="718">
      <c r="A718" t="n">
        <v>11</v>
      </c>
      <c r="B718" t="n">
        <v>95</v>
      </c>
      <c r="C718" t="inlineStr">
        <is>
          <t xml:space="preserve">CONCLUIDO	</t>
        </is>
      </c>
      <c r="D718" t="n">
        <v>5.3709</v>
      </c>
      <c r="E718" t="n">
        <v>18.62</v>
      </c>
      <c r="F718" t="n">
        <v>14.81</v>
      </c>
      <c r="G718" t="n">
        <v>24.68</v>
      </c>
      <c r="H718" t="n">
        <v>0.35</v>
      </c>
      <c r="I718" t="n">
        <v>36</v>
      </c>
      <c r="J718" t="n">
        <v>189.87</v>
      </c>
      <c r="K718" t="n">
        <v>53.44</v>
      </c>
      <c r="L718" t="n">
        <v>3.75</v>
      </c>
      <c r="M718" t="n">
        <v>34</v>
      </c>
      <c r="N718" t="n">
        <v>37.69</v>
      </c>
      <c r="O718" t="n">
        <v>23651.38</v>
      </c>
      <c r="P718" t="n">
        <v>181.5</v>
      </c>
      <c r="Q718" t="n">
        <v>1389.76</v>
      </c>
      <c r="R718" t="n">
        <v>62.6</v>
      </c>
      <c r="S718" t="n">
        <v>39.31</v>
      </c>
      <c r="T718" t="n">
        <v>10686.6</v>
      </c>
      <c r="U718" t="n">
        <v>0.63</v>
      </c>
      <c r="V718" t="n">
        <v>0.87</v>
      </c>
      <c r="W718" t="n">
        <v>3.42</v>
      </c>
      <c r="X718" t="n">
        <v>0.6899999999999999</v>
      </c>
      <c r="Y718" t="n">
        <v>1</v>
      </c>
      <c r="Z718" t="n">
        <v>10</v>
      </c>
    </row>
    <row r="719">
      <c r="A719" t="n">
        <v>12</v>
      </c>
      <c r="B719" t="n">
        <v>95</v>
      </c>
      <c r="C719" t="inlineStr">
        <is>
          <t xml:space="preserve">CONCLUIDO	</t>
        </is>
      </c>
      <c r="D719" t="n">
        <v>5.4009</v>
      </c>
      <c r="E719" t="n">
        <v>18.52</v>
      </c>
      <c r="F719" t="n">
        <v>14.78</v>
      </c>
      <c r="G719" t="n">
        <v>26.08</v>
      </c>
      <c r="H719" t="n">
        <v>0.37</v>
      </c>
      <c r="I719" t="n">
        <v>34</v>
      </c>
      <c r="J719" t="n">
        <v>190.25</v>
      </c>
      <c r="K719" t="n">
        <v>53.44</v>
      </c>
      <c r="L719" t="n">
        <v>4</v>
      </c>
      <c r="M719" t="n">
        <v>32</v>
      </c>
      <c r="N719" t="n">
        <v>37.82</v>
      </c>
      <c r="O719" t="n">
        <v>23698.48</v>
      </c>
      <c r="P719" t="n">
        <v>179.35</v>
      </c>
      <c r="Q719" t="n">
        <v>1389.82</v>
      </c>
      <c r="R719" t="n">
        <v>62.05</v>
      </c>
      <c r="S719" t="n">
        <v>39.31</v>
      </c>
      <c r="T719" t="n">
        <v>10421.32</v>
      </c>
      <c r="U719" t="n">
        <v>0.63</v>
      </c>
      <c r="V719" t="n">
        <v>0.87</v>
      </c>
      <c r="W719" t="n">
        <v>3.41</v>
      </c>
      <c r="X719" t="n">
        <v>0.66</v>
      </c>
      <c r="Y719" t="n">
        <v>1</v>
      </c>
      <c r="Z719" t="n">
        <v>10</v>
      </c>
    </row>
    <row r="720">
      <c r="A720" t="n">
        <v>13</v>
      </c>
      <c r="B720" t="n">
        <v>95</v>
      </c>
      <c r="C720" t="inlineStr">
        <is>
          <t xml:space="preserve">CONCLUIDO	</t>
        </is>
      </c>
      <c r="D720" t="n">
        <v>5.4455</v>
      </c>
      <c r="E720" t="n">
        <v>18.36</v>
      </c>
      <c r="F720" t="n">
        <v>14.74</v>
      </c>
      <c r="G720" t="n">
        <v>28.53</v>
      </c>
      <c r="H720" t="n">
        <v>0.4</v>
      </c>
      <c r="I720" t="n">
        <v>31</v>
      </c>
      <c r="J720" t="n">
        <v>190.63</v>
      </c>
      <c r="K720" t="n">
        <v>53.44</v>
      </c>
      <c r="L720" t="n">
        <v>4.25</v>
      </c>
      <c r="M720" t="n">
        <v>29</v>
      </c>
      <c r="N720" t="n">
        <v>37.95</v>
      </c>
      <c r="O720" t="n">
        <v>23745.63</v>
      </c>
      <c r="P720" t="n">
        <v>177.44</v>
      </c>
      <c r="Q720" t="n">
        <v>1389.74</v>
      </c>
      <c r="R720" t="n">
        <v>60.76</v>
      </c>
      <c r="S720" t="n">
        <v>39.31</v>
      </c>
      <c r="T720" t="n">
        <v>9790.77</v>
      </c>
      <c r="U720" t="n">
        <v>0.65</v>
      </c>
      <c r="V720" t="n">
        <v>0.87</v>
      </c>
      <c r="W720" t="n">
        <v>3.41</v>
      </c>
      <c r="X720" t="n">
        <v>0.62</v>
      </c>
      <c r="Y720" t="n">
        <v>1</v>
      </c>
      <c r="Z720" t="n">
        <v>10</v>
      </c>
    </row>
    <row r="721">
      <c r="A721" t="n">
        <v>14</v>
      </c>
      <c r="B721" t="n">
        <v>95</v>
      </c>
      <c r="C721" t="inlineStr">
        <is>
          <t xml:space="preserve">CONCLUIDO	</t>
        </is>
      </c>
      <c r="D721" t="n">
        <v>5.4794</v>
      </c>
      <c r="E721" t="n">
        <v>18.25</v>
      </c>
      <c r="F721" t="n">
        <v>14.7</v>
      </c>
      <c r="G721" t="n">
        <v>30.42</v>
      </c>
      <c r="H721" t="n">
        <v>0.42</v>
      </c>
      <c r="I721" t="n">
        <v>29</v>
      </c>
      <c r="J721" t="n">
        <v>191.02</v>
      </c>
      <c r="K721" t="n">
        <v>53.44</v>
      </c>
      <c r="L721" t="n">
        <v>4.5</v>
      </c>
      <c r="M721" t="n">
        <v>27</v>
      </c>
      <c r="N721" t="n">
        <v>38.08</v>
      </c>
      <c r="O721" t="n">
        <v>23792.83</v>
      </c>
      <c r="P721" t="n">
        <v>175.2</v>
      </c>
      <c r="Q721" t="n">
        <v>1389.74</v>
      </c>
      <c r="R721" t="n">
        <v>59.1</v>
      </c>
      <c r="S721" t="n">
        <v>39.31</v>
      </c>
      <c r="T721" t="n">
        <v>8972.84</v>
      </c>
      <c r="U721" t="n">
        <v>0.67</v>
      </c>
      <c r="V721" t="n">
        <v>0.87</v>
      </c>
      <c r="W721" t="n">
        <v>3.42</v>
      </c>
      <c r="X721" t="n">
        <v>0.58</v>
      </c>
      <c r="Y721" t="n">
        <v>1</v>
      </c>
      <c r="Z721" t="n">
        <v>10</v>
      </c>
    </row>
    <row r="722">
      <c r="A722" t="n">
        <v>15</v>
      </c>
      <c r="B722" t="n">
        <v>95</v>
      </c>
      <c r="C722" t="inlineStr">
        <is>
          <t xml:space="preserve">CONCLUIDO	</t>
        </is>
      </c>
      <c r="D722" t="n">
        <v>5.5024</v>
      </c>
      <c r="E722" t="n">
        <v>18.17</v>
      </c>
      <c r="F722" t="n">
        <v>14.66</v>
      </c>
      <c r="G722" t="n">
        <v>31.42</v>
      </c>
      <c r="H722" t="n">
        <v>0.44</v>
      </c>
      <c r="I722" t="n">
        <v>28</v>
      </c>
      <c r="J722" t="n">
        <v>191.4</v>
      </c>
      <c r="K722" t="n">
        <v>53.44</v>
      </c>
      <c r="L722" t="n">
        <v>4.75</v>
      </c>
      <c r="M722" t="n">
        <v>26</v>
      </c>
      <c r="N722" t="n">
        <v>38.22</v>
      </c>
      <c r="O722" t="n">
        <v>23840.07</v>
      </c>
      <c r="P722" t="n">
        <v>173.06</v>
      </c>
      <c r="Q722" t="n">
        <v>1389.8</v>
      </c>
      <c r="R722" t="n">
        <v>58.22</v>
      </c>
      <c r="S722" t="n">
        <v>39.31</v>
      </c>
      <c r="T722" t="n">
        <v>8538.030000000001</v>
      </c>
      <c r="U722" t="n">
        <v>0.68</v>
      </c>
      <c r="V722" t="n">
        <v>0.88</v>
      </c>
      <c r="W722" t="n">
        <v>3.4</v>
      </c>
      <c r="X722" t="n">
        <v>0.54</v>
      </c>
      <c r="Y722" t="n">
        <v>1</v>
      </c>
      <c r="Z722" t="n">
        <v>10</v>
      </c>
    </row>
    <row r="723">
      <c r="A723" t="n">
        <v>16</v>
      </c>
      <c r="B723" t="n">
        <v>95</v>
      </c>
      <c r="C723" t="inlineStr">
        <is>
          <t xml:space="preserve">CONCLUIDO	</t>
        </is>
      </c>
      <c r="D723" t="n">
        <v>5.5347</v>
      </c>
      <c r="E723" t="n">
        <v>18.07</v>
      </c>
      <c r="F723" t="n">
        <v>14.63</v>
      </c>
      <c r="G723" t="n">
        <v>33.76</v>
      </c>
      <c r="H723" t="n">
        <v>0.46</v>
      </c>
      <c r="I723" t="n">
        <v>26</v>
      </c>
      <c r="J723" t="n">
        <v>191.78</v>
      </c>
      <c r="K723" t="n">
        <v>53.44</v>
      </c>
      <c r="L723" t="n">
        <v>5</v>
      </c>
      <c r="M723" t="n">
        <v>24</v>
      </c>
      <c r="N723" t="n">
        <v>38.35</v>
      </c>
      <c r="O723" t="n">
        <v>23887.36</v>
      </c>
      <c r="P723" t="n">
        <v>170.83</v>
      </c>
      <c r="Q723" t="n">
        <v>1389.7</v>
      </c>
      <c r="R723" t="n">
        <v>57.17</v>
      </c>
      <c r="S723" t="n">
        <v>39.31</v>
      </c>
      <c r="T723" t="n">
        <v>8020.61</v>
      </c>
      <c r="U723" t="n">
        <v>0.6899999999999999</v>
      </c>
      <c r="V723" t="n">
        <v>0.88</v>
      </c>
      <c r="W723" t="n">
        <v>3.4</v>
      </c>
      <c r="X723" t="n">
        <v>0.51</v>
      </c>
      <c r="Y723" t="n">
        <v>1</v>
      </c>
      <c r="Z723" t="n">
        <v>10</v>
      </c>
    </row>
    <row r="724">
      <c r="A724" t="n">
        <v>17</v>
      </c>
      <c r="B724" t="n">
        <v>95</v>
      </c>
      <c r="C724" t="inlineStr">
        <is>
          <t xml:space="preserve">CONCLUIDO	</t>
        </is>
      </c>
      <c r="D724" t="n">
        <v>5.5757</v>
      </c>
      <c r="E724" t="n">
        <v>17.93</v>
      </c>
      <c r="F724" t="n">
        <v>14.57</v>
      </c>
      <c r="G724" t="n">
        <v>36.43</v>
      </c>
      <c r="H724" t="n">
        <v>0.48</v>
      </c>
      <c r="I724" t="n">
        <v>24</v>
      </c>
      <c r="J724" t="n">
        <v>192.17</v>
      </c>
      <c r="K724" t="n">
        <v>53.44</v>
      </c>
      <c r="L724" t="n">
        <v>5.25</v>
      </c>
      <c r="M724" t="n">
        <v>22</v>
      </c>
      <c r="N724" t="n">
        <v>38.48</v>
      </c>
      <c r="O724" t="n">
        <v>23934.69</v>
      </c>
      <c r="P724" t="n">
        <v>168.38</v>
      </c>
      <c r="Q724" t="n">
        <v>1389.58</v>
      </c>
      <c r="R724" t="n">
        <v>55.32</v>
      </c>
      <c r="S724" t="n">
        <v>39.31</v>
      </c>
      <c r="T724" t="n">
        <v>7107.29</v>
      </c>
      <c r="U724" t="n">
        <v>0.71</v>
      </c>
      <c r="V724" t="n">
        <v>0.88</v>
      </c>
      <c r="W724" t="n">
        <v>3.4</v>
      </c>
      <c r="X724" t="n">
        <v>0.45</v>
      </c>
      <c r="Y724" t="n">
        <v>1</v>
      </c>
      <c r="Z724" t="n">
        <v>10</v>
      </c>
    </row>
    <row r="725">
      <c r="A725" t="n">
        <v>18</v>
      </c>
      <c r="B725" t="n">
        <v>95</v>
      </c>
      <c r="C725" t="inlineStr">
        <is>
          <t xml:space="preserve">CONCLUIDO	</t>
        </is>
      </c>
      <c r="D725" t="n">
        <v>5.5898</v>
      </c>
      <c r="E725" t="n">
        <v>17.89</v>
      </c>
      <c r="F725" t="n">
        <v>14.56</v>
      </c>
      <c r="G725" t="n">
        <v>38</v>
      </c>
      <c r="H725" t="n">
        <v>0.51</v>
      </c>
      <c r="I725" t="n">
        <v>23</v>
      </c>
      <c r="J725" t="n">
        <v>192.55</v>
      </c>
      <c r="K725" t="n">
        <v>53.44</v>
      </c>
      <c r="L725" t="n">
        <v>5.5</v>
      </c>
      <c r="M725" t="n">
        <v>21</v>
      </c>
      <c r="N725" t="n">
        <v>38.62</v>
      </c>
      <c r="O725" t="n">
        <v>23982.06</v>
      </c>
      <c r="P725" t="n">
        <v>166.52</v>
      </c>
      <c r="Q725" t="n">
        <v>1389.68</v>
      </c>
      <c r="R725" t="n">
        <v>55.04</v>
      </c>
      <c r="S725" t="n">
        <v>39.31</v>
      </c>
      <c r="T725" t="n">
        <v>6969.86</v>
      </c>
      <c r="U725" t="n">
        <v>0.71</v>
      </c>
      <c r="V725" t="n">
        <v>0.88</v>
      </c>
      <c r="W725" t="n">
        <v>3.4</v>
      </c>
      <c r="X725" t="n">
        <v>0.44</v>
      </c>
      <c r="Y725" t="n">
        <v>1</v>
      </c>
      <c r="Z725" t="n">
        <v>10</v>
      </c>
    </row>
    <row r="726">
      <c r="A726" t="n">
        <v>19</v>
      </c>
      <c r="B726" t="n">
        <v>95</v>
      </c>
      <c r="C726" t="inlineStr">
        <is>
          <t xml:space="preserve">CONCLUIDO	</t>
        </is>
      </c>
      <c r="D726" t="n">
        <v>5.608</v>
      </c>
      <c r="E726" t="n">
        <v>17.83</v>
      </c>
      <c r="F726" t="n">
        <v>14.54</v>
      </c>
      <c r="G726" t="n">
        <v>39.67</v>
      </c>
      <c r="H726" t="n">
        <v>0.53</v>
      </c>
      <c r="I726" t="n">
        <v>22</v>
      </c>
      <c r="J726" t="n">
        <v>192.94</v>
      </c>
      <c r="K726" t="n">
        <v>53.44</v>
      </c>
      <c r="L726" t="n">
        <v>5.75</v>
      </c>
      <c r="M726" t="n">
        <v>20</v>
      </c>
      <c r="N726" t="n">
        <v>38.75</v>
      </c>
      <c r="O726" t="n">
        <v>24029.48</v>
      </c>
      <c r="P726" t="n">
        <v>164.55</v>
      </c>
      <c r="Q726" t="n">
        <v>1389.6</v>
      </c>
      <c r="R726" t="n">
        <v>54.31</v>
      </c>
      <c r="S726" t="n">
        <v>39.31</v>
      </c>
      <c r="T726" t="n">
        <v>6612.13</v>
      </c>
      <c r="U726" t="n">
        <v>0.72</v>
      </c>
      <c r="V726" t="n">
        <v>0.88</v>
      </c>
      <c r="W726" t="n">
        <v>3.4</v>
      </c>
      <c r="X726" t="n">
        <v>0.42</v>
      </c>
      <c r="Y726" t="n">
        <v>1</v>
      </c>
      <c r="Z726" t="n">
        <v>10</v>
      </c>
    </row>
    <row r="727">
      <c r="A727" t="n">
        <v>20</v>
      </c>
      <c r="B727" t="n">
        <v>95</v>
      </c>
      <c r="C727" t="inlineStr">
        <is>
          <t xml:space="preserve">CONCLUIDO	</t>
        </is>
      </c>
      <c r="D727" t="n">
        <v>5.6296</v>
      </c>
      <c r="E727" t="n">
        <v>17.76</v>
      </c>
      <c r="F727" t="n">
        <v>14.51</v>
      </c>
      <c r="G727" t="n">
        <v>41.47</v>
      </c>
      <c r="H727" t="n">
        <v>0.55</v>
      </c>
      <c r="I727" t="n">
        <v>21</v>
      </c>
      <c r="J727" t="n">
        <v>193.32</v>
      </c>
      <c r="K727" t="n">
        <v>53.44</v>
      </c>
      <c r="L727" t="n">
        <v>6</v>
      </c>
      <c r="M727" t="n">
        <v>19</v>
      </c>
      <c r="N727" t="n">
        <v>38.89</v>
      </c>
      <c r="O727" t="n">
        <v>24076.95</v>
      </c>
      <c r="P727" t="n">
        <v>160.88</v>
      </c>
      <c r="Q727" t="n">
        <v>1389.67</v>
      </c>
      <c r="R727" t="n">
        <v>53.47</v>
      </c>
      <c r="S727" t="n">
        <v>39.31</v>
      </c>
      <c r="T727" t="n">
        <v>6196.22</v>
      </c>
      <c r="U727" t="n">
        <v>0.74</v>
      </c>
      <c r="V727" t="n">
        <v>0.88</v>
      </c>
      <c r="W727" t="n">
        <v>3.39</v>
      </c>
      <c r="X727" t="n">
        <v>0.39</v>
      </c>
      <c r="Y727" t="n">
        <v>1</v>
      </c>
      <c r="Z727" t="n">
        <v>10</v>
      </c>
    </row>
    <row r="728">
      <c r="A728" t="n">
        <v>21</v>
      </c>
      <c r="B728" t="n">
        <v>95</v>
      </c>
      <c r="C728" t="inlineStr">
        <is>
          <t xml:space="preserve">CONCLUIDO	</t>
        </is>
      </c>
      <c r="D728" t="n">
        <v>5.6486</v>
      </c>
      <c r="E728" t="n">
        <v>17.7</v>
      </c>
      <c r="F728" t="n">
        <v>14.49</v>
      </c>
      <c r="G728" t="n">
        <v>43.47</v>
      </c>
      <c r="H728" t="n">
        <v>0.57</v>
      </c>
      <c r="I728" t="n">
        <v>20</v>
      </c>
      <c r="J728" t="n">
        <v>193.71</v>
      </c>
      <c r="K728" t="n">
        <v>53.44</v>
      </c>
      <c r="L728" t="n">
        <v>6.25</v>
      </c>
      <c r="M728" t="n">
        <v>18</v>
      </c>
      <c r="N728" t="n">
        <v>39.02</v>
      </c>
      <c r="O728" t="n">
        <v>24124.47</v>
      </c>
      <c r="P728" t="n">
        <v>160.57</v>
      </c>
      <c r="Q728" t="n">
        <v>1389.61</v>
      </c>
      <c r="R728" t="n">
        <v>52.62</v>
      </c>
      <c r="S728" t="n">
        <v>39.31</v>
      </c>
      <c r="T728" t="n">
        <v>5776.89</v>
      </c>
      <c r="U728" t="n">
        <v>0.75</v>
      </c>
      <c r="V728" t="n">
        <v>0.89</v>
      </c>
      <c r="W728" t="n">
        <v>3.4</v>
      </c>
      <c r="X728" t="n">
        <v>0.37</v>
      </c>
      <c r="Y728" t="n">
        <v>1</v>
      </c>
      <c r="Z728" t="n">
        <v>10</v>
      </c>
    </row>
    <row r="729">
      <c r="A729" t="n">
        <v>22</v>
      </c>
      <c r="B729" t="n">
        <v>95</v>
      </c>
      <c r="C729" t="inlineStr">
        <is>
          <t xml:space="preserve">CONCLUIDO	</t>
        </is>
      </c>
      <c r="D729" t="n">
        <v>5.6653</v>
      </c>
      <c r="E729" t="n">
        <v>17.65</v>
      </c>
      <c r="F729" t="n">
        <v>14.48</v>
      </c>
      <c r="G729" t="n">
        <v>45.71</v>
      </c>
      <c r="H729" t="n">
        <v>0.59</v>
      </c>
      <c r="I729" t="n">
        <v>19</v>
      </c>
      <c r="J729" t="n">
        <v>194.09</v>
      </c>
      <c r="K729" t="n">
        <v>53.44</v>
      </c>
      <c r="L729" t="n">
        <v>6.5</v>
      </c>
      <c r="M729" t="n">
        <v>17</v>
      </c>
      <c r="N729" t="n">
        <v>39.16</v>
      </c>
      <c r="O729" t="n">
        <v>24172.03</v>
      </c>
      <c r="P729" t="n">
        <v>157.44</v>
      </c>
      <c r="Q729" t="n">
        <v>1389.61</v>
      </c>
      <c r="R729" t="n">
        <v>52.33</v>
      </c>
      <c r="S729" t="n">
        <v>39.31</v>
      </c>
      <c r="T729" t="n">
        <v>5634.8</v>
      </c>
      <c r="U729" t="n">
        <v>0.75</v>
      </c>
      <c r="V729" t="n">
        <v>0.89</v>
      </c>
      <c r="W729" t="n">
        <v>3.39</v>
      </c>
      <c r="X729" t="n">
        <v>0.35</v>
      </c>
      <c r="Y729" t="n">
        <v>1</v>
      </c>
      <c r="Z729" t="n">
        <v>10</v>
      </c>
    </row>
    <row r="730">
      <c r="A730" t="n">
        <v>23</v>
      </c>
      <c r="B730" t="n">
        <v>95</v>
      </c>
      <c r="C730" t="inlineStr">
        <is>
          <t xml:space="preserve">CONCLUIDO	</t>
        </is>
      </c>
      <c r="D730" t="n">
        <v>5.6768</v>
      </c>
      <c r="E730" t="n">
        <v>17.62</v>
      </c>
      <c r="F730" t="n">
        <v>14.48</v>
      </c>
      <c r="G730" t="n">
        <v>48.26</v>
      </c>
      <c r="H730" t="n">
        <v>0.62</v>
      </c>
      <c r="I730" t="n">
        <v>18</v>
      </c>
      <c r="J730" t="n">
        <v>194.48</v>
      </c>
      <c r="K730" t="n">
        <v>53.44</v>
      </c>
      <c r="L730" t="n">
        <v>6.75</v>
      </c>
      <c r="M730" t="n">
        <v>14</v>
      </c>
      <c r="N730" t="n">
        <v>39.29</v>
      </c>
      <c r="O730" t="n">
        <v>24219.63</v>
      </c>
      <c r="P730" t="n">
        <v>155</v>
      </c>
      <c r="Q730" t="n">
        <v>1389.75</v>
      </c>
      <c r="R730" t="n">
        <v>52.29</v>
      </c>
      <c r="S730" t="n">
        <v>39.31</v>
      </c>
      <c r="T730" t="n">
        <v>5622.74</v>
      </c>
      <c r="U730" t="n">
        <v>0.75</v>
      </c>
      <c r="V730" t="n">
        <v>0.89</v>
      </c>
      <c r="W730" t="n">
        <v>3.39</v>
      </c>
      <c r="X730" t="n">
        <v>0.35</v>
      </c>
      <c r="Y730" t="n">
        <v>1</v>
      </c>
      <c r="Z730" t="n">
        <v>10</v>
      </c>
    </row>
    <row r="731">
      <c r="A731" t="n">
        <v>24</v>
      </c>
      <c r="B731" t="n">
        <v>95</v>
      </c>
      <c r="C731" t="inlineStr">
        <is>
          <t xml:space="preserve">CONCLUIDO	</t>
        </is>
      </c>
      <c r="D731" t="n">
        <v>5.703</v>
      </c>
      <c r="E731" t="n">
        <v>17.53</v>
      </c>
      <c r="F731" t="n">
        <v>14.43</v>
      </c>
      <c r="G731" t="n">
        <v>50.94</v>
      </c>
      <c r="H731" t="n">
        <v>0.64</v>
      </c>
      <c r="I731" t="n">
        <v>17</v>
      </c>
      <c r="J731" t="n">
        <v>194.86</v>
      </c>
      <c r="K731" t="n">
        <v>53.44</v>
      </c>
      <c r="L731" t="n">
        <v>7</v>
      </c>
      <c r="M731" t="n">
        <v>11</v>
      </c>
      <c r="N731" t="n">
        <v>39.43</v>
      </c>
      <c r="O731" t="n">
        <v>24267.28</v>
      </c>
      <c r="P731" t="n">
        <v>152.95</v>
      </c>
      <c r="Q731" t="n">
        <v>1389.58</v>
      </c>
      <c r="R731" t="n">
        <v>50.99</v>
      </c>
      <c r="S731" t="n">
        <v>39.31</v>
      </c>
      <c r="T731" t="n">
        <v>4973.85</v>
      </c>
      <c r="U731" t="n">
        <v>0.77</v>
      </c>
      <c r="V731" t="n">
        <v>0.89</v>
      </c>
      <c r="W731" t="n">
        <v>3.39</v>
      </c>
      <c r="X731" t="n">
        <v>0.31</v>
      </c>
      <c r="Y731" t="n">
        <v>1</v>
      </c>
      <c r="Z731" t="n">
        <v>10</v>
      </c>
    </row>
    <row r="732">
      <c r="A732" t="n">
        <v>25</v>
      </c>
      <c r="B732" t="n">
        <v>95</v>
      </c>
      <c r="C732" t="inlineStr">
        <is>
          <t xml:space="preserve">CONCLUIDO	</t>
        </is>
      </c>
      <c r="D732" t="n">
        <v>5.6952</v>
      </c>
      <c r="E732" t="n">
        <v>17.56</v>
      </c>
      <c r="F732" t="n">
        <v>14.46</v>
      </c>
      <c r="G732" t="n">
        <v>51.03</v>
      </c>
      <c r="H732" t="n">
        <v>0.66</v>
      </c>
      <c r="I732" t="n">
        <v>17</v>
      </c>
      <c r="J732" t="n">
        <v>195.25</v>
      </c>
      <c r="K732" t="n">
        <v>53.44</v>
      </c>
      <c r="L732" t="n">
        <v>7.25</v>
      </c>
      <c r="M732" t="n">
        <v>8</v>
      </c>
      <c r="N732" t="n">
        <v>39.57</v>
      </c>
      <c r="O732" t="n">
        <v>24314.98</v>
      </c>
      <c r="P732" t="n">
        <v>152.12</v>
      </c>
      <c r="Q732" t="n">
        <v>1389.7</v>
      </c>
      <c r="R732" t="n">
        <v>51.46</v>
      </c>
      <c r="S732" t="n">
        <v>39.31</v>
      </c>
      <c r="T732" t="n">
        <v>5209.64</v>
      </c>
      <c r="U732" t="n">
        <v>0.76</v>
      </c>
      <c r="V732" t="n">
        <v>0.89</v>
      </c>
      <c r="W732" t="n">
        <v>3.4</v>
      </c>
      <c r="X732" t="n">
        <v>0.33</v>
      </c>
      <c r="Y732" t="n">
        <v>1</v>
      </c>
      <c r="Z732" t="n">
        <v>10</v>
      </c>
    </row>
    <row r="733">
      <c r="A733" t="n">
        <v>26</v>
      </c>
      <c r="B733" t="n">
        <v>95</v>
      </c>
      <c r="C733" t="inlineStr">
        <is>
          <t xml:space="preserve">CONCLUIDO	</t>
        </is>
      </c>
      <c r="D733" t="n">
        <v>5.7113</v>
      </c>
      <c r="E733" t="n">
        <v>17.51</v>
      </c>
      <c r="F733" t="n">
        <v>14.45</v>
      </c>
      <c r="G733" t="n">
        <v>54.17</v>
      </c>
      <c r="H733" t="n">
        <v>0.68</v>
      </c>
      <c r="I733" t="n">
        <v>16</v>
      </c>
      <c r="J733" t="n">
        <v>195.64</v>
      </c>
      <c r="K733" t="n">
        <v>53.44</v>
      </c>
      <c r="L733" t="n">
        <v>7.5</v>
      </c>
      <c r="M733" t="n">
        <v>2</v>
      </c>
      <c r="N733" t="n">
        <v>39.7</v>
      </c>
      <c r="O733" t="n">
        <v>24362.73</v>
      </c>
      <c r="P733" t="n">
        <v>150.5</v>
      </c>
      <c r="Q733" t="n">
        <v>1389.86</v>
      </c>
      <c r="R733" t="n">
        <v>50.84</v>
      </c>
      <c r="S733" t="n">
        <v>39.31</v>
      </c>
      <c r="T733" t="n">
        <v>4905.1</v>
      </c>
      <c r="U733" t="n">
        <v>0.77</v>
      </c>
      <c r="V733" t="n">
        <v>0.89</v>
      </c>
      <c r="W733" t="n">
        <v>3.4</v>
      </c>
      <c r="X733" t="n">
        <v>0.32</v>
      </c>
      <c r="Y733" t="n">
        <v>1</v>
      </c>
      <c r="Z733" t="n">
        <v>10</v>
      </c>
    </row>
    <row r="734">
      <c r="A734" t="n">
        <v>27</v>
      </c>
      <c r="B734" t="n">
        <v>95</v>
      </c>
      <c r="C734" t="inlineStr">
        <is>
          <t xml:space="preserve">CONCLUIDO	</t>
        </is>
      </c>
      <c r="D734" t="n">
        <v>5.7131</v>
      </c>
      <c r="E734" t="n">
        <v>17.5</v>
      </c>
      <c r="F734" t="n">
        <v>14.44</v>
      </c>
      <c r="G734" t="n">
        <v>54.15</v>
      </c>
      <c r="H734" t="n">
        <v>0.7</v>
      </c>
      <c r="I734" t="n">
        <v>16</v>
      </c>
      <c r="J734" t="n">
        <v>196.03</v>
      </c>
      <c r="K734" t="n">
        <v>53.44</v>
      </c>
      <c r="L734" t="n">
        <v>7.75</v>
      </c>
      <c r="M734" t="n">
        <v>2</v>
      </c>
      <c r="N734" t="n">
        <v>39.84</v>
      </c>
      <c r="O734" t="n">
        <v>24410.52</v>
      </c>
      <c r="P734" t="n">
        <v>150.12</v>
      </c>
      <c r="Q734" t="n">
        <v>1389.8</v>
      </c>
      <c r="R734" t="n">
        <v>50.8</v>
      </c>
      <c r="S734" t="n">
        <v>39.31</v>
      </c>
      <c r="T734" t="n">
        <v>4886.7</v>
      </c>
      <c r="U734" t="n">
        <v>0.77</v>
      </c>
      <c r="V734" t="n">
        <v>0.89</v>
      </c>
      <c r="W734" t="n">
        <v>3.4</v>
      </c>
      <c r="X734" t="n">
        <v>0.32</v>
      </c>
      <c r="Y734" t="n">
        <v>1</v>
      </c>
      <c r="Z734" t="n">
        <v>10</v>
      </c>
    </row>
    <row r="735">
      <c r="A735" t="n">
        <v>28</v>
      </c>
      <c r="B735" t="n">
        <v>95</v>
      </c>
      <c r="C735" t="inlineStr">
        <is>
          <t xml:space="preserve">CONCLUIDO	</t>
        </is>
      </c>
      <c r="D735" t="n">
        <v>5.7105</v>
      </c>
      <c r="E735" t="n">
        <v>17.51</v>
      </c>
      <c r="F735" t="n">
        <v>14.45</v>
      </c>
      <c r="G735" t="n">
        <v>54.18</v>
      </c>
      <c r="H735" t="n">
        <v>0.72</v>
      </c>
      <c r="I735" t="n">
        <v>16</v>
      </c>
      <c r="J735" t="n">
        <v>196.41</v>
      </c>
      <c r="K735" t="n">
        <v>53.44</v>
      </c>
      <c r="L735" t="n">
        <v>8</v>
      </c>
      <c r="M735" t="n">
        <v>0</v>
      </c>
      <c r="N735" t="n">
        <v>39.98</v>
      </c>
      <c r="O735" t="n">
        <v>24458.36</v>
      </c>
      <c r="P735" t="n">
        <v>150.49</v>
      </c>
      <c r="Q735" t="n">
        <v>1389.8</v>
      </c>
      <c r="R735" t="n">
        <v>50.93</v>
      </c>
      <c r="S735" t="n">
        <v>39.31</v>
      </c>
      <c r="T735" t="n">
        <v>4953.03</v>
      </c>
      <c r="U735" t="n">
        <v>0.77</v>
      </c>
      <c r="V735" t="n">
        <v>0.89</v>
      </c>
      <c r="W735" t="n">
        <v>3.4</v>
      </c>
      <c r="X735" t="n">
        <v>0.33</v>
      </c>
      <c r="Y735" t="n">
        <v>1</v>
      </c>
      <c r="Z735" t="n">
        <v>10</v>
      </c>
    </row>
    <row r="736">
      <c r="A736" t="n">
        <v>0</v>
      </c>
      <c r="B736" t="n">
        <v>55</v>
      </c>
      <c r="C736" t="inlineStr">
        <is>
          <t xml:space="preserve">CONCLUIDO	</t>
        </is>
      </c>
      <c r="D736" t="n">
        <v>4.7089</v>
      </c>
      <c r="E736" t="n">
        <v>21.24</v>
      </c>
      <c r="F736" t="n">
        <v>16.43</v>
      </c>
      <c r="G736" t="n">
        <v>8.65</v>
      </c>
      <c r="H736" t="n">
        <v>0.15</v>
      </c>
      <c r="I736" t="n">
        <v>114</v>
      </c>
      <c r="J736" t="n">
        <v>116.05</v>
      </c>
      <c r="K736" t="n">
        <v>43.4</v>
      </c>
      <c r="L736" t="n">
        <v>1</v>
      </c>
      <c r="M736" t="n">
        <v>112</v>
      </c>
      <c r="N736" t="n">
        <v>16.65</v>
      </c>
      <c r="O736" t="n">
        <v>14546.17</v>
      </c>
      <c r="P736" t="n">
        <v>157.49</v>
      </c>
      <c r="Q736" t="n">
        <v>1389.77</v>
      </c>
      <c r="R736" t="n">
        <v>112.91</v>
      </c>
      <c r="S736" t="n">
        <v>39.31</v>
      </c>
      <c r="T736" t="n">
        <v>35452.62</v>
      </c>
      <c r="U736" t="n">
        <v>0.35</v>
      </c>
      <c r="V736" t="n">
        <v>0.78</v>
      </c>
      <c r="W736" t="n">
        <v>3.55</v>
      </c>
      <c r="X736" t="n">
        <v>2.31</v>
      </c>
      <c r="Y736" t="n">
        <v>1</v>
      </c>
      <c r="Z736" t="n">
        <v>10</v>
      </c>
    </row>
    <row r="737">
      <c r="A737" t="n">
        <v>1</v>
      </c>
      <c r="B737" t="n">
        <v>55</v>
      </c>
      <c r="C737" t="inlineStr">
        <is>
          <t xml:space="preserve">CONCLUIDO	</t>
        </is>
      </c>
      <c r="D737" t="n">
        <v>4.9893</v>
      </c>
      <c r="E737" t="n">
        <v>20.04</v>
      </c>
      <c r="F737" t="n">
        <v>15.88</v>
      </c>
      <c r="G737" t="n">
        <v>10.95</v>
      </c>
      <c r="H737" t="n">
        <v>0.19</v>
      </c>
      <c r="I737" t="n">
        <v>87</v>
      </c>
      <c r="J737" t="n">
        <v>116.37</v>
      </c>
      <c r="K737" t="n">
        <v>43.4</v>
      </c>
      <c r="L737" t="n">
        <v>1.25</v>
      </c>
      <c r="M737" t="n">
        <v>85</v>
      </c>
      <c r="N737" t="n">
        <v>16.72</v>
      </c>
      <c r="O737" t="n">
        <v>14585.96</v>
      </c>
      <c r="P737" t="n">
        <v>149.37</v>
      </c>
      <c r="Q737" t="n">
        <v>1390.11</v>
      </c>
      <c r="R737" t="n">
        <v>95.52</v>
      </c>
      <c r="S737" t="n">
        <v>39.31</v>
      </c>
      <c r="T737" t="n">
        <v>26888.7</v>
      </c>
      <c r="U737" t="n">
        <v>0.41</v>
      </c>
      <c r="V737" t="n">
        <v>0.8100000000000001</v>
      </c>
      <c r="W737" t="n">
        <v>3.52</v>
      </c>
      <c r="X737" t="n">
        <v>1.75</v>
      </c>
      <c r="Y737" t="n">
        <v>1</v>
      </c>
      <c r="Z737" t="n">
        <v>10</v>
      </c>
    </row>
    <row r="738">
      <c r="A738" t="n">
        <v>2</v>
      </c>
      <c r="B738" t="n">
        <v>55</v>
      </c>
      <c r="C738" t="inlineStr">
        <is>
          <t xml:space="preserve">CONCLUIDO	</t>
        </is>
      </c>
      <c r="D738" t="n">
        <v>5.182</v>
      </c>
      <c r="E738" t="n">
        <v>19.3</v>
      </c>
      <c r="F738" t="n">
        <v>15.54</v>
      </c>
      <c r="G738" t="n">
        <v>13.32</v>
      </c>
      <c r="H738" t="n">
        <v>0.23</v>
      </c>
      <c r="I738" t="n">
        <v>70</v>
      </c>
      <c r="J738" t="n">
        <v>116.69</v>
      </c>
      <c r="K738" t="n">
        <v>43.4</v>
      </c>
      <c r="L738" t="n">
        <v>1.5</v>
      </c>
      <c r="M738" t="n">
        <v>68</v>
      </c>
      <c r="N738" t="n">
        <v>16.79</v>
      </c>
      <c r="O738" t="n">
        <v>14625.77</v>
      </c>
      <c r="P738" t="n">
        <v>143.52</v>
      </c>
      <c r="Q738" t="n">
        <v>1389.79</v>
      </c>
      <c r="R738" t="n">
        <v>85.26000000000001</v>
      </c>
      <c r="S738" t="n">
        <v>39.31</v>
      </c>
      <c r="T738" t="n">
        <v>21843.08</v>
      </c>
      <c r="U738" t="n">
        <v>0.46</v>
      </c>
      <c r="V738" t="n">
        <v>0.83</v>
      </c>
      <c r="W738" t="n">
        <v>3.48</v>
      </c>
      <c r="X738" t="n">
        <v>1.42</v>
      </c>
      <c r="Y738" t="n">
        <v>1</v>
      </c>
      <c r="Z738" t="n">
        <v>10</v>
      </c>
    </row>
    <row r="739">
      <c r="A739" t="n">
        <v>3</v>
      </c>
      <c r="B739" t="n">
        <v>55</v>
      </c>
      <c r="C739" t="inlineStr">
        <is>
          <t xml:space="preserve">CONCLUIDO	</t>
        </is>
      </c>
      <c r="D739" t="n">
        <v>5.331</v>
      </c>
      <c r="E739" t="n">
        <v>18.76</v>
      </c>
      <c r="F739" t="n">
        <v>15.29</v>
      </c>
      <c r="G739" t="n">
        <v>15.82</v>
      </c>
      <c r="H739" t="n">
        <v>0.26</v>
      </c>
      <c r="I739" t="n">
        <v>58</v>
      </c>
      <c r="J739" t="n">
        <v>117.01</v>
      </c>
      <c r="K739" t="n">
        <v>43.4</v>
      </c>
      <c r="L739" t="n">
        <v>1.75</v>
      </c>
      <c r="M739" t="n">
        <v>56</v>
      </c>
      <c r="N739" t="n">
        <v>16.86</v>
      </c>
      <c r="O739" t="n">
        <v>14665.62</v>
      </c>
      <c r="P739" t="n">
        <v>138.46</v>
      </c>
      <c r="Q739" t="n">
        <v>1389.74</v>
      </c>
      <c r="R739" t="n">
        <v>77.17</v>
      </c>
      <c r="S739" t="n">
        <v>39.31</v>
      </c>
      <c r="T739" t="n">
        <v>17860.15</v>
      </c>
      <c r="U739" t="n">
        <v>0.51</v>
      </c>
      <c r="V739" t="n">
        <v>0.84</v>
      </c>
      <c r="W739" t="n">
        <v>3.47</v>
      </c>
      <c r="X739" t="n">
        <v>1.17</v>
      </c>
      <c r="Y739" t="n">
        <v>1</v>
      </c>
      <c r="Z739" t="n">
        <v>10</v>
      </c>
    </row>
    <row r="740">
      <c r="A740" t="n">
        <v>4</v>
      </c>
      <c r="B740" t="n">
        <v>55</v>
      </c>
      <c r="C740" t="inlineStr">
        <is>
          <t xml:space="preserve">CONCLUIDO	</t>
        </is>
      </c>
      <c r="D740" t="n">
        <v>5.4517</v>
      </c>
      <c r="E740" t="n">
        <v>18.34</v>
      </c>
      <c r="F740" t="n">
        <v>15.09</v>
      </c>
      <c r="G740" t="n">
        <v>18.48</v>
      </c>
      <c r="H740" t="n">
        <v>0.3</v>
      </c>
      <c r="I740" t="n">
        <v>49</v>
      </c>
      <c r="J740" t="n">
        <v>117.34</v>
      </c>
      <c r="K740" t="n">
        <v>43.4</v>
      </c>
      <c r="L740" t="n">
        <v>2</v>
      </c>
      <c r="M740" t="n">
        <v>47</v>
      </c>
      <c r="N740" t="n">
        <v>16.94</v>
      </c>
      <c r="O740" t="n">
        <v>14705.49</v>
      </c>
      <c r="P740" t="n">
        <v>133.71</v>
      </c>
      <c r="Q740" t="n">
        <v>1389.68</v>
      </c>
      <c r="R740" t="n">
        <v>71.48999999999999</v>
      </c>
      <c r="S740" t="n">
        <v>39.31</v>
      </c>
      <c r="T740" t="n">
        <v>15063.39</v>
      </c>
      <c r="U740" t="n">
        <v>0.55</v>
      </c>
      <c r="V740" t="n">
        <v>0.85</v>
      </c>
      <c r="W740" t="n">
        <v>3.44</v>
      </c>
      <c r="X740" t="n">
        <v>0.96</v>
      </c>
      <c r="Y740" t="n">
        <v>1</v>
      </c>
      <c r="Z740" t="n">
        <v>10</v>
      </c>
    </row>
    <row r="741">
      <c r="A741" t="n">
        <v>5</v>
      </c>
      <c r="B741" t="n">
        <v>55</v>
      </c>
      <c r="C741" t="inlineStr">
        <is>
          <t xml:space="preserve">CONCLUIDO	</t>
        </is>
      </c>
      <c r="D741" t="n">
        <v>5.5294</v>
      </c>
      <c r="E741" t="n">
        <v>18.08</v>
      </c>
      <c r="F741" t="n">
        <v>14.97</v>
      </c>
      <c r="G741" t="n">
        <v>20.89</v>
      </c>
      <c r="H741" t="n">
        <v>0.34</v>
      </c>
      <c r="I741" t="n">
        <v>43</v>
      </c>
      <c r="J741" t="n">
        <v>117.66</v>
      </c>
      <c r="K741" t="n">
        <v>43.4</v>
      </c>
      <c r="L741" t="n">
        <v>2.25</v>
      </c>
      <c r="M741" t="n">
        <v>41</v>
      </c>
      <c r="N741" t="n">
        <v>17.01</v>
      </c>
      <c r="O741" t="n">
        <v>14745.39</v>
      </c>
      <c r="P741" t="n">
        <v>129.75</v>
      </c>
      <c r="Q741" t="n">
        <v>1389.79</v>
      </c>
      <c r="R741" t="n">
        <v>67.8</v>
      </c>
      <c r="S741" t="n">
        <v>39.31</v>
      </c>
      <c r="T741" t="n">
        <v>13251.51</v>
      </c>
      <c r="U741" t="n">
        <v>0.58</v>
      </c>
      <c r="V741" t="n">
        <v>0.86</v>
      </c>
      <c r="W741" t="n">
        <v>3.43</v>
      </c>
      <c r="X741" t="n">
        <v>0.85</v>
      </c>
      <c r="Y741" t="n">
        <v>1</v>
      </c>
      <c r="Z741" t="n">
        <v>10</v>
      </c>
    </row>
    <row r="742">
      <c r="A742" t="n">
        <v>6</v>
      </c>
      <c r="B742" t="n">
        <v>55</v>
      </c>
      <c r="C742" t="inlineStr">
        <is>
          <t xml:space="preserve">CONCLUIDO	</t>
        </is>
      </c>
      <c r="D742" t="n">
        <v>5.6134</v>
      </c>
      <c r="E742" t="n">
        <v>17.81</v>
      </c>
      <c r="F742" t="n">
        <v>14.85</v>
      </c>
      <c r="G742" t="n">
        <v>24.08</v>
      </c>
      <c r="H742" t="n">
        <v>0.37</v>
      </c>
      <c r="I742" t="n">
        <v>37</v>
      </c>
      <c r="J742" t="n">
        <v>117.98</v>
      </c>
      <c r="K742" t="n">
        <v>43.4</v>
      </c>
      <c r="L742" t="n">
        <v>2.5</v>
      </c>
      <c r="M742" t="n">
        <v>35</v>
      </c>
      <c r="N742" t="n">
        <v>17.08</v>
      </c>
      <c r="O742" t="n">
        <v>14785.31</v>
      </c>
      <c r="P742" t="n">
        <v>125.45</v>
      </c>
      <c r="Q742" t="n">
        <v>1389.65</v>
      </c>
      <c r="R742" t="n">
        <v>63.77</v>
      </c>
      <c r="S742" t="n">
        <v>39.31</v>
      </c>
      <c r="T742" t="n">
        <v>11267.86</v>
      </c>
      <c r="U742" t="n">
        <v>0.62</v>
      </c>
      <c r="V742" t="n">
        <v>0.86</v>
      </c>
      <c r="W742" t="n">
        <v>3.42</v>
      </c>
      <c r="X742" t="n">
        <v>0.72</v>
      </c>
      <c r="Y742" t="n">
        <v>1</v>
      </c>
      <c r="Z742" t="n">
        <v>10</v>
      </c>
    </row>
    <row r="743">
      <c r="A743" t="n">
        <v>7</v>
      </c>
      <c r="B743" t="n">
        <v>55</v>
      </c>
      <c r="C743" t="inlineStr">
        <is>
          <t xml:space="preserve">CONCLUIDO	</t>
        </is>
      </c>
      <c r="D743" t="n">
        <v>5.6702</v>
      </c>
      <c r="E743" t="n">
        <v>17.64</v>
      </c>
      <c r="F743" t="n">
        <v>14.76</v>
      </c>
      <c r="G743" t="n">
        <v>26.84</v>
      </c>
      <c r="H743" t="n">
        <v>0.41</v>
      </c>
      <c r="I743" t="n">
        <v>33</v>
      </c>
      <c r="J743" t="n">
        <v>118.31</v>
      </c>
      <c r="K743" t="n">
        <v>43.4</v>
      </c>
      <c r="L743" t="n">
        <v>2.75</v>
      </c>
      <c r="M743" t="n">
        <v>31</v>
      </c>
      <c r="N743" t="n">
        <v>17.16</v>
      </c>
      <c r="O743" t="n">
        <v>14825.26</v>
      </c>
      <c r="P743" t="n">
        <v>121.58</v>
      </c>
      <c r="Q743" t="n">
        <v>1389.78</v>
      </c>
      <c r="R743" t="n">
        <v>61.11</v>
      </c>
      <c r="S743" t="n">
        <v>39.31</v>
      </c>
      <c r="T743" t="n">
        <v>9956.719999999999</v>
      </c>
      <c r="U743" t="n">
        <v>0.64</v>
      </c>
      <c r="V743" t="n">
        <v>0.87</v>
      </c>
      <c r="W743" t="n">
        <v>3.42</v>
      </c>
      <c r="X743" t="n">
        <v>0.64</v>
      </c>
      <c r="Y743" t="n">
        <v>1</v>
      </c>
      <c r="Z743" t="n">
        <v>10</v>
      </c>
    </row>
    <row r="744">
      <c r="A744" t="n">
        <v>8</v>
      </c>
      <c r="B744" t="n">
        <v>55</v>
      </c>
      <c r="C744" t="inlineStr">
        <is>
          <t xml:space="preserve">CONCLUIDO	</t>
        </is>
      </c>
      <c r="D744" t="n">
        <v>5.7127</v>
      </c>
      <c r="E744" t="n">
        <v>17.5</v>
      </c>
      <c r="F744" t="n">
        <v>14.7</v>
      </c>
      <c r="G744" t="n">
        <v>29.41</v>
      </c>
      <c r="H744" t="n">
        <v>0.45</v>
      </c>
      <c r="I744" t="n">
        <v>30</v>
      </c>
      <c r="J744" t="n">
        <v>118.63</v>
      </c>
      <c r="K744" t="n">
        <v>43.4</v>
      </c>
      <c r="L744" t="n">
        <v>3</v>
      </c>
      <c r="M744" t="n">
        <v>23</v>
      </c>
      <c r="N744" t="n">
        <v>17.23</v>
      </c>
      <c r="O744" t="n">
        <v>14865.24</v>
      </c>
      <c r="P744" t="n">
        <v>117.86</v>
      </c>
      <c r="Q744" t="n">
        <v>1389.72</v>
      </c>
      <c r="R744" t="n">
        <v>58.86</v>
      </c>
      <c r="S744" t="n">
        <v>39.31</v>
      </c>
      <c r="T744" t="n">
        <v>8846.75</v>
      </c>
      <c r="U744" t="n">
        <v>0.67</v>
      </c>
      <c r="V744" t="n">
        <v>0.87</v>
      </c>
      <c r="W744" t="n">
        <v>3.42</v>
      </c>
      <c r="X744" t="n">
        <v>0.58</v>
      </c>
      <c r="Y744" t="n">
        <v>1</v>
      </c>
      <c r="Z744" t="n">
        <v>10</v>
      </c>
    </row>
    <row r="745">
      <c r="A745" t="n">
        <v>9</v>
      </c>
      <c r="B745" t="n">
        <v>55</v>
      </c>
      <c r="C745" t="inlineStr">
        <is>
          <t xml:space="preserve">CONCLUIDO	</t>
        </is>
      </c>
      <c r="D745" t="n">
        <v>5.7309</v>
      </c>
      <c r="E745" t="n">
        <v>17.45</v>
      </c>
      <c r="F745" t="n">
        <v>14.7</v>
      </c>
      <c r="G745" t="n">
        <v>31.49</v>
      </c>
      <c r="H745" t="n">
        <v>0.48</v>
      </c>
      <c r="I745" t="n">
        <v>28</v>
      </c>
      <c r="J745" t="n">
        <v>118.96</v>
      </c>
      <c r="K745" t="n">
        <v>43.4</v>
      </c>
      <c r="L745" t="n">
        <v>3.25</v>
      </c>
      <c r="M745" t="n">
        <v>13</v>
      </c>
      <c r="N745" t="n">
        <v>17.31</v>
      </c>
      <c r="O745" t="n">
        <v>14905.25</v>
      </c>
      <c r="P745" t="n">
        <v>115.65</v>
      </c>
      <c r="Q745" t="n">
        <v>1389.77</v>
      </c>
      <c r="R745" t="n">
        <v>58.57</v>
      </c>
      <c r="S745" t="n">
        <v>39.31</v>
      </c>
      <c r="T745" t="n">
        <v>8711.219999999999</v>
      </c>
      <c r="U745" t="n">
        <v>0.67</v>
      </c>
      <c r="V745" t="n">
        <v>0.87</v>
      </c>
      <c r="W745" t="n">
        <v>3.43</v>
      </c>
      <c r="X745" t="n">
        <v>0.57</v>
      </c>
      <c r="Y745" t="n">
        <v>1</v>
      </c>
      <c r="Z745" t="n">
        <v>10</v>
      </c>
    </row>
    <row r="746">
      <c r="A746" t="n">
        <v>10</v>
      </c>
      <c r="B746" t="n">
        <v>55</v>
      </c>
      <c r="C746" t="inlineStr">
        <is>
          <t xml:space="preserve">CONCLUIDO	</t>
        </is>
      </c>
      <c r="D746" t="n">
        <v>5.7412</v>
      </c>
      <c r="E746" t="n">
        <v>17.42</v>
      </c>
      <c r="F746" t="n">
        <v>14.69</v>
      </c>
      <c r="G746" t="n">
        <v>32.64</v>
      </c>
      <c r="H746" t="n">
        <v>0.52</v>
      </c>
      <c r="I746" t="n">
        <v>27</v>
      </c>
      <c r="J746" t="n">
        <v>119.28</v>
      </c>
      <c r="K746" t="n">
        <v>43.4</v>
      </c>
      <c r="L746" t="n">
        <v>3.5</v>
      </c>
      <c r="M746" t="n">
        <v>2</v>
      </c>
      <c r="N746" t="n">
        <v>17.38</v>
      </c>
      <c r="O746" t="n">
        <v>14945.29</v>
      </c>
      <c r="P746" t="n">
        <v>114.99</v>
      </c>
      <c r="Q746" t="n">
        <v>1389.97</v>
      </c>
      <c r="R746" t="n">
        <v>58.02</v>
      </c>
      <c r="S746" t="n">
        <v>39.31</v>
      </c>
      <c r="T746" t="n">
        <v>8440.700000000001</v>
      </c>
      <c r="U746" t="n">
        <v>0.68</v>
      </c>
      <c r="V746" t="n">
        <v>0.87</v>
      </c>
      <c r="W746" t="n">
        <v>3.44</v>
      </c>
      <c r="X746" t="n">
        <v>0.57</v>
      </c>
      <c r="Y746" t="n">
        <v>1</v>
      </c>
      <c r="Z746" t="n">
        <v>10</v>
      </c>
    </row>
    <row r="747">
      <c r="A747" t="n">
        <v>11</v>
      </c>
      <c r="B747" t="n">
        <v>55</v>
      </c>
      <c r="C747" t="inlineStr">
        <is>
          <t xml:space="preserve">CONCLUIDO	</t>
        </is>
      </c>
      <c r="D747" t="n">
        <v>5.742</v>
      </c>
      <c r="E747" t="n">
        <v>17.42</v>
      </c>
      <c r="F747" t="n">
        <v>14.69</v>
      </c>
      <c r="G747" t="n">
        <v>32.64</v>
      </c>
      <c r="H747" t="n">
        <v>0.55</v>
      </c>
      <c r="I747" t="n">
        <v>27</v>
      </c>
      <c r="J747" t="n">
        <v>119.61</v>
      </c>
      <c r="K747" t="n">
        <v>43.4</v>
      </c>
      <c r="L747" t="n">
        <v>3.75</v>
      </c>
      <c r="M747" t="n">
        <v>0</v>
      </c>
      <c r="N747" t="n">
        <v>17.46</v>
      </c>
      <c r="O747" t="n">
        <v>14985.35</v>
      </c>
      <c r="P747" t="n">
        <v>114.91</v>
      </c>
      <c r="Q747" t="n">
        <v>1389.91</v>
      </c>
      <c r="R747" t="n">
        <v>57.9</v>
      </c>
      <c r="S747" t="n">
        <v>39.31</v>
      </c>
      <c r="T747" t="n">
        <v>8381.07</v>
      </c>
      <c r="U747" t="n">
        <v>0.68</v>
      </c>
      <c r="V747" t="n">
        <v>0.87</v>
      </c>
      <c r="W747" t="n">
        <v>3.44</v>
      </c>
      <c r="X747" t="n">
        <v>0.5600000000000001</v>
      </c>
      <c r="Y747" t="n">
        <v>1</v>
      </c>
      <c r="Z747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752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INDEX(resultados!$A$2:$ZZ$747, 1, MATCH($B$1, resultados!$A$1:$ZZ$1, 0))</f>
        <v/>
      </c>
      <c r="B7">
        <f>INDEX(resultados!$A$2:$ZZ$747, 1, MATCH($B$2, resultados!$A$1:$ZZ$1, 0))</f>
        <v/>
      </c>
      <c r="C7">
        <f>INDEX(resultados!$A$2:$ZZ$747, 1, MATCH($B$3, resultados!$A$1:$ZZ$1, 0))</f>
        <v/>
      </c>
    </row>
    <row r="8">
      <c r="A8">
        <f>INDEX(resultados!$A$2:$ZZ$747, 2, MATCH($B$1, resultados!$A$1:$ZZ$1, 0))</f>
        <v/>
      </c>
      <c r="B8">
        <f>INDEX(resultados!$A$2:$ZZ$747, 2, MATCH($B$2, resultados!$A$1:$ZZ$1, 0))</f>
        <v/>
      </c>
      <c r="C8">
        <f>INDEX(resultados!$A$2:$ZZ$747, 2, MATCH($B$3, resultados!$A$1:$ZZ$1, 0))</f>
        <v/>
      </c>
    </row>
    <row r="9">
      <c r="A9">
        <f>INDEX(resultados!$A$2:$ZZ$747, 3, MATCH($B$1, resultados!$A$1:$ZZ$1, 0))</f>
        <v/>
      </c>
      <c r="B9">
        <f>INDEX(resultados!$A$2:$ZZ$747, 3, MATCH($B$2, resultados!$A$1:$ZZ$1, 0))</f>
        <v/>
      </c>
      <c r="C9">
        <f>INDEX(resultados!$A$2:$ZZ$747, 3, MATCH($B$3, resultados!$A$1:$ZZ$1, 0))</f>
        <v/>
      </c>
    </row>
    <row r="10">
      <c r="A10">
        <f>INDEX(resultados!$A$2:$ZZ$747, 4, MATCH($B$1, resultados!$A$1:$ZZ$1, 0))</f>
        <v/>
      </c>
      <c r="B10">
        <f>INDEX(resultados!$A$2:$ZZ$747, 4, MATCH($B$2, resultados!$A$1:$ZZ$1, 0))</f>
        <v/>
      </c>
      <c r="C10">
        <f>INDEX(resultados!$A$2:$ZZ$747, 4, MATCH($B$3, resultados!$A$1:$ZZ$1, 0))</f>
        <v/>
      </c>
    </row>
    <row r="11">
      <c r="A11">
        <f>INDEX(resultados!$A$2:$ZZ$747, 5, MATCH($B$1, resultados!$A$1:$ZZ$1, 0))</f>
        <v/>
      </c>
      <c r="B11">
        <f>INDEX(resultados!$A$2:$ZZ$747, 5, MATCH($B$2, resultados!$A$1:$ZZ$1, 0))</f>
        <v/>
      </c>
      <c r="C11">
        <f>INDEX(resultados!$A$2:$ZZ$747, 5, MATCH($B$3, resultados!$A$1:$ZZ$1, 0))</f>
        <v/>
      </c>
    </row>
    <row r="12">
      <c r="A12">
        <f>INDEX(resultados!$A$2:$ZZ$747, 6, MATCH($B$1, resultados!$A$1:$ZZ$1, 0))</f>
        <v/>
      </c>
      <c r="B12">
        <f>INDEX(resultados!$A$2:$ZZ$747, 6, MATCH($B$2, resultados!$A$1:$ZZ$1, 0))</f>
        <v/>
      </c>
      <c r="C12">
        <f>INDEX(resultados!$A$2:$ZZ$747, 6, MATCH($B$3, resultados!$A$1:$ZZ$1, 0))</f>
        <v/>
      </c>
    </row>
    <row r="13">
      <c r="A13">
        <f>INDEX(resultados!$A$2:$ZZ$747, 7, MATCH($B$1, resultados!$A$1:$ZZ$1, 0))</f>
        <v/>
      </c>
      <c r="B13">
        <f>INDEX(resultados!$A$2:$ZZ$747, 7, MATCH($B$2, resultados!$A$1:$ZZ$1, 0))</f>
        <v/>
      </c>
      <c r="C13">
        <f>INDEX(resultados!$A$2:$ZZ$747, 7, MATCH($B$3, resultados!$A$1:$ZZ$1, 0))</f>
        <v/>
      </c>
    </row>
    <row r="14">
      <c r="A14">
        <f>INDEX(resultados!$A$2:$ZZ$747, 8, MATCH($B$1, resultados!$A$1:$ZZ$1, 0))</f>
        <v/>
      </c>
      <c r="B14">
        <f>INDEX(resultados!$A$2:$ZZ$747, 8, MATCH($B$2, resultados!$A$1:$ZZ$1, 0))</f>
        <v/>
      </c>
      <c r="C14">
        <f>INDEX(resultados!$A$2:$ZZ$747, 8, MATCH($B$3, resultados!$A$1:$ZZ$1, 0))</f>
        <v/>
      </c>
    </row>
    <row r="15">
      <c r="A15">
        <f>INDEX(resultados!$A$2:$ZZ$747, 9, MATCH($B$1, resultados!$A$1:$ZZ$1, 0))</f>
        <v/>
      </c>
      <c r="B15">
        <f>INDEX(resultados!$A$2:$ZZ$747, 9, MATCH($B$2, resultados!$A$1:$ZZ$1, 0))</f>
        <v/>
      </c>
      <c r="C15">
        <f>INDEX(resultados!$A$2:$ZZ$747, 9, MATCH($B$3, resultados!$A$1:$ZZ$1, 0))</f>
        <v/>
      </c>
    </row>
    <row r="16">
      <c r="A16">
        <f>INDEX(resultados!$A$2:$ZZ$747, 10, MATCH($B$1, resultados!$A$1:$ZZ$1, 0))</f>
        <v/>
      </c>
      <c r="B16">
        <f>INDEX(resultados!$A$2:$ZZ$747, 10, MATCH($B$2, resultados!$A$1:$ZZ$1, 0))</f>
        <v/>
      </c>
      <c r="C16">
        <f>INDEX(resultados!$A$2:$ZZ$747, 10, MATCH($B$3, resultados!$A$1:$ZZ$1, 0))</f>
        <v/>
      </c>
    </row>
    <row r="17">
      <c r="A17">
        <f>INDEX(resultados!$A$2:$ZZ$747, 11, MATCH($B$1, resultados!$A$1:$ZZ$1, 0))</f>
        <v/>
      </c>
      <c r="B17">
        <f>INDEX(resultados!$A$2:$ZZ$747, 11, MATCH($B$2, resultados!$A$1:$ZZ$1, 0))</f>
        <v/>
      </c>
      <c r="C17">
        <f>INDEX(resultados!$A$2:$ZZ$747, 11, MATCH($B$3, resultados!$A$1:$ZZ$1, 0))</f>
        <v/>
      </c>
    </row>
    <row r="18">
      <c r="A18">
        <f>INDEX(resultados!$A$2:$ZZ$747, 12, MATCH($B$1, resultados!$A$1:$ZZ$1, 0))</f>
        <v/>
      </c>
      <c r="B18">
        <f>INDEX(resultados!$A$2:$ZZ$747, 12, MATCH($B$2, resultados!$A$1:$ZZ$1, 0))</f>
        <v/>
      </c>
      <c r="C18">
        <f>INDEX(resultados!$A$2:$ZZ$747, 12, MATCH($B$3, resultados!$A$1:$ZZ$1, 0))</f>
        <v/>
      </c>
    </row>
    <row r="19">
      <c r="A19">
        <f>INDEX(resultados!$A$2:$ZZ$747, 13, MATCH($B$1, resultados!$A$1:$ZZ$1, 0))</f>
        <v/>
      </c>
      <c r="B19">
        <f>INDEX(resultados!$A$2:$ZZ$747, 13, MATCH($B$2, resultados!$A$1:$ZZ$1, 0))</f>
        <v/>
      </c>
      <c r="C19">
        <f>INDEX(resultados!$A$2:$ZZ$747, 13, MATCH($B$3, resultados!$A$1:$ZZ$1, 0))</f>
        <v/>
      </c>
    </row>
    <row r="20">
      <c r="A20">
        <f>INDEX(resultados!$A$2:$ZZ$747, 14, MATCH($B$1, resultados!$A$1:$ZZ$1, 0))</f>
        <v/>
      </c>
      <c r="B20">
        <f>INDEX(resultados!$A$2:$ZZ$747, 14, MATCH($B$2, resultados!$A$1:$ZZ$1, 0))</f>
        <v/>
      </c>
      <c r="C20">
        <f>INDEX(resultados!$A$2:$ZZ$747, 14, MATCH($B$3, resultados!$A$1:$ZZ$1, 0))</f>
        <v/>
      </c>
    </row>
    <row r="21">
      <c r="A21">
        <f>INDEX(resultados!$A$2:$ZZ$747, 15, MATCH($B$1, resultados!$A$1:$ZZ$1, 0))</f>
        <v/>
      </c>
      <c r="B21">
        <f>INDEX(resultados!$A$2:$ZZ$747, 15, MATCH($B$2, resultados!$A$1:$ZZ$1, 0))</f>
        <v/>
      </c>
      <c r="C21">
        <f>INDEX(resultados!$A$2:$ZZ$747, 15, MATCH($B$3, resultados!$A$1:$ZZ$1, 0))</f>
        <v/>
      </c>
    </row>
    <row r="22">
      <c r="A22">
        <f>INDEX(resultados!$A$2:$ZZ$747, 16, MATCH($B$1, resultados!$A$1:$ZZ$1, 0))</f>
        <v/>
      </c>
      <c r="B22">
        <f>INDEX(resultados!$A$2:$ZZ$747, 16, MATCH($B$2, resultados!$A$1:$ZZ$1, 0))</f>
        <v/>
      </c>
      <c r="C22">
        <f>INDEX(resultados!$A$2:$ZZ$747, 16, MATCH($B$3, resultados!$A$1:$ZZ$1, 0))</f>
        <v/>
      </c>
    </row>
    <row r="23">
      <c r="A23">
        <f>INDEX(resultados!$A$2:$ZZ$747, 17, MATCH($B$1, resultados!$A$1:$ZZ$1, 0))</f>
        <v/>
      </c>
      <c r="B23">
        <f>INDEX(resultados!$A$2:$ZZ$747, 17, MATCH($B$2, resultados!$A$1:$ZZ$1, 0))</f>
        <v/>
      </c>
      <c r="C23">
        <f>INDEX(resultados!$A$2:$ZZ$747, 17, MATCH($B$3, resultados!$A$1:$ZZ$1, 0))</f>
        <v/>
      </c>
    </row>
    <row r="24">
      <c r="A24">
        <f>INDEX(resultados!$A$2:$ZZ$747, 18, MATCH($B$1, resultados!$A$1:$ZZ$1, 0))</f>
        <v/>
      </c>
      <c r="B24">
        <f>INDEX(resultados!$A$2:$ZZ$747, 18, MATCH($B$2, resultados!$A$1:$ZZ$1, 0))</f>
        <v/>
      </c>
      <c r="C24">
        <f>INDEX(resultados!$A$2:$ZZ$747, 18, MATCH($B$3, resultados!$A$1:$ZZ$1, 0))</f>
        <v/>
      </c>
    </row>
    <row r="25">
      <c r="A25">
        <f>INDEX(resultados!$A$2:$ZZ$747, 19, MATCH($B$1, resultados!$A$1:$ZZ$1, 0))</f>
        <v/>
      </c>
      <c r="B25">
        <f>INDEX(resultados!$A$2:$ZZ$747, 19, MATCH($B$2, resultados!$A$1:$ZZ$1, 0))</f>
        <v/>
      </c>
      <c r="C25">
        <f>INDEX(resultados!$A$2:$ZZ$747, 19, MATCH($B$3, resultados!$A$1:$ZZ$1, 0))</f>
        <v/>
      </c>
    </row>
    <row r="26">
      <c r="A26">
        <f>INDEX(resultados!$A$2:$ZZ$747, 20, MATCH($B$1, resultados!$A$1:$ZZ$1, 0))</f>
        <v/>
      </c>
      <c r="B26">
        <f>INDEX(resultados!$A$2:$ZZ$747, 20, MATCH($B$2, resultados!$A$1:$ZZ$1, 0))</f>
        <v/>
      </c>
      <c r="C26">
        <f>INDEX(resultados!$A$2:$ZZ$747, 20, MATCH($B$3, resultados!$A$1:$ZZ$1, 0))</f>
        <v/>
      </c>
    </row>
    <row r="27">
      <c r="A27">
        <f>INDEX(resultados!$A$2:$ZZ$747, 21, MATCH($B$1, resultados!$A$1:$ZZ$1, 0))</f>
        <v/>
      </c>
      <c r="B27">
        <f>INDEX(resultados!$A$2:$ZZ$747, 21, MATCH($B$2, resultados!$A$1:$ZZ$1, 0))</f>
        <v/>
      </c>
      <c r="C27">
        <f>INDEX(resultados!$A$2:$ZZ$747, 21, MATCH($B$3, resultados!$A$1:$ZZ$1, 0))</f>
        <v/>
      </c>
    </row>
    <row r="28">
      <c r="A28">
        <f>INDEX(resultados!$A$2:$ZZ$747, 22, MATCH($B$1, resultados!$A$1:$ZZ$1, 0))</f>
        <v/>
      </c>
      <c r="B28">
        <f>INDEX(resultados!$A$2:$ZZ$747, 22, MATCH($B$2, resultados!$A$1:$ZZ$1, 0))</f>
        <v/>
      </c>
      <c r="C28">
        <f>INDEX(resultados!$A$2:$ZZ$747, 22, MATCH($B$3, resultados!$A$1:$ZZ$1, 0))</f>
        <v/>
      </c>
    </row>
    <row r="29">
      <c r="A29">
        <f>INDEX(resultados!$A$2:$ZZ$747, 23, MATCH($B$1, resultados!$A$1:$ZZ$1, 0))</f>
        <v/>
      </c>
      <c r="B29">
        <f>INDEX(resultados!$A$2:$ZZ$747, 23, MATCH($B$2, resultados!$A$1:$ZZ$1, 0))</f>
        <v/>
      </c>
      <c r="C29">
        <f>INDEX(resultados!$A$2:$ZZ$747, 23, MATCH($B$3, resultados!$A$1:$ZZ$1, 0))</f>
        <v/>
      </c>
    </row>
    <row r="30">
      <c r="A30">
        <f>INDEX(resultados!$A$2:$ZZ$747, 24, MATCH($B$1, resultados!$A$1:$ZZ$1, 0))</f>
        <v/>
      </c>
      <c r="B30">
        <f>INDEX(resultados!$A$2:$ZZ$747, 24, MATCH($B$2, resultados!$A$1:$ZZ$1, 0))</f>
        <v/>
      </c>
      <c r="C30">
        <f>INDEX(resultados!$A$2:$ZZ$747, 24, MATCH($B$3, resultados!$A$1:$ZZ$1, 0))</f>
        <v/>
      </c>
    </row>
    <row r="31">
      <c r="A31">
        <f>INDEX(resultados!$A$2:$ZZ$747, 25, MATCH($B$1, resultados!$A$1:$ZZ$1, 0))</f>
        <v/>
      </c>
      <c r="B31">
        <f>INDEX(resultados!$A$2:$ZZ$747, 25, MATCH($B$2, resultados!$A$1:$ZZ$1, 0))</f>
        <v/>
      </c>
      <c r="C31">
        <f>INDEX(resultados!$A$2:$ZZ$747, 25, MATCH($B$3, resultados!$A$1:$ZZ$1, 0))</f>
        <v/>
      </c>
    </row>
    <row r="32">
      <c r="A32">
        <f>INDEX(resultados!$A$2:$ZZ$747, 26, MATCH($B$1, resultados!$A$1:$ZZ$1, 0))</f>
        <v/>
      </c>
      <c r="B32">
        <f>INDEX(resultados!$A$2:$ZZ$747, 26, MATCH($B$2, resultados!$A$1:$ZZ$1, 0))</f>
        <v/>
      </c>
      <c r="C32">
        <f>INDEX(resultados!$A$2:$ZZ$747, 26, MATCH($B$3, resultados!$A$1:$ZZ$1, 0))</f>
        <v/>
      </c>
    </row>
    <row r="33">
      <c r="A33">
        <f>INDEX(resultados!$A$2:$ZZ$747, 27, MATCH($B$1, resultados!$A$1:$ZZ$1, 0))</f>
        <v/>
      </c>
      <c r="B33">
        <f>INDEX(resultados!$A$2:$ZZ$747, 27, MATCH($B$2, resultados!$A$1:$ZZ$1, 0))</f>
        <v/>
      </c>
      <c r="C33">
        <f>INDEX(resultados!$A$2:$ZZ$747, 27, MATCH($B$3, resultados!$A$1:$ZZ$1, 0))</f>
        <v/>
      </c>
    </row>
    <row r="34">
      <c r="A34">
        <f>INDEX(resultados!$A$2:$ZZ$747, 28, MATCH($B$1, resultados!$A$1:$ZZ$1, 0))</f>
        <v/>
      </c>
      <c r="B34">
        <f>INDEX(resultados!$A$2:$ZZ$747, 28, MATCH($B$2, resultados!$A$1:$ZZ$1, 0))</f>
        <v/>
      </c>
      <c r="C34">
        <f>INDEX(resultados!$A$2:$ZZ$747, 28, MATCH($B$3, resultados!$A$1:$ZZ$1, 0))</f>
        <v/>
      </c>
    </row>
    <row r="35">
      <c r="A35">
        <f>INDEX(resultados!$A$2:$ZZ$747, 29, MATCH($B$1, resultados!$A$1:$ZZ$1, 0))</f>
        <v/>
      </c>
      <c r="B35">
        <f>INDEX(resultados!$A$2:$ZZ$747, 29, MATCH($B$2, resultados!$A$1:$ZZ$1, 0))</f>
        <v/>
      </c>
      <c r="C35">
        <f>INDEX(resultados!$A$2:$ZZ$747, 29, MATCH($B$3, resultados!$A$1:$ZZ$1, 0))</f>
        <v/>
      </c>
    </row>
    <row r="36">
      <c r="A36">
        <f>INDEX(resultados!$A$2:$ZZ$747, 30, MATCH($B$1, resultados!$A$1:$ZZ$1, 0))</f>
        <v/>
      </c>
      <c r="B36">
        <f>INDEX(resultados!$A$2:$ZZ$747, 30, MATCH($B$2, resultados!$A$1:$ZZ$1, 0))</f>
        <v/>
      </c>
      <c r="C36">
        <f>INDEX(resultados!$A$2:$ZZ$747, 30, MATCH($B$3, resultados!$A$1:$ZZ$1, 0))</f>
        <v/>
      </c>
    </row>
    <row r="37">
      <c r="A37">
        <f>INDEX(resultados!$A$2:$ZZ$747, 31, MATCH($B$1, resultados!$A$1:$ZZ$1, 0))</f>
        <v/>
      </c>
      <c r="B37">
        <f>INDEX(resultados!$A$2:$ZZ$747, 31, MATCH($B$2, resultados!$A$1:$ZZ$1, 0))</f>
        <v/>
      </c>
      <c r="C37">
        <f>INDEX(resultados!$A$2:$ZZ$747, 31, MATCH($B$3, resultados!$A$1:$ZZ$1, 0))</f>
        <v/>
      </c>
    </row>
    <row r="38">
      <c r="A38">
        <f>INDEX(resultados!$A$2:$ZZ$747, 32, MATCH($B$1, resultados!$A$1:$ZZ$1, 0))</f>
        <v/>
      </c>
      <c r="B38">
        <f>INDEX(resultados!$A$2:$ZZ$747, 32, MATCH($B$2, resultados!$A$1:$ZZ$1, 0))</f>
        <v/>
      </c>
      <c r="C38">
        <f>INDEX(resultados!$A$2:$ZZ$747, 32, MATCH($B$3, resultados!$A$1:$ZZ$1, 0))</f>
        <v/>
      </c>
    </row>
    <row r="39">
      <c r="A39">
        <f>INDEX(resultados!$A$2:$ZZ$747, 33, MATCH($B$1, resultados!$A$1:$ZZ$1, 0))</f>
        <v/>
      </c>
      <c r="B39">
        <f>INDEX(resultados!$A$2:$ZZ$747, 33, MATCH($B$2, resultados!$A$1:$ZZ$1, 0))</f>
        <v/>
      </c>
      <c r="C39">
        <f>INDEX(resultados!$A$2:$ZZ$747, 33, MATCH($B$3, resultados!$A$1:$ZZ$1, 0))</f>
        <v/>
      </c>
    </row>
    <row r="40">
      <c r="A40">
        <f>INDEX(resultados!$A$2:$ZZ$747, 34, MATCH($B$1, resultados!$A$1:$ZZ$1, 0))</f>
        <v/>
      </c>
      <c r="B40">
        <f>INDEX(resultados!$A$2:$ZZ$747, 34, MATCH($B$2, resultados!$A$1:$ZZ$1, 0))</f>
        <v/>
      </c>
      <c r="C40">
        <f>INDEX(resultados!$A$2:$ZZ$747, 34, MATCH($B$3, resultados!$A$1:$ZZ$1, 0))</f>
        <v/>
      </c>
    </row>
    <row r="41">
      <c r="A41">
        <f>INDEX(resultados!$A$2:$ZZ$747, 35, MATCH($B$1, resultados!$A$1:$ZZ$1, 0))</f>
        <v/>
      </c>
      <c r="B41">
        <f>INDEX(resultados!$A$2:$ZZ$747, 35, MATCH($B$2, resultados!$A$1:$ZZ$1, 0))</f>
        <v/>
      </c>
      <c r="C41">
        <f>INDEX(resultados!$A$2:$ZZ$747, 35, MATCH($B$3, resultados!$A$1:$ZZ$1, 0))</f>
        <v/>
      </c>
    </row>
    <row r="42">
      <c r="A42">
        <f>INDEX(resultados!$A$2:$ZZ$747, 36, MATCH($B$1, resultados!$A$1:$ZZ$1, 0))</f>
        <v/>
      </c>
      <c r="B42">
        <f>INDEX(resultados!$A$2:$ZZ$747, 36, MATCH($B$2, resultados!$A$1:$ZZ$1, 0))</f>
        <v/>
      </c>
      <c r="C42">
        <f>INDEX(resultados!$A$2:$ZZ$747, 36, MATCH($B$3, resultados!$A$1:$ZZ$1, 0))</f>
        <v/>
      </c>
    </row>
    <row r="43">
      <c r="A43">
        <f>INDEX(resultados!$A$2:$ZZ$747, 37, MATCH($B$1, resultados!$A$1:$ZZ$1, 0))</f>
        <v/>
      </c>
      <c r="B43">
        <f>INDEX(resultados!$A$2:$ZZ$747, 37, MATCH($B$2, resultados!$A$1:$ZZ$1, 0))</f>
        <v/>
      </c>
      <c r="C43">
        <f>INDEX(resultados!$A$2:$ZZ$747, 37, MATCH($B$3, resultados!$A$1:$ZZ$1, 0))</f>
        <v/>
      </c>
    </row>
    <row r="44">
      <c r="A44">
        <f>INDEX(resultados!$A$2:$ZZ$747, 38, MATCH($B$1, resultados!$A$1:$ZZ$1, 0))</f>
        <v/>
      </c>
      <c r="B44">
        <f>INDEX(resultados!$A$2:$ZZ$747, 38, MATCH($B$2, resultados!$A$1:$ZZ$1, 0))</f>
        <v/>
      </c>
      <c r="C44">
        <f>INDEX(resultados!$A$2:$ZZ$747, 38, MATCH($B$3, resultados!$A$1:$ZZ$1, 0))</f>
        <v/>
      </c>
    </row>
    <row r="45">
      <c r="A45">
        <f>INDEX(resultados!$A$2:$ZZ$747, 39, MATCH($B$1, resultados!$A$1:$ZZ$1, 0))</f>
        <v/>
      </c>
      <c r="B45">
        <f>INDEX(resultados!$A$2:$ZZ$747, 39, MATCH($B$2, resultados!$A$1:$ZZ$1, 0))</f>
        <v/>
      </c>
      <c r="C45">
        <f>INDEX(resultados!$A$2:$ZZ$747, 39, MATCH($B$3, resultados!$A$1:$ZZ$1, 0))</f>
        <v/>
      </c>
    </row>
    <row r="46">
      <c r="A46">
        <f>INDEX(resultados!$A$2:$ZZ$747, 40, MATCH($B$1, resultados!$A$1:$ZZ$1, 0))</f>
        <v/>
      </c>
      <c r="B46">
        <f>INDEX(resultados!$A$2:$ZZ$747, 40, MATCH($B$2, resultados!$A$1:$ZZ$1, 0))</f>
        <v/>
      </c>
      <c r="C46">
        <f>INDEX(resultados!$A$2:$ZZ$747, 40, MATCH($B$3, resultados!$A$1:$ZZ$1, 0))</f>
        <v/>
      </c>
    </row>
    <row r="47">
      <c r="A47">
        <f>INDEX(resultados!$A$2:$ZZ$747, 41, MATCH($B$1, resultados!$A$1:$ZZ$1, 0))</f>
        <v/>
      </c>
      <c r="B47">
        <f>INDEX(resultados!$A$2:$ZZ$747, 41, MATCH($B$2, resultados!$A$1:$ZZ$1, 0))</f>
        <v/>
      </c>
      <c r="C47">
        <f>INDEX(resultados!$A$2:$ZZ$747, 41, MATCH($B$3, resultados!$A$1:$ZZ$1, 0))</f>
        <v/>
      </c>
    </row>
    <row r="48">
      <c r="A48">
        <f>INDEX(resultados!$A$2:$ZZ$747, 42, MATCH($B$1, resultados!$A$1:$ZZ$1, 0))</f>
        <v/>
      </c>
      <c r="B48">
        <f>INDEX(resultados!$A$2:$ZZ$747, 42, MATCH($B$2, resultados!$A$1:$ZZ$1, 0))</f>
        <v/>
      </c>
      <c r="C48">
        <f>INDEX(resultados!$A$2:$ZZ$747, 42, MATCH($B$3, resultados!$A$1:$ZZ$1, 0))</f>
        <v/>
      </c>
    </row>
    <row r="49">
      <c r="A49">
        <f>INDEX(resultados!$A$2:$ZZ$747, 43, MATCH($B$1, resultados!$A$1:$ZZ$1, 0))</f>
        <v/>
      </c>
      <c r="B49">
        <f>INDEX(resultados!$A$2:$ZZ$747, 43, MATCH($B$2, resultados!$A$1:$ZZ$1, 0))</f>
        <v/>
      </c>
      <c r="C49">
        <f>INDEX(resultados!$A$2:$ZZ$747, 43, MATCH($B$3, resultados!$A$1:$ZZ$1, 0))</f>
        <v/>
      </c>
    </row>
    <row r="50">
      <c r="A50">
        <f>INDEX(resultados!$A$2:$ZZ$747, 44, MATCH($B$1, resultados!$A$1:$ZZ$1, 0))</f>
        <v/>
      </c>
      <c r="B50">
        <f>INDEX(resultados!$A$2:$ZZ$747, 44, MATCH($B$2, resultados!$A$1:$ZZ$1, 0))</f>
        <v/>
      </c>
      <c r="C50">
        <f>INDEX(resultados!$A$2:$ZZ$747, 44, MATCH($B$3, resultados!$A$1:$ZZ$1, 0))</f>
        <v/>
      </c>
    </row>
    <row r="51">
      <c r="A51">
        <f>INDEX(resultados!$A$2:$ZZ$747, 45, MATCH($B$1, resultados!$A$1:$ZZ$1, 0))</f>
        <v/>
      </c>
      <c r="B51">
        <f>INDEX(resultados!$A$2:$ZZ$747, 45, MATCH($B$2, resultados!$A$1:$ZZ$1, 0))</f>
        <v/>
      </c>
      <c r="C51">
        <f>INDEX(resultados!$A$2:$ZZ$747, 45, MATCH($B$3, resultados!$A$1:$ZZ$1, 0))</f>
        <v/>
      </c>
    </row>
    <row r="52">
      <c r="A52">
        <f>INDEX(resultados!$A$2:$ZZ$747, 46, MATCH($B$1, resultados!$A$1:$ZZ$1, 0))</f>
        <v/>
      </c>
      <c r="B52">
        <f>INDEX(resultados!$A$2:$ZZ$747, 46, MATCH($B$2, resultados!$A$1:$ZZ$1, 0))</f>
        <v/>
      </c>
      <c r="C52">
        <f>INDEX(resultados!$A$2:$ZZ$747, 46, MATCH($B$3, resultados!$A$1:$ZZ$1, 0))</f>
        <v/>
      </c>
    </row>
    <row r="53">
      <c r="A53">
        <f>INDEX(resultados!$A$2:$ZZ$747, 47, MATCH($B$1, resultados!$A$1:$ZZ$1, 0))</f>
        <v/>
      </c>
      <c r="B53">
        <f>INDEX(resultados!$A$2:$ZZ$747, 47, MATCH($B$2, resultados!$A$1:$ZZ$1, 0))</f>
        <v/>
      </c>
      <c r="C53">
        <f>INDEX(resultados!$A$2:$ZZ$747, 47, MATCH($B$3, resultados!$A$1:$ZZ$1, 0))</f>
        <v/>
      </c>
    </row>
    <row r="54">
      <c r="A54">
        <f>INDEX(resultados!$A$2:$ZZ$747, 48, MATCH($B$1, resultados!$A$1:$ZZ$1, 0))</f>
        <v/>
      </c>
      <c r="B54">
        <f>INDEX(resultados!$A$2:$ZZ$747, 48, MATCH($B$2, resultados!$A$1:$ZZ$1, 0))</f>
        <v/>
      </c>
      <c r="C54">
        <f>INDEX(resultados!$A$2:$ZZ$747, 48, MATCH($B$3, resultados!$A$1:$ZZ$1, 0))</f>
        <v/>
      </c>
    </row>
    <row r="55">
      <c r="A55">
        <f>INDEX(resultados!$A$2:$ZZ$747, 49, MATCH($B$1, resultados!$A$1:$ZZ$1, 0))</f>
        <v/>
      </c>
      <c r="B55">
        <f>INDEX(resultados!$A$2:$ZZ$747, 49, MATCH($B$2, resultados!$A$1:$ZZ$1, 0))</f>
        <v/>
      </c>
      <c r="C55">
        <f>INDEX(resultados!$A$2:$ZZ$747, 49, MATCH($B$3, resultados!$A$1:$ZZ$1, 0))</f>
        <v/>
      </c>
    </row>
    <row r="56">
      <c r="A56">
        <f>INDEX(resultados!$A$2:$ZZ$747, 50, MATCH($B$1, resultados!$A$1:$ZZ$1, 0))</f>
        <v/>
      </c>
      <c r="B56">
        <f>INDEX(resultados!$A$2:$ZZ$747, 50, MATCH($B$2, resultados!$A$1:$ZZ$1, 0))</f>
        <v/>
      </c>
      <c r="C56">
        <f>INDEX(resultados!$A$2:$ZZ$747, 50, MATCH($B$3, resultados!$A$1:$ZZ$1, 0))</f>
        <v/>
      </c>
    </row>
    <row r="57">
      <c r="A57">
        <f>INDEX(resultados!$A$2:$ZZ$747, 51, MATCH($B$1, resultados!$A$1:$ZZ$1, 0))</f>
        <v/>
      </c>
      <c r="B57">
        <f>INDEX(resultados!$A$2:$ZZ$747, 51, MATCH($B$2, resultados!$A$1:$ZZ$1, 0))</f>
        <v/>
      </c>
      <c r="C57">
        <f>INDEX(resultados!$A$2:$ZZ$747, 51, MATCH($B$3, resultados!$A$1:$ZZ$1, 0))</f>
        <v/>
      </c>
    </row>
    <row r="58">
      <c r="A58">
        <f>INDEX(resultados!$A$2:$ZZ$747, 52, MATCH($B$1, resultados!$A$1:$ZZ$1, 0))</f>
        <v/>
      </c>
      <c r="B58">
        <f>INDEX(resultados!$A$2:$ZZ$747, 52, MATCH($B$2, resultados!$A$1:$ZZ$1, 0))</f>
        <v/>
      </c>
      <c r="C58">
        <f>INDEX(resultados!$A$2:$ZZ$747, 52, MATCH($B$3, resultados!$A$1:$ZZ$1, 0))</f>
        <v/>
      </c>
    </row>
    <row r="59">
      <c r="A59">
        <f>INDEX(resultados!$A$2:$ZZ$747, 53, MATCH($B$1, resultados!$A$1:$ZZ$1, 0))</f>
        <v/>
      </c>
      <c r="B59">
        <f>INDEX(resultados!$A$2:$ZZ$747, 53, MATCH($B$2, resultados!$A$1:$ZZ$1, 0))</f>
        <v/>
      </c>
      <c r="C59">
        <f>INDEX(resultados!$A$2:$ZZ$747, 53, MATCH($B$3, resultados!$A$1:$ZZ$1, 0))</f>
        <v/>
      </c>
    </row>
    <row r="60">
      <c r="A60">
        <f>INDEX(resultados!$A$2:$ZZ$747, 54, MATCH($B$1, resultados!$A$1:$ZZ$1, 0))</f>
        <v/>
      </c>
      <c r="B60">
        <f>INDEX(resultados!$A$2:$ZZ$747, 54, MATCH($B$2, resultados!$A$1:$ZZ$1, 0))</f>
        <v/>
      </c>
      <c r="C60">
        <f>INDEX(resultados!$A$2:$ZZ$747, 54, MATCH($B$3, resultados!$A$1:$ZZ$1, 0))</f>
        <v/>
      </c>
    </row>
    <row r="61">
      <c r="A61">
        <f>INDEX(resultados!$A$2:$ZZ$747, 55, MATCH($B$1, resultados!$A$1:$ZZ$1, 0))</f>
        <v/>
      </c>
      <c r="B61">
        <f>INDEX(resultados!$A$2:$ZZ$747, 55, MATCH($B$2, resultados!$A$1:$ZZ$1, 0))</f>
        <v/>
      </c>
      <c r="C61">
        <f>INDEX(resultados!$A$2:$ZZ$747, 55, MATCH($B$3, resultados!$A$1:$ZZ$1, 0))</f>
        <v/>
      </c>
    </row>
    <row r="62">
      <c r="A62">
        <f>INDEX(resultados!$A$2:$ZZ$747, 56, MATCH($B$1, resultados!$A$1:$ZZ$1, 0))</f>
        <v/>
      </c>
      <c r="B62">
        <f>INDEX(resultados!$A$2:$ZZ$747, 56, MATCH($B$2, resultados!$A$1:$ZZ$1, 0))</f>
        <v/>
      </c>
      <c r="C62">
        <f>INDEX(resultados!$A$2:$ZZ$747, 56, MATCH($B$3, resultados!$A$1:$ZZ$1, 0))</f>
        <v/>
      </c>
    </row>
    <row r="63">
      <c r="A63">
        <f>INDEX(resultados!$A$2:$ZZ$747, 57, MATCH($B$1, resultados!$A$1:$ZZ$1, 0))</f>
        <v/>
      </c>
      <c r="B63">
        <f>INDEX(resultados!$A$2:$ZZ$747, 57, MATCH($B$2, resultados!$A$1:$ZZ$1, 0))</f>
        <v/>
      </c>
      <c r="C63">
        <f>INDEX(resultados!$A$2:$ZZ$747, 57, MATCH($B$3, resultados!$A$1:$ZZ$1, 0))</f>
        <v/>
      </c>
    </row>
    <row r="64">
      <c r="A64">
        <f>INDEX(resultados!$A$2:$ZZ$747, 58, MATCH($B$1, resultados!$A$1:$ZZ$1, 0))</f>
        <v/>
      </c>
      <c r="B64">
        <f>INDEX(resultados!$A$2:$ZZ$747, 58, MATCH($B$2, resultados!$A$1:$ZZ$1, 0))</f>
        <v/>
      </c>
      <c r="C64">
        <f>INDEX(resultados!$A$2:$ZZ$747, 58, MATCH($B$3, resultados!$A$1:$ZZ$1, 0))</f>
        <v/>
      </c>
    </row>
    <row r="65">
      <c r="A65">
        <f>INDEX(resultados!$A$2:$ZZ$747, 59, MATCH($B$1, resultados!$A$1:$ZZ$1, 0))</f>
        <v/>
      </c>
      <c r="B65">
        <f>INDEX(resultados!$A$2:$ZZ$747, 59, MATCH($B$2, resultados!$A$1:$ZZ$1, 0))</f>
        <v/>
      </c>
      <c r="C65">
        <f>INDEX(resultados!$A$2:$ZZ$747, 59, MATCH($B$3, resultados!$A$1:$ZZ$1, 0))</f>
        <v/>
      </c>
    </row>
    <row r="66">
      <c r="A66">
        <f>INDEX(resultados!$A$2:$ZZ$747, 60, MATCH($B$1, resultados!$A$1:$ZZ$1, 0))</f>
        <v/>
      </c>
      <c r="B66">
        <f>INDEX(resultados!$A$2:$ZZ$747, 60, MATCH($B$2, resultados!$A$1:$ZZ$1, 0))</f>
        <v/>
      </c>
      <c r="C66">
        <f>INDEX(resultados!$A$2:$ZZ$747, 60, MATCH($B$3, resultados!$A$1:$ZZ$1, 0))</f>
        <v/>
      </c>
    </row>
    <row r="67">
      <c r="A67">
        <f>INDEX(resultados!$A$2:$ZZ$747, 61, MATCH($B$1, resultados!$A$1:$ZZ$1, 0))</f>
        <v/>
      </c>
      <c r="B67">
        <f>INDEX(resultados!$A$2:$ZZ$747, 61, MATCH($B$2, resultados!$A$1:$ZZ$1, 0))</f>
        <v/>
      </c>
      <c r="C67">
        <f>INDEX(resultados!$A$2:$ZZ$747, 61, MATCH($B$3, resultados!$A$1:$ZZ$1, 0))</f>
        <v/>
      </c>
    </row>
    <row r="68">
      <c r="A68">
        <f>INDEX(resultados!$A$2:$ZZ$747, 62, MATCH($B$1, resultados!$A$1:$ZZ$1, 0))</f>
        <v/>
      </c>
      <c r="B68">
        <f>INDEX(resultados!$A$2:$ZZ$747, 62, MATCH($B$2, resultados!$A$1:$ZZ$1, 0))</f>
        <v/>
      </c>
      <c r="C68">
        <f>INDEX(resultados!$A$2:$ZZ$747, 62, MATCH($B$3, resultados!$A$1:$ZZ$1, 0))</f>
        <v/>
      </c>
    </row>
    <row r="69">
      <c r="A69">
        <f>INDEX(resultados!$A$2:$ZZ$747, 63, MATCH($B$1, resultados!$A$1:$ZZ$1, 0))</f>
        <v/>
      </c>
      <c r="B69">
        <f>INDEX(resultados!$A$2:$ZZ$747, 63, MATCH($B$2, resultados!$A$1:$ZZ$1, 0))</f>
        <v/>
      </c>
      <c r="C69">
        <f>INDEX(resultados!$A$2:$ZZ$747, 63, MATCH($B$3, resultados!$A$1:$ZZ$1, 0))</f>
        <v/>
      </c>
    </row>
    <row r="70">
      <c r="A70">
        <f>INDEX(resultados!$A$2:$ZZ$747, 64, MATCH($B$1, resultados!$A$1:$ZZ$1, 0))</f>
        <v/>
      </c>
      <c r="B70">
        <f>INDEX(resultados!$A$2:$ZZ$747, 64, MATCH($B$2, resultados!$A$1:$ZZ$1, 0))</f>
        <v/>
      </c>
      <c r="C70">
        <f>INDEX(resultados!$A$2:$ZZ$747, 64, MATCH($B$3, resultados!$A$1:$ZZ$1, 0))</f>
        <v/>
      </c>
    </row>
    <row r="71">
      <c r="A71">
        <f>INDEX(resultados!$A$2:$ZZ$747, 65, MATCH($B$1, resultados!$A$1:$ZZ$1, 0))</f>
        <v/>
      </c>
      <c r="B71">
        <f>INDEX(resultados!$A$2:$ZZ$747, 65, MATCH($B$2, resultados!$A$1:$ZZ$1, 0))</f>
        <v/>
      </c>
      <c r="C71">
        <f>INDEX(resultados!$A$2:$ZZ$747, 65, MATCH($B$3, resultados!$A$1:$ZZ$1, 0))</f>
        <v/>
      </c>
    </row>
    <row r="72">
      <c r="A72">
        <f>INDEX(resultados!$A$2:$ZZ$747, 66, MATCH($B$1, resultados!$A$1:$ZZ$1, 0))</f>
        <v/>
      </c>
      <c r="B72">
        <f>INDEX(resultados!$A$2:$ZZ$747, 66, MATCH($B$2, resultados!$A$1:$ZZ$1, 0))</f>
        <v/>
      </c>
      <c r="C72">
        <f>INDEX(resultados!$A$2:$ZZ$747, 66, MATCH($B$3, resultados!$A$1:$ZZ$1, 0))</f>
        <v/>
      </c>
    </row>
    <row r="73">
      <c r="A73">
        <f>INDEX(resultados!$A$2:$ZZ$747, 67, MATCH($B$1, resultados!$A$1:$ZZ$1, 0))</f>
        <v/>
      </c>
      <c r="B73">
        <f>INDEX(resultados!$A$2:$ZZ$747, 67, MATCH($B$2, resultados!$A$1:$ZZ$1, 0))</f>
        <v/>
      </c>
      <c r="C73">
        <f>INDEX(resultados!$A$2:$ZZ$747, 67, MATCH($B$3, resultados!$A$1:$ZZ$1, 0))</f>
        <v/>
      </c>
    </row>
    <row r="74">
      <c r="A74">
        <f>INDEX(resultados!$A$2:$ZZ$747, 68, MATCH($B$1, resultados!$A$1:$ZZ$1, 0))</f>
        <v/>
      </c>
      <c r="B74">
        <f>INDEX(resultados!$A$2:$ZZ$747, 68, MATCH($B$2, resultados!$A$1:$ZZ$1, 0))</f>
        <v/>
      </c>
      <c r="C74">
        <f>INDEX(resultados!$A$2:$ZZ$747, 68, MATCH($B$3, resultados!$A$1:$ZZ$1, 0))</f>
        <v/>
      </c>
    </row>
    <row r="75">
      <c r="A75">
        <f>INDEX(resultados!$A$2:$ZZ$747, 69, MATCH($B$1, resultados!$A$1:$ZZ$1, 0))</f>
        <v/>
      </c>
      <c r="B75">
        <f>INDEX(resultados!$A$2:$ZZ$747, 69, MATCH($B$2, resultados!$A$1:$ZZ$1, 0))</f>
        <v/>
      </c>
      <c r="C75">
        <f>INDEX(resultados!$A$2:$ZZ$747, 69, MATCH($B$3, resultados!$A$1:$ZZ$1, 0))</f>
        <v/>
      </c>
    </row>
    <row r="76">
      <c r="A76">
        <f>INDEX(resultados!$A$2:$ZZ$747, 70, MATCH($B$1, resultados!$A$1:$ZZ$1, 0))</f>
        <v/>
      </c>
      <c r="B76">
        <f>INDEX(resultados!$A$2:$ZZ$747, 70, MATCH($B$2, resultados!$A$1:$ZZ$1, 0))</f>
        <v/>
      </c>
      <c r="C76">
        <f>INDEX(resultados!$A$2:$ZZ$747, 70, MATCH($B$3, resultados!$A$1:$ZZ$1, 0))</f>
        <v/>
      </c>
    </row>
    <row r="77">
      <c r="A77">
        <f>INDEX(resultados!$A$2:$ZZ$747, 71, MATCH($B$1, resultados!$A$1:$ZZ$1, 0))</f>
        <v/>
      </c>
      <c r="B77">
        <f>INDEX(resultados!$A$2:$ZZ$747, 71, MATCH($B$2, resultados!$A$1:$ZZ$1, 0))</f>
        <v/>
      </c>
      <c r="C77">
        <f>INDEX(resultados!$A$2:$ZZ$747, 71, MATCH($B$3, resultados!$A$1:$ZZ$1, 0))</f>
        <v/>
      </c>
    </row>
    <row r="78">
      <c r="A78">
        <f>INDEX(resultados!$A$2:$ZZ$747, 72, MATCH($B$1, resultados!$A$1:$ZZ$1, 0))</f>
        <v/>
      </c>
      <c r="B78">
        <f>INDEX(resultados!$A$2:$ZZ$747, 72, MATCH($B$2, resultados!$A$1:$ZZ$1, 0))</f>
        <v/>
      </c>
      <c r="C78">
        <f>INDEX(resultados!$A$2:$ZZ$747, 72, MATCH($B$3, resultados!$A$1:$ZZ$1, 0))</f>
        <v/>
      </c>
    </row>
    <row r="79">
      <c r="A79">
        <f>INDEX(resultados!$A$2:$ZZ$747, 73, MATCH($B$1, resultados!$A$1:$ZZ$1, 0))</f>
        <v/>
      </c>
      <c r="B79">
        <f>INDEX(resultados!$A$2:$ZZ$747, 73, MATCH($B$2, resultados!$A$1:$ZZ$1, 0))</f>
        <v/>
      </c>
      <c r="C79">
        <f>INDEX(resultados!$A$2:$ZZ$747, 73, MATCH($B$3, resultados!$A$1:$ZZ$1, 0))</f>
        <v/>
      </c>
    </row>
    <row r="80">
      <c r="A80">
        <f>INDEX(resultados!$A$2:$ZZ$747, 74, MATCH($B$1, resultados!$A$1:$ZZ$1, 0))</f>
        <v/>
      </c>
      <c r="B80">
        <f>INDEX(resultados!$A$2:$ZZ$747, 74, MATCH($B$2, resultados!$A$1:$ZZ$1, 0))</f>
        <v/>
      </c>
      <c r="C80">
        <f>INDEX(resultados!$A$2:$ZZ$747, 74, MATCH($B$3, resultados!$A$1:$ZZ$1, 0))</f>
        <v/>
      </c>
    </row>
    <row r="81">
      <c r="A81">
        <f>INDEX(resultados!$A$2:$ZZ$747, 75, MATCH($B$1, resultados!$A$1:$ZZ$1, 0))</f>
        <v/>
      </c>
      <c r="B81">
        <f>INDEX(resultados!$A$2:$ZZ$747, 75, MATCH($B$2, resultados!$A$1:$ZZ$1, 0))</f>
        <v/>
      </c>
      <c r="C81">
        <f>INDEX(resultados!$A$2:$ZZ$747, 75, MATCH($B$3, resultados!$A$1:$ZZ$1, 0))</f>
        <v/>
      </c>
    </row>
    <row r="82">
      <c r="A82">
        <f>INDEX(resultados!$A$2:$ZZ$747, 76, MATCH($B$1, resultados!$A$1:$ZZ$1, 0))</f>
        <v/>
      </c>
      <c r="B82">
        <f>INDEX(resultados!$A$2:$ZZ$747, 76, MATCH($B$2, resultados!$A$1:$ZZ$1, 0))</f>
        <v/>
      </c>
      <c r="C82">
        <f>INDEX(resultados!$A$2:$ZZ$747, 76, MATCH($B$3, resultados!$A$1:$ZZ$1, 0))</f>
        <v/>
      </c>
    </row>
    <row r="83">
      <c r="A83">
        <f>INDEX(resultados!$A$2:$ZZ$747, 77, MATCH($B$1, resultados!$A$1:$ZZ$1, 0))</f>
        <v/>
      </c>
      <c r="B83">
        <f>INDEX(resultados!$A$2:$ZZ$747, 77, MATCH($B$2, resultados!$A$1:$ZZ$1, 0))</f>
        <v/>
      </c>
      <c r="C83">
        <f>INDEX(resultados!$A$2:$ZZ$747, 77, MATCH($B$3, resultados!$A$1:$ZZ$1, 0))</f>
        <v/>
      </c>
    </row>
    <row r="84">
      <c r="A84">
        <f>INDEX(resultados!$A$2:$ZZ$747, 78, MATCH($B$1, resultados!$A$1:$ZZ$1, 0))</f>
        <v/>
      </c>
      <c r="B84">
        <f>INDEX(resultados!$A$2:$ZZ$747, 78, MATCH($B$2, resultados!$A$1:$ZZ$1, 0))</f>
        <v/>
      </c>
      <c r="C84">
        <f>INDEX(resultados!$A$2:$ZZ$747, 78, MATCH($B$3, resultados!$A$1:$ZZ$1, 0))</f>
        <v/>
      </c>
    </row>
    <row r="85">
      <c r="A85">
        <f>INDEX(resultados!$A$2:$ZZ$747, 79, MATCH($B$1, resultados!$A$1:$ZZ$1, 0))</f>
        <v/>
      </c>
      <c r="B85">
        <f>INDEX(resultados!$A$2:$ZZ$747, 79, MATCH($B$2, resultados!$A$1:$ZZ$1, 0))</f>
        <v/>
      </c>
      <c r="C85">
        <f>INDEX(resultados!$A$2:$ZZ$747, 79, MATCH($B$3, resultados!$A$1:$ZZ$1, 0))</f>
        <v/>
      </c>
    </row>
    <row r="86">
      <c r="A86">
        <f>INDEX(resultados!$A$2:$ZZ$747, 80, MATCH($B$1, resultados!$A$1:$ZZ$1, 0))</f>
        <v/>
      </c>
      <c r="B86">
        <f>INDEX(resultados!$A$2:$ZZ$747, 80, MATCH($B$2, resultados!$A$1:$ZZ$1, 0))</f>
        <v/>
      </c>
      <c r="C86">
        <f>INDEX(resultados!$A$2:$ZZ$747, 80, MATCH($B$3, resultados!$A$1:$ZZ$1, 0))</f>
        <v/>
      </c>
    </row>
    <row r="87">
      <c r="A87">
        <f>INDEX(resultados!$A$2:$ZZ$747, 81, MATCH($B$1, resultados!$A$1:$ZZ$1, 0))</f>
        <v/>
      </c>
      <c r="B87">
        <f>INDEX(resultados!$A$2:$ZZ$747, 81, MATCH($B$2, resultados!$A$1:$ZZ$1, 0))</f>
        <v/>
      </c>
      <c r="C87">
        <f>INDEX(resultados!$A$2:$ZZ$747, 81, MATCH($B$3, resultados!$A$1:$ZZ$1, 0))</f>
        <v/>
      </c>
    </row>
    <row r="88">
      <c r="A88">
        <f>INDEX(resultados!$A$2:$ZZ$747, 82, MATCH($B$1, resultados!$A$1:$ZZ$1, 0))</f>
        <v/>
      </c>
      <c r="B88">
        <f>INDEX(resultados!$A$2:$ZZ$747, 82, MATCH($B$2, resultados!$A$1:$ZZ$1, 0))</f>
        <v/>
      </c>
      <c r="C88">
        <f>INDEX(resultados!$A$2:$ZZ$747, 82, MATCH($B$3, resultados!$A$1:$ZZ$1, 0))</f>
        <v/>
      </c>
    </row>
    <row r="89">
      <c r="A89">
        <f>INDEX(resultados!$A$2:$ZZ$747, 83, MATCH($B$1, resultados!$A$1:$ZZ$1, 0))</f>
        <v/>
      </c>
      <c r="B89">
        <f>INDEX(resultados!$A$2:$ZZ$747, 83, MATCH($B$2, resultados!$A$1:$ZZ$1, 0))</f>
        <v/>
      </c>
      <c r="C89">
        <f>INDEX(resultados!$A$2:$ZZ$747, 83, MATCH($B$3, resultados!$A$1:$ZZ$1, 0))</f>
        <v/>
      </c>
    </row>
    <row r="90">
      <c r="A90">
        <f>INDEX(resultados!$A$2:$ZZ$747, 84, MATCH($B$1, resultados!$A$1:$ZZ$1, 0))</f>
        <v/>
      </c>
      <c r="B90">
        <f>INDEX(resultados!$A$2:$ZZ$747, 84, MATCH($B$2, resultados!$A$1:$ZZ$1, 0))</f>
        <v/>
      </c>
      <c r="C90">
        <f>INDEX(resultados!$A$2:$ZZ$747, 84, MATCH($B$3, resultados!$A$1:$ZZ$1, 0))</f>
        <v/>
      </c>
    </row>
    <row r="91">
      <c r="A91">
        <f>INDEX(resultados!$A$2:$ZZ$747, 85, MATCH($B$1, resultados!$A$1:$ZZ$1, 0))</f>
        <v/>
      </c>
      <c r="B91">
        <f>INDEX(resultados!$A$2:$ZZ$747, 85, MATCH($B$2, resultados!$A$1:$ZZ$1, 0))</f>
        <v/>
      </c>
      <c r="C91">
        <f>INDEX(resultados!$A$2:$ZZ$747, 85, MATCH($B$3, resultados!$A$1:$ZZ$1, 0))</f>
        <v/>
      </c>
    </row>
    <row r="92">
      <c r="A92">
        <f>INDEX(resultados!$A$2:$ZZ$747, 86, MATCH($B$1, resultados!$A$1:$ZZ$1, 0))</f>
        <v/>
      </c>
      <c r="B92">
        <f>INDEX(resultados!$A$2:$ZZ$747, 86, MATCH($B$2, resultados!$A$1:$ZZ$1, 0))</f>
        <v/>
      </c>
      <c r="C92">
        <f>INDEX(resultados!$A$2:$ZZ$747, 86, MATCH($B$3, resultados!$A$1:$ZZ$1, 0))</f>
        <v/>
      </c>
    </row>
    <row r="93">
      <c r="A93">
        <f>INDEX(resultados!$A$2:$ZZ$747, 87, MATCH($B$1, resultados!$A$1:$ZZ$1, 0))</f>
        <v/>
      </c>
      <c r="B93">
        <f>INDEX(resultados!$A$2:$ZZ$747, 87, MATCH($B$2, resultados!$A$1:$ZZ$1, 0))</f>
        <v/>
      </c>
      <c r="C93">
        <f>INDEX(resultados!$A$2:$ZZ$747, 87, MATCH($B$3, resultados!$A$1:$ZZ$1, 0))</f>
        <v/>
      </c>
    </row>
    <row r="94">
      <c r="A94">
        <f>INDEX(resultados!$A$2:$ZZ$747, 88, MATCH($B$1, resultados!$A$1:$ZZ$1, 0))</f>
        <v/>
      </c>
      <c r="B94">
        <f>INDEX(resultados!$A$2:$ZZ$747, 88, MATCH($B$2, resultados!$A$1:$ZZ$1, 0))</f>
        <v/>
      </c>
      <c r="C94">
        <f>INDEX(resultados!$A$2:$ZZ$747, 88, MATCH($B$3, resultados!$A$1:$ZZ$1, 0))</f>
        <v/>
      </c>
    </row>
    <row r="95">
      <c r="A95">
        <f>INDEX(resultados!$A$2:$ZZ$747, 89, MATCH($B$1, resultados!$A$1:$ZZ$1, 0))</f>
        <v/>
      </c>
      <c r="B95">
        <f>INDEX(resultados!$A$2:$ZZ$747, 89, MATCH($B$2, resultados!$A$1:$ZZ$1, 0))</f>
        <v/>
      </c>
      <c r="C95">
        <f>INDEX(resultados!$A$2:$ZZ$747, 89, MATCH($B$3, resultados!$A$1:$ZZ$1, 0))</f>
        <v/>
      </c>
    </row>
    <row r="96">
      <c r="A96">
        <f>INDEX(resultados!$A$2:$ZZ$747, 90, MATCH($B$1, resultados!$A$1:$ZZ$1, 0))</f>
        <v/>
      </c>
      <c r="B96">
        <f>INDEX(resultados!$A$2:$ZZ$747, 90, MATCH($B$2, resultados!$A$1:$ZZ$1, 0))</f>
        <v/>
      </c>
      <c r="C96">
        <f>INDEX(resultados!$A$2:$ZZ$747, 90, MATCH($B$3, resultados!$A$1:$ZZ$1, 0))</f>
        <v/>
      </c>
    </row>
    <row r="97">
      <c r="A97">
        <f>INDEX(resultados!$A$2:$ZZ$747, 91, MATCH($B$1, resultados!$A$1:$ZZ$1, 0))</f>
        <v/>
      </c>
      <c r="B97">
        <f>INDEX(resultados!$A$2:$ZZ$747, 91, MATCH($B$2, resultados!$A$1:$ZZ$1, 0))</f>
        <v/>
      </c>
      <c r="C97">
        <f>INDEX(resultados!$A$2:$ZZ$747, 91, MATCH($B$3, resultados!$A$1:$ZZ$1, 0))</f>
        <v/>
      </c>
    </row>
    <row r="98">
      <c r="A98">
        <f>INDEX(resultados!$A$2:$ZZ$747, 92, MATCH($B$1, resultados!$A$1:$ZZ$1, 0))</f>
        <v/>
      </c>
      <c r="B98">
        <f>INDEX(resultados!$A$2:$ZZ$747, 92, MATCH($B$2, resultados!$A$1:$ZZ$1, 0))</f>
        <v/>
      </c>
      <c r="C98">
        <f>INDEX(resultados!$A$2:$ZZ$747, 92, MATCH($B$3, resultados!$A$1:$ZZ$1, 0))</f>
        <v/>
      </c>
    </row>
    <row r="99">
      <c r="A99">
        <f>INDEX(resultados!$A$2:$ZZ$747, 93, MATCH($B$1, resultados!$A$1:$ZZ$1, 0))</f>
        <v/>
      </c>
      <c r="B99">
        <f>INDEX(resultados!$A$2:$ZZ$747, 93, MATCH($B$2, resultados!$A$1:$ZZ$1, 0))</f>
        <v/>
      </c>
      <c r="C99">
        <f>INDEX(resultados!$A$2:$ZZ$747, 93, MATCH($B$3, resultados!$A$1:$ZZ$1, 0))</f>
        <v/>
      </c>
    </row>
    <row r="100">
      <c r="A100">
        <f>INDEX(resultados!$A$2:$ZZ$747, 94, MATCH($B$1, resultados!$A$1:$ZZ$1, 0))</f>
        <v/>
      </c>
      <c r="B100">
        <f>INDEX(resultados!$A$2:$ZZ$747, 94, MATCH($B$2, resultados!$A$1:$ZZ$1, 0))</f>
        <v/>
      </c>
      <c r="C100">
        <f>INDEX(resultados!$A$2:$ZZ$747, 94, MATCH($B$3, resultados!$A$1:$ZZ$1, 0))</f>
        <v/>
      </c>
    </row>
    <row r="101">
      <c r="A101">
        <f>INDEX(resultados!$A$2:$ZZ$747, 95, MATCH($B$1, resultados!$A$1:$ZZ$1, 0))</f>
        <v/>
      </c>
      <c r="B101">
        <f>INDEX(resultados!$A$2:$ZZ$747, 95, MATCH($B$2, resultados!$A$1:$ZZ$1, 0))</f>
        <v/>
      </c>
      <c r="C101">
        <f>INDEX(resultados!$A$2:$ZZ$747, 95, MATCH($B$3, resultados!$A$1:$ZZ$1, 0))</f>
        <v/>
      </c>
    </row>
    <row r="102">
      <c r="A102">
        <f>INDEX(resultados!$A$2:$ZZ$747, 96, MATCH($B$1, resultados!$A$1:$ZZ$1, 0))</f>
        <v/>
      </c>
      <c r="B102">
        <f>INDEX(resultados!$A$2:$ZZ$747, 96, MATCH($B$2, resultados!$A$1:$ZZ$1, 0))</f>
        <v/>
      </c>
      <c r="C102">
        <f>INDEX(resultados!$A$2:$ZZ$747, 96, MATCH($B$3, resultados!$A$1:$ZZ$1, 0))</f>
        <v/>
      </c>
    </row>
    <row r="103">
      <c r="A103">
        <f>INDEX(resultados!$A$2:$ZZ$747, 97, MATCH($B$1, resultados!$A$1:$ZZ$1, 0))</f>
        <v/>
      </c>
      <c r="B103">
        <f>INDEX(resultados!$A$2:$ZZ$747, 97, MATCH($B$2, resultados!$A$1:$ZZ$1, 0))</f>
        <v/>
      </c>
      <c r="C103">
        <f>INDEX(resultados!$A$2:$ZZ$747, 97, MATCH($B$3, resultados!$A$1:$ZZ$1, 0))</f>
        <v/>
      </c>
    </row>
    <row r="104">
      <c r="A104">
        <f>INDEX(resultados!$A$2:$ZZ$747, 98, MATCH($B$1, resultados!$A$1:$ZZ$1, 0))</f>
        <v/>
      </c>
      <c r="B104">
        <f>INDEX(resultados!$A$2:$ZZ$747, 98, MATCH($B$2, resultados!$A$1:$ZZ$1, 0))</f>
        <v/>
      </c>
      <c r="C104">
        <f>INDEX(resultados!$A$2:$ZZ$747, 98, MATCH($B$3, resultados!$A$1:$ZZ$1, 0))</f>
        <v/>
      </c>
    </row>
    <row r="105">
      <c r="A105">
        <f>INDEX(resultados!$A$2:$ZZ$747, 99, MATCH($B$1, resultados!$A$1:$ZZ$1, 0))</f>
        <v/>
      </c>
      <c r="B105">
        <f>INDEX(resultados!$A$2:$ZZ$747, 99, MATCH($B$2, resultados!$A$1:$ZZ$1, 0))</f>
        <v/>
      </c>
      <c r="C105">
        <f>INDEX(resultados!$A$2:$ZZ$747, 99, MATCH($B$3, resultados!$A$1:$ZZ$1, 0))</f>
        <v/>
      </c>
    </row>
    <row r="106">
      <c r="A106">
        <f>INDEX(resultados!$A$2:$ZZ$747, 100, MATCH($B$1, resultados!$A$1:$ZZ$1, 0))</f>
        <v/>
      </c>
      <c r="B106">
        <f>INDEX(resultados!$A$2:$ZZ$747, 100, MATCH($B$2, resultados!$A$1:$ZZ$1, 0))</f>
        <v/>
      </c>
      <c r="C106">
        <f>INDEX(resultados!$A$2:$ZZ$747, 100, MATCH($B$3, resultados!$A$1:$ZZ$1, 0))</f>
        <v/>
      </c>
    </row>
    <row r="107">
      <c r="A107">
        <f>INDEX(resultados!$A$2:$ZZ$747, 101, MATCH($B$1, resultados!$A$1:$ZZ$1, 0))</f>
        <v/>
      </c>
      <c r="B107">
        <f>INDEX(resultados!$A$2:$ZZ$747, 101, MATCH($B$2, resultados!$A$1:$ZZ$1, 0))</f>
        <v/>
      </c>
      <c r="C107">
        <f>INDEX(resultados!$A$2:$ZZ$747, 101, MATCH($B$3, resultados!$A$1:$ZZ$1, 0))</f>
        <v/>
      </c>
    </row>
    <row r="108">
      <c r="A108">
        <f>INDEX(resultados!$A$2:$ZZ$747, 102, MATCH($B$1, resultados!$A$1:$ZZ$1, 0))</f>
        <v/>
      </c>
      <c r="B108">
        <f>INDEX(resultados!$A$2:$ZZ$747, 102, MATCH($B$2, resultados!$A$1:$ZZ$1, 0))</f>
        <v/>
      </c>
      <c r="C108">
        <f>INDEX(resultados!$A$2:$ZZ$747, 102, MATCH($B$3, resultados!$A$1:$ZZ$1, 0))</f>
        <v/>
      </c>
    </row>
    <row r="109">
      <c r="A109">
        <f>INDEX(resultados!$A$2:$ZZ$747, 103, MATCH($B$1, resultados!$A$1:$ZZ$1, 0))</f>
        <v/>
      </c>
      <c r="B109">
        <f>INDEX(resultados!$A$2:$ZZ$747, 103, MATCH($B$2, resultados!$A$1:$ZZ$1, 0))</f>
        <v/>
      </c>
      <c r="C109">
        <f>INDEX(resultados!$A$2:$ZZ$747, 103, MATCH($B$3, resultados!$A$1:$ZZ$1, 0))</f>
        <v/>
      </c>
    </row>
    <row r="110">
      <c r="A110">
        <f>INDEX(resultados!$A$2:$ZZ$747, 104, MATCH($B$1, resultados!$A$1:$ZZ$1, 0))</f>
        <v/>
      </c>
      <c r="B110">
        <f>INDEX(resultados!$A$2:$ZZ$747, 104, MATCH($B$2, resultados!$A$1:$ZZ$1, 0))</f>
        <v/>
      </c>
      <c r="C110">
        <f>INDEX(resultados!$A$2:$ZZ$747, 104, MATCH($B$3, resultados!$A$1:$ZZ$1, 0))</f>
        <v/>
      </c>
    </row>
    <row r="111">
      <c r="A111">
        <f>INDEX(resultados!$A$2:$ZZ$747, 105, MATCH($B$1, resultados!$A$1:$ZZ$1, 0))</f>
        <v/>
      </c>
      <c r="B111">
        <f>INDEX(resultados!$A$2:$ZZ$747, 105, MATCH($B$2, resultados!$A$1:$ZZ$1, 0))</f>
        <v/>
      </c>
      <c r="C111">
        <f>INDEX(resultados!$A$2:$ZZ$747, 105, MATCH($B$3, resultados!$A$1:$ZZ$1, 0))</f>
        <v/>
      </c>
    </row>
    <row r="112">
      <c r="A112">
        <f>INDEX(resultados!$A$2:$ZZ$747, 106, MATCH($B$1, resultados!$A$1:$ZZ$1, 0))</f>
        <v/>
      </c>
      <c r="B112">
        <f>INDEX(resultados!$A$2:$ZZ$747, 106, MATCH($B$2, resultados!$A$1:$ZZ$1, 0))</f>
        <v/>
      </c>
      <c r="C112">
        <f>INDEX(resultados!$A$2:$ZZ$747, 106, MATCH($B$3, resultados!$A$1:$ZZ$1, 0))</f>
        <v/>
      </c>
    </row>
    <row r="113">
      <c r="A113">
        <f>INDEX(resultados!$A$2:$ZZ$747, 107, MATCH($B$1, resultados!$A$1:$ZZ$1, 0))</f>
        <v/>
      </c>
      <c r="B113">
        <f>INDEX(resultados!$A$2:$ZZ$747, 107, MATCH($B$2, resultados!$A$1:$ZZ$1, 0))</f>
        <v/>
      </c>
      <c r="C113">
        <f>INDEX(resultados!$A$2:$ZZ$747, 107, MATCH($B$3, resultados!$A$1:$ZZ$1, 0))</f>
        <v/>
      </c>
    </row>
    <row r="114">
      <c r="A114">
        <f>INDEX(resultados!$A$2:$ZZ$747, 108, MATCH($B$1, resultados!$A$1:$ZZ$1, 0))</f>
        <v/>
      </c>
      <c r="B114">
        <f>INDEX(resultados!$A$2:$ZZ$747, 108, MATCH($B$2, resultados!$A$1:$ZZ$1, 0))</f>
        <v/>
      </c>
      <c r="C114">
        <f>INDEX(resultados!$A$2:$ZZ$747, 108, MATCH($B$3, resultados!$A$1:$ZZ$1, 0))</f>
        <v/>
      </c>
    </row>
    <row r="115">
      <c r="A115">
        <f>INDEX(resultados!$A$2:$ZZ$747, 109, MATCH($B$1, resultados!$A$1:$ZZ$1, 0))</f>
        <v/>
      </c>
      <c r="B115">
        <f>INDEX(resultados!$A$2:$ZZ$747, 109, MATCH($B$2, resultados!$A$1:$ZZ$1, 0))</f>
        <v/>
      </c>
      <c r="C115">
        <f>INDEX(resultados!$A$2:$ZZ$747, 109, MATCH($B$3, resultados!$A$1:$ZZ$1, 0))</f>
        <v/>
      </c>
    </row>
    <row r="116">
      <c r="A116">
        <f>INDEX(resultados!$A$2:$ZZ$747, 110, MATCH($B$1, resultados!$A$1:$ZZ$1, 0))</f>
        <v/>
      </c>
      <c r="B116">
        <f>INDEX(resultados!$A$2:$ZZ$747, 110, MATCH($B$2, resultados!$A$1:$ZZ$1, 0))</f>
        <v/>
      </c>
      <c r="C116">
        <f>INDEX(resultados!$A$2:$ZZ$747, 110, MATCH($B$3, resultados!$A$1:$ZZ$1, 0))</f>
        <v/>
      </c>
    </row>
    <row r="117">
      <c r="A117">
        <f>INDEX(resultados!$A$2:$ZZ$747, 111, MATCH($B$1, resultados!$A$1:$ZZ$1, 0))</f>
        <v/>
      </c>
      <c r="B117">
        <f>INDEX(resultados!$A$2:$ZZ$747, 111, MATCH($B$2, resultados!$A$1:$ZZ$1, 0))</f>
        <v/>
      </c>
      <c r="C117">
        <f>INDEX(resultados!$A$2:$ZZ$747, 111, MATCH($B$3, resultados!$A$1:$ZZ$1, 0))</f>
        <v/>
      </c>
    </row>
    <row r="118">
      <c r="A118">
        <f>INDEX(resultados!$A$2:$ZZ$747, 112, MATCH($B$1, resultados!$A$1:$ZZ$1, 0))</f>
        <v/>
      </c>
      <c r="B118">
        <f>INDEX(resultados!$A$2:$ZZ$747, 112, MATCH($B$2, resultados!$A$1:$ZZ$1, 0))</f>
        <v/>
      </c>
      <c r="C118">
        <f>INDEX(resultados!$A$2:$ZZ$747, 112, MATCH($B$3, resultados!$A$1:$ZZ$1, 0))</f>
        <v/>
      </c>
    </row>
    <row r="119">
      <c r="A119">
        <f>INDEX(resultados!$A$2:$ZZ$747, 113, MATCH($B$1, resultados!$A$1:$ZZ$1, 0))</f>
        <v/>
      </c>
      <c r="B119">
        <f>INDEX(resultados!$A$2:$ZZ$747, 113, MATCH($B$2, resultados!$A$1:$ZZ$1, 0))</f>
        <v/>
      </c>
      <c r="C119">
        <f>INDEX(resultados!$A$2:$ZZ$747, 113, MATCH($B$3, resultados!$A$1:$ZZ$1, 0))</f>
        <v/>
      </c>
    </row>
    <row r="120">
      <c r="A120">
        <f>INDEX(resultados!$A$2:$ZZ$747, 114, MATCH($B$1, resultados!$A$1:$ZZ$1, 0))</f>
        <v/>
      </c>
      <c r="B120">
        <f>INDEX(resultados!$A$2:$ZZ$747, 114, MATCH($B$2, resultados!$A$1:$ZZ$1, 0))</f>
        <v/>
      </c>
      <c r="C120">
        <f>INDEX(resultados!$A$2:$ZZ$747, 114, MATCH($B$3, resultados!$A$1:$ZZ$1, 0))</f>
        <v/>
      </c>
    </row>
    <row r="121">
      <c r="A121">
        <f>INDEX(resultados!$A$2:$ZZ$747, 115, MATCH($B$1, resultados!$A$1:$ZZ$1, 0))</f>
        <v/>
      </c>
      <c r="B121">
        <f>INDEX(resultados!$A$2:$ZZ$747, 115, MATCH($B$2, resultados!$A$1:$ZZ$1, 0))</f>
        <v/>
      </c>
      <c r="C121">
        <f>INDEX(resultados!$A$2:$ZZ$747, 115, MATCH($B$3, resultados!$A$1:$ZZ$1, 0))</f>
        <v/>
      </c>
    </row>
    <row r="122">
      <c r="A122">
        <f>INDEX(resultados!$A$2:$ZZ$747, 116, MATCH($B$1, resultados!$A$1:$ZZ$1, 0))</f>
        <v/>
      </c>
      <c r="B122">
        <f>INDEX(resultados!$A$2:$ZZ$747, 116, MATCH($B$2, resultados!$A$1:$ZZ$1, 0))</f>
        <v/>
      </c>
      <c r="C122">
        <f>INDEX(resultados!$A$2:$ZZ$747, 116, MATCH($B$3, resultados!$A$1:$ZZ$1, 0))</f>
        <v/>
      </c>
    </row>
    <row r="123">
      <c r="A123">
        <f>INDEX(resultados!$A$2:$ZZ$747, 117, MATCH($B$1, resultados!$A$1:$ZZ$1, 0))</f>
        <v/>
      </c>
      <c r="B123">
        <f>INDEX(resultados!$A$2:$ZZ$747, 117, MATCH($B$2, resultados!$A$1:$ZZ$1, 0))</f>
        <v/>
      </c>
      <c r="C123">
        <f>INDEX(resultados!$A$2:$ZZ$747, 117, MATCH($B$3, resultados!$A$1:$ZZ$1, 0))</f>
        <v/>
      </c>
    </row>
    <row r="124">
      <c r="A124">
        <f>INDEX(resultados!$A$2:$ZZ$747, 118, MATCH($B$1, resultados!$A$1:$ZZ$1, 0))</f>
        <v/>
      </c>
      <c r="B124">
        <f>INDEX(resultados!$A$2:$ZZ$747, 118, MATCH($B$2, resultados!$A$1:$ZZ$1, 0))</f>
        <v/>
      </c>
      <c r="C124">
        <f>INDEX(resultados!$A$2:$ZZ$747, 118, MATCH($B$3, resultados!$A$1:$ZZ$1, 0))</f>
        <v/>
      </c>
    </row>
    <row r="125">
      <c r="A125">
        <f>INDEX(resultados!$A$2:$ZZ$747, 119, MATCH($B$1, resultados!$A$1:$ZZ$1, 0))</f>
        <v/>
      </c>
      <c r="B125">
        <f>INDEX(resultados!$A$2:$ZZ$747, 119, MATCH($B$2, resultados!$A$1:$ZZ$1, 0))</f>
        <v/>
      </c>
      <c r="C125">
        <f>INDEX(resultados!$A$2:$ZZ$747, 119, MATCH($B$3, resultados!$A$1:$ZZ$1, 0))</f>
        <v/>
      </c>
    </row>
    <row r="126">
      <c r="A126">
        <f>INDEX(resultados!$A$2:$ZZ$747, 120, MATCH($B$1, resultados!$A$1:$ZZ$1, 0))</f>
        <v/>
      </c>
      <c r="B126">
        <f>INDEX(resultados!$A$2:$ZZ$747, 120, MATCH($B$2, resultados!$A$1:$ZZ$1, 0))</f>
        <v/>
      </c>
      <c r="C126">
        <f>INDEX(resultados!$A$2:$ZZ$747, 120, MATCH($B$3, resultados!$A$1:$ZZ$1, 0))</f>
        <v/>
      </c>
    </row>
    <row r="127">
      <c r="A127">
        <f>INDEX(resultados!$A$2:$ZZ$747, 121, MATCH($B$1, resultados!$A$1:$ZZ$1, 0))</f>
        <v/>
      </c>
      <c r="B127">
        <f>INDEX(resultados!$A$2:$ZZ$747, 121, MATCH($B$2, resultados!$A$1:$ZZ$1, 0))</f>
        <v/>
      </c>
      <c r="C127">
        <f>INDEX(resultados!$A$2:$ZZ$747, 121, MATCH($B$3, resultados!$A$1:$ZZ$1, 0))</f>
        <v/>
      </c>
    </row>
    <row r="128">
      <c r="A128">
        <f>INDEX(resultados!$A$2:$ZZ$747, 122, MATCH($B$1, resultados!$A$1:$ZZ$1, 0))</f>
        <v/>
      </c>
      <c r="B128">
        <f>INDEX(resultados!$A$2:$ZZ$747, 122, MATCH($B$2, resultados!$A$1:$ZZ$1, 0))</f>
        <v/>
      </c>
      <c r="C128">
        <f>INDEX(resultados!$A$2:$ZZ$747, 122, MATCH($B$3, resultados!$A$1:$ZZ$1, 0))</f>
        <v/>
      </c>
    </row>
    <row r="129">
      <c r="A129">
        <f>INDEX(resultados!$A$2:$ZZ$747, 123, MATCH($B$1, resultados!$A$1:$ZZ$1, 0))</f>
        <v/>
      </c>
      <c r="B129">
        <f>INDEX(resultados!$A$2:$ZZ$747, 123, MATCH($B$2, resultados!$A$1:$ZZ$1, 0))</f>
        <v/>
      </c>
      <c r="C129">
        <f>INDEX(resultados!$A$2:$ZZ$747, 123, MATCH($B$3, resultados!$A$1:$ZZ$1, 0))</f>
        <v/>
      </c>
    </row>
    <row r="130">
      <c r="A130">
        <f>INDEX(resultados!$A$2:$ZZ$747, 124, MATCH($B$1, resultados!$A$1:$ZZ$1, 0))</f>
        <v/>
      </c>
      <c r="B130">
        <f>INDEX(resultados!$A$2:$ZZ$747, 124, MATCH($B$2, resultados!$A$1:$ZZ$1, 0))</f>
        <v/>
      </c>
      <c r="C130">
        <f>INDEX(resultados!$A$2:$ZZ$747, 124, MATCH($B$3, resultados!$A$1:$ZZ$1, 0))</f>
        <v/>
      </c>
    </row>
    <row r="131">
      <c r="A131">
        <f>INDEX(resultados!$A$2:$ZZ$747, 125, MATCH($B$1, resultados!$A$1:$ZZ$1, 0))</f>
        <v/>
      </c>
      <c r="B131">
        <f>INDEX(resultados!$A$2:$ZZ$747, 125, MATCH($B$2, resultados!$A$1:$ZZ$1, 0))</f>
        <v/>
      </c>
      <c r="C131">
        <f>INDEX(resultados!$A$2:$ZZ$747, 125, MATCH($B$3, resultados!$A$1:$ZZ$1, 0))</f>
        <v/>
      </c>
    </row>
    <row r="132">
      <c r="A132">
        <f>INDEX(resultados!$A$2:$ZZ$747, 126, MATCH($B$1, resultados!$A$1:$ZZ$1, 0))</f>
        <v/>
      </c>
      <c r="B132">
        <f>INDEX(resultados!$A$2:$ZZ$747, 126, MATCH($B$2, resultados!$A$1:$ZZ$1, 0))</f>
        <v/>
      </c>
      <c r="C132">
        <f>INDEX(resultados!$A$2:$ZZ$747, 126, MATCH($B$3, resultados!$A$1:$ZZ$1, 0))</f>
        <v/>
      </c>
    </row>
    <row r="133">
      <c r="A133">
        <f>INDEX(resultados!$A$2:$ZZ$747, 127, MATCH($B$1, resultados!$A$1:$ZZ$1, 0))</f>
        <v/>
      </c>
      <c r="B133">
        <f>INDEX(resultados!$A$2:$ZZ$747, 127, MATCH($B$2, resultados!$A$1:$ZZ$1, 0))</f>
        <v/>
      </c>
      <c r="C133">
        <f>INDEX(resultados!$A$2:$ZZ$747, 127, MATCH($B$3, resultados!$A$1:$ZZ$1, 0))</f>
        <v/>
      </c>
    </row>
    <row r="134">
      <c r="A134">
        <f>INDEX(resultados!$A$2:$ZZ$747, 128, MATCH($B$1, resultados!$A$1:$ZZ$1, 0))</f>
        <v/>
      </c>
      <c r="B134">
        <f>INDEX(resultados!$A$2:$ZZ$747, 128, MATCH($B$2, resultados!$A$1:$ZZ$1, 0))</f>
        <v/>
      </c>
      <c r="C134">
        <f>INDEX(resultados!$A$2:$ZZ$747, 128, MATCH($B$3, resultados!$A$1:$ZZ$1, 0))</f>
        <v/>
      </c>
    </row>
    <row r="135">
      <c r="A135">
        <f>INDEX(resultados!$A$2:$ZZ$747, 129, MATCH($B$1, resultados!$A$1:$ZZ$1, 0))</f>
        <v/>
      </c>
      <c r="B135">
        <f>INDEX(resultados!$A$2:$ZZ$747, 129, MATCH($B$2, resultados!$A$1:$ZZ$1, 0))</f>
        <v/>
      </c>
      <c r="C135">
        <f>INDEX(resultados!$A$2:$ZZ$747, 129, MATCH($B$3, resultados!$A$1:$ZZ$1, 0))</f>
        <v/>
      </c>
    </row>
    <row r="136">
      <c r="A136">
        <f>INDEX(resultados!$A$2:$ZZ$747, 130, MATCH($B$1, resultados!$A$1:$ZZ$1, 0))</f>
        <v/>
      </c>
      <c r="B136">
        <f>INDEX(resultados!$A$2:$ZZ$747, 130, MATCH($B$2, resultados!$A$1:$ZZ$1, 0))</f>
        <v/>
      </c>
      <c r="C136">
        <f>INDEX(resultados!$A$2:$ZZ$747, 130, MATCH($B$3, resultados!$A$1:$ZZ$1, 0))</f>
        <v/>
      </c>
    </row>
    <row r="137">
      <c r="A137">
        <f>INDEX(resultados!$A$2:$ZZ$747, 131, MATCH($B$1, resultados!$A$1:$ZZ$1, 0))</f>
        <v/>
      </c>
      <c r="B137">
        <f>INDEX(resultados!$A$2:$ZZ$747, 131, MATCH($B$2, resultados!$A$1:$ZZ$1, 0))</f>
        <v/>
      </c>
      <c r="C137">
        <f>INDEX(resultados!$A$2:$ZZ$747, 131, MATCH($B$3, resultados!$A$1:$ZZ$1, 0))</f>
        <v/>
      </c>
    </row>
    <row r="138">
      <c r="A138">
        <f>INDEX(resultados!$A$2:$ZZ$747, 132, MATCH($B$1, resultados!$A$1:$ZZ$1, 0))</f>
        <v/>
      </c>
      <c r="B138">
        <f>INDEX(resultados!$A$2:$ZZ$747, 132, MATCH($B$2, resultados!$A$1:$ZZ$1, 0))</f>
        <v/>
      </c>
      <c r="C138">
        <f>INDEX(resultados!$A$2:$ZZ$747, 132, MATCH($B$3, resultados!$A$1:$ZZ$1, 0))</f>
        <v/>
      </c>
    </row>
    <row r="139">
      <c r="A139">
        <f>INDEX(resultados!$A$2:$ZZ$747, 133, MATCH($B$1, resultados!$A$1:$ZZ$1, 0))</f>
        <v/>
      </c>
      <c r="B139">
        <f>INDEX(resultados!$A$2:$ZZ$747, 133, MATCH($B$2, resultados!$A$1:$ZZ$1, 0))</f>
        <v/>
      </c>
      <c r="C139">
        <f>INDEX(resultados!$A$2:$ZZ$747, 133, MATCH($B$3, resultados!$A$1:$ZZ$1, 0))</f>
        <v/>
      </c>
    </row>
    <row r="140">
      <c r="A140">
        <f>INDEX(resultados!$A$2:$ZZ$747, 134, MATCH($B$1, resultados!$A$1:$ZZ$1, 0))</f>
        <v/>
      </c>
      <c r="B140">
        <f>INDEX(resultados!$A$2:$ZZ$747, 134, MATCH($B$2, resultados!$A$1:$ZZ$1, 0))</f>
        <v/>
      </c>
      <c r="C140">
        <f>INDEX(resultados!$A$2:$ZZ$747, 134, MATCH($B$3, resultados!$A$1:$ZZ$1, 0))</f>
        <v/>
      </c>
    </row>
    <row r="141">
      <c r="A141">
        <f>INDEX(resultados!$A$2:$ZZ$747, 135, MATCH($B$1, resultados!$A$1:$ZZ$1, 0))</f>
        <v/>
      </c>
      <c r="B141">
        <f>INDEX(resultados!$A$2:$ZZ$747, 135, MATCH($B$2, resultados!$A$1:$ZZ$1, 0))</f>
        <v/>
      </c>
      <c r="C141">
        <f>INDEX(resultados!$A$2:$ZZ$747, 135, MATCH($B$3, resultados!$A$1:$ZZ$1, 0))</f>
        <v/>
      </c>
    </row>
    <row r="142">
      <c r="A142">
        <f>INDEX(resultados!$A$2:$ZZ$747, 136, MATCH($B$1, resultados!$A$1:$ZZ$1, 0))</f>
        <v/>
      </c>
      <c r="B142">
        <f>INDEX(resultados!$A$2:$ZZ$747, 136, MATCH($B$2, resultados!$A$1:$ZZ$1, 0))</f>
        <v/>
      </c>
      <c r="C142">
        <f>INDEX(resultados!$A$2:$ZZ$747, 136, MATCH($B$3, resultados!$A$1:$ZZ$1, 0))</f>
        <v/>
      </c>
    </row>
    <row r="143">
      <c r="A143">
        <f>INDEX(resultados!$A$2:$ZZ$747, 137, MATCH($B$1, resultados!$A$1:$ZZ$1, 0))</f>
        <v/>
      </c>
      <c r="B143">
        <f>INDEX(resultados!$A$2:$ZZ$747, 137, MATCH($B$2, resultados!$A$1:$ZZ$1, 0))</f>
        <v/>
      </c>
      <c r="C143">
        <f>INDEX(resultados!$A$2:$ZZ$747, 137, MATCH($B$3, resultados!$A$1:$ZZ$1, 0))</f>
        <v/>
      </c>
    </row>
    <row r="144">
      <c r="A144">
        <f>INDEX(resultados!$A$2:$ZZ$747, 138, MATCH($B$1, resultados!$A$1:$ZZ$1, 0))</f>
        <v/>
      </c>
      <c r="B144">
        <f>INDEX(resultados!$A$2:$ZZ$747, 138, MATCH($B$2, resultados!$A$1:$ZZ$1, 0))</f>
        <v/>
      </c>
      <c r="C144">
        <f>INDEX(resultados!$A$2:$ZZ$747, 138, MATCH($B$3, resultados!$A$1:$ZZ$1, 0))</f>
        <v/>
      </c>
    </row>
    <row r="145">
      <c r="A145">
        <f>INDEX(resultados!$A$2:$ZZ$747, 139, MATCH($B$1, resultados!$A$1:$ZZ$1, 0))</f>
        <v/>
      </c>
      <c r="B145">
        <f>INDEX(resultados!$A$2:$ZZ$747, 139, MATCH($B$2, resultados!$A$1:$ZZ$1, 0))</f>
        <v/>
      </c>
      <c r="C145">
        <f>INDEX(resultados!$A$2:$ZZ$747, 139, MATCH($B$3, resultados!$A$1:$ZZ$1, 0))</f>
        <v/>
      </c>
    </row>
    <row r="146">
      <c r="A146">
        <f>INDEX(resultados!$A$2:$ZZ$747, 140, MATCH($B$1, resultados!$A$1:$ZZ$1, 0))</f>
        <v/>
      </c>
      <c r="B146">
        <f>INDEX(resultados!$A$2:$ZZ$747, 140, MATCH($B$2, resultados!$A$1:$ZZ$1, 0))</f>
        <v/>
      </c>
      <c r="C146">
        <f>INDEX(resultados!$A$2:$ZZ$747, 140, MATCH($B$3, resultados!$A$1:$ZZ$1, 0))</f>
        <v/>
      </c>
    </row>
    <row r="147">
      <c r="A147">
        <f>INDEX(resultados!$A$2:$ZZ$747, 141, MATCH($B$1, resultados!$A$1:$ZZ$1, 0))</f>
        <v/>
      </c>
      <c r="B147">
        <f>INDEX(resultados!$A$2:$ZZ$747, 141, MATCH($B$2, resultados!$A$1:$ZZ$1, 0))</f>
        <v/>
      </c>
      <c r="C147">
        <f>INDEX(resultados!$A$2:$ZZ$747, 141, MATCH($B$3, resultados!$A$1:$ZZ$1, 0))</f>
        <v/>
      </c>
    </row>
    <row r="148">
      <c r="A148">
        <f>INDEX(resultados!$A$2:$ZZ$747, 142, MATCH($B$1, resultados!$A$1:$ZZ$1, 0))</f>
        <v/>
      </c>
      <c r="B148">
        <f>INDEX(resultados!$A$2:$ZZ$747, 142, MATCH($B$2, resultados!$A$1:$ZZ$1, 0))</f>
        <v/>
      </c>
      <c r="C148">
        <f>INDEX(resultados!$A$2:$ZZ$747, 142, MATCH($B$3, resultados!$A$1:$ZZ$1, 0))</f>
        <v/>
      </c>
    </row>
    <row r="149">
      <c r="A149">
        <f>INDEX(resultados!$A$2:$ZZ$747, 143, MATCH($B$1, resultados!$A$1:$ZZ$1, 0))</f>
        <v/>
      </c>
      <c r="B149">
        <f>INDEX(resultados!$A$2:$ZZ$747, 143, MATCH($B$2, resultados!$A$1:$ZZ$1, 0))</f>
        <v/>
      </c>
      <c r="C149">
        <f>INDEX(resultados!$A$2:$ZZ$747, 143, MATCH($B$3, resultados!$A$1:$ZZ$1, 0))</f>
        <v/>
      </c>
    </row>
    <row r="150">
      <c r="A150">
        <f>INDEX(resultados!$A$2:$ZZ$747, 144, MATCH($B$1, resultados!$A$1:$ZZ$1, 0))</f>
        <v/>
      </c>
      <c r="B150">
        <f>INDEX(resultados!$A$2:$ZZ$747, 144, MATCH($B$2, resultados!$A$1:$ZZ$1, 0))</f>
        <v/>
      </c>
      <c r="C150">
        <f>INDEX(resultados!$A$2:$ZZ$747, 144, MATCH($B$3, resultados!$A$1:$ZZ$1, 0))</f>
        <v/>
      </c>
    </row>
    <row r="151">
      <c r="A151">
        <f>INDEX(resultados!$A$2:$ZZ$747, 145, MATCH($B$1, resultados!$A$1:$ZZ$1, 0))</f>
        <v/>
      </c>
      <c r="B151">
        <f>INDEX(resultados!$A$2:$ZZ$747, 145, MATCH($B$2, resultados!$A$1:$ZZ$1, 0))</f>
        <v/>
      </c>
      <c r="C151">
        <f>INDEX(resultados!$A$2:$ZZ$747, 145, MATCH($B$3, resultados!$A$1:$ZZ$1, 0))</f>
        <v/>
      </c>
    </row>
    <row r="152">
      <c r="A152">
        <f>INDEX(resultados!$A$2:$ZZ$747, 146, MATCH($B$1, resultados!$A$1:$ZZ$1, 0))</f>
        <v/>
      </c>
      <c r="B152">
        <f>INDEX(resultados!$A$2:$ZZ$747, 146, MATCH($B$2, resultados!$A$1:$ZZ$1, 0))</f>
        <v/>
      </c>
      <c r="C152">
        <f>INDEX(resultados!$A$2:$ZZ$747, 146, MATCH($B$3, resultados!$A$1:$ZZ$1, 0))</f>
        <v/>
      </c>
    </row>
    <row r="153">
      <c r="A153">
        <f>INDEX(resultados!$A$2:$ZZ$747, 147, MATCH($B$1, resultados!$A$1:$ZZ$1, 0))</f>
        <v/>
      </c>
      <c r="B153">
        <f>INDEX(resultados!$A$2:$ZZ$747, 147, MATCH($B$2, resultados!$A$1:$ZZ$1, 0))</f>
        <v/>
      </c>
      <c r="C153">
        <f>INDEX(resultados!$A$2:$ZZ$747, 147, MATCH($B$3, resultados!$A$1:$ZZ$1, 0))</f>
        <v/>
      </c>
    </row>
    <row r="154">
      <c r="A154">
        <f>INDEX(resultados!$A$2:$ZZ$747, 148, MATCH($B$1, resultados!$A$1:$ZZ$1, 0))</f>
        <v/>
      </c>
      <c r="B154">
        <f>INDEX(resultados!$A$2:$ZZ$747, 148, MATCH($B$2, resultados!$A$1:$ZZ$1, 0))</f>
        <v/>
      </c>
      <c r="C154">
        <f>INDEX(resultados!$A$2:$ZZ$747, 148, MATCH($B$3, resultados!$A$1:$ZZ$1, 0))</f>
        <v/>
      </c>
    </row>
    <row r="155">
      <c r="A155">
        <f>INDEX(resultados!$A$2:$ZZ$747, 149, MATCH($B$1, resultados!$A$1:$ZZ$1, 0))</f>
        <v/>
      </c>
      <c r="B155">
        <f>INDEX(resultados!$A$2:$ZZ$747, 149, MATCH($B$2, resultados!$A$1:$ZZ$1, 0))</f>
        <v/>
      </c>
      <c r="C155">
        <f>INDEX(resultados!$A$2:$ZZ$747, 149, MATCH($B$3, resultados!$A$1:$ZZ$1, 0))</f>
        <v/>
      </c>
    </row>
    <row r="156">
      <c r="A156">
        <f>INDEX(resultados!$A$2:$ZZ$747, 150, MATCH($B$1, resultados!$A$1:$ZZ$1, 0))</f>
        <v/>
      </c>
      <c r="B156">
        <f>INDEX(resultados!$A$2:$ZZ$747, 150, MATCH($B$2, resultados!$A$1:$ZZ$1, 0))</f>
        <v/>
      </c>
      <c r="C156">
        <f>INDEX(resultados!$A$2:$ZZ$747, 150, MATCH($B$3, resultados!$A$1:$ZZ$1, 0))</f>
        <v/>
      </c>
    </row>
    <row r="157">
      <c r="A157">
        <f>INDEX(resultados!$A$2:$ZZ$747, 151, MATCH($B$1, resultados!$A$1:$ZZ$1, 0))</f>
        <v/>
      </c>
      <c r="B157">
        <f>INDEX(resultados!$A$2:$ZZ$747, 151, MATCH($B$2, resultados!$A$1:$ZZ$1, 0))</f>
        <v/>
      </c>
      <c r="C157">
        <f>INDEX(resultados!$A$2:$ZZ$747, 151, MATCH($B$3, resultados!$A$1:$ZZ$1, 0))</f>
        <v/>
      </c>
    </row>
    <row r="158">
      <c r="A158">
        <f>INDEX(resultados!$A$2:$ZZ$747, 152, MATCH($B$1, resultados!$A$1:$ZZ$1, 0))</f>
        <v/>
      </c>
      <c r="B158">
        <f>INDEX(resultados!$A$2:$ZZ$747, 152, MATCH($B$2, resultados!$A$1:$ZZ$1, 0))</f>
        <v/>
      </c>
      <c r="C158">
        <f>INDEX(resultados!$A$2:$ZZ$747, 152, MATCH($B$3, resultados!$A$1:$ZZ$1, 0))</f>
        <v/>
      </c>
    </row>
    <row r="159">
      <c r="A159">
        <f>INDEX(resultados!$A$2:$ZZ$747, 153, MATCH($B$1, resultados!$A$1:$ZZ$1, 0))</f>
        <v/>
      </c>
      <c r="B159">
        <f>INDEX(resultados!$A$2:$ZZ$747, 153, MATCH($B$2, resultados!$A$1:$ZZ$1, 0))</f>
        <v/>
      </c>
      <c r="C159">
        <f>INDEX(resultados!$A$2:$ZZ$747, 153, MATCH($B$3, resultados!$A$1:$ZZ$1, 0))</f>
        <v/>
      </c>
    </row>
    <row r="160">
      <c r="A160">
        <f>INDEX(resultados!$A$2:$ZZ$747, 154, MATCH($B$1, resultados!$A$1:$ZZ$1, 0))</f>
        <v/>
      </c>
      <c r="B160">
        <f>INDEX(resultados!$A$2:$ZZ$747, 154, MATCH($B$2, resultados!$A$1:$ZZ$1, 0))</f>
        <v/>
      </c>
      <c r="C160">
        <f>INDEX(resultados!$A$2:$ZZ$747, 154, MATCH($B$3, resultados!$A$1:$ZZ$1, 0))</f>
        <v/>
      </c>
    </row>
    <row r="161">
      <c r="A161">
        <f>INDEX(resultados!$A$2:$ZZ$747, 155, MATCH($B$1, resultados!$A$1:$ZZ$1, 0))</f>
        <v/>
      </c>
      <c r="B161">
        <f>INDEX(resultados!$A$2:$ZZ$747, 155, MATCH($B$2, resultados!$A$1:$ZZ$1, 0))</f>
        <v/>
      </c>
      <c r="C161">
        <f>INDEX(resultados!$A$2:$ZZ$747, 155, MATCH($B$3, resultados!$A$1:$ZZ$1, 0))</f>
        <v/>
      </c>
    </row>
    <row r="162">
      <c r="A162">
        <f>INDEX(resultados!$A$2:$ZZ$747, 156, MATCH($B$1, resultados!$A$1:$ZZ$1, 0))</f>
        <v/>
      </c>
      <c r="B162">
        <f>INDEX(resultados!$A$2:$ZZ$747, 156, MATCH($B$2, resultados!$A$1:$ZZ$1, 0))</f>
        <v/>
      </c>
      <c r="C162">
        <f>INDEX(resultados!$A$2:$ZZ$747, 156, MATCH($B$3, resultados!$A$1:$ZZ$1, 0))</f>
        <v/>
      </c>
    </row>
    <row r="163">
      <c r="A163">
        <f>INDEX(resultados!$A$2:$ZZ$747, 157, MATCH($B$1, resultados!$A$1:$ZZ$1, 0))</f>
        <v/>
      </c>
      <c r="B163">
        <f>INDEX(resultados!$A$2:$ZZ$747, 157, MATCH($B$2, resultados!$A$1:$ZZ$1, 0))</f>
        <v/>
      </c>
      <c r="C163">
        <f>INDEX(resultados!$A$2:$ZZ$747, 157, MATCH($B$3, resultados!$A$1:$ZZ$1, 0))</f>
        <v/>
      </c>
    </row>
    <row r="164">
      <c r="A164">
        <f>INDEX(resultados!$A$2:$ZZ$747, 158, MATCH($B$1, resultados!$A$1:$ZZ$1, 0))</f>
        <v/>
      </c>
      <c r="B164">
        <f>INDEX(resultados!$A$2:$ZZ$747, 158, MATCH($B$2, resultados!$A$1:$ZZ$1, 0))</f>
        <v/>
      </c>
      <c r="C164">
        <f>INDEX(resultados!$A$2:$ZZ$747, 158, MATCH($B$3, resultados!$A$1:$ZZ$1, 0))</f>
        <v/>
      </c>
    </row>
    <row r="165">
      <c r="A165">
        <f>INDEX(resultados!$A$2:$ZZ$747, 159, MATCH($B$1, resultados!$A$1:$ZZ$1, 0))</f>
        <v/>
      </c>
      <c r="B165">
        <f>INDEX(resultados!$A$2:$ZZ$747, 159, MATCH($B$2, resultados!$A$1:$ZZ$1, 0))</f>
        <v/>
      </c>
      <c r="C165">
        <f>INDEX(resultados!$A$2:$ZZ$747, 159, MATCH($B$3, resultados!$A$1:$ZZ$1, 0))</f>
        <v/>
      </c>
    </row>
    <row r="166">
      <c r="A166">
        <f>INDEX(resultados!$A$2:$ZZ$747, 160, MATCH($B$1, resultados!$A$1:$ZZ$1, 0))</f>
        <v/>
      </c>
      <c r="B166">
        <f>INDEX(resultados!$A$2:$ZZ$747, 160, MATCH($B$2, resultados!$A$1:$ZZ$1, 0))</f>
        <v/>
      </c>
      <c r="C166">
        <f>INDEX(resultados!$A$2:$ZZ$747, 160, MATCH($B$3, resultados!$A$1:$ZZ$1, 0))</f>
        <v/>
      </c>
    </row>
    <row r="167">
      <c r="A167">
        <f>INDEX(resultados!$A$2:$ZZ$747, 161, MATCH($B$1, resultados!$A$1:$ZZ$1, 0))</f>
        <v/>
      </c>
      <c r="B167">
        <f>INDEX(resultados!$A$2:$ZZ$747, 161, MATCH($B$2, resultados!$A$1:$ZZ$1, 0))</f>
        <v/>
      </c>
      <c r="C167">
        <f>INDEX(resultados!$A$2:$ZZ$747, 161, MATCH($B$3, resultados!$A$1:$ZZ$1, 0))</f>
        <v/>
      </c>
    </row>
    <row r="168">
      <c r="A168">
        <f>INDEX(resultados!$A$2:$ZZ$747, 162, MATCH($B$1, resultados!$A$1:$ZZ$1, 0))</f>
        <v/>
      </c>
      <c r="B168">
        <f>INDEX(resultados!$A$2:$ZZ$747, 162, MATCH($B$2, resultados!$A$1:$ZZ$1, 0))</f>
        <v/>
      </c>
      <c r="C168">
        <f>INDEX(resultados!$A$2:$ZZ$747, 162, MATCH($B$3, resultados!$A$1:$ZZ$1, 0))</f>
        <v/>
      </c>
    </row>
    <row r="169">
      <c r="A169">
        <f>INDEX(resultados!$A$2:$ZZ$747, 163, MATCH($B$1, resultados!$A$1:$ZZ$1, 0))</f>
        <v/>
      </c>
      <c r="B169">
        <f>INDEX(resultados!$A$2:$ZZ$747, 163, MATCH($B$2, resultados!$A$1:$ZZ$1, 0))</f>
        <v/>
      </c>
      <c r="C169">
        <f>INDEX(resultados!$A$2:$ZZ$747, 163, MATCH($B$3, resultados!$A$1:$ZZ$1, 0))</f>
        <v/>
      </c>
    </row>
    <row r="170">
      <c r="A170">
        <f>INDEX(resultados!$A$2:$ZZ$747, 164, MATCH($B$1, resultados!$A$1:$ZZ$1, 0))</f>
        <v/>
      </c>
      <c r="B170">
        <f>INDEX(resultados!$A$2:$ZZ$747, 164, MATCH($B$2, resultados!$A$1:$ZZ$1, 0))</f>
        <v/>
      </c>
      <c r="C170">
        <f>INDEX(resultados!$A$2:$ZZ$747, 164, MATCH($B$3, resultados!$A$1:$ZZ$1, 0))</f>
        <v/>
      </c>
    </row>
    <row r="171">
      <c r="A171">
        <f>INDEX(resultados!$A$2:$ZZ$747, 165, MATCH($B$1, resultados!$A$1:$ZZ$1, 0))</f>
        <v/>
      </c>
      <c r="B171">
        <f>INDEX(resultados!$A$2:$ZZ$747, 165, MATCH($B$2, resultados!$A$1:$ZZ$1, 0))</f>
        <v/>
      </c>
      <c r="C171">
        <f>INDEX(resultados!$A$2:$ZZ$747, 165, MATCH($B$3, resultados!$A$1:$ZZ$1, 0))</f>
        <v/>
      </c>
    </row>
    <row r="172">
      <c r="A172">
        <f>INDEX(resultados!$A$2:$ZZ$747, 166, MATCH($B$1, resultados!$A$1:$ZZ$1, 0))</f>
        <v/>
      </c>
      <c r="B172">
        <f>INDEX(resultados!$A$2:$ZZ$747, 166, MATCH($B$2, resultados!$A$1:$ZZ$1, 0))</f>
        <v/>
      </c>
      <c r="C172">
        <f>INDEX(resultados!$A$2:$ZZ$747, 166, MATCH($B$3, resultados!$A$1:$ZZ$1, 0))</f>
        <v/>
      </c>
    </row>
    <row r="173">
      <c r="A173">
        <f>INDEX(resultados!$A$2:$ZZ$747, 167, MATCH($B$1, resultados!$A$1:$ZZ$1, 0))</f>
        <v/>
      </c>
      <c r="B173">
        <f>INDEX(resultados!$A$2:$ZZ$747, 167, MATCH($B$2, resultados!$A$1:$ZZ$1, 0))</f>
        <v/>
      </c>
      <c r="C173">
        <f>INDEX(resultados!$A$2:$ZZ$747, 167, MATCH($B$3, resultados!$A$1:$ZZ$1, 0))</f>
        <v/>
      </c>
    </row>
    <row r="174">
      <c r="A174">
        <f>INDEX(resultados!$A$2:$ZZ$747, 168, MATCH($B$1, resultados!$A$1:$ZZ$1, 0))</f>
        <v/>
      </c>
      <c r="B174">
        <f>INDEX(resultados!$A$2:$ZZ$747, 168, MATCH($B$2, resultados!$A$1:$ZZ$1, 0))</f>
        <v/>
      </c>
      <c r="C174">
        <f>INDEX(resultados!$A$2:$ZZ$747, 168, MATCH($B$3, resultados!$A$1:$ZZ$1, 0))</f>
        <v/>
      </c>
    </row>
    <row r="175">
      <c r="A175">
        <f>INDEX(resultados!$A$2:$ZZ$747, 169, MATCH($B$1, resultados!$A$1:$ZZ$1, 0))</f>
        <v/>
      </c>
      <c r="B175">
        <f>INDEX(resultados!$A$2:$ZZ$747, 169, MATCH($B$2, resultados!$A$1:$ZZ$1, 0))</f>
        <v/>
      </c>
      <c r="C175">
        <f>INDEX(resultados!$A$2:$ZZ$747, 169, MATCH($B$3, resultados!$A$1:$ZZ$1, 0))</f>
        <v/>
      </c>
    </row>
    <row r="176">
      <c r="A176">
        <f>INDEX(resultados!$A$2:$ZZ$747, 170, MATCH($B$1, resultados!$A$1:$ZZ$1, 0))</f>
        <v/>
      </c>
      <c r="B176">
        <f>INDEX(resultados!$A$2:$ZZ$747, 170, MATCH($B$2, resultados!$A$1:$ZZ$1, 0))</f>
        <v/>
      </c>
      <c r="C176">
        <f>INDEX(resultados!$A$2:$ZZ$747, 170, MATCH($B$3, resultados!$A$1:$ZZ$1, 0))</f>
        <v/>
      </c>
    </row>
    <row r="177">
      <c r="A177">
        <f>INDEX(resultados!$A$2:$ZZ$747, 171, MATCH($B$1, resultados!$A$1:$ZZ$1, 0))</f>
        <v/>
      </c>
      <c r="B177">
        <f>INDEX(resultados!$A$2:$ZZ$747, 171, MATCH($B$2, resultados!$A$1:$ZZ$1, 0))</f>
        <v/>
      </c>
      <c r="C177">
        <f>INDEX(resultados!$A$2:$ZZ$747, 171, MATCH($B$3, resultados!$A$1:$ZZ$1, 0))</f>
        <v/>
      </c>
    </row>
    <row r="178">
      <c r="A178">
        <f>INDEX(resultados!$A$2:$ZZ$747, 172, MATCH($B$1, resultados!$A$1:$ZZ$1, 0))</f>
        <v/>
      </c>
      <c r="B178">
        <f>INDEX(resultados!$A$2:$ZZ$747, 172, MATCH($B$2, resultados!$A$1:$ZZ$1, 0))</f>
        <v/>
      </c>
      <c r="C178">
        <f>INDEX(resultados!$A$2:$ZZ$747, 172, MATCH($B$3, resultados!$A$1:$ZZ$1, 0))</f>
        <v/>
      </c>
    </row>
    <row r="179">
      <c r="A179">
        <f>INDEX(resultados!$A$2:$ZZ$747, 173, MATCH($B$1, resultados!$A$1:$ZZ$1, 0))</f>
        <v/>
      </c>
      <c r="B179">
        <f>INDEX(resultados!$A$2:$ZZ$747, 173, MATCH($B$2, resultados!$A$1:$ZZ$1, 0))</f>
        <v/>
      </c>
      <c r="C179">
        <f>INDEX(resultados!$A$2:$ZZ$747, 173, MATCH($B$3, resultados!$A$1:$ZZ$1, 0))</f>
        <v/>
      </c>
    </row>
    <row r="180">
      <c r="A180">
        <f>INDEX(resultados!$A$2:$ZZ$747, 174, MATCH($B$1, resultados!$A$1:$ZZ$1, 0))</f>
        <v/>
      </c>
      <c r="B180">
        <f>INDEX(resultados!$A$2:$ZZ$747, 174, MATCH($B$2, resultados!$A$1:$ZZ$1, 0))</f>
        <v/>
      </c>
      <c r="C180">
        <f>INDEX(resultados!$A$2:$ZZ$747, 174, MATCH($B$3, resultados!$A$1:$ZZ$1, 0))</f>
        <v/>
      </c>
    </row>
    <row r="181">
      <c r="A181">
        <f>INDEX(resultados!$A$2:$ZZ$747, 175, MATCH($B$1, resultados!$A$1:$ZZ$1, 0))</f>
        <v/>
      </c>
      <c r="B181">
        <f>INDEX(resultados!$A$2:$ZZ$747, 175, MATCH($B$2, resultados!$A$1:$ZZ$1, 0))</f>
        <v/>
      </c>
      <c r="C181">
        <f>INDEX(resultados!$A$2:$ZZ$747, 175, MATCH($B$3, resultados!$A$1:$ZZ$1, 0))</f>
        <v/>
      </c>
    </row>
    <row r="182">
      <c r="A182">
        <f>INDEX(resultados!$A$2:$ZZ$747, 176, MATCH($B$1, resultados!$A$1:$ZZ$1, 0))</f>
        <v/>
      </c>
      <c r="B182">
        <f>INDEX(resultados!$A$2:$ZZ$747, 176, MATCH($B$2, resultados!$A$1:$ZZ$1, 0))</f>
        <v/>
      </c>
      <c r="C182">
        <f>INDEX(resultados!$A$2:$ZZ$747, 176, MATCH($B$3, resultados!$A$1:$ZZ$1, 0))</f>
        <v/>
      </c>
    </row>
    <row r="183">
      <c r="A183">
        <f>INDEX(resultados!$A$2:$ZZ$747, 177, MATCH($B$1, resultados!$A$1:$ZZ$1, 0))</f>
        <v/>
      </c>
      <c r="B183">
        <f>INDEX(resultados!$A$2:$ZZ$747, 177, MATCH($B$2, resultados!$A$1:$ZZ$1, 0))</f>
        <v/>
      </c>
      <c r="C183">
        <f>INDEX(resultados!$A$2:$ZZ$747, 177, MATCH($B$3, resultados!$A$1:$ZZ$1, 0))</f>
        <v/>
      </c>
    </row>
    <row r="184">
      <c r="A184">
        <f>INDEX(resultados!$A$2:$ZZ$747, 178, MATCH($B$1, resultados!$A$1:$ZZ$1, 0))</f>
        <v/>
      </c>
      <c r="B184">
        <f>INDEX(resultados!$A$2:$ZZ$747, 178, MATCH($B$2, resultados!$A$1:$ZZ$1, 0))</f>
        <v/>
      </c>
      <c r="C184">
        <f>INDEX(resultados!$A$2:$ZZ$747, 178, MATCH($B$3, resultados!$A$1:$ZZ$1, 0))</f>
        <v/>
      </c>
    </row>
    <row r="185">
      <c r="A185">
        <f>INDEX(resultados!$A$2:$ZZ$747, 179, MATCH($B$1, resultados!$A$1:$ZZ$1, 0))</f>
        <v/>
      </c>
      <c r="B185">
        <f>INDEX(resultados!$A$2:$ZZ$747, 179, MATCH($B$2, resultados!$A$1:$ZZ$1, 0))</f>
        <v/>
      </c>
      <c r="C185">
        <f>INDEX(resultados!$A$2:$ZZ$747, 179, MATCH($B$3, resultados!$A$1:$ZZ$1, 0))</f>
        <v/>
      </c>
    </row>
    <row r="186">
      <c r="A186">
        <f>INDEX(resultados!$A$2:$ZZ$747, 180, MATCH($B$1, resultados!$A$1:$ZZ$1, 0))</f>
        <v/>
      </c>
      <c r="B186">
        <f>INDEX(resultados!$A$2:$ZZ$747, 180, MATCH($B$2, resultados!$A$1:$ZZ$1, 0))</f>
        <v/>
      </c>
      <c r="C186">
        <f>INDEX(resultados!$A$2:$ZZ$747, 180, MATCH($B$3, resultados!$A$1:$ZZ$1, 0))</f>
        <v/>
      </c>
    </row>
    <row r="187">
      <c r="A187">
        <f>INDEX(resultados!$A$2:$ZZ$747, 181, MATCH($B$1, resultados!$A$1:$ZZ$1, 0))</f>
        <v/>
      </c>
      <c r="B187">
        <f>INDEX(resultados!$A$2:$ZZ$747, 181, MATCH($B$2, resultados!$A$1:$ZZ$1, 0))</f>
        <v/>
      </c>
      <c r="C187">
        <f>INDEX(resultados!$A$2:$ZZ$747, 181, MATCH($B$3, resultados!$A$1:$ZZ$1, 0))</f>
        <v/>
      </c>
    </row>
    <row r="188">
      <c r="A188">
        <f>INDEX(resultados!$A$2:$ZZ$747, 182, MATCH($B$1, resultados!$A$1:$ZZ$1, 0))</f>
        <v/>
      </c>
      <c r="B188">
        <f>INDEX(resultados!$A$2:$ZZ$747, 182, MATCH($B$2, resultados!$A$1:$ZZ$1, 0))</f>
        <v/>
      </c>
      <c r="C188">
        <f>INDEX(resultados!$A$2:$ZZ$747, 182, MATCH($B$3, resultados!$A$1:$ZZ$1, 0))</f>
        <v/>
      </c>
    </row>
    <row r="189">
      <c r="A189">
        <f>INDEX(resultados!$A$2:$ZZ$747, 183, MATCH($B$1, resultados!$A$1:$ZZ$1, 0))</f>
        <v/>
      </c>
      <c r="B189">
        <f>INDEX(resultados!$A$2:$ZZ$747, 183, MATCH($B$2, resultados!$A$1:$ZZ$1, 0))</f>
        <v/>
      </c>
      <c r="C189">
        <f>INDEX(resultados!$A$2:$ZZ$747, 183, MATCH($B$3, resultados!$A$1:$ZZ$1, 0))</f>
        <v/>
      </c>
    </row>
    <row r="190">
      <c r="A190">
        <f>INDEX(resultados!$A$2:$ZZ$747, 184, MATCH($B$1, resultados!$A$1:$ZZ$1, 0))</f>
        <v/>
      </c>
      <c r="B190">
        <f>INDEX(resultados!$A$2:$ZZ$747, 184, MATCH($B$2, resultados!$A$1:$ZZ$1, 0))</f>
        <v/>
      </c>
      <c r="C190">
        <f>INDEX(resultados!$A$2:$ZZ$747, 184, MATCH($B$3, resultados!$A$1:$ZZ$1, 0))</f>
        <v/>
      </c>
    </row>
    <row r="191">
      <c r="A191">
        <f>INDEX(resultados!$A$2:$ZZ$747, 185, MATCH($B$1, resultados!$A$1:$ZZ$1, 0))</f>
        <v/>
      </c>
      <c r="B191">
        <f>INDEX(resultados!$A$2:$ZZ$747, 185, MATCH($B$2, resultados!$A$1:$ZZ$1, 0))</f>
        <v/>
      </c>
      <c r="C191">
        <f>INDEX(resultados!$A$2:$ZZ$747, 185, MATCH($B$3, resultados!$A$1:$ZZ$1, 0))</f>
        <v/>
      </c>
    </row>
    <row r="192">
      <c r="A192">
        <f>INDEX(resultados!$A$2:$ZZ$747, 186, MATCH($B$1, resultados!$A$1:$ZZ$1, 0))</f>
        <v/>
      </c>
      <c r="B192">
        <f>INDEX(resultados!$A$2:$ZZ$747, 186, MATCH($B$2, resultados!$A$1:$ZZ$1, 0))</f>
        <v/>
      </c>
      <c r="C192">
        <f>INDEX(resultados!$A$2:$ZZ$747, 186, MATCH($B$3, resultados!$A$1:$ZZ$1, 0))</f>
        <v/>
      </c>
    </row>
    <row r="193">
      <c r="A193">
        <f>INDEX(resultados!$A$2:$ZZ$747, 187, MATCH($B$1, resultados!$A$1:$ZZ$1, 0))</f>
        <v/>
      </c>
      <c r="B193">
        <f>INDEX(resultados!$A$2:$ZZ$747, 187, MATCH($B$2, resultados!$A$1:$ZZ$1, 0))</f>
        <v/>
      </c>
      <c r="C193">
        <f>INDEX(resultados!$A$2:$ZZ$747, 187, MATCH($B$3, resultados!$A$1:$ZZ$1, 0))</f>
        <v/>
      </c>
    </row>
    <row r="194">
      <c r="A194">
        <f>INDEX(resultados!$A$2:$ZZ$747, 188, MATCH($B$1, resultados!$A$1:$ZZ$1, 0))</f>
        <v/>
      </c>
      <c r="B194">
        <f>INDEX(resultados!$A$2:$ZZ$747, 188, MATCH($B$2, resultados!$A$1:$ZZ$1, 0))</f>
        <v/>
      </c>
      <c r="C194">
        <f>INDEX(resultados!$A$2:$ZZ$747, 188, MATCH($B$3, resultados!$A$1:$ZZ$1, 0))</f>
        <v/>
      </c>
    </row>
    <row r="195">
      <c r="A195">
        <f>INDEX(resultados!$A$2:$ZZ$747, 189, MATCH($B$1, resultados!$A$1:$ZZ$1, 0))</f>
        <v/>
      </c>
      <c r="B195">
        <f>INDEX(resultados!$A$2:$ZZ$747, 189, MATCH($B$2, resultados!$A$1:$ZZ$1, 0))</f>
        <v/>
      </c>
      <c r="C195">
        <f>INDEX(resultados!$A$2:$ZZ$747, 189, MATCH($B$3, resultados!$A$1:$ZZ$1, 0))</f>
        <v/>
      </c>
    </row>
    <row r="196">
      <c r="A196">
        <f>INDEX(resultados!$A$2:$ZZ$747, 190, MATCH($B$1, resultados!$A$1:$ZZ$1, 0))</f>
        <v/>
      </c>
      <c r="B196">
        <f>INDEX(resultados!$A$2:$ZZ$747, 190, MATCH($B$2, resultados!$A$1:$ZZ$1, 0))</f>
        <v/>
      </c>
      <c r="C196">
        <f>INDEX(resultados!$A$2:$ZZ$747, 190, MATCH($B$3, resultados!$A$1:$ZZ$1, 0))</f>
        <v/>
      </c>
    </row>
    <row r="197">
      <c r="A197">
        <f>INDEX(resultados!$A$2:$ZZ$747, 191, MATCH($B$1, resultados!$A$1:$ZZ$1, 0))</f>
        <v/>
      </c>
      <c r="B197">
        <f>INDEX(resultados!$A$2:$ZZ$747, 191, MATCH($B$2, resultados!$A$1:$ZZ$1, 0))</f>
        <v/>
      </c>
      <c r="C197">
        <f>INDEX(resultados!$A$2:$ZZ$747, 191, MATCH($B$3, resultados!$A$1:$ZZ$1, 0))</f>
        <v/>
      </c>
    </row>
    <row r="198">
      <c r="A198">
        <f>INDEX(resultados!$A$2:$ZZ$747, 192, MATCH($B$1, resultados!$A$1:$ZZ$1, 0))</f>
        <v/>
      </c>
      <c r="B198">
        <f>INDEX(resultados!$A$2:$ZZ$747, 192, MATCH($B$2, resultados!$A$1:$ZZ$1, 0))</f>
        <v/>
      </c>
      <c r="C198">
        <f>INDEX(resultados!$A$2:$ZZ$747, 192, MATCH($B$3, resultados!$A$1:$ZZ$1, 0))</f>
        <v/>
      </c>
    </row>
    <row r="199">
      <c r="A199">
        <f>INDEX(resultados!$A$2:$ZZ$747, 193, MATCH($B$1, resultados!$A$1:$ZZ$1, 0))</f>
        <v/>
      </c>
      <c r="B199">
        <f>INDEX(resultados!$A$2:$ZZ$747, 193, MATCH($B$2, resultados!$A$1:$ZZ$1, 0))</f>
        <v/>
      </c>
      <c r="C199">
        <f>INDEX(resultados!$A$2:$ZZ$747, 193, MATCH($B$3, resultados!$A$1:$ZZ$1, 0))</f>
        <v/>
      </c>
    </row>
    <row r="200">
      <c r="A200">
        <f>INDEX(resultados!$A$2:$ZZ$747, 194, MATCH($B$1, resultados!$A$1:$ZZ$1, 0))</f>
        <v/>
      </c>
      <c r="B200">
        <f>INDEX(resultados!$A$2:$ZZ$747, 194, MATCH($B$2, resultados!$A$1:$ZZ$1, 0))</f>
        <v/>
      </c>
      <c r="C200">
        <f>INDEX(resultados!$A$2:$ZZ$747, 194, MATCH($B$3, resultados!$A$1:$ZZ$1, 0))</f>
        <v/>
      </c>
    </row>
    <row r="201">
      <c r="A201">
        <f>INDEX(resultados!$A$2:$ZZ$747, 195, MATCH($B$1, resultados!$A$1:$ZZ$1, 0))</f>
        <v/>
      </c>
      <c r="B201">
        <f>INDEX(resultados!$A$2:$ZZ$747, 195, MATCH($B$2, resultados!$A$1:$ZZ$1, 0))</f>
        <v/>
      </c>
      <c r="C201">
        <f>INDEX(resultados!$A$2:$ZZ$747, 195, MATCH($B$3, resultados!$A$1:$ZZ$1, 0))</f>
        <v/>
      </c>
    </row>
    <row r="202">
      <c r="A202">
        <f>INDEX(resultados!$A$2:$ZZ$747, 196, MATCH($B$1, resultados!$A$1:$ZZ$1, 0))</f>
        <v/>
      </c>
      <c r="B202">
        <f>INDEX(resultados!$A$2:$ZZ$747, 196, MATCH($B$2, resultados!$A$1:$ZZ$1, 0))</f>
        <v/>
      </c>
      <c r="C202">
        <f>INDEX(resultados!$A$2:$ZZ$747, 196, MATCH($B$3, resultados!$A$1:$ZZ$1, 0))</f>
        <v/>
      </c>
    </row>
    <row r="203">
      <c r="A203">
        <f>INDEX(resultados!$A$2:$ZZ$747, 197, MATCH($B$1, resultados!$A$1:$ZZ$1, 0))</f>
        <v/>
      </c>
      <c r="B203">
        <f>INDEX(resultados!$A$2:$ZZ$747, 197, MATCH($B$2, resultados!$A$1:$ZZ$1, 0))</f>
        <v/>
      </c>
      <c r="C203">
        <f>INDEX(resultados!$A$2:$ZZ$747, 197, MATCH($B$3, resultados!$A$1:$ZZ$1, 0))</f>
        <v/>
      </c>
    </row>
    <row r="204">
      <c r="A204">
        <f>INDEX(resultados!$A$2:$ZZ$747, 198, MATCH($B$1, resultados!$A$1:$ZZ$1, 0))</f>
        <v/>
      </c>
      <c r="B204">
        <f>INDEX(resultados!$A$2:$ZZ$747, 198, MATCH($B$2, resultados!$A$1:$ZZ$1, 0))</f>
        <v/>
      </c>
      <c r="C204">
        <f>INDEX(resultados!$A$2:$ZZ$747, 198, MATCH($B$3, resultados!$A$1:$ZZ$1, 0))</f>
        <v/>
      </c>
    </row>
    <row r="205">
      <c r="A205">
        <f>INDEX(resultados!$A$2:$ZZ$747, 199, MATCH($B$1, resultados!$A$1:$ZZ$1, 0))</f>
        <v/>
      </c>
      <c r="B205">
        <f>INDEX(resultados!$A$2:$ZZ$747, 199, MATCH($B$2, resultados!$A$1:$ZZ$1, 0))</f>
        <v/>
      </c>
      <c r="C205">
        <f>INDEX(resultados!$A$2:$ZZ$747, 199, MATCH($B$3, resultados!$A$1:$ZZ$1, 0))</f>
        <v/>
      </c>
    </row>
    <row r="206">
      <c r="A206">
        <f>INDEX(resultados!$A$2:$ZZ$747, 200, MATCH($B$1, resultados!$A$1:$ZZ$1, 0))</f>
        <v/>
      </c>
      <c r="B206">
        <f>INDEX(resultados!$A$2:$ZZ$747, 200, MATCH($B$2, resultados!$A$1:$ZZ$1, 0))</f>
        <v/>
      </c>
      <c r="C206">
        <f>INDEX(resultados!$A$2:$ZZ$747, 200, MATCH($B$3, resultados!$A$1:$ZZ$1, 0))</f>
        <v/>
      </c>
    </row>
    <row r="207">
      <c r="A207">
        <f>INDEX(resultados!$A$2:$ZZ$747, 201, MATCH($B$1, resultados!$A$1:$ZZ$1, 0))</f>
        <v/>
      </c>
      <c r="B207">
        <f>INDEX(resultados!$A$2:$ZZ$747, 201, MATCH($B$2, resultados!$A$1:$ZZ$1, 0))</f>
        <v/>
      </c>
      <c r="C207">
        <f>INDEX(resultados!$A$2:$ZZ$747, 201, MATCH($B$3, resultados!$A$1:$ZZ$1, 0))</f>
        <v/>
      </c>
    </row>
    <row r="208">
      <c r="A208">
        <f>INDEX(resultados!$A$2:$ZZ$747, 202, MATCH($B$1, resultados!$A$1:$ZZ$1, 0))</f>
        <v/>
      </c>
      <c r="B208">
        <f>INDEX(resultados!$A$2:$ZZ$747, 202, MATCH($B$2, resultados!$A$1:$ZZ$1, 0))</f>
        <v/>
      </c>
      <c r="C208">
        <f>INDEX(resultados!$A$2:$ZZ$747, 202, MATCH($B$3, resultados!$A$1:$ZZ$1, 0))</f>
        <v/>
      </c>
    </row>
    <row r="209">
      <c r="A209">
        <f>INDEX(resultados!$A$2:$ZZ$747, 203, MATCH($B$1, resultados!$A$1:$ZZ$1, 0))</f>
        <v/>
      </c>
      <c r="B209">
        <f>INDEX(resultados!$A$2:$ZZ$747, 203, MATCH($B$2, resultados!$A$1:$ZZ$1, 0))</f>
        <v/>
      </c>
      <c r="C209">
        <f>INDEX(resultados!$A$2:$ZZ$747, 203, MATCH($B$3, resultados!$A$1:$ZZ$1, 0))</f>
        <v/>
      </c>
    </row>
    <row r="210">
      <c r="A210">
        <f>INDEX(resultados!$A$2:$ZZ$747, 204, MATCH($B$1, resultados!$A$1:$ZZ$1, 0))</f>
        <v/>
      </c>
      <c r="B210">
        <f>INDEX(resultados!$A$2:$ZZ$747, 204, MATCH($B$2, resultados!$A$1:$ZZ$1, 0))</f>
        <v/>
      </c>
      <c r="C210">
        <f>INDEX(resultados!$A$2:$ZZ$747, 204, MATCH($B$3, resultados!$A$1:$ZZ$1, 0))</f>
        <v/>
      </c>
    </row>
    <row r="211">
      <c r="A211">
        <f>INDEX(resultados!$A$2:$ZZ$747, 205, MATCH($B$1, resultados!$A$1:$ZZ$1, 0))</f>
        <v/>
      </c>
      <c r="B211">
        <f>INDEX(resultados!$A$2:$ZZ$747, 205, MATCH($B$2, resultados!$A$1:$ZZ$1, 0))</f>
        <v/>
      </c>
      <c r="C211">
        <f>INDEX(resultados!$A$2:$ZZ$747, 205, MATCH($B$3, resultados!$A$1:$ZZ$1, 0))</f>
        <v/>
      </c>
    </row>
    <row r="212">
      <c r="A212">
        <f>INDEX(resultados!$A$2:$ZZ$747, 206, MATCH($B$1, resultados!$A$1:$ZZ$1, 0))</f>
        <v/>
      </c>
      <c r="B212">
        <f>INDEX(resultados!$A$2:$ZZ$747, 206, MATCH($B$2, resultados!$A$1:$ZZ$1, 0))</f>
        <v/>
      </c>
      <c r="C212">
        <f>INDEX(resultados!$A$2:$ZZ$747, 206, MATCH($B$3, resultados!$A$1:$ZZ$1, 0))</f>
        <v/>
      </c>
    </row>
    <row r="213">
      <c r="A213">
        <f>INDEX(resultados!$A$2:$ZZ$747, 207, MATCH($B$1, resultados!$A$1:$ZZ$1, 0))</f>
        <v/>
      </c>
      <c r="B213">
        <f>INDEX(resultados!$A$2:$ZZ$747, 207, MATCH($B$2, resultados!$A$1:$ZZ$1, 0))</f>
        <v/>
      </c>
      <c r="C213">
        <f>INDEX(resultados!$A$2:$ZZ$747, 207, MATCH($B$3, resultados!$A$1:$ZZ$1, 0))</f>
        <v/>
      </c>
    </row>
    <row r="214">
      <c r="A214">
        <f>INDEX(resultados!$A$2:$ZZ$747, 208, MATCH($B$1, resultados!$A$1:$ZZ$1, 0))</f>
        <v/>
      </c>
      <c r="B214">
        <f>INDEX(resultados!$A$2:$ZZ$747, 208, MATCH($B$2, resultados!$A$1:$ZZ$1, 0))</f>
        <v/>
      </c>
      <c r="C214">
        <f>INDEX(resultados!$A$2:$ZZ$747, 208, MATCH($B$3, resultados!$A$1:$ZZ$1, 0))</f>
        <v/>
      </c>
    </row>
    <row r="215">
      <c r="A215">
        <f>INDEX(resultados!$A$2:$ZZ$747, 209, MATCH($B$1, resultados!$A$1:$ZZ$1, 0))</f>
        <v/>
      </c>
      <c r="B215">
        <f>INDEX(resultados!$A$2:$ZZ$747, 209, MATCH($B$2, resultados!$A$1:$ZZ$1, 0))</f>
        <v/>
      </c>
      <c r="C215">
        <f>INDEX(resultados!$A$2:$ZZ$747, 209, MATCH($B$3, resultados!$A$1:$ZZ$1, 0))</f>
        <v/>
      </c>
    </row>
    <row r="216">
      <c r="A216">
        <f>INDEX(resultados!$A$2:$ZZ$747, 210, MATCH($B$1, resultados!$A$1:$ZZ$1, 0))</f>
        <v/>
      </c>
      <c r="B216">
        <f>INDEX(resultados!$A$2:$ZZ$747, 210, MATCH($B$2, resultados!$A$1:$ZZ$1, 0))</f>
        <v/>
      </c>
      <c r="C216">
        <f>INDEX(resultados!$A$2:$ZZ$747, 210, MATCH($B$3, resultados!$A$1:$ZZ$1, 0))</f>
        <v/>
      </c>
    </row>
    <row r="217">
      <c r="A217">
        <f>INDEX(resultados!$A$2:$ZZ$747, 211, MATCH($B$1, resultados!$A$1:$ZZ$1, 0))</f>
        <v/>
      </c>
      <c r="B217">
        <f>INDEX(resultados!$A$2:$ZZ$747, 211, MATCH($B$2, resultados!$A$1:$ZZ$1, 0))</f>
        <v/>
      </c>
      <c r="C217">
        <f>INDEX(resultados!$A$2:$ZZ$747, 211, MATCH($B$3, resultados!$A$1:$ZZ$1, 0))</f>
        <v/>
      </c>
    </row>
    <row r="218">
      <c r="A218">
        <f>INDEX(resultados!$A$2:$ZZ$747, 212, MATCH($B$1, resultados!$A$1:$ZZ$1, 0))</f>
        <v/>
      </c>
      <c r="B218">
        <f>INDEX(resultados!$A$2:$ZZ$747, 212, MATCH($B$2, resultados!$A$1:$ZZ$1, 0))</f>
        <v/>
      </c>
      <c r="C218">
        <f>INDEX(resultados!$A$2:$ZZ$747, 212, MATCH($B$3, resultados!$A$1:$ZZ$1, 0))</f>
        <v/>
      </c>
    </row>
    <row r="219">
      <c r="A219">
        <f>INDEX(resultados!$A$2:$ZZ$747, 213, MATCH($B$1, resultados!$A$1:$ZZ$1, 0))</f>
        <v/>
      </c>
      <c r="B219">
        <f>INDEX(resultados!$A$2:$ZZ$747, 213, MATCH($B$2, resultados!$A$1:$ZZ$1, 0))</f>
        <v/>
      </c>
      <c r="C219">
        <f>INDEX(resultados!$A$2:$ZZ$747, 213, MATCH($B$3, resultados!$A$1:$ZZ$1, 0))</f>
        <v/>
      </c>
    </row>
    <row r="220">
      <c r="A220">
        <f>INDEX(resultados!$A$2:$ZZ$747, 214, MATCH($B$1, resultados!$A$1:$ZZ$1, 0))</f>
        <v/>
      </c>
      <c r="B220">
        <f>INDEX(resultados!$A$2:$ZZ$747, 214, MATCH($B$2, resultados!$A$1:$ZZ$1, 0))</f>
        <v/>
      </c>
      <c r="C220">
        <f>INDEX(resultados!$A$2:$ZZ$747, 214, MATCH($B$3, resultados!$A$1:$ZZ$1, 0))</f>
        <v/>
      </c>
    </row>
    <row r="221">
      <c r="A221">
        <f>INDEX(resultados!$A$2:$ZZ$747, 215, MATCH($B$1, resultados!$A$1:$ZZ$1, 0))</f>
        <v/>
      </c>
      <c r="B221">
        <f>INDEX(resultados!$A$2:$ZZ$747, 215, MATCH($B$2, resultados!$A$1:$ZZ$1, 0))</f>
        <v/>
      </c>
      <c r="C221">
        <f>INDEX(resultados!$A$2:$ZZ$747, 215, MATCH($B$3, resultados!$A$1:$ZZ$1, 0))</f>
        <v/>
      </c>
    </row>
    <row r="222">
      <c r="A222">
        <f>INDEX(resultados!$A$2:$ZZ$747, 216, MATCH($B$1, resultados!$A$1:$ZZ$1, 0))</f>
        <v/>
      </c>
      <c r="B222">
        <f>INDEX(resultados!$A$2:$ZZ$747, 216, MATCH($B$2, resultados!$A$1:$ZZ$1, 0))</f>
        <v/>
      </c>
      <c r="C222">
        <f>INDEX(resultados!$A$2:$ZZ$747, 216, MATCH($B$3, resultados!$A$1:$ZZ$1, 0))</f>
        <v/>
      </c>
    </row>
    <row r="223">
      <c r="A223">
        <f>INDEX(resultados!$A$2:$ZZ$747, 217, MATCH($B$1, resultados!$A$1:$ZZ$1, 0))</f>
        <v/>
      </c>
      <c r="B223">
        <f>INDEX(resultados!$A$2:$ZZ$747, 217, MATCH($B$2, resultados!$A$1:$ZZ$1, 0))</f>
        <v/>
      </c>
      <c r="C223">
        <f>INDEX(resultados!$A$2:$ZZ$747, 217, MATCH($B$3, resultados!$A$1:$ZZ$1, 0))</f>
        <v/>
      </c>
    </row>
    <row r="224">
      <c r="A224">
        <f>INDEX(resultados!$A$2:$ZZ$747, 218, MATCH($B$1, resultados!$A$1:$ZZ$1, 0))</f>
        <v/>
      </c>
      <c r="B224">
        <f>INDEX(resultados!$A$2:$ZZ$747, 218, MATCH($B$2, resultados!$A$1:$ZZ$1, 0))</f>
        <v/>
      </c>
      <c r="C224">
        <f>INDEX(resultados!$A$2:$ZZ$747, 218, MATCH($B$3, resultados!$A$1:$ZZ$1, 0))</f>
        <v/>
      </c>
    </row>
    <row r="225">
      <c r="A225">
        <f>INDEX(resultados!$A$2:$ZZ$747, 219, MATCH($B$1, resultados!$A$1:$ZZ$1, 0))</f>
        <v/>
      </c>
      <c r="B225">
        <f>INDEX(resultados!$A$2:$ZZ$747, 219, MATCH($B$2, resultados!$A$1:$ZZ$1, 0))</f>
        <v/>
      </c>
      <c r="C225">
        <f>INDEX(resultados!$A$2:$ZZ$747, 219, MATCH($B$3, resultados!$A$1:$ZZ$1, 0))</f>
        <v/>
      </c>
    </row>
    <row r="226">
      <c r="A226">
        <f>INDEX(resultados!$A$2:$ZZ$747, 220, MATCH($B$1, resultados!$A$1:$ZZ$1, 0))</f>
        <v/>
      </c>
      <c r="B226">
        <f>INDEX(resultados!$A$2:$ZZ$747, 220, MATCH($B$2, resultados!$A$1:$ZZ$1, 0))</f>
        <v/>
      </c>
      <c r="C226">
        <f>INDEX(resultados!$A$2:$ZZ$747, 220, MATCH($B$3, resultados!$A$1:$ZZ$1, 0))</f>
        <v/>
      </c>
    </row>
    <row r="227">
      <c r="A227">
        <f>INDEX(resultados!$A$2:$ZZ$747, 221, MATCH($B$1, resultados!$A$1:$ZZ$1, 0))</f>
        <v/>
      </c>
      <c r="B227">
        <f>INDEX(resultados!$A$2:$ZZ$747, 221, MATCH($B$2, resultados!$A$1:$ZZ$1, 0))</f>
        <v/>
      </c>
      <c r="C227">
        <f>INDEX(resultados!$A$2:$ZZ$747, 221, MATCH($B$3, resultados!$A$1:$ZZ$1, 0))</f>
        <v/>
      </c>
    </row>
    <row r="228">
      <c r="A228">
        <f>INDEX(resultados!$A$2:$ZZ$747, 222, MATCH($B$1, resultados!$A$1:$ZZ$1, 0))</f>
        <v/>
      </c>
      <c r="B228">
        <f>INDEX(resultados!$A$2:$ZZ$747, 222, MATCH($B$2, resultados!$A$1:$ZZ$1, 0))</f>
        <v/>
      </c>
      <c r="C228">
        <f>INDEX(resultados!$A$2:$ZZ$747, 222, MATCH($B$3, resultados!$A$1:$ZZ$1, 0))</f>
        <v/>
      </c>
    </row>
    <row r="229">
      <c r="A229">
        <f>INDEX(resultados!$A$2:$ZZ$747, 223, MATCH($B$1, resultados!$A$1:$ZZ$1, 0))</f>
        <v/>
      </c>
      <c r="B229">
        <f>INDEX(resultados!$A$2:$ZZ$747, 223, MATCH($B$2, resultados!$A$1:$ZZ$1, 0))</f>
        <v/>
      </c>
      <c r="C229">
        <f>INDEX(resultados!$A$2:$ZZ$747, 223, MATCH($B$3, resultados!$A$1:$ZZ$1, 0))</f>
        <v/>
      </c>
    </row>
    <row r="230">
      <c r="A230">
        <f>INDEX(resultados!$A$2:$ZZ$747, 224, MATCH($B$1, resultados!$A$1:$ZZ$1, 0))</f>
        <v/>
      </c>
      <c r="B230">
        <f>INDEX(resultados!$A$2:$ZZ$747, 224, MATCH($B$2, resultados!$A$1:$ZZ$1, 0))</f>
        <v/>
      </c>
      <c r="C230">
        <f>INDEX(resultados!$A$2:$ZZ$747, 224, MATCH($B$3, resultados!$A$1:$ZZ$1, 0))</f>
        <v/>
      </c>
    </row>
    <row r="231">
      <c r="A231">
        <f>INDEX(resultados!$A$2:$ZZ$747, 225, MATCH($B$1, resultados!$A$1:$ZZ$1, 0))</f>
        <v/>
      </c>
      <c r="B231">
        <f>INDEX(resultados!$A$2:$ZZ$747, 225, MATCH($B$2, resultados!$A$1:$ZZ$1, 0))</f>
        <v/>
      </c>
      <c r="C231">
        <f>INDEX(resultados!$A$2:$ZZ$747, 225, MATCH($B$3, resultados!$A$1:$ZZ$1, 0))</f>
        <v/>
      </c>
    </row>
    <row r="232">
      <c r="A232">
        <f>INDEX(resultados!$A$2:$ZZ$747, 226, MATCH($B$1, resultados!$A$1:$ZZ$1, 0))</f>
        <v/>
      </c>
      <c r="B232">
        <f>INDEX(resultados!$A$2:$ZZ$747, 226, MATCH($B$2, resultados!$A$1:$ZZ$1, 0))</f>
        <v/>
      </c>
      <c r="C232">
        <f>INDEX(resultados!$A$2:$ZZ$747, 226, MATCH($B$3, resultados!$A$1:$ZZ$1, 0))</f>
        <v/>
      </c>
    </row>
    <row r="233">
      <c r="A233">
        <f>INDEX(resultados!$A$2:$ZZ$747, 227, MATCH($B$1, resultados!$A$1:$ZZ$1, 0))</f>
        <v/>
      </c>
      <c r="B233">
        <f>INDEX(resultados!$A$2:$ZZ$747, 227, MATCH($B$2, resultados!$A$1:$ZZ$1, 0))</f>
        <v/>
      </c>
      <c r="C233">
        <f>INDEX(resultados!$A$2:$ZZ$747, 227, MATCH($B$3, resultados!$A$1:$ZZ$1, 0))</f>
        <v/>
      </c>
    </row>
    <row r="234">
      <c r="A234">
        <f>INDEX(resultados!$A$2:$ZZ$747, 228, MATCH($B$1, resultados!$A$1:$ZZ$1, 0))</f>
        <v/>
      </c>
      <c r="B234">
        <f>INDEX(resultados!$A$2:$ZZ$747, 228, MATCH($B$2, resultados!$A$1:$ZZ$1, 0))</f>
        <v/>
      </c>
      <c r="C234">
        <f>INDEX(resultados!$A$2:$ZZ$747, 228, MATCH($B$3, resultados!$A$1:$ZZ$1, 0))</f>
        <v/>
      </c>
    </row>
    <row r="235">
      <c r="A235">
        <f>INDEX(resultados!$A$2:$ZZ$747, 229, MATCH($B$1, resultados!$A$1:$ZZ$1, 0))</f>
        <v/>
      </c>
      <c r="B235">
        <f>INDEX(resultados!$A$2:$ZZ$747, 229, MATCH($B$2, resultados!$A$1:$ZZ$1, 0))</f>
        <v/>
      </c>
      <c r="C235">
        <f>INDEX(resultados!$A$2:$ZZ$747, 229, MATCH($B$3, resultados!$A$1:$ZZ$1, 0))</f>
        <v/>
      </c>
    </row>
    <row r="236">
      <c r="A236">
        <f>INDEX(resultados!$A$2:$ZZ$747, 230, MATCH($B$1, resultados!$A$1:$ZZ$1, 0))</f>
        <v/>
      </c>
      <c r="B236">
        <f>INDEX(resultados!$A$2:$ZZ$747, 230, MATCH($B$2, resultados!$A$1:$ZZ$1, 0))</f>
        <v/>
      </c>
      <c r="C236">
        <f>INDEX(resultados!$A$2:$ZZ$747, 230, MATCH($B$3, resultados!$A$1:$ZZ$1, 0))</f>
        <v/>
      </c>
    </row>
    <row r="237">
      <c r="A237">
        <f>INDEX(resultados!$A$2:$ZZ$747, 231, MATCH($B$1, resultados!$A$1:$ZZ$1, 0))</f>
        <v/>
      </c>
      <c r="B237">
        <f>INDEX(resultados!$A$2:$ZZ$747, 231, MATCH($B$2, resultados!$A$1:$ZZ$1, 0))</f>
        <v/>
      </c>
      <c r="C237">
        <f>INDEX(resultados!$A$2:$ZZ$747, 231, MATCH($B$3, resultados!$A$1:$ZZ$1, 0))</f>
        <v/>
      </c>
    </row>
    <row r="238">
      <c r="A238">
        <f>INDEX(resultados!$A$2:$ZZ$747, 232, MATCH($B$1, resultados!$A$1:$ZZ$1, 0))</f>
        <v/>
      </c>
      <c r="B238">
        <f>INDEX(resultados!$A$2:$ZZ$747, 232, MATCH($B$2, resultados!$A$1:$ZZ$1, 0))</f>
        <v/>
      </c>
      <c r="C238">
        <f>INDEX(resultados!$A$2:$ZZ$747, 232, MATCH($B$3, resultados!$A$1:$ZZ$1, 0))</f>
        <v/>
      </c>
    </row>
    <row r="239">
      <c r="A239">
        <f>INDEX(resultados!$A$2:$ZZ$747, 233, MATCH($B$1, resultados!$A$1:$ZZ$1, 0))</f>
        <v/>
      </c>
      <c r="B239">
        <f>INDEX(resultados!$A$2:$ZZ$747, 233, MATCH($B$2, resultados!$A$1:$ZZ$1, 0))</f>
        <v/>
      </c>
      <c r="C239">
        <f>INDEX(resultados!$A$2:$ZZ$747, 233, MATCH($B$3, resultados!$A$1:$ZZ$1, 0))</f>
        <v/>
      </c>
    </row>
    <row r="240">
      <c r="A240">
        <f>INDEX(resultados!$A$2:$ZZ$747, 234, MATCH($B$1, resultados!$A$1:$ZZ$1, 0))</f>
        <v/>
      </c>
      <c r="B240">
        <f>INDEX(resultados!$A$2:$ZZ$747, 234, MATCH($B$2, resultados!$A$1:$ZZ$1, 0))</f>
        <v/>
      </c>
      <c r="C240">
        <f>INDEX(resultados!$A$2:$ZZ$747, 234, MATCH($B$3, resultados!$A$1:$ZZ$1, 0))</f>
        <v/>
      </c>
    </row>
    <row r="241">
      <c r="A241">
        <f>INDEX(resultados!$A$2:$ZZ$747, 235, MATCH($B$1, resultados!$A$1:$ZZ$1, 0))</f>
        <v/>
      </c>
      <c r="B241">
        <f>INDEX(resultados!$A$2:$ZZ$747, 235, MATCH($B$2, resultados!$A$1:$ZZ$1, 0))</f>
        <v/>
      </c>
      <c r="C241">
        <f>INDEX(resultados!$A$2:$ZZ$747, 235, MATCH($B$3, resultados!$A$1:$ZZ$1, 0))</f>
        <v/>
      </c>
    </row>
    <row r="242">
      <c r="A242">
        <f>INDEX(resultados!$A$2:$ZZ$747, 236, MATCH($B$1, resultados!$A$1:$ZZ$1, 0))</f>
        <v/>
      </c>
      <c r="B242">
        <f>INDEX(resultados!$A$2:$ZZ$747, 236, MATCH($B$2, resultados!$A$1:$ZZ$1, 0))</f>
        <v/>
      </c>
      <c r="C242">
        <f>INDEX(resultados!$A$2:$ZZ$747, 236, MATCH($B$3, resultados!$A$1:$ZZ$1, 0))</f>
        <v/>
      </c>
    </row>
    <row r="243">
      <c r="A243">
        <f>INDEX(resultados!$A$2:$ZZ$747, 237, MATCH($B$1, resultados!$A$1:$ZZ$1, 0))</f>
        <v/>
      </c>
      <c r="B243">
        <f>INDEX(resultados!$A$2:$ZZ$747, 237, MATCH($B$2, resultados!$A$1:$ZZ$1, 0))</f>
        <v/>
      </c>
      <c r="C243">
        <f>INDEX(resultados!$A$2:$ZZ$747, 237, MATCH($B$3, resultados!$A$1:$ZZ$1, 0))</f>
        <v/>
      </c>
    </row>
    <row r="244">
      <c r="A244">
        <f>INDEX(resultados!$A$2:$ZZ$747, 238, MATCH($B$1, resultados!$A$1:$ZZ$1, 0))</f>
        <v/>
      </c>
      <c r="B244">
        <f>INDEX(resultados!$A$2:$ZZ$747, 238, MATCH($B$2, resultados!$A$1:$ZZ$1, 0))</f>
        <v/>
      </c>
      <c r="C244">
        <f>INDEX(resultados!$A$2:$ZZ$747, 238, MATCH($B$3, resultados!$A$1:$ZZ$1, 0))</f>
        <v/>
      </c>
    </row>
    <row r="245">
      <c r="A245">
        <f>INDEX(resultados!$A$2:$ZZ$747, 239, MATCH($B$1, resultados!$A$1:$ZZ$1, 0))</f>
        <v/>
      </c>
      <c r="B245">
        <f>INDEX(resultados!$A$2:$ZZ$747, 239, MATCH($B$2, resultados!$A$1:$ZZ$1, 0))</f>
        <v/>
      </c>
      <c r="C245">
        <f>INDEX(resultados!$A$2:$ZZ$747, 239, MATCH($B$3, resultados!$A$1:$ZZ$1, 0))</f>
        <v/>
      </c>
    </row>
    <row r="246">
      <c r="A246">
        <f>INDEX(resultados!$A$2:$ZZ$747, 240, MATCH($B$1, resultados!$A$1:$ZZ$1, 0))</f>
        <v/>
      </c>
      <c r="B246">
        <f>INDEX(resultados!$A$2:$ZZ$747, 240, MATCH($B$2, resultados!$A$1:$ZZ$1, 0))</f>
        <v/>
      </c>
      <c r="C246">
        <f>INDEX(resultados!$A$2:$ZZ$747, 240, MATCH($B$3, resultados!$A$1:$ZZ$1, 0))</f>
        <v/>
      </c>
    </row>
    <row r="247">
      <c r="A247">
        <f>INDEX(resultados!$A$2:$ZZ$747, 241, MATCH($B$1, resultados!$A$1:$ZZ$1, 0))</f>
        <v/>
      </c>
      <c r="B247">
        <f>INDEX(resultados!$A$2:$ZZ$747, 241, MATCH($B$2, resultados!$A$1:$ZZ$1, 0))</f>
        <v/>
      </c>
      <c r="C247">
        <f>INDEX(resultados!$A$2:$ZZ$747, 241, MATCH($B$3, resultados!$A$1:$ZZ$1, 0))</f>
        <v/>
      </c>
    </row>
    <row r="248">
      <c r="A248">
        <f>INDEX(resultados!$A$2:$ZZ$747, 242, MATCH($B$1, resultados!$A$1:$ZZ$1, 0))</f>
        <v/>
      </c>
      <c r="B248">
        <f>INDEX(resultados!$A$2:$ZZ$747, 242, MATCH($B$2, resultados!$A$1:$ZZ$1, 0))</f>
        <v/>
      </c>
      <c r="C248">
        <f>INDEX(resultados!$A$2:$ZZ$747, 242, MATCH($B$3, resultados!$A$1:$ZZ$1, 0))</f>
        <v/>
      </c>
    </row>
    <row r="249">
      <c r="A249">
        <f>INDEX(resultados!$A$2:$ZZ$747, 243, MATCH($B$1, resultados!$A$1:$ZZ$1, 0))</f>
        <v/>
      </c>
      <c r="B249">
        <f>INDEX(resultados!$A$2:$ZZ$747, 243, MATCH($B$2, resultados!$A$1:$ZZ$1, 0))</f>
        <v/>
      </c>
      <c r="C249">
        <f>INDEX(resultados!$A$2:$ZZ$747, 243, MATCH($B$3, resultados!$A$1:$ZZ$1, 0))</f>
        <v/>
      </c>
    </row>
    <row r="250">
      <c r="A250">
        <f>INDEX(resultados!$A$2:$ZZ$747, 244, MATCH($B$1, resultados!$A$1:$ZZ$1, 0))</f>
        <v/>
      </c>
      <c r="B250">
        <f>INDEX(resultados!$A$2:$ZZ$747, 244, MATCH($B$2, resultados!$A$1:$ZZ$1, 0))</f>
        <v/>
      </c>
      <c r="C250">
        <f>INDEX(resultados!$A$2:$ZZ$747, 244, MATCH($B$3, resultados!$A$1:$ZZ$1, 0))</f>
        <v/>
      </c>
    </row>
    <row r="251">
      <c r="A251">
        <f>INDEX(resultados!$A$2:$ZZ$747, 245, MATCH($B$1, resultados!$A$1:$ZZ$1, 0))</f>
        <v/>
      </c>
      <c r="B251">
        <f>INDEX(resultados!$A$2:$ZZ$747, 245, MATCH($B$2, resultados!$A$1:$ZZ$1, 0))</f>
        <v/>
      </c>
      <c r="C251">
        <f>INDEX(resultados!$A$2:$ZZ$747, 245, MATCH($B$3, resultados!$A$1:$ZZ$1, 0))</f>
        <v/>
      </c>
    </row>
    <row r="252">
      <c r="A252">
        <f>INDEX(resultados!$A$2:$ZZ$747, 246, MATCH($B$1, resultados!$A$1:$ZZ$1, 0))</f>
        <v/>
      </c>
      <c r="B252">
        <f>INDEX(resultados!$A$2:$ZZ$747, 246, MATCH($B$2, resultados!$A$1:$ZZ$1, 0))</f>
        <v/>
      </c>
      <c r="C252">
        <f>INDEX(resultados!$A$2:$ZZ$747, 246, MATCH($B$3, resultados!$A$1:$ZZ$1, 0))</f>
        <v/>
      </c>
    </row>
    <row r="253">
      <c r="A253">
        <f>INDEX(resultados!$A$2:$ZZ$747, 247, MATCH($B$1, resultados!$A$1:$ZZ$1, 0))</f>
        <v/>
      </c>
      <c r="B253">
        <f>INDEX(resultados!$A$2:$ZZ$747, 247, MATCH($B$2, resultados!$A$1:$ZZ$1, 0))</f>
        <v/>
      </c>
      <c r="C253">
        <f>INDEX(resultados!$A$2:$ZZ$747, 247, MATCH($B$3, resultados!$A$1:$ZZ$1, 0))</f>
        <v/>
      </c>
    </row>
    <row r="254">
      <c r="A254">
        <f>INDEX(resultados!$A$2:$ZZ$747, 248, MATCH($B$1, resultados!$A$1:$ZZ$1, 0))</f>
        <v/>
      </c>
      <c r="B254">
        <f>INDEX(resultados!$A$2:$ZZ$747, 248, MATCH($B$2, resultados!$A$1:$ZZ$1, 0))</f>
        <v/>
      </c>
      <c r="C254">
        <f>INDEX(resultados!$A$2:$ZZ$747, 248, MATCH($B$3, resultados!$A$1:$ZZ$1, 0))</f>
        <v/>
      </c>
    </row>
    <row r="255">
      <c r="A255">
        <f>INDEX(resultados!$A$2:$ZZ$747, 249, MATCH($B$1, resultados!$A$1:$ZZ$1, 0))</f>
        <v/>
      </c>
      <c r="B255">
        <f>INDEX(resultados!$A$2:$ZZ$747, 249, MATCH($B$2, resultados!$A$1:$ZZ$1, 0))</f>
        <v/>
      </c>
      <c r="C255">
        <f>INDEX(resultados!$A$2:$ZZ$747, 249, MATCH($B$3, resultados!$A$1:$ZZ$1, 0))</f>
        <v/>
      </c>
    </row>
    <row r="256">
      <c r="A256">
        <f>INDEX(resultados!$A$2:$ZZ$747, 250, MATCH($B$1, resultados!$A$1:$ZZ$1, 0))</f>
        <v/>
      </c>
      <c r="B256">
        <f>INDEX(resultados!$A$2:$ZZ$747, 250, MATCH($B$2, resultados!$A$1:$ZZ$1, 0))</f>
        <v/>
      </c>
      <c r="C256">
        <f>INDEX(resultados!$A$2:$ZZ$747, 250, MATCH($B$3, resultados!$A$1:$ZZ$1, 0))</f>
        <v/>
      </c>
    </row>
    <row r="257">
      <c r="A257">
        <f>INDEX(resultados!$A$2:$ZZ$747, 251, MATCH($B$1, resultados!$A$1:$ZZ$1, 0))</f>
        <v/>
      </c>
      <c r="B257">
        <f>INDEX(resultados!$A$2:$ZZ$747, 251, MATCH($B$2, resultados!$A$1:$ZZ$1, 0))</f>
        <v/>
      </c>
      <c r="C257">
        <f>INDEX(resultados!$A$2:$ZZ$747, 251, MATCH($B$3, resultados!$A$1:$ZZ$1, 0))</f>
        <v/>
      </c>
    </row>
    <row r="258">
      <c r="A258">
        <f>INDEX(resultados!$A$2:$ZZ$747, 252, MATCH($B$1, resultados!$A$1:$ZZ$1, 0))</f>
        <v/>
      </c>
      <c r="B258">
        <f>INDEX(resultados!$A$2:$ZZ$747, 252, MATCH($B$2, resultados!$A$1:$ZZ$1, 0))</f>
        <v/>
      </c>
      <c r="C258">
        <f>INDEX(resultados!$A$2:$ZZ$747, 252, MATCH($B$3, resultados!$A$1:$ZZ$1, 0))</f>
        <v/>
      </c>
    </row>
    <row r="259">
      <c r="A259">
        <f>INDEX(resultados!$A$2:$ZZ$747, 253, MATCH($B$1, resultados!$A$1:$ZZ$1, 0))</f>
        <v/>
      </c>
      <c r="B259">
        <f>INDEX(resultados!$A$2:$ZZ$747, 253, MATCH($B$2, resultados!$A$1:$ZZ$1, 0))</f>
        <v/>
      </c>
      <c r="C259">
        <f>INDEX(resultados!$A$2:$ZZ$747, 253, MATCH($B$3, resultados!$A$1:$ZZ$1, 0))</f>
        <v/>
      </c>
    </row>
    <row r="260">
      <c r="A260">
        <f>INDEX(resultados!$A$2:$ZZ$747, 254, MATCH($B$1, resultados!$A$1:$ZZ$1, 0))</f>
        <v/>
      </c>
      <c r="B260">
        <f>INDEX(resultados!$A$2:$ZZ$747, 254, MATCH($B$2, resultados!$A$1:$ZZ$1, 0))</f>
        <v/>
      </c>
      <c r="C260">
        <f>INDEX(resultados!$A$2:$ZZ$747, 254, MATCH($B$3, resultados!$A$1:$ZZ$1, 0))</f>
        <v/>
      </c>
    </row>
    <row r="261">
      <c r="A261">
        <f>INDEX(resultados!$A$2:$ZZ$747, 255, MATCH($B$1, resultados!$A$1:$ZZ$1, 0))</f>
        <v/>
      </c>
      <c r="B261">
        <f>INDEX(resultados!$A$2:$ZZ$747, 255, MATCH($B$2, resultados!$A$1:$ZZ$1, 0))</f>
        <v/>
      </c>
      <c r="C261">
        <f>INDEX(resultados!$A$2:$ZZ$747, 255, MATCH($B$3, resultados!$A$1:$ZZ$1, 0))</f>
        <v/>
      </c>
    </row>
    <row r="262">
      <c r="A262">
        <f>INDEX(resultados!$A$2:$ZZ$747, 256, MATCH($B$1, resultados!$A$1:$ZZ$1, 0))</f>
        <v/>
      </c>
      <c r="B262">
        <f>INDEX(resultados!$A$2:$ZZ$747, 256, MATCH($B$2, resultados!$A$1:$ZZ$1, 0))</f>
        <v/>
      </c>
      <c r="C262">
        <f>INDEX(resultados!$A$2:$ZZ$747, 256, MATCH($B$3, resultados!$A$1:$ZZ$1, 0))</f>
        <v/>
      </c>
    </row>
    <row r="263">
      <c r="A263">
        <f>INDEX(resultados!$A$2:$ZZ$747, 257, MATCH($B$1, resultados!$A$1:$ZZ$1, 0))</f>
        <v/>
      </c>
      <c r="B263">
        <f>INDEX(resultados!$A$2:$ZZ$747, 257, MATCH($B$2, resultados!$A$1:$ZZ$1, 0))</f>
        <v/>
      </c>
      <c r="C263">
        <f>INDEX(resultados!$A$2:$ZZ$747, 257, MATCH($B$3, resultados!$A$1:$ZZ$1, 0))</f>
        <v/>
      </c>
    </row>
    <row r="264">
      <c r="A264">
        <f>INDEX(resultados!$A$2:$ZZ$747, 258, MATCH($B$1, resultados!$A$1:$ZZ$1, 0))</f>
        <v/>
      </c>
      <c r="B264">
        <f>INDEX(resultados!$A$2:$ZZ$747, 258, MATCH($B$2, resultados!$A$1:$ZZ$1, 0))</f>
        <v/>
      </c>
      <c r="C264">
        <f>INDEX(resultados!$A$2:$ZZ$747, 258, MATCH($B$3, resultados!$A$1:$ZZ$1, 0))</f>
        <v/>
      </c>
    </row>
    <row r="265">
      <c r="A265">
        <f>INDEX(resultados!$A$2:$ZZ$747, 259, MATCH($B$1, resultados!$A$1:$ZZ$1, 0))</f>
        <v/>
      </c>
      <c r="B265">
        <f>INDEX(resultados!$A$2:$ZZ$747, 259, MATCH($B$2, resultados!$A$1:$ZZ$1, 0))</f>
        <v/>
      </c>
      <c r="C265">
        <f>INDEX(resultados!$A$2:$ZZ$747, 259, MATCH($B$3, resultados!$A$1:$ZZ$1, 0))</f>
        <v/>
      </c>
    </row>
    <row r="266">
      <c r="A266">
        <f>INDEX(resultados!$A$2:$ZZ$747, 260, MATCH($B$1, resultados!$A$1:$ZZ$1, 0))</f>
        <v/>
      </c>
      <c r="B266">
        <f>INDEX(resultados!$A$2:$ZZ$747, 260, MATCH($B$2, resultados!$A$1:$ZZ$1, 0))</f>
        <v/>
      </c>
      <c r="C266">
        <f>INDEX(resultados!$A$2:$ZZ$747, 260, MATCH($B$3, resultados!$A$1:$ZZ$1, 0))</f>
        <v/>
      </c>
    </row>
    <row r="267">
      <c r="A267">
        <f>INDEX(resultados!$A$2:$ZZ$747, 261, MATCH($B$1, resultados!$A$1:$ZZ$1, 0))</f>
        <v/>
      </c>
      <c r="B267">
        <f>INDEX(resultados!$A$2:$ZZ$747, 261, MATCH($B$2, resultados!$A$1:$ZZ$1, 0))</f>
        <v/>
      </c>
      <c r="C267">
        <f>INDEX(resultados!$A$2:$ZZ$747, 261, MATCH($B$3, resultados!$A$1:$ZZ$1, 0))</f>
        <v/>
      </c>
    </row>
    <row r="268">
      <c r="A268">
        <f>INDEX(resultados!$A$2:$ZZ$747, 262, MATCH($B$1, resultados!$A$1:$ZZ$1, 0))</f>
        <v/>
      </c>
      <c r="B268">
        <f>INDEX(resultados!$A$2:$ZZ$747, 262, MATCH($B$2, resultados!$A$1:$ZZ$1, 0))</f>
        <v/>
      </c>
      <c r="C268">
        <f>INDEX(resultados!$A$2:$ZZ$747, 262, MATCH($B$3, resultados!$A$1:$ZZ$1, 0))</f>
        <v/>
      </c>
    </row>
    <row r="269">
      <c r="A269">
        <f>INDEX(resultados!$A$2:$ZZ$747, 263, MATCH($B$1, resultados!$A$1:$ZZ$1, 0))</f>
        <v/>
      </c>
      <c r="B269">
        <f>INDEX(resultados!$A$2:$ZZ$747, 263, MATCH($B$2, resultados!$A$1:$ZZ$1, 0))</f>
        <v/>
      </c>
      <c r="C269">
        <f>INDEX(resultados!$A$2:$ZZ$747, 263, MATCH($B$3, resultados!$A$1:$ZZ$1, 0))</f>
        <v/>
      </c>
    </row>
    <row r="270">
      <c r="A270">
        <f>INDEX(resultados!$A$2:$ZZ$747, 264, MATCH($B$1, resultados!$A$1:$ZZ$1, 0))</f>
        <v/>
      </c>
      <c r="B270">
        <f>INDEX(resultados!$A$2:$ZZ$747, 264, MATCH($B$2, resultados!$A$1:$ZZ$1, 0))</f>
        <v/>
      </c>
      <c r="C270">
        <f>INDEX(resultados!$A$2:$ZZ$747, 264, MATCH($B$3, resultados!$A$1:$ZZ$1, 0))</f>
        <v/>
      </c>
    </row>
    <row r="271">
      <c r="A271">
        <f>INDEX(resultados!$A$2:$ZZ$747, 265, MATCH($B$1, resultados!$A$1:$ZZ$1, 0))</f>
        <v/>
      </c>
      <c r="B271">
        <f>INDEX(resultados!$A$2:$ZZ$747, 265, MATCH($B$2, resultados!$A$1:$ZZ$1, 0))</f>
        <v/>
      </c>
      <c r="C271">
        <f>INDEX(resultados!$A$2:$ZZ$747, 265, MATCH($B$3, resultados!$A$1:$ZZ$1, 0))</f>
        <v/>
      </c>
    </row>
    <row r="272">
      <c r="A272">
        <f>INDEX(resultados!$A$2:$ZZ$747, 266, MATCH($B$1, resultados!$A$1:$ZZ$1, 0))</f>
        <v/>
      </c>
      <c r="B272">
        <f>INDEX(resultados!$A$2:$ZZ$747, 266, MATCH($B$2, resultados!$A$1:$ZZ$1, 0))</f>
        <v/>
      </c>
      <c r="C272">
        <f>INDEX(resultados!$A$2:$ZZ$747, 266, MATCH($B$3, resultados!$A$1:$ZZ$1, 0))</f>
        <v/>
      </c>
    </row>
    <row r="273">
      <c r="A273">
        <f>INDEX(resultados!$A$2:$ZZ$747, 267, MATCH($B$1, resultados!$A$1:$ZZ$1, 0))</f>
        <v/>
      </c>
      <c r="B273">
        <f>INDEX(resultados!$A$2:$ZZ$747, 267, MATCH($B$2, resultados!$A$1:$ZZ$1, 0))</f>
        <v/>
      </c>
      <c r="C273">
        <f>INDEX(resultados!$A$2:$ZZ$747, 267, MATCH($B$3, resultados!$A$1:$ZZ$1, 0))</f>
        <v/>
      </c>
    </row>
    <row r="274">
      <c r="A274">
        <f>INDEX(resultados!$A$2:$ZZ$747, 268, MATCH($B$1, resultados!$A$1:$ZZ$1, 0))</f>
        <v/>
      </c>
      <c r="B274">
        <f>INDEX(resultados!$A$2:$ZZ$747, 268, MATCH($B$2, resultados!$A$1:$ZZ$1, 0))</f>
        <v/>
      </c>
      <c r="C274">
        <f>INDEX(resultados!$A$2:$ZZ$747, 268, MATCH($B$3, resultados!$A$1:$ZZ$1, 0))</f>
        <v/>
      </c>
    </row>
    <row r="275">
      <c r="A275">
        <f>INDEX(resultados!$A$2:$ZZ$747, 269, MATCH($B$1, resultados!$A$1:$ZZ$1, 0))</f>
        <v/>
      </c>
      <c r="B275">
        <f>INDEX(resultados!$A$2:$ZZ$747, 269, MATCH($B$2, resultados!$A$1:$ZZ$1, 0))</f>
        <v/>
      </c>
      <c r="C275">
        <f>INDEX(resultados!$A$2:$ZZ$747, 269, MATCH($B$3, resultados!$A$1:$ZZ$1, 0))</f>
        <v/>
      </c>
    </row>
    <row r="276">
      <c r="A276">
        <f>INDEX(resultados!$A$2:$ZZ$747, 270, MATCH($B$1, resultados!$A$1:$ZZ$1, 0))</f>
        <v/>
      </c>
      <c r="B276">
        <f>INDEX(resultados!$A$2:$ZZ$747, 270, MATCH($B$2, resultados!$A$1:$ZZ$1, 0))</f>
        <v/>
      </c>
      <c r="C276">
        <f>INDEX(resultados!$A$2:$ZZ$747, 270, MATCH($B$3, resultados!$A$1:$ZZ$1, 0))</f>
        <v/>
      </c>
    </row>
    <row r="277">
      <c r="A277">
        <f>INDEX(resultados!$A$2:$ZZ$747, 271, MATCH($B$1, resultados!$A$1:$ZZ$1, 0))</f>
        <v/>
      </c>
      <c r="B277">
        <f>INDEX(resultados!$A$2:$ZZ$747, 271, MATCH($B$2, resultados!$A$1:$ZZ$1, 0))</f>
        <v/>
      </c>
      <c r="C277">
        <f>INDEX(resultados!$A$2:$ZZ$747, 271, MATCH($B$3, resultados!$A$1:$ZZ$1, 0))</f>
        <v/>
      </c>
    </row>
    <row r="278">
      <c r="A278">
        <f>INDEX(resultados!$A$2:$ZZ$747, 272, MATCH($B$1, resultados!$A$1:$ZZ$1, 0))</f>
        <v/>
      </c>
      <c r="B278">
        <f>INDEX(resultados!$A$2:$ZZ$747, 272, MATCH($B$2, resultados!$A$1:$ZZ$1, 0))</f>
        <v/>
      </c>
      <c r="C278">
        <f>INDEX(resultados!$A$2:$ZZ$747, 272, MATCH($B$3, resultados!$A$1:$ZZ$1, 0))</f>
        <v/>
      </c>
    </row>
    <row r="279">
      <c r="A279">
        <f>INDEX(resultados!$A$2:$ZZ$747, 273, MATCH($B$1, resultados!$A$1:$ZZ$1, 0))</f>
        <v/>
      </c>
      <c r="B279">
        <f>INDEX(resultados!$A$2:$ZZ$747, 273, MATCH($B$2, resultados!$A$1:$ZZ$1, 0))</f>
        <v/>
      </c>
      <c r="C279">
        <f>INDEX(resultados!$A$2:$ZZ$747, 273, MATCH($B$3, resultados!$A$1:$ZZ$1, 0))</f>
        <v/>
      </c>
    </row>
    <row r="280">
      <c r="A280">
        <f>INDEX(resultados!$A$2:$ZZ$747, 274, MATCH($B$1, resultados!$A$1:$ZZ$1, 0))</f>
        <v/>
      </c>
      <c r="B280">
        <f>INDEX(resultados!$A$2:$ZZ$747, 274, MATCH($B$2, resultados!$A$1:$ZZ$1, 0))</f>
        <v/>
      </c>
      <c r="C280">
        <f>INDEX(resultados!$A$2:$ZZ$747, 274, MATCH($B$3, resultados!$A$1:$ZZ$1, 0))</f>
        <v/>
      </c>
    </row>
    <row r="281">
      <c r="A281">
        <f>INDEX(resultados!$A$2:$ZZ$747, 275, MATCH($B$1, resultados!$A$1:$ZZ$1, 0))</f>
        <v/>
      </c>
      <c r="B281">
        <f>INDEX(resultados!$A$2:$ZZ$747, 275, MATCH($B$2, resultados!$A$1:$ZZ$1, 0))</f>
        <v/>
      </c>
      <c r="C281">
        <f>INDEX(resultados!$A$2:$ZZ$747, 275, MATCH($B$3, resultados!$A$1:$ZZ$1, 0))</f>
        <v/>
      </c>
    </row>
    <row r="282">
      <c r="A282">
        <f>INDEX(resultados!$A$2:$ZZ$747, 276, MATCH($B$1, resultados!$A$1:$ZZ$1, 0))</f>
        <v/>
      </c>
      <c r="B282">
        <f>INDEX(resultados!$A$2:$ZZ$747, 276, MATCH($B$2, resultados!$A$1:$ZZ$1, 0))</f>
        <v/>
      </c>
      <c r="C282">
        <f>INDEX(resultados!$A$2:$ZZ$747, 276, MATCH($B$3, resultados!$A$1:$ZZ$1, 0))</f>
        <v/>
      </c>
    </row>
    <row r="283">
      <c r="A283">
        <f>INDEX(resultados!$A$2:$ZZ$747, 277, MATCH($B$1, resultados!$A$1:$ZZ$1, 0))</f>
        <v/>
      </c>
      <c r="B283">
        <f>INDEX(resultados!$A$2:$ZZ$747, 277, MATCH($B$2, resultados!$A$1:$ZZ$1, 0))</f>
        <v/>
      </c>
      <c r="C283">
        <f>INDEX(resultados!$A$2:$ZZ$747, 277, MATCH($B$3, resultados!$A$1:$ZZ$1, 0))</f>
        <v/>
      </c>
    </row>
    <row r="284">
      <c r="A284">
        <f>INDEX(resultados!$A$2:$ZZ$747, 278, MATCH($B$1, resultados!$A$1:$ZZ$1, 0))</f>
        <v/>
      </c>
      <c r="B284">
        <f>INDEX(resultados!$A$2:$ZZ$747, 278, MATCH($B$2, resultados!$A$1:$ZZ$1, 0))</f>
        <v/>
      </c>
      <c r="C284">
        <f>INDEX(resultados!$A$2:$ZZ$747, 278, MATCH($B$3, resultados!$A$1:$ZZ$1, 0))</f>
        <v/>
      </c>
    </row>
    <row r="285">
      <c r="A285">
        <f>INDEX(resultados!$A$2:$ZZ$747, 279, MATCH($B$1, resultados!$A$1:$ZZ$1, 0))</f>
        <v/>
      </c>
      <c r="B285">
        <f>INDEX(resultados!$A$2:$ZZ$747, 279, MATCH($B$2, resultados!$A$1:$ZZ$1, 0))</f>
        <v/>
      </c>
      <c r="C285">
        <f>INDEX(resultados!$A$2:$ZZ$747, 279, MATCH($B$3, resultados!$A$1:$ZZ$1, 0))</f>
        <v/>
      </c>
    </row>
    <row r="286">
      <c r="A286">
        <f>INDEX(resultados!$A$2:$ZZ$747, 280, MATCH($B$1, resultados!$A$1:$ZZ$1, 0))</f>
        <v/>
      </c>
      <c r="B286">
        <f>INDEX(resultados!$A$2:$ZZ$747, 280, MATCH($B$2, resultados!$A$1:$ZZ$1, 0))</f>
        <v/>
      </c>
      <c r="C286">
        <f>INDEX(resultados!$A$2:$ZZ$747, 280, MATCH($B$3, resultados!$A$1:$ZZ$1, 0))</f>
        <v/>
      </c>
    </row>
    <row r="287">
      <c r="A287">
        <f>INDEX(resultados!$A$2:$ZZ$747, 281, MATCH($B$1, resultados!$A$1:$ZZ$1, 0))</f>
        <v/>
      </c>
      <c r="B287">
        <f>INDEX(resultados!$A$2:$ZZ$747, 281, MATCH($B$2, resultados!$A$1:$ZZ$1, 0))</f>
        <v/>
      </c>
      <c r="C287">
        <f>INDEX(resultados!$A$2:$ZZ$747, 281, MATCH($B$3, resultados!$A$1:$ZZ$1, 0))</f>
        <v/>
      </c>
    </row>
    <row r="288">
      <c r="A288">
        <f>INDEX(resultados!$A$2:$ZZ$747, 282, MATCH($B$1, resultados!$A$1:$ZZ$1, 0))</f>
        <v/>
      </c>
      <c r="B288">
        <f>INDEX(resultados!$A$2:$ZZ$747, 282, MATCH($B$2, resultados!$A$1:$ZZ$1, 0))</f>
        <v/>
      </c>
      <c r="C288">
        <f>INDEX(resultados!$A$2:$ZZ$747, 282, MATCH($B$3, resultados!$A$1:$ZZ$1, 0))</f>
        <v/>
      </c>
    </row>
    <row r="289">
      <c r="A289">
        <f>INDEX(resultados!$A$2:$ZZ$747, 283, MATCH($B$1, resultados!$A$1:$ZZ$1, 0))</f>
        <v/>
      </c>
      <c r="B289">
        <f>INDEX(resultados!$A$2:$ZZ$747, 283, MATCH($B$2, resultados!$A$1:$ZZ$1, 0))</f>
        <v/>
      </c>
      <c r="C289">
        <f>INDEX(resultados!$A$2:$ZZ$747, 283, MATCH($B$3, resultados!$A$1:$ZZ$1, 0))</f>
        <v/>
      </c>
    </row>
    <row r="290">
      <c r="A290">
        <f>INDEX(resultados!$A$2:$ZZ$747, 284, MATCH($B$1, resultados!$A$1:$ZZ$1, 0))</f>
        <v/>
      </c>
      <c r="B290">
        <f>INDEX(resultados!$A$2:$ZZ$747, 284, MATCH($B$2, resultados!$A$1:$ZZ$1, 0))</f>
        <v/>
      </c>
      <c r="C290">
        <f>INDEX(resultados!$A$2:$ZZ$747, 284, MATCH($B$3, resultados!$A$1:$ZZ$1, 0))</f>
        <v/>
      </c>
    </row>
    <row r="291">
      <c r="A291">
        <f>INDEX(resultados!$A$2:$ZZ$747, 285, MATCH($B$1, resultados!$A$1:$ZZ$1, 0))</f>
        <v/>
      </c>
      <c r="B291">
        <f>INDEX(resultados!$A$2:$ZZ$747, 285, MATCH($B$2, resultados!$A$1:$ZZ$1, 0))</f>
        <v/>
      </c>
      <c r="C291">
        <f>INDEX(resultados!$A$2:$ZZ$747, 285, MATCH($B$3, resultados!$A$1:$ZZ$1, 0))</f>
        <v/>
      </c>
    </row>
    <row r="292">
      <c r="A292">
        <f>INDEX(resultados!$A$2:$ZZ$747, 286, MATCH($B$1, resultados!$A$1:$ZZ$1, 0))</f>
        <v/>
      </c>
      <c r="B292">
        <f>INDEX(resultados!$A$2:$ZZ$747, 286, MATCH($B$2, resultados!$A$1:$ZZ$1, 0))</f>
        <v/>
      </c>
      <c r="C292">
        <f>INDEX(resultados!$A$2:$ZZ$747, 286, MATCH($B$3, resultados!$A$1:$ZZ$1, 0))</f>
        <v/>
      </c>
    </row>
    <row r="293">
      <c r="A293">
        <f>INDEX(resultados!$A$2:$ZZ$747, 287, MATCH($B$1, resultados!$A$1:$ZZ$1, 0))</f>
        <v/>
      </c>
      <c r="B293">
        <f>INDEX(resultados!$A$2:$ZZ$747, 287, MATCH($B$2, resultados!$A$1:$ZZ$1, 0))</f>
        <v/>
      </c>
      <c r="C293">
        <f>INDEX(resultados!$A$2:$ZZ$747, 287, MATCH($B$3, resultados!$A$1:$ZZ$1, 0))</f>
        <v/>
      </c>
    </row>
    <row r="294">
      <c r="A294">
        <f>INDEX(resultados!$A$2:$ZZ$747, 288, MATCH($B$1, resultados!$A$1:$ZZ$1, 0))</f>
        <v/>
      </c>
      <c r="B294">
        <f>INDEX(resultados!$A$2:$ZZ$747, 288, MATCH($B$2, resultados!$A$1:$ZZ$1, 0))</f>
        <v/>
      </c>
      <c r="C294">
        <f>INDEX(resultados!$A$2:$ZZ$747, 288, MATCH($B$3, resultados!$A$1:$ZZ$1, 0))</f>
        <v/>
      </c>
    </row>
    <row r="295">
      <c r="A295">
        <f>INDEX(resultados!$A$2:$ZZ$747, 289, MATCH($B$1, resultados!$A$1:$ZZ$1, 0))</f>
        <v/>
      </c>
      <c r="B295">
        <f>INDEX(resultados!$A$2:$ZZ$747, 289, MATCH($B$2, resultados!$A$1:$ZZ$1, 0))</f>
        <v/>
      </c>
      <c r="C295">
        <f>INDEX(resultados!$A$2:$ZZ$747, 289, MATCH($B$3, resultados!$A$1:$ZZ$1, 0))</f>
        <v/>
      </c>
    </row>
    <row r="296">
      <c r="A296">
        <f>INDEX(resultados!$A$2:$ZZ$747, 290, MATCH($B$1, resultados!$A$1:$ZZ$1, 0))</f>
        <v/>
      </c>
      <c r="B296">
        <f>INDEX(resultados!$A$2:$ZZ$747, 290, MATCH($B$2, resultados!$A$1:$ZZ$1, 0))</f>
        <v/>
      </c>
      <c r="C296">
        <f>INDEX(resultados!$A$2:$ZZ$747, 290, MATCH($B$3, resultados!$A$1:$ZZ$1, 0))</f>
        <v/>
      </c>
    </row>
    <row r="297">
      <c r="A297">
        <f>INDEX(resultados!$A$2:$ZZ$747, 291, MATCH($B$1, resultados!$A$1:$ZZ$1, 0))</f>
        <v/>
      </c>
      <c r="B297">
        <f>INDEX(resultados!$A$2:$ZZ$747, 291, MATCH($B$2, resultados!$A$1:$ZZ$1, 0))</f>
        <v/>
      </c>
      <c r="C297">
        <f>INDEX(resultados!$A$2:$ZZ$747, 291, MATCH($B$3, resultados!$A$1:$ZZ$1, 0))</f>
        <v/>
      </c>
    </row>
    <row r="298">
      <c r="A298">
        <f>INDEX(resultados!$A$2:$ZZ$747, 292, MATCH($B$1, resultados!$A$1:$ZZ$1, 0))</f>
        <v/>
      </c>
      <c r="B298">
        <f>INDEX(resultados!$A$2:$ZZ$747, 292, MATCH($B$2, resultados!$A$1:$ZZ$1, 0))</f>
        <v/>
      </c>
      <c r="C298">
        <f>INDEX(resultados!$A$2:$ZZ$747, 292, MATCH($B$3, resultados!$A$1:$ZZ$1, 0))</f>
        <v/>
      </c>
    </row>
    <row r="299">
      <c r="A299">
        <f>INDEX(resultados!$A$2:$ZZ$747, 293, MATCH($B$1, resultados!$A$1:$ZZ$1, 0))</f>
        <v/>
      </c>
      <c r="B299">
        <f>INDEX(resultados!$A$2:$ZZ$747, 293, MATCH($B$2, resultados!$A$1:$ZZ$1, 0))</f>
        <v/>
      </c>
      <c r="C299">
        <f>INDEX(resultados!$A$2:$ZZ$747, 293, MATCH($B$3, resultados!$A$1:$ZZ$1, 0))</f>
        <v/>
      </c>
    </row>
    <row r="300">
      <c r="A300">
        <f>INDEX(resultados!$A$2:$ZZ$747, 294, MATCH($B$1, resultados!$A$1:$ZZ$1, 0))</f>
        <v/>
      </c>
      <c r="B300">
        <f>INDEX(resultados!$A$2:$ZZ$747, 294, MATCH($B$2, resultados!$A$1:$ZZ$1, 0))</f>
        <v/>
      </c>
      <c r="C300">
        <f>INDEX(resultados!$A$2:$ZZ$747, 294, MATCH($B$3, resultados!$A$1:$ZZ$1, 0))</f>
        <v/>
      </c>
    </row>
    <row r="301">
      <c r="A301">
        <f>INDEX(resultados!$A$2:$ZZ$747, 295, MATCH($B$1, resultados!$A$1:$ZZ$1, 0))</f>
        <v/>
      </c>
      <c r="B301">
        <f>INDEX(resultados!$A$2:$ZZ$747, 295, MATCH($B$2, resultados!$A$1:$ZZ$1, 0))</f>
        <v/>
      </c>
      <c r="C301">
        <f>INDEX(resultados!$A$2:$ZZ$747, 295, MATCH($B$3, resultados!$A$1:$ZZ$1, 0))</f>
        <v/>
      </c>
    </row>
    <row r="302">
      <c r="A302">
        <f>INDEX(resultados!$A$2:$ZZ$747, 296, MATCH($B$1, resultados!$A$1:$ZZ$1, 0))</f>
        <v/>
      </c>
      <c r="B302">
        <f>INDEX(resultados!$A$2:$ZZ$747, 296, MATCH($B$2, resultados!$A$1:$ZZ$1, 0))</f>
        <v/>
      </c>
      <c r="C302">
        <f>INDEX(resultados!$A$2:$ZZ$747, 296, MATCH($B$3, resultados!$A$1:$ZZ$1, 0))</f>
        <v/>
      </c>
    </row>
    <row r="303">
      <c r="A303">
        <f>INDEX(resultados!$A$2:$ZZ$747, 297, MATCH($B$1, resultados!$A$1:$ZZ$1, 0))</f>
        <v/>
      </c>
      <c r="B303">
        <f>INDEX(resultados!$A$2:$ZZ$747, 297, MATCH($B$2, resultados!$A$1:$ZZ$1, 0))</f>
        <v/>
      </c>
      <c r="C303">
        <f>INDEX(resultados!$A$2:$ZZ$747, 297, MATCH($B$3, resultados!$A$1:$ZZ$1, 0))</f>
        <v/>
      </c>
    </row>
    <row r="304">
      <c r="A304">
        <f>INDEX(resultados!$A$2:$ZZ$747, 298, MATCH($B$1, resultados!$A$1:$ZZ$1, 0))</f>
        <v/>
      </c>
      <c r="B304">
        <f>INDEX(resultados!$A$2:$ZZ$747, 298, MATCH($B$2, resultados!$A$1:$ZZ$1, 0))</f>
        <v/>
      </c>
      <c r="C304">
        <f>INDEX(resultados!$A$2:$ZZ$747, 298, MATCH($B$3, resultados!$A$1:$ZZ$1, 0))</f>
        <v/>
      </c>
    </row>
    <row r="305">
      <c r="A305">
        <f>INDEX(resultados!$A$2:$ZZ$747, 299, MATCH($B$1, resultados!$A$1:$ZZ$1, 0))</f>
        <v/>
      </c>
      <c r="B305">
        <f>INDEX(resultados!$A$2:$ZZ$747, 299, MATCH($B$2, resultados!$A$1:$ZZ$1, 0))</f>
        <v/>
      </c>
      <c r="C305">
        <f>INDEX(resultados!$A$2:$ZZ$747, 299, MATCH($B$3, resultados!$A$1:$ZZ$1, 0))</f>
        <v/>
      </c>
    </row>
    <row r="306">
      <c r="A306">
        <f>INDEX(resultados!$A$2:$ZZ$747, 300, MATCH($B$1, resultados!$A$1:$ZZ$1, 0))</f>
        <v/>
      </c>
      <c r="B306">
        <f>INDEX(resultados!$A$2:$ZZ$747, 300, MATCH($B$2, resultados!$A$1:$ZZ$1, 0))</f>
        <v/>
      </c>
      <c r="C306">
        <f>INDEX(resultados!$A$2:$ZZ$747, 300, MATCH($B$3, resultados!$A$1:$ZZ$1, 0))</f>
        <v/>
      </c>
    </row>
    <row r="307">
      <c r="A307">
        <f>INDEX(resultados!$A$2:$ZZ$747, 301, MATCH($B$1, resultados!$A$1:$ZZ$1, 0))</f>
        <v/>
      </c>
      <c r="B307">
        <f>INDEX(resultados!$A$2:$ZZ$747, 301, MATCH($B$2, resultados!$A$1:$ZZ$1, 0))</f>
        <v/>
      </c>
      <c r="C307">
        <f>INDEX(resultados!$A$2:$ZZ$747, 301, MATCH($B$3, resultados!$A$1:$ZZ$1, 0))</f>
        <v/>
      </c>
    </row>
    <row r="308">
      <c r="A308">
        <f>INDEX(resultados!$A$2:$ZZ$747, 302, MATCH($B$1, resultados!$A$1:$ZZ$1, 0))</f>
        <v/>
      </c>
      <c r="B308">
        <f>INDEX(resultados!$A$2:$ZZ$747, 302, MATCH($B$2, resultados!$A$1:$ZZ$1, 0))</f>
        <v/>
      </c>
      <c r="C308">
        <f>INDEX(resultados!$A$2:$ZZ$747, 302, MATCH($B$3, resultados!$A$1:$ZZ$1, 0))</f>
        <v/>
      </c>
    </row>
    <row r="309">
      <c r="A309">
        <f>INDEX(resultados!$A$2:$ZZ$747, 303, MATCH($B$1, resultados!$A$1:$ZZ$1, 0))</f>
        <v/>
      </c>
      <c r="B309">
        <f>INDEX(resultados!$A$2:$ZZ$747, 303, MATCH($B$2, resultados!$A$1:$ZZ$1, 0))</f>
        <v/>
      </c>
      <c r="C309">
        <f>INDEX(resultados!$A$2:$ZZ$747, 303, MATCH($B$3, resultados!$A$1:$ZZ$1, 0))</f>
        <v/>
      </c>
    </row>
    <row r="310">
      <c r="A310">
        <f>INDEX(resultados!$A$2:$ZZ$747, 304, MATCH($B$1, resultados!$A$1:$ZZ$1, 0))</f>
        <v/>
      </c>
      <c r="B310">
        <f>INDEX(resultados!$A$2:$ZZ$747, 304, MATCH($B$2, resultados!$A$1:$ZZ$1, 0))</f>
        <v/>
      </c>
      <c r="C310">
        <f>INDEX(resultados!$A$2:$ZZ$747, 304, MATCH($B$3, resultados!$A$1:$ZZ$1, 0))</f>
        <v/>
      </c>
    </row>
    <row r="311">
      <c r="A311">
        <f>INDEX(resultados!$A$2:$ZZ$747, 305, MATCH($B$1, resultados!$A$1:$ZZ$1, 0))</f>
        <v/>
      </c>
      <c r="B311">
        <f>INDEX(resultados!$A$2:$ZZ$747, 305, MATCH($B$2, resultados!$A$1:$ZZ$1, 0))</f>
        <v/>
      </c>
      <c r="C311">
        <f>INDEX(resultados!$A$2:$ZZ$747, 305, MATCH($B$3, resultados!$A$1:$ZZ$1, 0))</f>
        <v/>
      </c>
    </row>
    <row r="312">
      <c r="A312">
        <f>INDEX(resultados!$A$2:$ZZ$747, 306, MATCH($B$1, resultados!$A$1:$ZZ$1, 0))</f>
        <v/>
      </c>
      <c r="B312">
        <f>INDEX(resultados!$A$2:$ZZ$747, 306, MATCH($B$2, resultados!$A$1:$ZZ$1, 0))</f>
        <v/>
      </c>
      <c r="C312">
        <f>INDEX(resultados!$A$2:$ZZ$747, 306, MATCH($B$3, resultados!$A$1:$ZZ$1, 0))</f>
        <v/>
      </c>
    </row>
    <row r="313">
      <c r="A313">
        <f>INDEX(resultados!$A$2:$ZZ$747, 307, MATCH($B$1, resultados!$A$1:$ZZ$1, 0))</f>
        <v/>
      </c>
      <c r="B313">
        <f>INDEX(resultados!$A$2:$ZZ$747, 307, MATCH($B$2, resultados!$A$1:$ZZ$1, 0))</f>
        <v/>
      </c>
      <c r="C313">
        <f>INDEX(resultados!$A$2:$ZZ$747, 307, MATCH($B$3, resultados!$A$1:$ZZ$1, 0))</f>
        <v/>
      </c>
    </row>
    <row r="314">
      <c r="A314">
        <f>INDEX(resultados!$A$2:$ZZ$747, 308, MATCH($B$1, resultados!$A$1:$ZZ$1, 0))</f>
        <v/>
      </c>
      <c r="B314">
        <f>INDEX(resultados!$A$2:$ZZ$747, 308, MATCH($B$2, resultados!$A$1:$ZZ$1, 0))</f>
        <v/>
      </c>
      <c r="C314">
        <f>INDEX(resultados!$A$2:$ZZ$747, 308, MATCH($B$3, resultados!$A$1:$ZZ$1, 0))</f>
        <v/>
      </c>
    </row>
    <row r="315">
      <c r="A315">
        <f>INDEX(resultados!$A$2:$ZZ$747, 309, MATCH($B$1, resultados!$A$1:$ZZ$1, 0))</f>
        <v/>
      </c>
      <c r="B315">
        <f>INDEX(resultados!$A$2:$ZZ$747, 309, MATCH($B$2, resultados!$A$1:$ZZ$1, 0))</f>
        <v/>
      </c>
      <c r="C315">
        <f>INDEX(resultados!$A$2:$ZZ$747, 309, MATCH($B$3, resultados!$A$1:$ZZ$1, 0))</f>
        <v/>
      </c>
    </row>
    <row r="316">
      <c r="A316">
        <f>INDEX(resultados!$A$2:$ZZ$747, 310, MATCH($B$1, resultados!$A$1:$ZZ$1, 0))</f>
        <v/>
      </c>
      <c r="B316">
        <f>INDEX(resultados!$A$2:$ZZ$747, 310, MATCH($B$2, resultados!$A$1:$ZZ$1, 0))</f>
        <v/>
      </c>
      <c r="C316">
        <f>INDEX(resultados!$A$2:$ZZ$747, 310, MATCH($B$3, resultados!$A$1:$ZZ$1, 0))</f>
        <v/>
      </c>
    </row>
    <row r="317">
      <c r="A317">
        <f>INDEX(resultados!$A$2:$ZZ$747, 311, MATCH($B$1, resultados!$A$1:$ZZ$1, 0))</f>
        <v/>
      </c>
      <c r="B317">
        <f>INDEX(resultados!$A$2:$ZZ$747, 311, MATCH($B$2, resultados!$A$1:$ZZ$1, 0))</f>
        <v/>
      </c>
      <c r="C317">
        <f>INDEX(resultados!$A$2:$ZZ$747, 311, MATCH($B$3, resultados!$A$1:$ZZ$1, 0))</f>
        <v/>
      </c>
    </row>
    <row r="318">
      <c r="A318">
        <f>INDEX(resultados!$A$2:$ZZ$747, 312, MATCH($B$1, resultados!$A$1:$ZZ$1, 0))</f>
        <v/>
      </c>
      <c r="B318">
        <f>INDEX(resultados!$A$2:$ZZ$747, 312, MATCH($B$2, resultados!$A$1:$ZZ$1, 0))</f>
        <v/>
      </c>
      <c r="C318">
        <f>INDEX(resultados!$A$2:$ZZ$747, 312, MATCH($B$3, resultados!$A$1:$ZZ$1, 0))</f>
        <v/>
      </c>
    </row>
    <row r="319">
      <c r="A319">
        <f>INDEX(resultados!$A$2:$ZZ$747, 313, MATCH($B$1, resultados!$A$1:$ZZ$1, 0))</f>
        <v/>
      </c>
      <c r="B319">
        <f>INDEX(resultados!$A$2:$ZZ$747, 313, MATCH($B$2, resultados!$A$1:$ZZ$1, 0))</f>
        <v/>
      </c>
      <c r="C319">
        <f>INDEX(resultados!$A$2:$ZZ$747, 313, MATCH($B$3, resultados!$A$1:$ZZ$1, 0))</f>
        <v/>
      </c>
    </row>
    <row r="320">
      <c r="A320">
        <f>INDEX(resultados!$A$2:$ZZ$747, 314, MATCH($B$1, resultados!$A$1:$ZZ$1, 0))</f>
        <v/>
      </c>
      <c r="B320">
        <f>INDEX(resultados!$A$2:$ZZ$747, 314, MATCH($B$2, resultados!$A$1:$ZZ$1, 0))</f>
        <v/>
      </c>
      <c r="C320">
        <f>INDEX(resultados!$A$2:$ZZ$747, 314, MATCH($B$3, resultados!$A$1:$ZZ$1, 0))</f>
        <v/>
      </c>
    </row>
    <row r="321">
      <c r="A321">
        <f>INDEX(resultados!$A$2:$ZZ$747, 315, MATCH($B$1, resultados!$A$1:$ZZ$1, 0))</f>
        <v/>
      </c>
      <c r="B321">
        <f>INDEX(resultados!$A$2:$ZZ$747, 315, MATCH($B$2, resultados!$A$1:$ZZ$1, 0))</f>
        <v/>
      </c>
      <c r="C321">
        <f>INDEX(resultados!$A$2:$ZZ$747, 315, MATCH($B$3, resultados!$A$1:$ZZ$1, 0))</f>
        <v/>
      </c>
    </row>
    <row r="322">
      <c r="A322">
        <f>INDEX(resultados!$A$2:$ZZ$747, 316, MATCH($B$1, resultados!$A$1:$ZZ$1, 0))</f>
        <v/>
      </c>
      <c r="B322">
        <f>INDEX(resultados!$A$2:$ZZ$747, 316, MATCH($B$2, resultados!$A$1:$ZZ$1, 0))</f>
        <v/>
      </c>
      <c r="C322">
        <f>INDEX(resultados!$A$2:$ZZ$747, 316, MATCH($B$3, resultados!$A$1:$ZZ$1, 0))</f>
        <v/>
      </c>
    </row>
    <row r="323">
      <c r="A323">
        <f>INDEX(resultados!$A$2:$ZZ$747, 317, MATCH($B$1, resultados!$A$1:$ZZ$1, 0))</f>
        <v/>
      </c>
      <c r="B323">
        <f>INDEX(resultados!$A$2:$ZZ$747, 317, MATCH($B$2, resultados!$A$1:$ZZ$1, 0))</f>
        <v/>
      </c>
      <c r="C323">
        <f>INDEX(resultados!$A$2:$ZZ$747, 317, MATCH($B$3, resultados!$A$1:$ZZ$1, 0))</f>
        <v/>
      </c>
    </row>
    <row r="324">
      <c r="A324">
        <f>INDEX(resultados!$A$2:$ZZ$747, 318, MATCH($B$1, resultados!$A$1:$ZZ$1, 0))</f>
        <v/>
      </c>
      <c r="B324">
        <f>INDEX(resultados!$A$2:$ZZ$747, 318, MATCH($B$2, resultados!$A$1:$ZZ$1, 0))</f>
        <v/>
      </c>
      <c r="C324">
        <f>INDEX(resultados!$A$2:$ZZ$747, 318, MATCH($B$3, resultados!$A$1:$ZZ$1, 0))</f>
        <v/>
      </c>
    </row>
    <row r="325">
      <c r="A325">
        <f>INDEX(resultados!$A$2:$ZZ$747, 319, MATCH($B$1, resultados!$A$1:$ZZ$1, 0))</f>
        <v/>
      </c>
      <c r="B325">
        <f>INDEX(resultados!$A$2:$ZZ$747, 319, MATCH($B$2, resultados!$A$1:$ZZ$1, 0))</f>
        <v/>
      </c>
      <c r="C325">
        <f>INDEX(resultados!$A$2:$ZZ$747, 319, MATCH($B$3, resultados!$A$1:$ZZ$1, 0))</f>
        <v/>
      </c>
    </row>
    <row r="326">
      <c r="A326">
        <f>INDEX(resultados!$A$2:$ZZ$747, 320, MATCH($B$1, resultados!$A$1:$ZZ$1, 0))</f>
        <v/>
      </c>
      <c r="B326">
        <f>INDEX(resultados!$A$2:$ZZ$747, 320, MATCH($B$2, resultados!$A$1:$ZZ$1, 0))</f>
        <v/>
      </c>
      <c r="C326">
        <f>INDEX(resultados!$A$2:$ZZ$747, 320, MATCH($B$3, resultados!$A$1:$ZZ$1, 0))</f>
        <v/>
      </c>
    </row>
    <row r="327">
      <c r="A327">
        <f>INDEX(resultados!$A$2:$ZZ$747, 321, MATCH($B$1, resultados!$A$1:$ZZ$1, 0))</f>
        <v/>
      </c>
      <c r="B327">
        <f>INDEX(resultados!$A$2:$ZZ$747, 321, MATCH($B$2, resultados!$A$1:$ZZ$1, 0))</f>
        <v/>
      </c>
      <c r="C327">
        <f>INDEX(resultados!$A$2:$ZZ$747, 321, MATCH($B$3, resultados!$A$1:$ZZ$1, 0))</f>
        <v/>
      </c>
    </row>
    <row r="328">
      <c r="A328">
        <f>INDEX(resultados!$A$2:$ZZ$747, 322, MATCH($B$1, resultados!$A$1:$ZZ$1, 0))</f>
        <v/>
      </c>
      <c r="B328">
        <f>INDEX(resultados!$A$2:$ZZ$747, 322, MATCH($B$2, resultados!$A$1:$ZZ$1, 0))</f>
        <v/>
      </c>
      <c r="C328">
        <f>INDEX(resultados!$A$2:$ZZ$747, 322, MATCH($B$3, resultados!$A$1:$ZZ$1, 0))</f>
        <v/>
      </c>
    </row>
    <row r="329">
      <c r="A329">
        <f>INDEX(resultados!$A$2:$ZZ$747, 323, MATCH($B$1, resultados!$A$1:$ZZ$1, 0))</f>
        <v/>
      </c>
      <c r="B329">
        <f>INDEX(resultados!$A$2:$ZZ$747, 323, MATCH($B$2, resultados!$A$1:$ZZ$1, 0))</f>
        <v/>
      </c>
      <c r="C329">
        <f>INDEX(resultados!$A$2:$ZZ$747, 323, MATCH($B$3, resultados!$A$1:$ZZ$1, 0))</f>
        <v/>
      </c>
    </row>
    <row r="330">
      <c r="A330">
        <f>INDEX(resultados!$A$2:$ZZ$747, 324, MATCH($B$1, resultados!$A$1:$ZZ$1, 0))</f>
        <v/>
      </c>
      <c r="B330">
        <f>INDEX(resultados!$A$2:$ZZ$747, 324, MATCH($B$2, resultados!$A$1:$ZZ$1, 0))</f>
        <v/>
      </c>
      <c r="C330">
        <f>INDEX(resultados!$A$2:$ZZ$747, 324, MATCH($B$3, resultados!$A$1:$ZZ$1, 0))</f>
        <v/>
      </c>
    </row>
    <row r="331">
      <c r="A331">
        <f>INDEX(resultados!$A$2:$ZZ$747, 325, MATCH($B$1, resultados!$A$1:$ZZ$1, 0))</f>
        <v/>
      </c>
      <c r="B331">
        <f>INDEX(resultados!$A$2:$ZZ$747, 325, MATCH($B$2, resultados!$A$1:$ZZ$1, 0))</f>
        <v/>
      </c>
      <c r="C331">
        <f>INDEX(resultados!$A$2:$ZZ$747, 325, MATCH($B$3, resultados!$A$1:$ZZ$1, 0))</f>
        <v/>
      </c>
    </row>
    <row r="332">
      <c r="A332">
        <f>INDEX(resultados!$A$2:$ZZ$747, 326, MATCH($B$1, resultados!$A$1:$ZZ$1, 0))</f>
        <v/>
      </c>
      <c r="B332">
        <f>INDEX(resultados!$A$2:$ZZ$747, 326, MATCH($B$2, resultados!$A$1:$ZZ$1, 0))</f>
        <v/>
      </c>
      <c r="C332">
        <f>INDEX(resultados!$A$2:$ZZ$747, 326, MATCH($B$3, resultados!$A$1:$ZZ$1, 0))</f>
        <v/>
      </c>
    </row>
    <row r="333">
      <c r="A333">
        <f>INDEX(resultados!$A$2:$ZZ$747, 327, MATCH($B$1, resultados!$A$1:$ZZ$1, 0))</f>
        <v/>
      </c>
      <c r="B333">
        <f>INDEX(resultados!$A$2:$ZZ$747, 327, MATCH($B$2, resultados!$A$1:$ZZ$1, 0))</f>
        <v/>
      </c>
      <c r="C333">
        <f>INDEX(resultados!$A$2:$ZZ$747, 327, MATCH($B$3, resultados!$A$1:$ZZ$1, 0))</f>
        <v/>
      </c>
    </row>
    <row r="334">
      <c r="A334">
        <f>INDEX(resultados!$A$2:$ZZ$747, 328, MATCH($B$1, resultados!$A$1:$ZZ$1, 0))</f>
        <v/>
      </c>
      <c r="B334">
        <f>INDEX(resultados!$A$2:$ZZ$747, 328, MATCH($B$2, resultados!$A$1:$ZZ$1, 0))</f>
        <v/>
      </c>
      <c r="C334">
        <f>INDEX(resultados!$A$2:$ZZ$747, 328, MATCH($B$3, resultados!$A$1:$ZZ$1, 0))</f>
        <v/>
      </c>
    </row>
    <row r="335">
      <c r="A335">
        <f>INDEX(resultados!$A$2:$ZZ$747, 329, MATCH($B$1, resultados!$A$1:$ZZ$1, 0))</f>
        <v/>
      </c>
      <c r="B335">
        <f>INDEX(resultados!$A$2:$ZZ$747, 329, MATCH($B$2, resultados!$A$1:$ZZ$1, 0))</f>
        <v/>
      </c>
      <c r="C335">
        <f>INDEX(resultados!$A$2:$ZZ$747, 329, MATCH($B$3, resultados!$A$1:$ZZ$1, 0))</f>
        <v/>
      </c>
    </row>
    <row r="336">
      <c r="A336">
        <f>INDEX(resultados!$A$2:$ZZ$747, 330, MATCH($B$1, resultados!$A$1:$ZZ$1, 0))</f>
        <v/>
      </c>
      <c r="B336">
        <f>INDEX(resultados!$A$2:$ZZ$747, 330, MATCH($B$2, resultados!$A$1:$ZZ$1, 0))</f>
        <v/>
      </c>
      <c r="C336">
        <f>INDEX(resultados!$A$2:$ZZ$747, 330, MATCH($B$3, resultados!$A$1:$ZZ$1, 0))</f>
        <v/>
      </c>
    </row>
    <row r="337">
      <c r="A337">
        <f>INDEX(resultados!$A$2:$ZZ$747, 331, MATCH($B$1, resultados!$A$1:$ZZ$1, 0))</f>
        <v/>
      </c>
      <c r="B337">
        <f>INDEX(resultados!$A$2:$ZZ$747, 331, MATCH($B$2, resultados!$A$1:$ZZ$1, 0))</f>
        <v/>
      </c>
      <c r="C337">
        <f>INDEX(resultados!$A$2:$ZZ$747, 331, MATCH($B$3, resultados!$A$1:$ZZ$1, 0))</f>
        <v/>
      </c>
    </row>
    <row r="338">
      <c r="A338">
        <f>INDEX(resultados!$A$2:$ZZ$747, 332, MATCH($B$1, resultados!$A$1:$ZZ$1, 0))</f>
        <v/>
      </c>
      <c r="B338">
        <f>INDEX(resultados!$A$2:$ZZ$747, 332, MATCH($B$2, resultados!$A$1:$ZZ$1, 0))</f>
        <v/>
      </c>
      <c r="C338">
        <f>INDEX(resultados!$A$2:$ZZ$747, 332, MATCH($B$3, resultados!$A$1:$ZZ$1, 0))</f>
        <v/>
      </c>
    </row>
    <row r="339">
      <c r="A339">
        <f>INDEX(resultados!$A$2:$ZZ$747, 333, MATCH($B$1, resultados!$A$1:$ZZ$1, 0))</f>
        <v/>
      </c>
      <c r="B339">
        <f>INDEX(resultados!$A$2:$ZZ$747, 333, MATCH($B$2, resultados!$A$1:$ZZ$1, 0))</f>
        <v/>
      </c>
      <c r="C339">
        <f>INDEX(resultados!$A$2:$ZZ$747, 333, MATCH($B$3, resultados!$A$1:$ZZ$1, 0))</f>
        <v/>
      </c>
    </row>
    <row r="340">
      <c r="A340">
        <f>INDEX(resultados!$A$2:$ZZ$747, 334, MATCH($B$1, resultados!$A$1:$ZZ$1, 0))</f>
        <v/>
      </c>
      <c r="B340">
        <f>INDEX(resultados!$A$2:$ZZ$747, 334, MATCH($B$2, resultados!$A$1:$ZZ$1, 0))</f>
        <v/>
      </c>
      <c r="C340">
        <f>INDEX(resultados!$A$2:$ZZ$747, 334, MATCH($B$3, resultados!$A$1:$ZZ$1, 0))</f>
        <v/>
      </c>
    </row>
    <row r="341">
      <c r="A341">
        <f>INDEX(resultados!$A$2:$ZZ$747, 335, MATCH($B$1, resultados!$A$1:$ZZ$1, 0))</f>
        <v/>
      </c>
      <c r="B341">
        <f>INDEX(resultados!$A$2:$ZZ$747, 335, MATCH($B$2, resultados!$A$1:$ZZ$1, 0))</f>
        <v/>
      </c>
      <c r="C341">
        <f>INDEX(resultados!$A$2:$ZZ$747, 335, MATCH($B$3, resultados!$A$1:$ZZ$1, 0))</f>
        <v/>
      </c>
    </row>
    <row r="342">
      <c r="A342">
        <f>INDEX(resultados!$A$2:$ZZ$747, 336, MATCH($B$1, resultados!$A$1:$ZZ$1, 0))</f>
        <v/>
      </c>
      <c r="B342">
        <f>INDEX(resultados!$A$2:$ZZ$747, 336, MATCH($B$2, resultados!$A$1:$ZZ$1, 0))</f>
        <v/>
      </c>
      <c r="C342">
        <f>INDEX(resultados!$A$2:$ZZ$747, 336, MATCH($B$3, resultados!$A$1:$ZZ$1, 0))</f>
        <v/>
      </c>
    </row>
    <row r="343">
      <c r="A343">
        <f>INDEX(resultados!$A$2:$ZZ$747, 337, MATCH($B$1, resultados!$A$1:$ZZ$1, 0))</f>
        <v/>
      </c>
      <c r="B343">
        <f>INDEX(resultados!$A$2:$ZZ$747, 337, MATCH($B$2, resultados!$A$1:$ZZ$1, 0))</f>
        <v/>
      </c>
      <c r="C343">
        <f>INDEX(resultados!$A$2:$ZZ$747, 337, MATCH($B$3, resultados!$A$1:$ZZ$1, 0))</f>
        <v/>
      </c>
    </row>
    <row r="344">
      <c r="A344">
        <f>INDEX(resultados!$A$2:$ZZ$747, 338, MATCH($B$1, resultados!$A$1:$ZZ$1, 0))</f>
        <v/>
      </c>
      <c r="B344">
        <f>INDEX(resultados!$A$2:$ZZ$747, 338, MATCH($B$2, resultados!$A$1:$ZZ$1, 0))</f>
        <v/>
      </c>
      <c r="C344">
        <f>INDEX(resultados!$A$2:$ZZ$747, 338, MATCH($B$3, resultados!$A$1:$ZZ$1, 0))</f>
        <v/>
      </c>
    </row>
    <row r="345">
      <c r="A345">
        <f>INDEX(resultados!$A$2:$ZZ$747, 339, MATCH($B$1, resultados!$A$1:$ZZ$1, 0))</f>
        <v/>
      </c>
      <c r="B345">
        <f>INDEX(resultados!$A$2:$ZZ$747, 339, MATCH($B$2, resultados!$A$1:$ZZ$1, 0))</f>
        <v/>
      </c>
      <c r="C345">
        <f>INDEX(resultados!$A$2:$ZZ$747, 339, MATCH($B$3, resultados!$A$1:$ZZ$1, 0))</f>
        <v/>
      </c>
    </row>
    <row r="346">
      <c r="A346">
        <f>INDEX(resultados!$A$2:$ZZ$747, 340, MATCH($B$1, resultados!$A$1:$ZZ$1, 0))</f>
        <v/>
      </c>
      <c r="B346">
        <f>INDEX(resultados!$A$2:$ZZ$747, 340, MATCH($B$2, resultados!$A$1:$ZZ$1, 0))</f>
        <v/>
      </c>
      <c r="C346">
        <f>INDEX(resultados!$A$2:$ZZ$747, 340, MATCH($B$3, resultados!$A$1:$ZZ$1, 0))</f>
        <v/>
      </c>
    </row>
    <row r="347">
      <c r="A347">
        <f>INDEX(resultados!$A$2:$ZZ$747, 341, MATCH($B$1, resultados!$A$1:$ZZ$1, 0))</f>
        <v/>
      </c>
      <c r="B347">
        <f>INDEX(resultados!$A$2:$ZZ$747, 341, MATCH($B$2, resultados!$A$1:$ZZ$1, 0))</f>
        <v/>
      </c>
      <c r="C347">
        <f>INDEX(resultados!$A$2:$ZZ$747, 341, MATCH($B$3, resultados!$A$1:$ZZ$1, 0))</f>
        <v/>
      </c>
    </row>
    <row r="348">
      <c r="A348">
        <f>INDEX(resultados!$A$2:$ZZ$747, 342, MATCH($B$1, resultados!$A$1:$ZZ$1, 0))</f>
        <v/>
      </c>
      <c r="B348">
        <f>INDEX(resultados!$A$2:$ZZ$747, 342, MATCH($B$2, resultados!$A$1:$ZZ$1, 0))</f>
        <v/>
      </c>
      <c r="C348">
        <f>INDEX(resultados!$A$2:$ZZ$747, 342, MATCH($B$3, resultados!$A$1:$ZZ$1, 0))</f>
        <v/>
      </c>
    </row>
    <row r="349">
      <c r="A349">
        <f>INDEX(resultados!$A$2:$ZZ$747, 343, MATCH($B$1, resultados!$A$1:$ZZ$1, 0))</f>
        <v/>
      </c>
      <c r="B349">
        <f>INDEX(resultados!$A$2:$ZZ$747, 343, MATCH($B$2, resultados!$A$1:$ZZ$1, 0))</f>
        <v/>
      </c>
      <c r="C349">
        <f>INDEX(resultados!$A$2:$ZZ$747, 343, MATCH($B$3, resultados!$A$1:$ZZ$1, 0))</f>
        <v/>
      </c>
    </row>
    <row r="350">
      <c r="A350">
        <f>INDEX(resultados!$A$2:$ZZ$747, 344, MATCH($B$1, resultados!$A$1:$ZZ$1, 0))</f>
        <v/>
      </c>
      <c r="B350">
        <f>INDEX(resultados!$A$2:$ZZ$747, 344, MATCH($B$2, resultados!$A$1:$ZZ$1, 0))</f>
        <v/>
      </c>
      <c r="C350">
        <f>INDEX(resultados!$A$2:$ZZ$747, 344, MATCH($B$3, resultados!$A$1:$ZZ$1, 0))</f>
        <v/>
      </c>
    </row>
    <row r="351">
      <c r="A351">
        <f>INDEX(resultados!$A$2:$ZZ$747, 345, MATCH($B$1, resultados!$A$1:$ZZ$1, 0))</f>
        <v/>
      </c>
      <c r="B351">
        <f>INDEX(resultados!$A$2:$ZZ$747, 345, MATCH($B$2, resultados!$A$1:$ZZ$1, 0))</f>
        <v/>
      </c>
      <c r="C351">
        <f>INDEX(resultados!$A$2:$ZZ$747, 345, MATCH($B$3, resultados!$A$1:$ZZ$1, 0))</f>
        <v/>
      </c>
    </row>
    <row r="352">
      <c r="A352">
        <f>INDEX(resultados!$A$2:$ZZ$747, 346, MATCH($B$1, resultados!$A$1:$ZZ$1, 0))</f>
        <v/>
      </c>
      <c r="B352">
        <f>INDEX(resultados!$A$2:$ZZ$747, 346, MATCH($B$2, resultados!$A$1:$ZZ$1, 0))</f>
        <v/>
      </c>
      <c r="C352">
        <f>INDEX(resultados!$A$2:$ZZ$747, 346, MATCH($B$3, resultados!$A$1:$ZZ$1, 0))</f>
        <v/>
      </c>
    </row>
    <row r="353">
      <c r="A353">
        <f>INDEX(resultados!$A$2:$ZZ$747, 347, MATCH($B$1, resultados!$A$1:$ZZ$1, 0))</f>
        <v/>
      </c>
      <c r="B353">
        <f>INDEX(resultados!$A$2:$ZZ$747, 347, MATCH($B$2, resultados!$A$1:$ZZ$1, 0))</f>
        <v/>
      </c>
      <c r="C353">
        <f>INDEX(resultados!$A$2:$ZZ$747, 347, MATCH($B$3, resultados!$A$1:$ZZ$1, 0))</f>
        <v/>
      </c>
    </row>
    <row r="354">
      <c r="A354">
        <f>INDEX(resultados!$A$2:$ZZ$747, 348, MATCH($B$1, resultados!$A$1:$ZZ$1, 0))</f>
        <v/>
      </c>
      <c r="B354">
        <f>INDEX(resultados!$A$2:$ZZ$747, 348, MATCH($B$2, resultados!$A$1:$ZZ$1, 0))</f>
        <v/>
      </c>
      <c r="C354">
        <f>INDEX(resultados!$A$2:$ZZ$747, 348, MATCH($B$3, resultados!$A$1:$ZZ$1, 0))</f>
        <v/>
      </c>
    </row>
    <row r="355">
      <c r="A355">
        <f>INDEX(resultados!$A$2:$ZZ$747, 349, MATCH($B$1, resultados!$A$1:$ZZ$1, 0))</f>
        <v/>
      </c>
      <c r="B355">
        <f>INDEX(resultados!$A$2:$ZZ$747, 349, MATCH($B$2, resultados!$A$1:$ZZ$1, 0))</f>
        <v/>
      </c>
      <c r="C355">
        <f>INDEX(resultados!$A$2:$ZZ$747, 349, MATCH($B$3, resultados!$A$1:$ZZ$1, 0))</f>
        <v/>
      </c>
    </row>
    <row r="356">
      <c r="A356">
        <f>INDEX(resultados!$A$2:$ZZ$747, 350, MATCH($B$1, resultados!$A$1:$ZZ$1, 0))</f>
        <v/>
      </c>
      <c r="B356">
        <f>INDEX(resultados!$A$2:$ZZ$747, 350, MATCH($B$2, resultados!$A$1:$ZZ$1, 0))</f>
        <v/>
      </c>
      <c r="C356">
        <f>INDEX(resultados!$A$2:$ZZ$747, 350, MATCH($B$3, resultados!$A$1:$ZZ$1, 0))</f>
        <v/>
      </c>
    </row>
    <row r="357">
      <c r="A357">
        <f>INDEX(resultados!$A$2:$ZZ$747, 351, MATCH($B$1, resultados!$A$1:$ZZ$1, 0))</f>
        <v/>
      </c>
      <c r="B357">
        <f>INDEX(resultados!$A$2:$ZZ$747, 351, MATCH($B$2, resultados!$A$1:$ZZ$1, 0))</f>
        <v/>
      </c>
      <c r="C357">
        <f>INDEX(resultados!$A$2:$ZZ$747, 351, MATCH($B$3, resultados!$A$1:$ZZ$1, 0))</f>
        <v/>
      </c>
    </row>
    <row r="358">
      <c r="A358">
        <f>INDEX(resultados!$A$2:$ZZ$747, 352, MATCH($B$1, resultados!$A$1:$ZZ$1, 0))</f>
        <v/>
      </c>
      <c r="B358">
        <f>INDEX(resultados!$A$2:$ZZ$747, 352, MATCH($B$2, resultados!$A$1:$ZZ$1, 0))</f>
        <v/>
      </c>
      <c r="C358">
        <f>INDEX(resultados!$A$2:$ZZ$747, 352, MATCH($B$3, resultados!$A$1:$ZZ$1, 0))</f>
        <v/>
      </c>
    </row>
    <row r="359">
      <c r="A359">
        <f>INDEX(resultados!$A$2:$ZZ$747, 353, MATCH($B$1, resultados!$A$1:$ZZ$1, 0))</f>
        <v/>
      </c>
      <c r="B359">
        <f>INDEX(resultados!$A$2:$ZZ$747, 353, MATCH($B$2, resultados!$A$1:$ZZ$1, 0))</f>
        <v/>
      </c>
      <c r="C359">
        <f>INDEX(resultados!$A$2:$ZZ$747, 353, MATCH($B$3, resultados!$A$1:$ZZ$1, 0))</f>
        <v/>
      </c>
    </row>
    <row r="360">
      <c r="A360">
        <f>INDEX(resultados!$A$2:$ZZ$747, 354, MATCH($B$1, resultados!$A$1:$ZZ$1, 0))</f>
        <v/>
      </c>
      <c r="B360">
        <f>INDEX(resultados!$A$2:$ZZ$747, 354, MATCH($B$2, resultados!$A$1:$ZZ$1, 0))</f>
        <v/>
      </c>
      <c r="C360">
        <f>INDEX(resultados!$A$2:$ZZ$747, 354, MATCH($B$3, resultados!$A$1:$ZZ$1, 0))</f>
        <v/>
      </c>
    </row>
    <row r="361">
      <c r="A361">
        <f>INDEX(resultados!$A$2:$ZZ$747, 355, MATCH($B$1, resultados!$A$1:$ZZ$1, 0))</f>
        <v/>
      </c>
      <c r="B361">
        <f>INDEX(resultados!$A$2:$ZZ$747, 355, MATCH($B$2, resultados!$A$1:$ZZ$1, 0))</f>
        <v/>
      </c>
      <c r="C361">
        <f>INDEX(resultados!$A$2:$ZZ$747, 355, MATCH($B$3, resultados!$A$1:$ZZ$1, 0))</f>
        <v/>
      </c>
    </row>
    <row r="362">
      <c r="A362">
        <f>INDEX(resultados!$A$2:$ZZ$747, 356, MATCH($B$1, resultados!$A$1:$ZZ$1, 0))</f>
        <v/>
      </c>
      <c r="B362">
        <f>INDEX(resultados!$A$2:$ZZ$747, 356, MATCH($B$2, resultados!$A$1:$ZZ$1, 0))</f>
        <v/>
      </c>
      <c r="C362">
        <f>INDEX(resultados!$A$2:$ZZ$747, 356, MATCH($B$3, resultados!$A$1:$ZZ$1, 0))</f>
        <v/>
      </c>
    </row>
    <row r="363">
      <c r="A363">
        <f>INDEX(resultados!$A$2:$ZZ$747, 357, MATCH($B$1, resultados!$A$1:$ZZ$1, 0))</f>
        <v/>
      </c>
      <c r="B363">
        <f>INDEX(resultados!$A$2:$ZZ$747, 357, MATCH($B$2, resultados!$A$1:$ZZ$1, 0))</f>
        <v/>
      </c>
      <c r="C363">
        <f>INDEX(resultados!$A$2:$ZZ$747, 357, MATCH($B$3, resultados!$A$1:$ZZ$1, 0))</f>
        <v/>
      </c>
    </row>
    <row r="364">
      <c r="A364">
        <f>INDEX(resultados!$A$2:$ZZ$747, 358, MATCH($B$1, resultados!$A$1:$ZZ$1, 0))</f>
        <v/>
      </c>
      <c r="B364">
        <f>INDEX(resultados!$A$2:$ZZ$747, 358, MATCH($B$2, resultados!$A$1:$ZZ$1, 0))</f>
        <v/>
      </c>
      <c r="C364">
        <f>INDEX(resultados!$A$2:$ZZ$747, 358, MATCH($B$3, resultados!$A$1:$ZZ$1, 0))</f>
        <v/>
      </c>
    </row>
    <row r="365">
      <c r="A365">
        <f>INDEX(resultados!$A$2:$ZZ$747, 359, MATCH($B$1, resultados!$A$1:$ZZ$1, 0))</f>
        <v/>
      </c>
      <c r="B365">
        <f>INDEX(resultados!$A$2:$ZZ$747, 359, MATCH($B$2, resultados!$A$1:$ZZ$1, 0))</f>
        <v/>
      </c>
      <c r="C365">
        <f>INDEX(resultados!$A$2:$ZZ$747, 359, MATCH($B$3, resultados!$A$1:$ZZ$1, 0))</f>
        <v/>
      </c>
    </row>
    <row r="366">
      <c r="A366">
        <f>INDEX(resultados!$A$2:$ZZ$747, 360, MATCH($B$1, resultados!$A$1:$ZZ$1, 0))</f>
        <v/>
      </c>
      <c r="B366">
        <f>INDEX(resultados!$A$2:$ZZ$747, 360, MATCH($B$2, resultados!$A$1:$ZZ$1, 0))</f>
        <v/>
      </c>
      <c r="C366">
        <f>INDEX(resultados!$A$2:$ZZ$747, 360, MATCH($B$3, resultados!$A$1:$ZZ$1, 0))</f>
        <v/>
      </c>
    </row>
    <row r="367">
      <c r="A367">
        <f>INDEX(resultados!$A$2:$ZZ$747, 361, MATCH($B$1, resultados!$A$1:$ZZ$1, 0))</f>
        <v/>
      </c>
      <c r="B367">
        <f>INDEX(resultados!$A$2:$ZZ$747, 361, MATCH($B$2, resultados!$A$1:$ZZ$1, 0))</f>
        <v/>
      </c>
      <c r="C367">
        <f>INDEX(resultados!$A$2:$ZZ$747, 361, MATCH($B$3, resultados!$A$1:$ZZ$1, 0))</f>
        <v/>
      </c>
    </row>
    <row r="368">
      <c r="A368">
        <f>INDEX(resultados!$A$2:$ZZ$747, 362, MATCH($B$1, resultados!$A$1:$ZZ$1, 0))</f>
        <v/>
      </c>
      <c r="B368">
        <f>INDEX(resultados!$A$2:$ZZ$747, 362, MATCH($B$2, resultados!$A$1:$ZZ$1, 0))</f>
        <v/>
      </c>
      <c r="C368">
        <f>INDEX(resultados!$A$2:$ZZ$747, 362, MATCH($B$3, resultados!$A$1:$ZZ$1, 0))</f>
        <v/>
      </c>
    </row>
    <row r="369">
      <c r="A369">
        <f>INDEX(resultados!$A$2:$ZZ$747, 363, MATCH($B$1, resultados!$A$1:$ZZ$1, 0))</f>
        <v/>
      </c>
      <c r="B369">
        <f>INDEX(resultados!$A$2:$ZZ$747, 363, MATCH($B$2, resultados!$A$1:$ZZ$1, 0))</f>
        <v/>
      </c>
      <c r="C369">
        <f>INDEX(resultados!$A$2:$ZZ$747, 363, MATCH($B$3, resultados!$A$1:$ZZ$1, 0))</f>
        <v/>
      </c>
    </row>
    <row r="370">
      <c r="A370">
        <f>INDEX(resultados!$A$2:$ZZ$747, 364, MATCH($B$1, resultados!$A$1:$ZZ$1, 0))</f>
        <v/>
      </c>
      <c r="B370">
        <f>INDEX(resultados!$A$2:$ZZ$747, 364, MATCH($B$2, resultados!$A$1:$ZZ$1, 0))</f>
        <v/>
      </c>
      <c r="C370">
        <f>INDEX(resultados!$A$2:$ZZ$747, 364, MATCH($B$3, resultados!$A$1:$ZZ$1, 0))</f>
        <v/>
      </c>
    </row>
    <row r="371">
      <c r="A371">
        <f>INDEX(resultados!$A$2:$ZZ$747, 365, MATCH($B$1, resultados!$A$1:$ZZ$1, 0))</f>
        <v/>
      </c>
      <c r="B371">
        <f>INDEX(resultados!$A$2:$ZZ$747, 365, MATCH($B$2, resultados!$A$1:$ZZ$1, 0))</f>
        <v/>
      </c>
      <c r="C371">
        <f>INDEX(resultados!$A$2:$ZZ$747, 365, MATCH($B$3, resultados!$A$1:$ZZ$1, 0))</f>
        <v/>
      </c>
    </row>
    <row r="372">
      <c r="A372">
        <f>INDEX(resultados!$A$2:$ZZ$747, 366, MATCH($B$1, resultados!$A$1:$ZZ$1, 0))</f>
        <v/>
      </c>
      <c r="B372">
        <f>INDEX(resultados!$A$2:$ZZ$747, 366, MATCH($B$2, resultados!$A$1:$ZZ$1, 0))</f>
        <v/>
      </c>
      <c r="C372">
        <f>INDEX(resultados!$A$2:$ZZ$747, 366, MATCH($B$3, resultados!$A$1:$ZZ$1, 0))</f>
        <v/>
      </c>
    </row>
    <row r="373">
      <c r="A373">
        <f>INDEX(resultados!$A$2:$ZZ$747, 367, MATCH($B$1, resultados!$A$1:$ZZ$1, 0))</f>
        <v/>
      </c>
      <c r="B373">
        <f>INDEX(resultados!$A$2:$ZZ$747, 367, MATCH($B$2, resultados!$A$1:$ZZ$1, 0))</f>
        <v/>
      </c>
      <c r="C373">
        <f>INDEX(resultados!$A$2:$ZZ$747, 367, MATCH($B$3, resultados!$A$1:$ZZ$1, 0))</f>
        <v/>
      </c>
    </row>
    <row r="374">
      <c r="A374">
        <f>INDEX(resultados!$A$2:$ZZ$747, 368, MATCH($B$1, resultados!$A$1:$ZZ$1, 0))</f>
        <v/>
      </c>
      <c r="B374">
        <f>INDEX(resultados!$A$2:$ZZ$747, 368, MATCH($B$2, resultados!$A$1:$ZZ$1, 0))</f>
        <v/>
      </c>
      <c r="C374">
        <f>INDEX(resultados!$A$2:$ZZ$747, 368, MATCH($B$3, resultados!$A$1:$ZZ$1, 0))</f>
        <v/>
      </c>
    </row>
    <row r="375">
      <c r="A375">
        <f>INDEX(resultados!$A$2:$ZZ$747, 369, MATCH($B$1, resultados!$A$1:$ZZ$1, 0))</f>
        <v/>
      </c>
      <c r="B375">
        <f>INDEX(resultados!$A$2:$ZZ$747, 369, MATCH($B$2, resultados!$A$1:$ZZ$1, 0))</f>
        <v/>
      </c>
      <c r="C375">
        <f>INDEX(resultados!$A$2:$ZZ$747, 369, MATCH($B$3, resultados!$A$1:$ZZ$1, 0))</f>
        <v/>
      </c>
    </row>
    <row r="376">
      <c r="A376">
        <f>INDEX(resultados!$A$2:$ZZ$747, 370, MATCH($B$1, resultados!$A$1:$ZZ$1, 0))</f>
        <v/>
      </c>
      <c r="B376">
        <f>INDEX(resultados!$A$2:$ZZ$747, 370, MATCH($B$2, resultados!$A$1:$ZZ$1, 0))</f>
        <v/>
      </c>
      <c r="C376">
        <f>INDEX(resultados!$A$2:$ZZ$747, 370, MATCH($B$3, resultados!$A$1:$ZZ$1, 0))</f>
        <v/>
      </c>
    </row>
    <row r="377">
      <c r="A377">
        <f>INDEX(resultados!$A$2:$ZZ$747, 371, MATCH($B$1, resultados!$A$1:$ZZ$1, 0))</f>
        <v/>
      </c>
      <c r="B377">
        <f>INDEX(resultados!$A$2:$ZZ$747, 371, MATCH($B$2, resultados!$A$1:$ZZ$1, 0))</f>
        <v/>
      </c>
      <c r="C377">
        <f>INDEX(resultados!$A$2:$ZZ$747, 371, MATCH($B$3, resultados!$A$1:$ZZ$1, 0))</f>
        <v/>
      </c>
    </row>
    <row r="378">
      <c r="A378">
        <f>INDEX(resultados!$A$2:$ZZ$747, 372, MATCH($B$1, resultados!$A$1:$ZZ$1, 0))</f>
        <v/>
      </c>
      <c r="B378">
        <f>INDEX(resultados!$A$2:$ZZ$747, 372, MATCH($B$2, resultados!$A$1:$ZZ$1, 0))</f>
        <v/>
      </c>
      <c r="C378">
        <f>INDEX(resultados!$A$2:$ZZ$747, 372, MATCH($B$3, resultados!$A$1:$ZZ$1, 0))</f>
        <v/>
      </c>
    </row>
    <row r="379">
      <c r="A379">
        <f>INDEX(resultados!$A$2:$ZZ$747, 373, MATCH($B$1, resultados!$A$1:$ZZ$1, 0))</f>
        <v/>
      </c>
      <c r="B379">
        <f>INDEX(resultados!$A$2:$ZZ$747, 373, MATCH($B$2, resultados!$A$1:$ZZ$1, 0))</f>
        <v/>
      </c>
      <c r="C379">
        <f>INDEX(resultados!$A$2:$ZZ$747, 373, MATCH($B$3, resultados!$A$1:$ZZ$1, 0))</f>
        <v/>
      </c>
    </row>
    <row r="380">
      <c r="A380">
        <f>INDEX(resultados!$A$2:$ZZ$747, 374, MATCH($B$1, resultados!$A$1:$ZZ$1, 0))</f>
        <v/>
      </c>
      <c r="B380">
        <f>INDEX(resultados!$A$2:$ZZ$747, 374, MATCH($B$2, resultados!$A$1:$ZZ$1, 0))</f>
        <v/>
      </c>
      <c r="C380">
        <f>INDEX(resultados!$A$2:$ZZ$747, 374, MATCH($B$3, resultados!$A$1:$ZZ$1, 0))</f>
        <v/>
      </c>
    </row>
    <row r="381">
      <c r="A381">
        <f>INDEX(resultados!$A$2:$ZZ$747, 375, MATCH($B$1, resultados!$A$1:$ZZ$1, 0))</f>
        <v/>
      </c>
      <c r="B381">
        <f>INDEX(resultados!$A$2:$ZZ$747, 375, MATCH($B$2, resultados!$A$1:$ZZ$1, 0))</f>
        <v/>
      </c>
      <c r="C381">
        <f>INDEX(resultados!$A$2:$ZZ$747, 375, MATCH($B$3, resultados!$A$1:$ZZ$1, 0))</f>
        <v/>
      </c>
    </row>
    <row r="382">
      <c r="A382">
        <f>INDEX(resultados!$A$2:$ZZ$747, 376, MATCH($B$1, resultados!$A$1:$ZZ$1, 0))</f>
        <v/>
      </c>
      <c r="B382">
        <f>INDEX(resultados!$A$2:$ZZ$747, 376, MATCH($B$2, resultados!$A$1:$ZZ$1, 0))</f>
        <v/>
      </c>
      <c r="C382">
        <f>INDEX(resultados!$A$2:$ZZ$747, 376, MATCH($B$3, resultados!$A$1:$ZZ$1, 0))</f>
        <v/>
      </c>
    </row>
    <row r="383">
      <c r="A383">
        <f>INDEX(resultados!$A$2:$ZZ$747, 377, MATCH($B$1, resultados!$A$1:$ZZ$1, 0))</f>
        <v/>
      </c>
      <c r="B383">
        <f>INDEX(resultados!$A$2:$ZZ$747, 377, MATCH($B$2, resultados!$A$1:$ZZ$1, 0))</f>
        <v/>
      </c>
      <c r="C383">
        <f>INDEX(resultados!$A$2:$ZZ$747, 377, MATCH($B$3, resultados!$A$1:$ZZ$1, 0))</f>
        <v/>
      </c>
    </row>
    <row r="384">
      <c r="A384">
        <f>INDEX(resultados!$A$2:$ZZ$747, 378, MATCH($B$1, resultados!$A$1:$ZZ$1, 0))</f>
        <v/>
      </c>
      <c r="B384">
        <f>INDEX(resultados!$A$2:$ZZ$747, 378, MATCH($B$2, resultados!$A$1:$ZZ$1, 0))</f>
        <v/>
      </c>
      <c r="C384">
        <f>INDEX(resultados!$A$2:$ZZ$747, 378, MATCH($B$3, resultados!$A$1:$ZZ$1, 0))</f>
        <v/>
      </c>
    </row>
    <row r="385">
      <c r="A385">
        <f>INDEX(resultados!$A$2:$ZZ$747, 379, MATCH($B$1, resultados!$A$1:$ZZ$1, 0))</f>
        <v/>
      </c>
      <c r="B385">
        <f>INDEX(resultados!$A$2:$ZZ$747, 379, MATCH($B$2, resultados!$A$1:$ZZ$1, 0))</f>
        <v/>
      </c>
      <c r="C385">
        <f>INDEX(resultados!$A$2:$ZZ$747, 379, MATCH($B$3, resultados!$A$1:$ZZ$1, 0))</f>
        <v/>
      </c>
    </row>
    <row r="386">
      <c r="A386">
        <f>INDEX(resultados!$A$2:$ZZ$747, 380, MATCH($B$1, resultados!$A$1:$ZZ$1, 0))</f>
        <v/>
      </c>
      <c r="B386">
        <f>INDEX(resultados!$A$2:$ZZ$747, 380, MATCH($B$2, resultados!$A$1:$ZZ$1, 0))</f>
        <v/>
      </c>
      <c r="C386">
        <f>INDEX(resultados!$A$2:$ZZ$747, 380, MATCH($B$3, resultados!$A$1:$ZZ$1, 0))</f>
        <v/>
      </c>
    </row>
    <row r="387">
      <c r="A387">
        <f>INDEX(resultados!$A$2:$ZZ$747, 381, MATCH($B$1, resultados!$A$1:$ZZ$1, 0))</f>
        <v/>
      </c>
      <c r="B387">
        <f>INDEX(resultados!$A$2:$ZZ$747, 381, MATCH($B$2, resultados!$A$1:$ZZ$1, 0))</f>
        <v/>
      </c>
      <c r="C387">
        <f>INDEX(resultados!$A$2:$ZZ$747, 381, MATCH($B$3, resultados!$A$1:$ZZ$1, 0))</f>
        <v/>
      </c>
    </row>
    <row r="388">
      <c r="A388">
        <f>INDEX(resultados!$A$2:$ZZ$747, 382, MATCH($B$1, resultados!$A$1:$ZZ$1, 0))</f>
        <v/>
      </c>
      <c r="B388">
        <f>INDEX(resultados!$A$2:$ZZ$747, 382, MATCH($B$2, resultados!$A$1:$ZZ$1, 0))</f>
        <v/>
      </c>
      <c r="C388">
        <f>INDEX(resultados!$A$2:$ZZ$747, 382, MATCH($B$3, resultados!$A$1:$ZZ$1, 0))</f>
        <v/>
      </c>
    </row>
    <row r="389">
      <c r="A389">
        <f>INDEX(resultados!$A$2:$ZZ$747, 383, MATCH($B$1, resultados!$A$1:$ZZ$1, 0))</f>
        <v/>
      </c>
      <c r="B389">
        <f>INDEX(resultados!$A$2:$ZZ$747, 383, MATCH($B$2, resultados!$A$1:$ZZ$1, 0))</f>
        <v/>
      </c>
      <c r="C389">
        <f>INDEX(resultados!$A$2:$ZZ$747, 383, MATCH($B$3, resultados!$A$1:$ZZ$1, 0))</f>
        <v/>
      </c>
    </row>
    <row r="390">
      <c r="A390">
        <f>INDEX(resultados!$A$2:$ZZ$747, 384, MATCH($B$1, resultados!$A$1:$ZZ$1, 0))</f>
        <v/>
      </c>
      <c r="B390">
        <f>INDEX(resultados!$A$2:$ZZ$747, 384, MATCH($B$2, resultados!$A$1:$ZZ$1, 0))</f>
        <v/>
      </c>
      <c r="C390">
        <f>INDEX(resultados!$A$2:$ZZ$747, 384, MATCH($B$3, resultados!$A$1:$ZZ$1, 0))</f>
        <v/>
      </c>
    </row>
    <row r="391">
      <c r="A391">
        <f>INDEX(resultados!$A$2:$ZZ$747, 385, MATCH($B$1, resultados!$A$1:$ZZ$1, 0))</f>
        <v/>
      </c>
      <c r="B391">
        <f>INDEX(resultados!$A$2:$ZZ$747, 385, MATCH($B$2, resultados!$A$1:$ZZ$1, 0))</f>
        <v/>
      </c>
      <c r="C391">
        <f>INDEX(resultados!$A$2:$ZZ$747, 385, MATCH($B$3, resultados!$A$1:$ZZ$1, 0))</f>
        <v/>
      </c>
    </row>
    <row r="392">
      <c r="A392">
        <f>INDEX(resultados!$A$2:$ZZ$747, 386, MATCH($B$1, resultados!$A$1:$ZZ$1, 0))</f>
        <v/>
      </c>
      <c r="B392">
        <f>INDEX(resultados!$A$2:$ZZ$747, 386, MATCH($B$2, resultados!$A$1:$ZZ$1, 0))</f>
        <v/>
      </c>
      <c r="C392">
        <f>INDEX(resultados!$A$2:$ZZ$747, 386, MATCH($B$3, resultados!$A$1:$ZZ$1, 0))</f>
        <v/>
      </c>
    </row>
    <row r="393">
      <c r="A393">
        <f>INDEX(resultados!$A$2:$ZZ$747, 387, MATCH($B$1, resultados!$A$1:$ZZ$1, 0))</f>
        <v/>
      </c>
      <c r="B393">
        <f>INDEX(resultados!$A$2:$ZZ$747, 387, MATCH($B$2, resultados!$A$1:$ZZ$1, 0))</f>
        <v/>
      </c>
      <c r="C393">
        <f>INDEX(resultados!$A$2:$ZZ$747, 387, MATCH($B$3, resultados!$A$1:$ZZ$1, 0))</f>
        <v/>
      </c>
    </row>
    <row r="394">
      <c r="A394">
        <f>INDEX(resultados!$A$2:$ZZ$747, 388, MATCH($B$1, resultados!$A$1:$ZZ$1, 0))</f>
        <v/>
      </c>
      <c r="B394">
        <f>INDEX(resultados!$A$2:$ZZ$747, 388, MATCH($B$2, resultados!$A$1:$ZZ$1, 0))</f>
        <v/>
      </c>
      <c r="C394">
        <f>INDEX(resultados!$A$2:$ZZ$747, 388, MATCH($B$3, resultados!$A$1:$ZZ$1, 0))</f>
        <v/>
      </c>
    </row>
    <row r="395">
      <c r="A395">
        <f>INDEX(resultados!$A$2:$ZZ$747, 389, MATCH($B$1, resultados!$A$1:$ZZ$1, 0))</f>
        <v/>
      </c>
      <c r="B395">
        <f>INDEX(resultados!$A$2:$ZZ$747, 389, MATCH($B$2, resultados!$A$1:$ZZ$1, 0))</f>
        <v/>
      </c>
      <c r="C395">
        <f>INDEX(resultados!$A$2:$ZZ$747, 389, MATCH($B$3, resultados!$A$1:$ZZ$1, 0))</f>
        <v/>
      </c>
    </row>
    <row r="396">
      <c r="A396">
        <f>INDEX(resultados!$A$2:$ZZ$747, 390, MATCH($B$1, resultados!$A$1:$ZZ$1, 0))</f>
        <v/>
      </c>
      <c r="B396">
        <f>INDEX(resultados!$A$2:$ZZ$747, 390, MATCH($B$2, resultados!$A$1:$ZZ$1, 0))</f>
        <v/>
      </c>
      <c r="C396">
        <f>INDEX(resultados!$A$2:$ZZ$747, 390, MATCH($B$3, resultados!$A$1:$ZZ$1, 0))</f>
        <v/>
      </c>
    </row>
    <row r="397">
      <c r="A397">
        <f>INDEX(resultados!$A$2:$ZZ$747, 391, MATCH($B$1, resultados!$A$1:$ZZ$1, 0))</f>
        <v/>
      </c>
      <c r="B397">
        <f>INDEX(resultados!$A$2:$ZZ$747, 391, MATCH($B$2, resultados!$A$1:$ZZ$1, 0))</f>
        <v/>
      </c>
      <c r="C397">
        <f>INDEX(resultados!$A$2:$ZZ$747, 391, MATCH($B$3, resultados!$A$1:$ZZ$1, 0))</f>
        <v/>
      </c>
    </row>
    <row r="398">
      <c r="A398">
        <f>INDEX(resultados!$A$2:$ZZ$747, 392, MATCH($B$1, resultados!$A$1:$ZZ$1, 0))</f>
        <v/>
      </c>
      <c r="B398">
        <f>INDEX(resultados!$A$2:$ZZ$747, 392, MATCH($B$2, resultados!$A$1:$ZZ$1, 0))</f>
        <v/>
      </c>
      <c r="C398">
        <f>INDEX(resultados!$A$2:$ZZ$747, 392, MATCH($B$3, resultados!$A$1:$ZZ$1, 0))</f>
        <v/>
      </c>
    </row>
    <row r="399">
      <c r="A399">
        <f>INDEX(resultados!$A$2:$ZZ$747, 393, MATCH($B$1, resultados!$A$1:$ZZ$1, 0))</f>
        <v/>
      </c>
      <c r="B399">
        <f>INDEX(resultados!$A$2:$ZZ$747, 393, MATCH($B$2, resultados!$A$1:$ZZ$1, 0))</f>
        <v/>
      </c>
      <c r="C399">
        <f>INDEX(resultados!$A$2:$ZZ$747, 393, MATCH($B$3, resultados!$A$1:$ZZ$1, 0))</f>
        <v/>
      </c>
    </row>
    <row r="400">
      <c r="A400">
        <f>INDEX(resultados!$A$2:$ZZ$747, 394, MATCH($B$1, resultados!$A$1:$ZZ$1, 0))</f>
        <v/>
      </c>
      <c r="B400">
        <f>INDEX(resultados!$A$2:$ZZ$747, 394, MATCH($B$2, resultados!$A$1:$ZZ$1, 0))</f>
        <v/>
      </c>
      <c r="C400">
        <f>INDEX(resultados!$A$2:$ZZ$747, 394, MATCH($B$3, resultados!$A$1:$ZZ$1, 0))</f>
        <v/>
      </c>
    </row>
    <row r="401">
      <c r="A401">
        <f>INDEX(resultados!$A$2:$ZZ$747, 395, MATCH($B$1, resultados!$A$1:$ZZ$1, 0))</f>
        <v/>
      </c>
      <c r="B401">
        <f>INDEX(resultados!$A$2:$ZZ$747, 395, MATCH($B$2, resultados!$A$1:$ZZ$1, 0))</f>
        <v/>
      </c>
      <c r="C401">
        <f>INDEX(resultados!$A$2:$ZZ$747, 395, MATCH($B$3, resultados!$A$1:$ZZ$1, 0))</f>
        <v/>
      </c>
    </row>
    <row r="402">
      <c r="A402">
        <f>INDEX(resultados!$A$2:$ZZ$747, 396, MATCH($B$1, resultados!$A$1:$ZZ$1, 0))</f>
        <v/>
      </c>
      <c r="B402">
        <f>INDEX(resultados!$A$2:$ZZ$747, 396, MATCH($B$2, resultados!$A$1:$ZZ$1, 0))</f>
        <v/>
      </c>
      <c r="C402">
        <f>INDEX(resultados!$A$2:$ZZ$747, 396, MATCH($B$3, resultados!$A$1:$ZZ$1, 0))</f>
        <v/>
      </c>
    </row>
    <row r="403">
      <c r="A403">
        <f>INDEX(resultados!$A$2:$ZZ$747, 397, MATCH($B$1, resultados!$A$1:$ZZ$1, 0))</f>
        <v/>
      </c>
      <c r="B403">
        <f>INDEX(resultados!$A$2:$ZZ$747, 397, MATCH($B$2, resultados!$A$1:$ZZ$1, 0))</f>
        <v/>
      </c>
      <c r="C403">
        <f>INDEX(resultados!$A$2:$ZZ$747, 397, MATCH($B$3, resultados!$A$1:$ZZ$1, 0))</f>
        <v/>
      </c>
    </row>
    <row r="404">
      <c r="A404">
        <f>INDEX(resultados!$A$2:$ZZ$747, 398, MATCH($B$1, resultados!$A$1:$ZZ$1, 0))</f>
        <v/>
      </c>
      <c r="B404">
        <f>INDEX(resultados!$A$2:$ZZ$747, 398, MATCH($B$2, resultados!$A$1:$ZZ$1, 0))</f>
        <v/>
      </c>
      <c r="C404">
        <f>INDEX(resultados!$A$2:$ZZ$747, 398, MATCH($B$3, resultados!$A$1:$ZZ$1, 0))</f>
        <v/>
      </c>
    </row>
    <row r="405">
      <c r="A405">
        <f>INDEX(resultados!$A$2:$ZZ$747, 399, MATCH($B$1, resultados!$A$1:$ZZ$1, 0))</f>
        <v/>
      </c>
      <c r="B405">
        <f>INDEX(resultados!$A$2:$ZZ$747, 399, MATCH($B$2, resultados!$A$1:$ZZ$1, 0))</f>
        <v/>
      </c>
      <c r="C405">
        <f>INDEX(resultados!$A$2:$ZZ$747, 399, MATCH($B$3, resultados!$A$1:$ZZ$1, 0))</f>
        <v/>
      </c>
    </row>
    <row r="406">
      <c r="A406">
        <f>INDEX(resultados!$A$2:$ZZ$747, 400, MATCH($B$1, resultados!$A$1:$ZZ$1, 0))</f>
        <v/>
      </c>
      <c r="B406">
        <f>INDEX(resultados!$A$2:$ZZ$747, 400, MATCH($B$2, resultados!$A$1:$ZZ$1, 0))</f>
        <v/>
      </c>
      <c r="C406">
        <f>INDEX(resultados!$A$2:$ZZ$747, 400, MATCH($B$3, resultados!$A$1:$ZZ$1, 0))</f>
        <v/>
      </c>
    </row>
    <row r="407">
      <c r="A407">
        <f>INDEX(resultados!$A$2:$ZZ$747, 401, MATCH($B$1, resultados!$A$1:$ZZ$1, 0))</f>
        <v/>
      </c>
      <c r="B407">
        <f>INDEX(resultados!$A$2:$ZZ$747, 401, MATCH($B$2, resultados!$A$1:$ZZ$1, 0))</f>
        <v/>
      </c>
      <c r="C407">
        <f>INDEX(resultados!$A$2:$ZZ$747, 401, MATCH($B$3, resultados!$A$1:$ZZ$1, 0))</f>
        <v/>
      </c>
    </row>
    <row r="408">
      <c r="A408">
        <f>INDEX(resultados!$A$2:$ZZ$747, 402, MATCH($B$1, resultados!$A$1:$ZZ$1, 0))</f>
        <v/>
      </c>
      <c r="B408">
        <f>INDEX(resultados!$A$2:$ZZ$747, 402, MATCH($B$2, resultados!$A$1:$ZZ$1, 0))</f>
        <v/>
      </c>
      <c r="C408">
        <f>INDEX(resultados!$A$2:$ZZ$747, 402, MATCH($B$3, resultados!$A$1:$ZZ$1, 0))</f>
        <v/>
      </c>
    </row>
    <row r="409">
      <c r="A409">
        <f>INDEX(resultados!$A$2:$ZZ$747, 403, MATCH($B$1, resultados!$A$1:$ZZ$1, 0))</f>
        <v/>
      </c>
      <c r="B409">
        <f>INDEX(resultados!$A$2:$ZZ$747, 403, MATCH($B$2, resultados!$A$1:$ZZ$1, 0))</f>
        <v/>
      </c>
      <c r="C409">
        <f>INDEX(resultados!$A$2:$ZZ$747, 403, MATCH($B$3, resultados!$A$1:$ZZ$1, 0))</f>
        <v/>
      </c>
    </row>
    <row r="410">
      <c r="A410">
        <f>INDEX(resultados!$A$2:$ZZ$747, 404, MATCH($B$1, resultados!$A$1:$ZZ$1, 0))</f>
        <v/>
      </c>
      <c r="B410">
        <f>INDEX(resultados!$A$2:$ZZ$747, 404, MATCH($B$2, resultados!$A$1:$ZZ$1, 0))</f>
        <v/>
      </c>
      <c r="C410">
        <f>INDEX(resultados!$A$2:$ZZ$747, 404, MATCH($B$3, resultados!$A$1:$ZZ$1, 0))</f>
        <v/>
      </c>
    </row>
    <row r="411">
      <c r="A411">
        <f>INDEX(resultados!$A$2:$ZZ$747, 405, MATCH($B$1, resultados!$A$1:$ZZ$1, 0))</f>
        <v/>
      </c>
      <c r="B411">
        <f>INDEX(resultados!$A$2:$ZZ$747, 405, MATCH($B$2, resultados!$A$1:$ZZ$1, 0))</f>
        <v/>
      </c>
      <c r="C411">
        <f>INDEX(resultados!$A$2:$ZZ$747, 405, MATCH($B$3, resultados!$A$1:$ZZ$1, 0))</f>
        <v/>
      </c>
    </row>
    <row r="412">
      <c r="A412">
        <f>INDEX(resultados!$A$2:$ZZ$747, 406, MATCH($B$1, resultados!$A$1:$ZZ$1, 0))</f>
        <v/>
      </c>
      <c r="B412">
        <f>INDEX(resultados!$A$2:$ZZ$747, 406, MATCH($B$2, resultados!$A$1:$ZZ$1, 0))</f>
        <v/>
      </c>
      <c r="C412">
        <f>INDEX(resultados!$A$2:$ZZ$747, 406, MATCH($B$3, resultados!$A$1:$ZZ$1, 0))</f>
        <v/>
      </c>
    </row>
    <row r="413">
      <c r="A413">
        <f>INDEX(resultados!$A$2:$ZZ$747, 407, MATCH($B$1, resultados!$A$1:$ZZ$1, 0))</f>
        <v/>
      </c>
      <c r="B413">
        <f>INDEX(resultados!$A$2:$ZZ$747, 407, MATCH($B$2, resultados!$A$1:$ZZ$1, 0))</f>
        <v/>
      </c>
      <c r="C413">
        <f>INDEX(resultados!$A$2:$ZZ$747, 407, MATCH($B$3, resultados!$A$1:$ZZ$1, 0))</f>
        <v/>
      </c>
    </row>
    <row r="414">
      <c r="A414">
        <f>INDEX(resultados!$A$2:$ZZ$747, 408, MATCH($B$1, resultados!$A$1:$ZZ$1, 0))</f>
        <v/>
      </c>
      <c r="B414">
        <f>INDEX(resultados!$A$2:$ZZ$747, 408, MATCH($B$2, resultados!$A$1:$ZZ$1, 0))</f>
        <v/>
      </c>
      <c r="C414">
        <f>INDEX(resultados!$A$2:$ZZ$747, 408, MATCH($B$3, resultados!$A$1:$ZZ$1, 0))</f>
        <v/>
      </c>
    </row>
    <row r="415">
      <c r="A415">
        <f>INDEX(resultados!$A$2:$ZZ$747, 409, MATCH($B$1, resultados!$A$1:$ZZ$1, 0))</f>
        <v/>
      </c>
      <c r="B415">
        <f>INDEX(resultados!$A$2:$ZZ$747, 409, MATCH($B$2, resultados!$A$1:$ZZ$1, 0))</f>
        <v/>
      </c>
      <c r="C415">
        <f>INDEX(resultados!$A$2:$ZZ$747, 409, MATCH($B$3, resultados!$A$1:$ZZ$1, 0))</f>
        <v/>
      </c>
    </row>
    <row r="416">
      <c r="A416">
        <f>INDEX(resultados!$A$2:$ZZ$747, 410, MATCH($B$1, resultados!$A$1:$ZZ$1, 0))</f>
        <v/>
      </c>
      <c r="B416">
        <f>INDEX(resultados!$A$2:$ZZ$747, 410, MATCH($B$2, resultados!$A$1:$ZZ$1, 0))</f>
        <v/>
      </c>
      <c r="C416">
        <f>INDEX(resultados!$A$2:$ZZ$747, 410, MATCH($B$3, resultados!$A$1:$ZZ$1, 0))</f>
        <v/>
      </c>
    </row>
    <row r="417">
      <c r="A417">
        <f>INDEX(resultados!$A$2:$ZZ$747, 411, MATCH($B$1, resultados!$A$1:$ZZ$1, 0))</f>
        <v/>
      </c>
      <c r="B417">
        <f>INDEX(resultados!$A$2:$ZZ$747, 411, MATCH($B$2, resultados!$A$1:$ZZ$1, 0))</f>
        <v/>
      </c>
      <c r="C417">
        <f>INDEX(resultados!$A$2:$ZZ$747, 411, MATCH($B$3, resultados!$A$1:$ZZ$1, 0))</f>
        <v/>
      </c>
    </row>
    <row r="418">
      <c r="A418">
        <f>INDEX(resultados!$A$2:$ZZ$747, 412, MATCH($B$1, resultados!$A$1:$ZZ$1, 0))</f>
        <v/>
      </c>
      <c r="B418">
        <f>INDEX(resultados!$A$2:$ZZ$747, 412, MATCH($B$2, resultados!$A$1:$ZZ$1, 0))</f>
        <v/>
      </c>
      <c r="C418">
        <f>INDEX(resultados!$A$2:$ZZ$747, 412, MATCH($B$3, resultados!$A$1:$ZZ$1, 0))</f>
        <v/>
      </c>
    </row>
    <row r="419">
      <c r="A419">
        <f>INDEX(resultados!$A$2:$ZZ$747, 413, MATCH($B$1, resultados!$A$1:$ZZ$1, 0))</f>
        <v/>
      </c>
      <c r="B419">
        <f>INDEX(resultados!$A$2:$ZZ$747, 413, MATCH($B$2, resultados!$A$1:$ZZ$1, 0))</f>
        <v/>
      </c>
      <c r="C419">
        <f>INDEX(resultados!$A$2:$ZZ$747, 413, MATCH($B$3, resultados!$A$1:$ZZ$1, 0))</f>
        <v/>
      </c>
    </row>
    <row r="420">
      <c r="A420">
        <f>INDEX(resultados!$A$2:$ZZ$747, 414, MATCH($B$1, resultados!$A$1:$ZZ$1, 0))</f>
        <v/>
      </c>
      <c r="B420">
        <f>INDEX(resultados!$A$2:$ZZ$747, 414, MATCH($B$2, resultados!$A$1:$ZZ$1, 0))</f>
        <v/>
      </c>
      <c r="C420">
        <f>INDEX(resultados!$A$2:$ZZ$747, 414, MATCH($B$3, resultados!$A$1:$ZZ$1, 0))</f>
        <v/>
      </c>
    </row>
    <row r="421">
      <c r="A421">
        <f>INDEX(resultados!$A$2:$ZZ$747, 415, MATCH($B$1, resultados!$A$1:$ZZ$1, 0))</f>
        <v/>
      </c>
      <c r="B421">
        <f>INDEX(resultados!$A$2:$ZZ$747, 415, MATCH($B$2, resultados!$A$1:$ZZ$1, 0))</f>
        <v/>
      </c>
      <c r="C421">
        <f>INDEX(resultados!$A$2:$ZZ$747, 415, MATCH($B$3, resultados!$A$1:$ZZ$1, 0))</f>
        <v/>
      </c>
    </row>
    <row r="422">
      <c r="A422">
        <f>INDEX(resultados!$A$2:$ZZ$747, 416, MATCH($B$1, resultados!$A$1:$ZZ$1, 0))</f>
        <v/>
      </c>
      <c r="B422">
        <f>INDEX(resultados!$A$2:$ZZ$747, 416, MATCH($B$2, resultados!$A$1:$ZZ$1, 0))</f>
        <v/>
      </c>
      <c r="C422">
        <f>INDEX(resultados!$A$2:$ZZ$747, 416, MATCH($B$3, resultados!$A$1:$ZZ$1, 0))</f>
        <v/>
      </c>
    </row>
    <row r="423">
      <c r="A423">
        <f>INDEX(resultados!$A$2:$ZZ$747, 417, MATCH($B$1, resultados!$A$1:$ZZ$1, 0))</f>
        <v/>
      </c>
      <c r="B423">
        <f>INDEX(resultados!$A$2:$ZZ$747, 417, MATCH($B$2, resultados!$A$1:$ZZ$1, 0))</f>
        <v/>
      </c>
      <c r="C423">
        <f>INDEX(resultados!$A$2:$ZZ$747, 417, MATCH($B$3, resultados!$A$1:$ZZ$1, 0))</f>
        <v/>
      </c>
    </row>
    <row r="424">
      <c r="A424">
        <f>INDEX(resultados!$A$2:$ZZ$747, 418, MATCH($B$1, resultados!$A$1:$ZZ$1, 0))</f>
        <v/>
      </c>
      <c r="B424">
        <f>INDEX(resultados!$A$2:$ZZ$747, 418, MATCH($B$2, resultados!$A$1:$ZZ$1, 0))</f>
        <v/>
      </c>
      <c r="C424">
        <f>INDEX(resultados!$A$2:$ZZ$747, 418, MATCH($B$3, resultados!$A$1:$ZZ$1, 0))</f>
        <v/>
      </c>
    </row>
    <row r="425">
      <c r="A425">
        <f>INDEX(resultados!$A$2:$ZZ$747, 419, MATCH($B$1, resultados!$A$1:$ZZ$1, 0))</f>
        <v/>
      </c>
      <c r="B425">
        <f>INDEX(resultados!$A$2:$ZZ$747, 419, MATCH($B$2, resultados!$A$1:$ZZ$1, 0))</f>
        <v/>
      </c>
      <c r="C425">
        <f>INDEX(resultados!$A$2:$ZZ$747, 419, MATCH($B$3, resultados!$A$1:$ZZ$1, 0))</f>
        <v/>
      </c>
    </row>
    <row r="426">
      <c r="A426">
        <f>INDEX(resultados!$A$2:$ZZ$747, 420, MATCH($B$1, resultados!$A$1:$ZZ$1, 0))</f>
        <v/>
      </c>
      <c r="B426">
        <f>INDEX(resultados!$A$2:$ZZ$747, 420, MATCH($B$2, resultados!$A$1:$ZZ$1, 0))</f>
        <v/>
      </c>
      <c r="C426">
        <f>INDEX(resultados!$A$2:$ZZ$747, 420, MATCH($B$3, resultados!$A$1:$ZZ$1, 0))</f>
        <v/>
      </c>
    </row>
    <row r="427">
      <c r="A427">
        <f>INDEX(resultados!$A$2:$ZZ$747, 421, MATCH($B$1, resultados!$A$1:$ZZ$1, 0))</f>
        <v/>
      </c>
      <c r="B427">
        <f>INDEX(resultados!$A$2:$ZZ$747, 421, MATCH($B$2, resultados!$A$1:$ZZ$1, 0))</f>
        <v/>
      </c>
      <c r="C427">
        <f>INDEX(resultados!$A$2:$ZZ$747, 421, MATCH($B$3, resultados!$A$1:$ZZ$1, 0))</f>
        <v/>
      </c>
    </row>
    <row r="428">
      <c r="A428">
        <f>INDEX(resultados!$A$2:$ZZ$747, 422, MATCH($B$1, resultados!$A$1:$ZZ$1, 0))</f>
        <v/>
      </c>
      <c r="B428">
        <f>INDEX(resultados!$A$2:$ZZ$747, 422, MATCH($B$2, resultados!$A$1:$ZZ$1, 0))</f>
        <v/>
      </c>
      <c r="C428">
        <f>INDEX(resultados!$A$2:$ZZ$747, 422, MATCH($B$3, resultados!$A$1:$ZZ$1, 0))</f>
        <v/>
      </c>
    </row>
    <row r="429">
      <c r="A429">
        <f>INDEX(resultados!$A$2:$ZZ$747, 423, MATCH($B$1, resultados!$A$1:$ZZ$1, 0))</f>
        <v/>
      </c>
      <c r="B429">
        <f>INDEX(resultados!$A$2:$ZZ$747, 423, MATCH($B$2, resultados!$A$1:$ZZ$1, 0))</f>
        <v/>
      </c>
      <c r="C429">
        <f>INDEX(resultados!$A$2:$ZZ$747, 423, MATCH($B$3, resultados!$A$1:$ZZ$1, 0))</f>
        <v/>
      </c>
    </row>
    <row r="430">
      <c r="A430">
        <f>INDEX(resultados!$A$2:$ZZ$747, 424, MATCH($B$1, resultados!$A$1:$ZZ$1, 0))</f>
        <v/>
      </c>
      <c r="B430">
        <f>INDEX(resultados!$A$2:$ZZ$747, 424, MATCH($B$2, resultados!$A$1:$ZZ$1, 0))</f>
        <v/>
      </c>
      <c r="C430">
        <f>INDEX(resultados!$A$2:$ZZ$747, 424, MATCH($B$3, resultados!$A$1:$ZZ$1, 0))</f>
        <v/>
      </c>
    </row>
    <row r="431">
      <c r="A431">
        <f>INDEX(resultados!$A$2:$ZZ$747, 425, MATCH($B$1, resultados!$A$1:$ZZ$1, 0))</f>
        <v/>
      </c>
      <c r="B431">
        <f>INDEX(resultados!$A$2:$ZZ$747, 425, MATCH($B$2, resultados!$A$1:$ZZ$1, 0))</f>
        <v/>
      </c>
      <c r="C431">
        <f>INDEX(resultados!$A$2:$ZZ$747, 425, MATCH($B$3, resultados!$A$1:$ZZ$1, 0))</f>
        <v/>
      </c>
    </row>
    <row r="432">
      <c r="A432">
        <f>INDEX(resultados!$A$2:$ZZ$747, 426, MATCH($B$1, resultados!$A$1:$ZZ$1, 0))</f>
        <v/>
      </c>
      <c r="B432">
        <f>INDEX(resultados!$A$2:$ZZ$747, 426, MATCH($B$2, resultados!$A$1:$ZZ$1, 0))</f>
        <v/>
      </c>
      <c r="C432">
        <f>INDEX(resultados!$A$2:$ZZ$747, 426, MATCH($B$3, resultados!$A$1:$ZZ$1, 0))</f>
        <v/>
      </c>
    </row>
    <row r="433">
      <c r="A433">
        <f>INDEX(resultados!$A$2:$ZZ$747, 427, MATCH($B$1, resultados!$A$1:$ZZ$1, 0))</f>
        <v/>
      </c>
      <c r="B433">
        <f>INDEX(resultados!$A$2:$ZZ$747, 427, MATCH($B$2, resultados!$A$1:$ZZ$1, 0))</f>
        <v/>
      </c>
      <c r="C433">
        <f>INDEX(resultados!$A$2:$ZZ$747, 427, MATCH($B$3, resultados!$A$1:$ZZ$1, 0))</f>
        <v/>
      </c>
    </row>
    <row r="434">
      <c r="A434">
        <f>INDEX(resultados!$A$2:$ZZ$747, 428, MATCH($B$1, resultados!$A$1:$ZZ$1, 0))</f>
        <v/>
      </c>
      <c r="B434">
        <f>INDEX(resultados!$A$2:$ZZ$747, 428, MATCH($B$2, resultados!$A$1:$ZZ$1, 0))</f>
        <v/>
      </c>
      <c r="C434">
        <f>INDEX(resultados!$A$2:$ZZ$747, 428, MATCH($B$3, resultados!$A$1:$ZZ$1, 0))</f>
        <v/>
      </c>
    </row>
    <row r="435">
      <c r="A435">
        <f>INDEX(resultados!$A$2:$ZZ$747, 429, MATCH($B$1, resultados!$A$1:$ZZ$1, 0))</f>
        <v/>
      </c>
      <c r="B435">
        <f>INDEX(resultados!$A$2:$ZZ$747, 429, MATCH($B$2, resultados!$A$1:$ZZ$1, 0))</f>
        <v/>
      </c>
      <c r="C435">
        <f>INDEX(resultados!$A$2:$ZZ$747, 429, MATCH($B$3, resultados!$A$1:$ZZ$1, 0))</f>
        <v/>
      </c>
    </row>
    <row r="436">
      <c r="A436">
        <f>INDEX(resultados!$A$2:$ZZ$747, 430, MATCH($B$1, resultados!$A$1:$ZZ$1, 0))</f>
        <v/>
      </c>
      <c r="B436">
        <f>INDEX(resultados!$A$2:$ZZ$747, 430, MATCH($B$2, resultados!$A$1:$ZZ$1, 0))</f>
        <v/>
      </c>
      <c r="C436">
        <f>INDEX(resultados!$A$2:$ZZ$747, 430, MATCH($B$3, resultados!$A$1:$ZZ$1, 0))</f>
        <v/>
      </c>
    </row>
    <row r="437">
      <c r="A437">
        <f>INDEX(resultados!$A$2:$ZZ$747, 431, MATCH($B$1, resultados!$A$1:$ZZ$1, 0))</f>
        <v/>
      </c>
      <c r="B437">
        <f>INDEX(resultados!$A$2:$ZZ$747, 431, MATCH($B$2, resultados!$A$1:$ZZ$1, 0))</f>
        <v/>
      </c>
      <c r="C437">
        <f>INDEX(resultados!$A$2:$ZZ$747, 431, MATCH($B$3, resultados!$A$1:$ZZ$1, 0))</f>
        <v/>
      </c>
    </row>
    <row r="438">
      <c r="A438">
        <f>INDEX(resultados!$A$2:$ZZ$747, 432, MATCH($B$1, resultados!$A$1:$ZZ$1, 0))</f>
        <v/>
      </c>
      <c r="B438">
        <f>INDEX(resultados!$A$2:$ZZ$747, 432, MATCH($B$2, resultados!$A$1:$ZZ$1, 0))</f>
        <v/>
      </c>
      <c r="C438">
        <f>INDEX(resultados!$A$2:$ZZ$747, 432, MATCH($B$3, resultados!$A$1:$ZZ$1, 0))</f>
        <v/>
      </c>
    </row>
    <row r="439">
      <c r="A439">
        <f>INDEX(resultados!$A$2:$ZZ$747, 433, MATCH($B$1, resultados!$A$1:$ZZ$1, 0))</f>
        <v/>
      </c>
      <c r="B439">
        <f>INDEX(resultados!$A$2:$ZZ$747, 433, MATCH($B$2, resultados!$A$1:$ZZ$1, 0))</f>
        <v/>
      </c>
      <c r="C439">
        <f>INDEX(resultados!$A$2:$ZZ$747, 433, MATCH($B$3, resultados!$A$1:$ZZ$1, 0))</f>
        <v/>
      </c>
    </row>
    <row r="440">
      <c r="A440">
        <f>INDEX(resultados!$A$2:$ZZ$747, 434, MATCH($B$1, resultados!$A$1:$ZZ$1, 0))</f>
        <v/>
      </c>
      <c r="B440">
        <f>INDEX(resultados!$A$2:$ZZ$747, 434, MATCH($B$2, resultados!$A$1:$ZZ$1, 0))</f>
        <v/>
      </c>
      <c r="C440">
        <f>INDEX(resultados!$A$2:$ZZ$747, 434, MATCH($B$3, resultados!$A$1:$ZZ$1, 0))</f>
        <v/>
      </c>
    </row>
    <row r="441">
      <c r="A441">
        <f>INDEX(resultados!$A$2:$ZZ$747, 435, MATCH($B$1, resultados!$A$1:$ZZ$1, 0))</f>
        <v/>
      </c>
      <c r="B441">
        <f>INDEX(resultados!$A$2:$ZZ$747, 435, MATCH($B$2, resultados!$A$1:$ZZ$1, 0))</f>
        <v/>
      </c>
      <c r="C441">
        <f>INDEX(resultados!$A$2:$ZZ$747, 435, MATCH($B$3, resultados!$A$1:$ZZ$1, 0))</f>
        <v/>
      </c>
    </row>
    <row r="442">
      <c r="A442">
        <f>INDEX(resultados!$A$2:$ZZ$747, 436, MATCH($B$1, resultados!$A$1:$ZZ$1, 0))</f>
        <v/>
      </c>
      <c r="B442">
        <f>INDEX(resultados!$A$2:$ZZ$747, 436, MATCH($B$2, resultados!$A$1:$ZZ$1, 0))</f>
        <v/>
      </c>
      <c r="C442">
        <f>INDEX(resultados!$A$2:$ZZ$747, 436, MATCH($B$3, resultados!$A$1:$ZZ$1, 0))</f>
        <v/>
      </c>
    </row>
    <row r="443">
      <c r="A443">
        <f>INDEX(resultados!$A$2:$ZZ$747, 437, MATCH($B$1, resultados!$A$1:$ZZ$1, 0))</f>
        <v/>
      </c>
      <c r="B443">
        <f>INDEX(resultados!$A$2:$ZZ$747, 437, MATCH($B$2, resultados!$A$1:$ZZ$1, 0))</f>
        <v/>
      </c>
      <c r="C443">
        <f>INDEX(resultados!$A$2:$ZZ$747, 437, MATCH($B$3, resultados!$A$1:$ZZ$1, 0))</f>
        <v/>
      </c>
    </row>
    <row r="444">
      <c r="A444">
        <f>INDEX(resultados!$A$2:$ZZ$747, 438, MATCH($B$1, resultados!$A$1:$ZZ$1, 0))</f>
        <v/>
      </c>
      <c r="B444">
        <f>INDEX(resultados!$A$2:$ZZ$747, 438, MATCH($B$2, resultados!$A$1:$ZZ$1, 0))</f>
        <v/>
      </c>
      <c r="C444">
        <f>INDEX(resultados!$A$2:$ZZ$747, 438, MATCH($B$3, resultados!$A$1:$ZZ$1, 0))</f>
        <v/>
      </c>
    </row>
    <row r="445">
      <c r="A445">
        <f>INDEX(resultados!$A$2:$ZZ$747, 439, MATCH($B$1, resultados!$A$1:$ZZ$1, 0))</f>
        <v/>
      </c>
      <c r="B445">
        <f>INDEX(resultados!$A$2:$ZZ$747, 439, MATCH($B$2, resultados!$A$1:$ZZ$1, 0))</f>
        <v/>
      </c>
      <c r="C445">
        <f>INDEX(resultados!$A$2:$ZZ$747, 439, MATCH($B$3, resultados!$A$1:$ZZ$1, 0))</f>
        <v/>
      </c>
    </row>
    <row r="446">
      <c r="A446">
        <f>INDEX(resultados!$A$2:$ZZ$747, 440, MATCH($B$1, resultados!$A$1:$ZZ$1, 0))</f>
        <v/>
      </c>
      <c r="B446">
        <f>INDEX(resultados!$A$2:$ZZ$747, 440, MATCH($B$2, resultados!$A$1:$ZZ$1, 0))</f>
        <v/>
      </c>
      <c r="C446">
        <f>INDEX(resultados!$A$2:$ZZ$747, 440, MATCH($B$3, resultados!$A$1:$ZZ$1, 0))</f>
        <v/>
      </c>
    </row>
    <row r="447">
      <c r="A447">
        <f>INDEX(resultados!$A$2:$ZZ$747, 441, MATCH($B$1, resultados!$A$1:$ZZ$1, 0))</f>
        <v/>
      </c>
      <c r="B447">
        <f>INDEX(resultados!$A$2:$ZZ$747, 441, MATCH($B$2, resultados!$A$1:$ZZ$1, 0))</f>
        <v/>
      </c>
      <c r="C447">
        <f>INDEX(resultados!$A$2:$ZZ$747, 441, MATCH($B$3, resultados!$A$1:$ZZ$1, 0))</f>
        <v/>
      </c>
    </row>
    <row r="448">
      <c r="A448">
        <f>INDEX(resultados!$A$2:$ZZ$747, 442, MATCH($B$1, resultados!$A$1:$ZZ$1, 0))</f>
        <v/>
      </c>
      <c r="B448">
        <f>INDEX(resultados!$A$2:$ZZ$747, 442, MATCH($B$2, resultados!$A$1:$ZZ$1, 0))</f>
        <v/>
      </c>
      <c r="C448">
        <f>INDEX(resultados!$A$2:$ZZ$747, 442, MATCH($B$3, resultados!$A$1:$ZZ$1, 0))</f>
        <v/>
      </c>
    </row>
    <row r="449">
      <c r="A449">
        <f>INDEX(resultados!$A$2:$ZZ$747, 443, MATCH($B$1, resultados!$A$1:$ZZ$1, 0))</f>
        <v/>
      </c>
      <c r="B449">
        <f>INDEX(resultados!$A$2:$ZZ$747, 443, MATCH($B$2, resultados!$A$1:$ZZ$1, 0))</f>
        <v/>
      </c>
      <c r="C449">
        <f>INDEX(resultados!$A$2:$ZZ$747, 443, MATCH($B$3, resultados!$A$1:$ZZ$1, 0))</f>
        <v/>
      </c>
    </row>
    <row r="450">
      <c r="A450">
        <f>INDEX(resultados!$A$2:$ZZ$747, 444, MATCH($B$1, resultados!$A$1:$ZZ$1, 0))</f>
        <v/>
      </c>
      <c r="B450">
        <f>INDEX(resultados!$A$2:$ZZ$747, 444, MATCH($B$2, resultados!$A$1:$ZZ$1, 0))</f>
        <v/>
      </c>
      <c r="C450">
        <f>INDEX(resultados!$A$2:$ZZ$747, 444, MATCH($B$3, resultados!$A$1:$ZZ$1, 0))</f>
        <v/>
      </c>
    </row>
    <row r="451">
      <c r="A451">
        <f>INDEX(resultados!$A$2:$ZZ$747, 445, MATCH($B$1, resultados!$A$1:$ZZ$1, 0))</f>
        <v/>
      </c>
      <c r="B451">
        <f>INDEX(resultados!$A$2:$ZZ$747, 445, MATCH($B$2, resultados!$A$1:$ZZ$1, 0))</f>
        <v/>
      </c>
      <c r="C451">
        <f>INDEX(resultados!$A$2:$ZZ$747, 445, MATCH($B$3, resultados!$A$1:$ZZ$1, 0))</f>
        <v/>
      </c>
    </row>
    <row r="452">
      <c r="A452">
        <f>INDEX(resultados!$A$2:$ZZ$747, 446, MATCH($B$1, resultados!$A$1:$ZZ$1, 0))</f>
        <v/>
      </c>
      <c r="B452">
        <f>INDEX(resultados!$A$2:$ZZ$747, 446, MATCH($B$2, resultados!$A$1:$ZZ$1, 0))</f>
        <v/>
      </c>
      <c r="C452">
        <f>INDEX(resultados!$A$2:$ZZ$747, 446, MATCH($B$3, resultados!$A$1:$ZZ$1, 0))</f>
        <v/>
      </c>
    </row>
    <row r="453">
      <c r="A453">
        <f>INDEX(resultados!$A$2:$ZZ$747, 447, MATCH($B$1, resultados!$A$1:$ZZ$1, 0))</f>
        <v/>
      </c>
      <c r="B453">
        <f>INDEX(resultados!$A$2:$ZZ$747, 447, MATCH($B$2, resultados!$A$1:$ZZ$1, 0))</f>
        <v/>
      </c>
      <c r="C453">
        <f>INDEX(resultados!$A$2:$ZZ$747, 447, MATCH($B$3, resultados!$A$1:$ZZ$1, 0))</f>
        <v/>
      </c>
    </row>
    <row r="454">
      <c r="A454">
        <f>INDEX(resultados!$A$2:$ZZ$747, 448, MATCH($B$1, resultados!$A$1:$ZZ$1, 0))</f>
        <v/>
      </c>
      <c r="B454">
        <f>INDEX(resultados!$A$2:$ZZ$747, 448, MATCH($B$2, resultados!$A$1:$ZZ$1, 0))</f>
        <v/>
      </c>
      <c r="C454">
        <f>INDEX(resultados!$A$2:$ZZ$747, 448, MATCH($B$3, resultados!$A$1:$ZZ$1, 0))</f>
        <v/>
      </c>
    </row>
    <row r="455">
      <c r="A455">
        <f>INDEX(resultados!$A$2:$ZZ$747, 449, MATCH($B$1, resultados!$A$1:$ZZ$1, 0))</f>
        <v/>
      </c>
      <c r="B455">
        <f>INDEX(resultados!$A$2:$ZZ$747, 449, MATCH($B$2, resultados!$A$1:$ZZ$1, 0))</f>
        <v/>
      </c>
      <c r="C455">
        <f>INDEX(resultados!$A$2:$ZZ$747, 449, MATCH($B$3, resultados!$A$1:$ZZ$1, 0))</f>
        <v/>
      </c>
    </row>
    <row r="456">
      <c r="A456">
        <f>INDEX(resultados!$A$2:$ZZ$747, 450, MATCH($B$1, resultados!$A$1:$ZZ$1, 0))</f>
        <v/>
      </c>
      <c r="B456">
        <f>INDEX(resultados!$A$2:$ZZ$747, 450, MATCH($B$2, resultados!$A$1:$ZZ$1, 0))</f>
        <v/>
      </c>
      <c r="C456">
        <f>INDEX(resultados!$A$2:$ZZ$747, 450, MATCH($B$3, resultados!$A$1:$ZZ$1, 0))</f>
        <v/>
      </c>
    </row>
    <row r="457">
      <c r="A457">
        <f>INDEX(resultados!$A$2:$ZZ$747, 451, MATCH($B$1, resultados!$A$1:$ZZ$1, 0))</f>
        <v/>
      </c>
      <c r="B457">
        <f>INDEX(resultados!$A$2:$ZZ$747, 451, MATCH($B$2, resultados!$A$1:$ZZ$1, 0))</f>
        <v/>
      </c>
      <c r="C457">
        <f>INDEX(resultados!$A$2:$ZZ$747, 451, MATCH($B$3, resultados!$A$1:$ZZ$1, 0))</f>
        <v/>
      </c>
    </row>
    <row r="458">
      <c r="A458">
        <f>INDEX(resultados!$A$2:$ZZ$747, 452, MATCH($B$1, resultados!$A$1:$ZZ$1, 0))</f>
        <v/>
      </c>
      <c r="B458">
        <f>INDEX(resultados!$A$2:$ZZ$747, 452, MATCH($B$2, resultados!$A$1:$ZZ$1, 0))</f>
        <v/>
      </c>
      <c r="C458">
        <f>INDEX(resultados!$A$2:$ZZ$747, 452, MATCH($B$3, resultados!$A$1:$ZZ$1, 0))</f>
        <v/>
      </c>
    </row>
    <row r="459">
      <c r="A459">
        <f>INDEX(resultados!$A$2:$ZZ$747, 453, MATCH($B$1, resultados!$A$1:$ZZ$1, 0))</f>
        <v/>
      </c>
      <c r="B459">
        <f>INDEX(resultados!$A$2:$ZZ$747, 453, MATCH($B$2, resultados!$A$1:$ZZ$1, 0))</f>
        <v/>
      </c>
      <c r="C459">
        <f>INDEX(resultados!$A$2:$ZZ$747, 453, MATCH($B$3, resultados!$A$1:$ZZ$1, 0))</f>
        <v/>
      </c>
    </row>
    <row r="460">
      <c r="A460">
        <f>INDEX(resultados!$A$2:$ZZ$747, 454, MATCH($B$1, resultados!$A$1:$ZZ$1, 0))</f>
        <v/>
      </c>
      <c r="B460">
        <f>INDEX(resultados!$A$2:$ZZ$747, 454, MATCH($B$2, resultados!$A$1:$ZZ$1, 0))</f>
        <v/>
      </c>
      <c r="C460">
        <f>INDEX(resultados!$A$2:$ZZ$747, 454, MATCH($B$3, resultados!$A$1:$ZZ$1, 0))</f>
        <v/>
      </c>
    </row>
    <row r="461">
      <c r="A461">
        <f>INDEX(resultados!$A$2:$ZZ$747, 455, MATCH($B$1, resultados!$A$1:$ZZ$1, 0))</f>
        <v/>
      </c>
      <c r="B461">
        <f>INDEX(resultados!$A$2:$ZZ$747, 455, MATCH($B$2, resultados!$A$1:$ZZ$1, 0))</f>
        <v/>
      </c>
      <c r="C461">
        <f>INDEX(resultados!$A$2:$ZZ$747, 455, MATCH($B$3, resultados!$A$1:$ZZ$1, 0))</f>
        <v/>
      </c>
    </row>
    <row r="462">
      <c r="A462">
        <f>INDEX(resultados!$A$2:$ZZ$747, 456, MATCH($B$1, resultados!$A$1:$ZZ$1, 0))</f>
        <v/>
      </c>
      <c r="B462">
        <f>INDEX(resultados!$A$2:$ZZ$747, 456, MATCH($B$2, resultados!$A$1:$ZZ$1, 0))</f>
        <v/>
      </c>
      <c r="C462">
        <f>INDEX(resultados!$A$2:$ZZ$747, 456, MATCH($B$3, resultados!$A$1:$ZZ$1, 0))</f>
        <v/>
      </c>
    </row>
    <row r="463">
      <c r="A463">
        <f>INDEX(resultados!$A$2:$ZZ$747, 457, MATCH($B$1, resultados!$A$1:$ZZ$1, 0))</f>
        <v/>
      </c>
      <c r="B463">
        <f>INDEX(resultados!$A$2:$ZZ$747, 457, MATCH($B$2, resultados!$A$1:$ZZ$1, 0))</f>
        <v/>
      </c>
      <c r="C463">
        <f>INDEX(resultados!$A$2:$ZZ$747, 457, MATCH($B$3, resultados!$A$1:$ZZ$1, 0))</f>
        <v/>
      </c>
    </row>
    <row r="464">
      <c r="A464">
        <f>INDEX(resultados!$A$2:$ZZ$747, 458, MATCH($B$1, resultados!$A$1:$ZZ$1, 0))</f>
        <v/>
      </c>
      <c r="B464">
        <f>INDEX(resultados!$A$2:$ZZ$747, 458, MATCH($B$2, resultados!$A$1:$ZZ$1, 0))</f>
        <v/>
      </c>
      <c r="C464">
        <f>INDEX(resultados!$A$2:$ZZ$747, 458, MATCH($B$3, resultados!$A$1:$ZZ$1, 0))</f>
        <v/>
      </c>
    </row>
    <row r="465">
      <c r="A465">
        <f>INDEX(resultados!$A$2:$ZZ$747, 459, MATCH($B$1, resultados!$A$1:$ZZ$1, 0))</f>
        <v/>
      </c>
      <c r="B465">
        <f>INDEX(resultados!$A$2:$ZZ$747, 459, MATCH($B$2, resultados!$A$1:$ZZ$1, 0))</f>
        <v/>
      </c>
      <c r="C465">
        <f>INDEX(resultados!$A$2:$ZZ$747, 459, MATCH($B$3, resultados!$A$1:$ZZ$1, 0))</f>
        <v/>
      </c>
    </row>
    <row r="466">
      <c r="A466">
        <f>INDEX(resultados!$A$2:$ZZ$747, 460, MATCH($B$1, resultados!$A$1:$ZZ$1, 0))</f>
        <v/>
      </c>
      <c r="B466">
        <f>INDEX(resultados!$A$2:$ZZ$747, 460, MATCH($B$2, resultados!$A$1:$ZZ$1, 0))</f>
        <v/>
      </c>
      <c r="C466">
        <f>INDEX(resultados!$A$2:$ZZ$747, 460, MATCH($B$3, resultados!$A$1:$ZZ$1, 0))</f>
        <v/>
      </c>
    </row>
    <row r="467">
      <c r="A467">
        <f>INDEX(resultados!$A$2:$ZZ$747, 461, MATCH($B$1, resultados!$A$1:$ZZ$1, 0))</f>
        <v/>
      </c>
      <c r="B467">
        <f>INDEX(resultados!$A$2:$ZZ$747, 461, MATCH($B$2, resultados!$A$1:$ZZ$1, 0))</f>
        <v/>
      </c>
      <c r="C467">
        <f>INDEX(resultados!$A$2:$ZZ$747, 461, MATCH($B$3, resultados!$A$1:$ZZ$1, 0))</f>
        <v/>
      </c>
    </row>
    <row r="468">
      <c r="A468">
        <f>INDEX(resultados!$A$2:$ZZ$747, 462, MATCH($B$1, resultados!$A$1:$ZZ$1, 0))</f>
        <v/>
      </c>
      <c r="B468">
        <f>INDEX(resultados!$A$2:$ZZ$747, 462, MATCH($B$2, resultados!$A$1:$ZZ$1, 0))</f>
        <v/>
      </c>
      <c r="C468">
        <f>INDEX(resultados!$A$2:$ZZ$747, 462, MATCH($B$3, resultados!$A$1:$ZZ$1, 0))</f>
        <v/>
      </c>
    </row>
    <row r="469">
      <c r="A469">
        <f>INDEX(resultados!$A$2:$ZZ$747, 463, MATCH($B$1, resultados!$A$1:$ZZ$1, 0))</f>
        <v/>
      </c>
      <c r="B469">
        <f>INDEX(resultados!$A$2:$ZZ$747, 463, MATCH($B$2, resultados!$A$1:$ZZ$1, 0))</f>
        <v/>
      </c>
      <c r="C469">
        <f>INDEX(resultados!$A$2:$ZZ$747, 463, MATCH($B$3, resultados!$A$1:$ZZ$1, 0))</f>
        <v/>
      </c>
    </row>
    <row r="470">
      <c r="A470">
        <f>INDEX(resultados!$A$2:$ZZ$747, 464, MATCH($B$1, resultados!$A$1:$ZZ$1, 0))</f>
        <v/>
      </c>
      <c r="B470">
        <f>INDEX(resultados!$A$2:$ZZ$747, 464, MATCH($B$2, resultados!$A$1:$ZZ$1, 0))</f>
        <v/>
      </c>
      <c r="C470">
        <f>INDEX(resultados!$A$2:$ZZ$747, 464, MATCH($B$3, resultados!$A$1:$ZZ$1, 0))</f>
        <v/>
      </c>
    </row>
    <row r="471">
      <c r="A471">
        <f>INDEX(resultados!$A$2:$ZZ$747, 465, MATCH($B$1, resultados!$A$1:$ZZ$1, 0))</f>
        <v/>
      </c>
      <c r="B471">
        <f>INDEX(resultados!$A$2:$ZZ$747, 465, MATCH($B$2, resultados!$A$1:$ZZ$1, 0))</f>
        <v/>
      </c>
      <c r="C471">
        <f>INDEX(resultados!$A$2:$ZZ$747, 465, MATCH($B$3, resultados!$A$1:$ZZ$1, 0))</f>
        <v/>
      </c>
    </row>
    <row r="472">
      <c r="A472">
        <f>INDEX(resultados!$A$2:$ZZ$747, 466, MATCH($B$1, resultados!$A$1:$ZZ$1, 0))</f>
        <v/>
      </c>
      <c r="B472">
        <f>INDEX(resultados!$A$2:$ZZ$747, 466, MATCH($B$2, resultados!$A$1:$ZZ$1, 0))</f>
        <v/>
      </c>
      <c r="C472">
        <f>INDEX(resultados!$A$2:$ZZ$747, 466, MATCH($B$3, resultados!$A$1:$ZZ$1, 0))</f>
        <v/>
      </c>
    </row>
    <row r="473">
      <c r="A473">
        <f>INDEX(resultados!$A$2:$ZZ$747, 467, MATCH($B$1, resultados!$A$1:$ZZ$1, 0))</f>
        <v/>
      </c>
      <c r="B473">
        <f>INDEX(resultados!$A$2:$ZZ$747, 467, MATCH($B$2, resultados!$A$1:$ZZ$1, 0))</f>
        <v/>
      </c>
      <c r="C473">
        <f>INDEX(resultados!$A$2:$ZZ$747, 467, MATCH($B$3, resultados!$A$1:$ZZ$1, 0))</f>
        <v/>
      </c>
    </row>
    <row r="474">
      <c r="A474">
        <f>INDEX(resultados!$A$2:$ZZ$747, 468, MATCH($B$1, resultados!$A$1:$ZZ$1, 0))</f>
        <v/>
      </c>
      <c r="B474">
        <f>INDEX(resultados!$A$2:$ZZ$747, 468, MATCH($B$2, resultados!$A$1:$ZZ$1, 0))</f>
        <v/>
      </c>
      <c r="C474">
        <f>INDEX(resultados!$A$2:$ZZ$747, 468, MATCH($B$3, resultados!$A$1:$ZZ$1, 0))</f>
        <v/>
      </c>
    </row>
    <row r="475">
      <c r="A475">
        <f>INDEX(resultados!$A$2:$ZZ$747, 469, MATCH($B$1, resultados!$A$1:$ZZ$1, 0))</f>
        <v/>
      </c>
      <c r="B475">
        <f>INDEX(resultados!$A$2:$ZZ$747, 469, MATCH($B$2, resultados!$A$1:$ZZ$1, 0))</f>
        <v/>
      </c>
      <c r="C475">
        <f>INDEX(resultados!$A$2:$ZZ$747, 469, MATCH($B$3, resultados!$A$1:$ZZ$1, 0))</f>
        <v/>
      </c>
    </row>
    <row r="476">
      <c r="A476">
        <f>INDEX(resultados!$A$2:$ZZ$747, 470, MATCH($B$1, resultados!$A$1:$ZZ$1, 0))</f>
        <v/>
      </c>
      <c r="B476">
        <f>INDEX(resultados!$A$2:$ZZ$747, 470, MATCH($B$2, resultados!$A$1:$ZZ$1, 0))</f>
        <v/>
      </c>
      <c r="C476">
        <f>INDEX(resultados!$A$2:$ZZ$747, 470, MATCH($B$3, resultados!$A$1:$ZZ$1, 0))</f>
        <v/>
      </c>
    </row>
    <row r="477">
      <c r="A477">
        <f>INDEX(resultados!$A$2:$ZZ$747, 471, MATCH($B$1, resultados!$A$1:$ZZ$1, 0))</f>
        <v/>
      </c>
      <c r="B477">
        <f>INDEX(resultados!$A$2:$ZZ$747, 471, MATCH($B$2, resultados!$A$1:$ZZ$1, 0))</f>
        <v/>
      </c>
      <c r="C477">
        <f>INDEX(resultados!$A$2:$ZZ$747, 471, MATCH($B$3, resultados!$A$1:$ZZ$1, 0))</f>
        <v/>
      </c>
    </row>
    <row r="478">
      <c r="A478">
        <f>INDEX(resultados!$A$2:$ZZ$747, 472, MATCH($B$1, resultados!$A$1:$ZZ$1, 0))</f>
        <v/>
      </c>
      <c r="B478">
        <f>INDEX(resultados!$A$2:$ZZ$747, 472, MATCH($B$2, resultados!$A$1:$ZZ$1, 0))</f>
        <v/>
      </c>
      <c r="C478">
        <f>INDEX(resultados!$A$2:$ZZ$747, 472, MATCH($B$3, resultados!$A$1:$ZZ$1, 0))</f>
        <v/>
      </c>
    </row>
    <row r="479">
      <c r="A479">
        <f>INDEX(resultados!$A$2:$ZZ$747, 473, MATCH($B$1, resultados!$A$1:$ZZ$1, 0))</f>
        <v/>
      </c>
      <c r="B479">
        <f>INDEX(resultados!$A$2:$ZZ$747, 473, MATCH($B$2, resultados!$A$1:$ZZ$1, 0))</f>
        <v/>
      </c>
      <c r="C479">
        <f>INDEX(resultados!$A$2:$ZZ$747, 473, MATCH($B$3, resultados!$A$1:$ZZ$1, 0))</f>
        <v/>
      </c>
    </row>
    <row r="480">
      <c r="A480">
        <f>INDEX(resultados!$A$2:$ZZ$747, 474, MATCH($B$1, resultados!$A$1:$ZZ$1, 0))</f>
        <v/>
      </c>
      <c r="B480">
        <f>INDEX(resultados!$A$2:$ZZ$747, 474, MATCH($B$2, resultados!$A$1:$ZZ$1, 0))</f>
        <v/>
      </c>
      <c r="C480">
        <f>INDEX(resultados!$A$2:$ZZ$747, 474, MATCH($B$3, resultados!$A$1:$ZZ$1, 0))</f>
        <v/>
      </c>
    </row>
    <row r="481">
      <c r="A481">
        <f>INDEX(resultados!$A$2:$ZZ$747, 475, MATCH($B$1, resultados!$A$1:$ZZ$1, 0))</f>
        <v/>
      </c>
      <c r="B481">
        <f>INDEX(resultados!$A$2:$ZZ$747, 475, MATCH($B$2, resultados!$A$1:$ZZ$1, 0))</f>
        <v/>
      </c>
      <c r="C481">
        <f>INDEX(resultados!$A$2:$ZZ$747, 475, MATCH($B$3, resultados!$A$1:$ZZ$1, 0))</f>
        <v/>
      </c>
    </row>
    <row r="482">
      <c r="A482">
        <f>INDEX(resultados!$A$2:$ZZ$747, 476, MATCH($B$1, resultados!$A$1:$ZZ$1, 0))</f>
        <v/>
      </c>
      <c r="B482">
        <f>INDEX(resultados!$A$2:$ZZ$747, 476, MATCH($B$2, resultados!$A$1:$ZZ$1, 0))</f>
        <v/>
      </c>
      <c r="C482">
        <f>INDEX(resultados!$A$2:$ZZ$747, 476, MATCH($B$3, resultados!$A$1:$ZZ$1, 0))</f>
        <v/>
      </c>
    </row>
    <row r="483">
      <c r="A483">
        <f>INDEX(resultados!$A$2:$ZZ$747, 477, MATCH($B$1, resultados!$A$1:$ZZ$1, 0))</f>
        <v/>
      </c>
      <c r="B483">
        <f>INDEX(resultados!$A$2:$ZZ$747, 477, MATCH($B$2, resultados!$A$1:$ZZ$1, 0))</f>
        <v/>
      </c>
      <c r="C483">
        <f>INDEX(resultados!$A$2:$ZZ$747, 477, MATCH($B$3, resultados!$A$1:$ZZ$1, 0))</f>
        <v/>
      </c>
    </row>
    <row r="484">
      <c r="A484">
        <f>INDEX(resultados!$A$2:$ZZ$747, 478, MATCH($B$1, resultados!$A$1:$ZZ$1, 0))</f>
        <v/>
      </c>
      <c r="B484">
        <f>INDEX(resultados!$A$2:$ZZ$747, 478, MATCH($B$2, resultados!$A$1:$ZZ$1, 0))</f>
        <v/>
      </c>
      <c r="C484">
        <f>INDEX(resultados!$A$2:$ZZ$747, 478, MATCH($B$3, resultados!$A$1:$ZZ$1, 0))</f>
        <v/>
      </c>
    </row>
    <row r="485">
      <c r="A485">
        <f>INDEX(resultados!$A$2:$ZZ$747, 479, MATCH($B$1, resultados!$A$1:$ZZ$1, 0))</f>
        <v/>
      </c>
      <c r="B485">
        <f>INDEX(resultados!$A$2:$ZZ$747, 479, MATCH($B$2, resultados!$A$1:$ZZ$1, 0))</f>
        <v/>
      </c>
      <c r="C485">
        <f>INDEX(resultados!$A$2:$ZZ$747, 479, MATCH($B$3, resultados!$A$1:$ZZ$1, 0))</f>
        <v/>
      </c>
    </row>
    <row r="486">
      <c r="A486">
        <f>INDEX(resultados!$A$2:$ZZ$747, 480, MATCH($B$1, resultados!$A$1:$ZZ$1, 0))</f>
        <v/>
      </c>
      <c r="B486">
        <f>INDEX(resultados!$A$2:$ZZ$747, 480, MATCH($B$2, resultados!$A$1:$ZZ$1, 0))</f>
        <v/>
      </c>
      <c r="C486">
        <f>INDEX(resultados!$A$2:$ZZ$747, 480, MATCH($B$3, resultados!$A$1:$ZZ$1, 0))</f>
        <v/>
      </c>
    </row>
    <row r="487">
      <c r="A487">
        <f>INDEX(resultados!$A$2:$ZZ$747, 481, MATCH($B$1, resultados!$A$1:$ZZ$1, 0))</f>
        <v/>
      </c>
      <c r="B487">
        <f>INDEX(resultados!$A$2:$ZZ$747, 481, MATCH($B$2, resultados!$A$1:$ZZ$1, 0))</f>
        <v/>
      </c>
      <c r="C487">
        <f>INDEX(resultados!$A$2:$ZZ$747, 481, MATCH($B$3, resultados!$A$1:$ZZ$1, 0))</f>
        <v/>
      </c>
    </row>
    <row r="488">
      <c r="A488">
        <f>INDEX(resultados!$A$2:$ZZ$747, 482, MATCH($B$1, resultados!$A$1:$ZZ$1, 0))</f>
        <v/>
      </c>
      <c r="B488">
        <f>INDEX(resultados!$A$2:$ZZ$747, 482, MATCH($B$2, resultados!$A$1:$ZZ$1, 0))</f>
        <v/>
      </c>
      <c r="C488">
        <f>INDEX(resultados!$A$2:$ZZ$747, 482, MATCH($B$3, resultados!$A$1:$ZZ$1, 0))</f>
        <v/>
      </c>
    </row>
    <row r="489">
      <c r="A489">
        <f>INDEX(resultados!$A$2:$ZZ$747, 483, MATCH($B$1, resultados!$A$1:$ZZ$1, 0))</f>
        <v/>
      </c>
      <c r="B489">
        <f>INDEX(resultados!$A$2:$ZZ$747, 483, MATCH($B$2, resultados!$A$1:$ZZ$1, 0))</f>
        <v/>
      </c>
      <c r="C489">
        <f>INDEX(resultados!$A$2:$ZZ$747, 483, MATCH($B$3, resultados!$A$1:$ZZ$1, 0))</f>
        <v/>
      </c>
    </row>
    <row r="490">
      <c r="A490">
        <f>INDEX(resultados!$A$2:$ZZ$747, 484, MATCH($B$1, resultados!$A$1:$ZZ$1, 0))</f>
        <v/>
      </c>
      <c r="B490">
        <f>INDEX(resultados!$A$2:$ZZ$747, 484, MATCH($B$2, resultados!$A$1:$ZZ$1, 0))</f>
        <v/>
      </c>
      <c r="C490">
        <f>INDEX(resultados!$A$2:$ZZ$747, 484, MATCH($B$3, resultados!$A$1:$ZZ$1, 0))</f>
        <v/>
      </c>
    </row>
    <row r="491">
      <c r="A491">
        <f>INDEX(resultados!$A$2:$ZZ$747, 485, MATCH($B$1, resultados!$A$1:$ZZ$1, 0))</f>
        <v/>
      </c>
      <c r="B491">
        <f>INDEX(resultados!$A$2:$ZZ$747, 485, MATCH($B$2, resultados!$A$1:$ZZ$1, 0))</f>
        <v/>
      </c>
      <c r="C491">
        <f>INDEX(resultados!$A$2:$ZZ$747, 485, MATCH($B$3, resultados!$A$1:$ZZ$1, 0))</f>
        <v/>
      </c>
    </row>
    <row r="492">
      <c r="A492">
        <f>INDEX(resultados!$A$2:$ZZ$747, 486, MATCH($B$1, resultados!$A$1:$ZZ$1, 0))</f>
        <v/>
      </c>
      <c r="B492">
        <f>INDEX(resultados!$A$2:$ZZ$747, 486, MATCH($B$2, resultados!$A$1:$ZZ$1, 0))</f>
        <v/>
      </c>
      <c r="C492">
        <f>INDEX(resultados!$A$2:$ZZ$747, 486, MATCH($B$3, resultados!$A$1:$ZZ$1, 0))</f>
        <v/>
      </c>
    </row>
    <row r="493">
      <c r="A493">
        <f>INDEX(resultados!$A$2:$ZZ$747, 487, MATCH($B$1, resultados!$A$1:$ZZ$1, 0))</f>
        <v/>
      </c>
      <c r="B493">
        <f>INDEX(resultados!$A$2:$ZZ$747, 487, MATCH($B$2, resultados!$A$1:$ZZ$1, 0))</f>
        <v/>
      </c>
      <c r="C493">
        <f>INDEX(resultados!$A$2:$ZZ$747, 487, MATCH($B$3, resultados!$A$1:$ZZ$1, 0))</f>
        <v/>
      </c>
    </row>
    <row r="494">
      <c r="A494">
        <f>INDEX(resultados!$A$2:$ZZ$747, 488, MATCH($B$1, resultados!$A$1:$ZZ$1, 0))</f>
        <v/>
      </c>
      <c r="B494">
        <f>INDEX(resultados!$A$2:$ZZ$747, 488, MATCH($B$2, resultados!$A$1:$ZZ$1, 0))</f>
        <v/>
      </c>
      <c r="C494">
        <f>INDEX(resultados!$A$2:$ZZ$747, 488, MATCH($B$3, resultados!$A$1:$ZZ$1, 0))</f>
        <v/>
      </c>
    </row>
    <row r="495">
      <c r="A495">
        <f>INDEX(resultados!$A$2:$ZZ$747, 489, MATCH($B$1, resultados!$A$1:$ZZ$1, 0))</f>
        <v/>
      </c>
      <c r="B495">
        <f>INDEX(resultados!$A$2:$ZZ$747, 489, MATCH($B$2, resultados!$A$1:$ZZ$1, 0))</f>
        <v/>
      </c>
      <c r="C495">
        <f>INDEX(resultados!$A$2:$ZZ$747, 489, MATCH($B$3, resultados!$A$1:$ZZ$1, 0))</f>
        <v/>
      </c>
    </row>
    <row r="496">
      <c r="A496">
        <f>INDEX(resultados!$A$2:$ZZ$747, 490, MATCH($B$1, resultados!$A$1:$ZZ$1, 0))</f>
        <v/>
      </c>
      <c r="B496">
        <f>INDEX(resultados!$A$2:$ZZ$747, 490, MATCH($B$2, resultados!$A$1:$ZZ$1, 0))</f>
        <v/>
      </c>
      <c r="C496">
        <f>INDEX(resultados!$A$2:$ZZ$747, 490, MATCH($B$3, resultados!$A$1:$ZZ$1, 0))</f>
        <v/>
      </c>
    </row>
    <row r="497">
      <c r="A497">
        <f>INDEX(resultados!$A$2:$ZZ$747, 491, MATCH($B$1, resultados!$A$1:$ZZ$1, 0))</f>
        <v/>
      </c>
      <c r="B497">
        <f>INDEX(resultados!$A$2:$ZZ$747, 491, MATCH($B$2, resultados!$A$1:$ZZ$1, 0))</f>
        <v/>
      </c>
      <c r="C497">
        <f>INDEX(resultados!$A$2:$ZZ$747, 491, MATCH($B$3, resultados!$A$1:$ZZ$1, 0))</f>
        <v/>
      </c>
    </row>
    <row r="498">
      <c r="A498">
        <f>INDEX(resultados!$A$2:$ZZ$747, 492, MATCH($B$1, resultados!$A$1:$ZZ$1, 0))</f>
        <v/>
      </c>
      <c r="B498">
        <f>INDEX(resultados!$A$2:$ZZ$747, 492, MATCH($B$2, resultados!$A$1:$ZZ$1, 0))</f>
        <v/>
      </c>
      <c r="C498">
        <f>INDEX(resultados!$A$2:$ZZ$747, 492, MATCH($B$3, resultados!$A$1:$ZZ$1, 0))</f>
        <v/>
      </c>
    </row>
    <row r="499">
      <c r="A499">
        <f>INDEX(resultados!$A$2:$ZZ$747, 493, MATCH($B$1, resultados!$A$1:$ZZ$1, 0))</f>
        <v/>
      </c>
      <c r="B499">
        <f>INDEX(resultados!$A$2:$ZZ$747, 493, MATCH($B$2, resultados!$A$1:$ZZ$1, 0))</f>
        <v/>
      </c>
      <c r="C499">
        <f>INDEX(resultados!$A$2:$ZZ$747, 493, MATCH($B$3, resultados!$A$1:$ZZ$1, 0))</f>
        <v/>
      </c>
    </row>
    <row r="500">
      <c r="A500">
        <f>INDEX(resultados!$A$2:$ZZ$747, 494, MATCH($B$1, resultados!$A$1:$ZZ$1, 0))</f>
        <v/>
      </c>
      <c r="B500">
        <f>INDEX(resultados!$A$2:$ZZ$747, 494, MATCH($B$2, resultados!$A$1:$ZZ$1, 0))</f>
        <v/>
      </c>
      <c r="C500">
        <f>INDEX(resultados!$A$2:$ZZ$747, 494, MATCH($B$3, resultados!$A$1:$ZZ$1, 0))</f>
        <v/>
      </c>
    </row>
    <row r="501">
      <c r="A501">
        <f>INDEX(resultados!$A$2:$ZZ$747, 495, MATCH($B$1, resultados!$A$1:$ZZ$1, 0))</f>
        <v/>
      </c>
      <c r="B501">
        <f>INDEX(resultados!$A$2:$ZZ$747, 495, MATCH($B$2, resultados!$A$1:$ZZ$1, 0))</f>
        <v/>
      </c>
      <c r="C501">
        <f>INDEX(resultados!$A$2:$ZZ$747, 495, MATCH($B$3, resultados!$A$1:$ZZ$1, 0))</f>
        <v/>
      </c>
    </row>
    <row r="502">
      <c r="A502">
        <f>INDEX(resultados!$A$2:$ZZ$747, 496, MATCH($B$1, resultados!$A$1:$ZZ$1, 0))</f>
        <v/>
      </c>
      <c r="B502">
        <f>INDEX(resultados!$A$2:$ZZ$747, 496, MATCH($B$2, resultados!$A$1:$ZZ$1, 0))</f>
        <v/>
      </c>
      <c r="C502">
        <f>INDEX(resultados!$A$2:$ZZ$747, 496, MATCH($B$3, resultados!$A$1:$ZZ$1, 0))</f>
        <v/>
      </c>
    </row>
    <row r="503">
      <c r="A503">
        <f>INDEX(resultados!$A$2:$ZZ$747, 497, MATCH($B$1, resultados!$A$1:$ZZ$1, 0))</f>
        <v/>
      </c>
      <c r="B503">
        <f>INDEX(resultados!$A$2:$ZZ$747, 497, MATCH($B$2, resultados!$A$1:$ZZ$1, 0))</f>
        <v/>
      </c>
      <c r="C503">
        <f>INDEX(resultados!$A$2:$ZZ$747, 497, MATCH($B$3, resultados!$A$1:$ZZ$1, 0))</f>
        <v/>
      </c>
    </row>
    <row r="504">
      <c r="A504">
        <f>INDEX(resultados!$A$2:$ZZ$747, 498, MATCH($B$1, resultados!$A$1:$ZZ$1, 0))</f>
        <v/>
      </c>
      <c r="B504">
        <f>INDEX(resultados!$A$2:$ZZ$747, 498, MATCH($B$2, resultados!$A$1:$ZZ$1, 0))</f>
        <v/>
      </c>
      <c r="C504">
        <f>INDEX(resultados!$A$2:$ZZ$747, 498, MATCH($B$3, resultados!$A$1:$ZZ$1, 0))</f>
        <v/>
      </c>
    </row>
    <row r="505">
      <c r="A505">
        <f>INDEX(resultados!$A$2:$ZZ$747, 499, MATCH($B$1, resultados!$A$1:$ZZ$1, 0))</f>
        <v/>
      </c>
      <c r="B505">
        <f>INDEX(resultados!$A$2:$ZZ$747, 499, MATCH($B$2, resultados!$A$1:$ZZ$1, 0))</f>
        <v/>
      </c>
      <c r="C505">
        <f>INDEX(resultados!$A$2:$ZZ$747, 499, MATCH($B$3, resultados!$A$1:$ZZ$1, 0))</f>
        <v/>
      </c>
    </row>
    <row r="506">
      <c r="A506">
        <f>INDEX(resultados!$A$2:$ZZ$747, 500, MATCH($B$1, resultados!$A$1:$ZZ$1, 0))</f>
        <v/>
      </c>
      <c r="B506">
        <f>INDEX(resultados!$A$2:$ZZ$747, 500, MATCH($B$2, resultados!$A$1:$ZZ$1, 0))</f>
        <v/>
      </c>
      <c r="C506">
        <f>INDEX(resultados!$A$2:$ZZ$747, 500, MATCH($B$3, resultados!$A$1:$ZZ$1, 0))</f>
        <v/>
      </c>
    </row>
    <row r="507">
      <c r="A507">
        <f>INDEX(resultados!$A$2:$ZZ$747, 501, MATCH($B$1, resultados!$A$1:$ZZ$1, 0))</f>
        <v/>
      </c>
      <c r="B507">
        <f>INDEX(resultados!$A$2:$ZZ$747, 501, MATCH($B$2, resultados!$A$1:$ZZ$1, 0))</f>
        <v/>
      </c>
      <c r="C507">
        <f>INDEX(resultados!$A$2:$ZZ$747, 501, MATCH($B$3, resultados!$A$1:$ZZ$1, 0))</f>
        <v/>
      </c>
    </row>
    <row r="508">
      <c r="A508">
        <f>INDEX(resultados!$A$2:$ZZ$747, 502, MATCH($B$1, resultados!$A$1:$ZZ$1, 0))</f>
        <v/>
      </c>
      <c r="B508">
        <f>INDEX(resultados!$A$2:$ZZ$747, 502, MATCH($B$2, resultados!$A$1:$ZZ$1, 0))</f>
        <v/>
      </c>
      <c r="C508">
        <f>INDEX(resultados!$A$2:$ZZ$747, 502, MATCH($B$3, resultados!$A$1:$ZZ$1, 0))</f>
        <v/>
      </c>
    </row>
    <row r="509">
      <c r="A509">
        <f>INDEX(resultados!$A$2:$ZZ$747, 503, MATCH($B$1, resultados!$A$1:$ZZ$1, 0))</f>
        <v/>
      </c>
      <c r="B509">
        <f>INDEX(resultados!$A$2:$ZZ$747, 503, MATCH($B$2, resultados!$A$1:$ZZ$1, 0))</f>
        <v/>
      </c>
      <c r="C509">
        <f>INDEX(resultados!$A$2:$ZZ$747, 503, MATCH($B$3, resultados!$A$1:$ZZ$1, 0))</f>
        <v/>
      </c>
    </row>
    <row r="510">
      <c r="A510">
        <f>INDEX(resultados!$A$2:$ZZ$747, 504, MATCH($B$1, resultados!$A$1:$ZZ$1, 0))</f>
        <v/>
      </c>
      <c r="B510">
        <f>INDEX(resultados!$A$2:$ZZ$747, 504, MATCH($B$2, resultados!$A$1:$ZZ$1, 0))</f>
        <v/>
      </c>
      <c r="C510">
        <f>INDEX(resultados!$A$2:$ZZ$747, 504, MATCH($B$3, resultados!$A$1:$ZZ$1, 0))</f>
        <v/>
      </c>
    </row>
    <row r="511">
      <c r="A511">
        <f>INDEX(resultados!$A$2:$ZZ$747, 505, MATCH($B$1, resultados!$A$1:$ZZ$1, 0))</f>
        <v/>
      </c>
      <c r="B511">
        <f>INDEX(resultados!$A$2:$ZZ$747, 505, MATCH($B$2, resultados!$A$1:$ZZ$1, 0))</f>
        <v/>
      </c>
      <c r="C511">
        <f>INDEX(resultados!$A$2:$ZZ$747, 505, MATCH($B$3, resultados!$A$1:$ZZ$1, 0))</f>
        <v/>
      </c>
    </row>
    <row r="512">
      <c r="A512">
        <f>INDEX(resultados!$A$2:$ZZ$747, 506, MATCH($B$1, resultados!$A$1:$ZZ$1, 0))</f>
        <v/>
      </c>
      <c r="B512">
        <f>INDEX(resultados!$A$2:$ZZ$747, 506, MATCH($B$2, resultados!$A$1:$ZZ$1, 0))</f>
        <v/>
      </c>
      <c r="C512">
        <f>INDEX(resultados!$A$2:$ZZ$747, 506, MATCH($B$3, resultados!$A$1:$ZZ$1, 0))</f>
        <v/>
      </c>
    </row>
    <row r="513">
      <c r="A513">
        <f>INDEX(resultados!$A$2:$ZZ$747, 507, MATCH($B$1, resultados!$A$1:$ZZ$1, 0))</f>
        <v/>
      </c>
      <c r="B513">
        <f>INDEX(resultados!$A$2:$ZZ$747, 507, MATCH($B$2, resultados!$A$1:$ZZ$1, 0))</f>
        <v/>
      </c>
      <c r="C513">
        <f>INDEX(resultados!$A$2:$ZZ$747, 507, MATCH($B$3, resultados!$A$1:$ZZ$1, 0))</f>
        <v/>
      </c>
    </row>
    <row r="514">
      <c r="A514">
        <f>INDEX(resultados!$A$2:$ZZ$747, 508, MATCH($B$1, resultados!$A$1:$ZZ$1, 0))</f>
        <v/>
      </c>
      <c r="B514">
        <f>INDEX(resultados!$A$2:$ZZ$747, 508, MATCH($B$2, resultados!$A$1:$ZZ$1, 0))</f>
        <v/>
      </c>
      <c r="C514">
        <f>INDEX(resultados!$A$2:$ZZ$747, 508, MATCH($B$3, resultados!$A$1:$ZZ$1, 0))</f>
        <v/>
      </c>
    </row>
    <row r="515">
      <c r="A515">
        <f>INDEX(resultados!$A$2:$ZZ$747, 509, MATCH($B$1, resultados!$A$1:$ZZ$1, 0))</f>
        <v/>
      </c>
      <c r="B515">
        <f>INDEX(resultados!$A$2:$ZZ$747, 509, MATCH($B$2, resultados!$A$1:$ZZ$1, 0))</f>
        <v/>
      </c>
      <c r="C515">
        <f>INDEX(resultados!$A$2:$ZZ$747, 509, MATCH($B$3, resultados!$A$1:$ZZ$1, 0))</f>
        <v/>
      </c>
    </row>
    <row r="516">
      <c r="A516">
        <f>INDEX(resultados!$A$2:$ZZ$747, 510, MATCH($B$1, resultados!$A$1:$ZZ$1, 0))</f>
        <v/>
      </c>
      <c r="B516">
        <f>INDEX(resultados!$A$2:$ZZ$747, 510, MATCH($B$2, resultados!$A$1:$ZZ$1, 0))</f>
        <v/>
      </c>
      <c r="C516">
        <f>INDEX(resultados!$A$2:$ZZ$747, 510, MATCH($B$3, resultados!$A$1:$ZZ$1, 0))</f>
        <v/>
      </c>
    </row>
    <row r="517">
      <c r="A517">
        <f>INDEX(resultados!$A$2:$ZZ$747, 511, MATCH($B$1, resultados!$A$1:$ZZ$1, 0))</f>
        <v/>
      </c>
      <c r="B517">
        <f>INDEX(resultados!$A$2:$ZZ$747, 511, MATCH($B$2, resultados!$A$1:$ZZ$1, 0))</f>
        <v/>
      </c>
      <c r="C517">
        <f>INDEX(resultados!$A$2:$ZZ$747, 511, MATCH($B$3, resultados!$A$1:$ZZ$1, 0))</f>
        <v/>
      </c>
    </row>
    <row r="518">
      <c r="A518">
        <f>INDEX(resultados!$A$2:$ZZ$747, 512, MATCH($B$1, resultados!$A$1:$ZZ$1, 0))</f>
        <v/>
      </c>
      <c r="B518">
        <f>INDEX(resultados!$A$2:$ZZ$747, 512, MATCH($B$2, resultados!$A$1:$ZZ$1, 0))</f>
        <v/>
      </c>
      <c r="C518">
        <f>INDEX(resultados!$A$2:$ZZ$747, 512, MATCH($B$3, resultados!$A$1:$ZZ$1, 0))</f>
        <v/>
      </c>
    </row>
    <row r="519">
      <c r="A519">
        <f>INDEX(resultados!$A$2:$ZZ$747, 513, MATCH($B$1, resultados!$A$1:$ZZ$1, 0))</f>
        <v/>
      </c>
      <c r="B519">
        <f>INDEX(resultados!$A$2:$ZZ$747, 513, MATCH($B$2, resultados!$A$1:$ZZ$1, 0))</f>
        <v/>
      </c>
      <c r="C519">
        <f>INDEX(resultados!$A$2:$ZZ$747, 513, MATCH($B$3, resultados!$A$1:$ZZ$1, 0))</f>
        <v/>
      </c>
    </row>
    <row r="520">
      <c r="A520">
        <f>INDEX(resultados!$A$2:$ZZ$747, 514, MATCH($B$1, resultados!$A$1:$ZZ$1, 0))</f>
        <v/>
      </c>
      <c r="B520">
        <f>INDEX(resultados!$A$2:$ZZ$747, 514, MATCH($B$2, resultados!$A$1:$ZZ$1, 0))</f>
        <v/>
      </c>
      <c r="C520">
        <f>INDEX(resultados!$A$2:$ZZ$747, 514, MATCH($B$3, resultados!$A$1:$ZZ$1, 0))</f>
        <v/>
      </c>
    </row>
    <row r="521">
      <c r="A521">
        <f>INDEX(resultados!$A$2:$ZZ$747, 515, MATCH($B$1, resultados!$A$1:$ZZ$1, 0))</f>
        <v/>
      </c>
      <c r="B521">
        <f>INDEX(resultados!$A$2:$ZZ$747, 515, MATCH($B$2, resultados!$A$1:$ZZ$1, 0))</f>
        <v/>
      </c>
      <c r="C521">
        <f>INDEX(resultados!$A$2:$ZZ$747, 515, MATCH($B$3, resultados!$A$1:$ZZ$1, 0))</f>
        <v/>
      </c>
    </row>
    <row r="522">
      <c r="A522">
        <f>INDEX(resultados!$A$2:$ZZ$747, 516, MATCH($B$1, resultados!$A$1:$ZZ$1, 0))</f>
        <v/>
      </c>
      <c r="B522">
        <f>INDEX(resultados!$A$2:$ZZ$747, 516, MATCH($B$2, resultados!$A$1:$ZZ$1, 0))</f>
        <v/>
      </c>
      <c r="C522">
        <f>INDEX(resultados!$A$2:$ZZ$747, 516, MATCH($B$3, resultados!$A$1:$ZZ$1, 0))</f>
        <v/>
      </c>
    </row>
    <row r="523">
      <c r="A523">
        <f>INDEX(resultados!$A$2:$ZZ$747, 517, MATCH($B$1, resultados!$A$1:$ZZ$1, 0))</f>
        <v/>
      </c>
      <c r="B523">
        <f>INDEX(resultados!$A$2:$ZZ$747, 517, MATCH($B$2, resultados!$A$1:$ZZ$1, 0))</f>
        <v/>
      </c>
      <c r="C523">
        <f>INDEX(resultados!$A$2:$ZZ$747, 517, MATCH($B$3, resultados!$A$1:$ZZ$1, 0))</f>
        <v/>
      </c>
    </row>
    <row r="524">
      <c r="A524">
        <f>INDEX(resultados!$A$2:$ZZ$747, 518, MATCH($B$1, resultados!$A$1:$ZZ$1, 0))</f>
        <v/>
      </c>
      <c r="B524">
        <f>INDEX(resultados!$A$2:$ZZ$747, 518, MATCH($B$2, resultados!$A$1:$ZZ$1, 0))</f>
        <v/>
      </c>
      <c r="C524">
        <f>INDEX(resultados!$A$2:$ZZ$747, 518, MATCH($B$3, resultados!$A$1:$ZZ$1, 0))</f>
        <v/>
      </c>
    </row>
    <row r="525">
      <c r="A525">
        <f>INDEX(resultados!$A$2:$ZZ$747, 519, MATCH($B$1, resultados!$A$1:$ZZ$1, 0))</f>
        <v/>
      </c>
      <c r="B525">
        <f>INDEX(resultados!$A$2:$ZZ$747, 519, MATCH($B$2, resultados!$A$1:$ZZ$1, 0))</f>
        <v/>
      </c>
      <c r="C525">
        <f>INDEX(resultados!$A$2:$ZZ$747, 519, MATCH($B$3, resultados!$A$1:$ZZ$1, 0))</f>
        <v/>
      </c>
    </row>
    <row r="526">
      <c r="A526">
        <f>INDEX(resultados!$A$2:$ZZ$747, 520, MATCH($B$1, resultados!$A$1:$ZZ$1, 0))</f>
        <v/>
      </c>
      <c r="B526">
        <f>INDEX(resultados!$A$2:$ZZ$747, 520, MATCH($B$2, resultados!$A$1:$ZZ$1, 0))</f>
        <v/>
      </c>
      <c r="C526">
        <f>INDEX(resultados!$A$2:$ZZ$747, 520, MATCH($B$3, resultados!$A$1:$ZZ$1, 0))</f>
        <v/>
      </c>
    </row>
    <row r="527">
      <c r="A527">
        <f>INDEX(resultados!$A$2:$ZZ$747, 521, MATCH($B$1, resultados!$A$1:$ZZ$1, 0))</f>
        <v/>
      </c>
      <c r="B527">
        <f>INDEX(resultados!$A$2:$ZZ$747, 521, MATCH($B$2, resultados!$A$1:$ZZ$1, 0))</f>
        <v/>
      </c>
      <c r="C527">
        <f>INDEX(resultados!$A$2:$ZZ$747, 521, MATCH($B$3, resultados!$A$1:$ZZ$1, 0))</f>
        <v/>
      </c>
    </row>
    <row r="528">
      <c r="A528">
        <f>INDEX(resultados!$A$2:$ZZ$747, 522, MATCH($B$1, resultados!$A$1:$ZZ$1, 0))</f>
        <v/>
      </c>
      <c r="B528">
        <f>INDEX(resultados!$A$2:$ZZ$747, 522, MATCH($B$2, resultados!$A$1:$ZZ$1, 0))</f>
        <v/>
      </c>
      <c r="C528">
        <f>INDEX(resultados!$A$2:$ZZ$747, 522, MATCH($B$3, resultados!$A$1:$ZZ$1, 0))</f>
        <v/>
      </c>
    </row>
    <row r="529">
      <c r="A529">
        <f>INDEX(resultados!$A$2:$ZZ$747, 523, MATCH($B$1, resultados!$A$1:$ZZ$1, 0))</f>
        <v/>
      </c>
      <c r="B529">
        <f>INDEX(resultados!$A$2:$ZZ$747, 523, MATCH($B$2, resultados!$A$1:$ZZ$1, 0))</f>
        <v/>
      </c>
      <c r="C529">
        <f>INDEX(resultados!$A$2:$ZZ$747, 523, MATCH($B$3, resultados!$A$1:$ZZ$1, 0))</f>
        <v/>
      </c>
    </row>
    <row r="530">
      <c r="A530">
        <f>INDEX(resultados!$A$2:$ZZ$747, 524, MATCH($B$1, resultados!$A$1:$ZZ$1, 0))</f>
        <v/>
      </c>
      <c r="B530">
        <f>INDEX(resultados!$A$2:$ZZ$747, 524, MATCH($B$2, resultados!$A$1:$ZZ$1, 0))</f>
        <v/>
      </c>
      <c r="C530">
        <f>INDEX(resultados!$A$2:$ZZ$747, 524, MATCH($B$3, resultados!$A$1:$ZZ$1, 0))</f>
        <v/>
      </c>
    </row>
    <row r="531">
      <c r="A531">
        <f>INDEX(resultados!$A$2:$ZZ$747, 525, MATCH($B$1, resultados!$A$1:$ZZ$1, 0))</f>
        <v/>
      </c>
      <c r="B531">
        <f>INDEX(resultados!$A$2:$ZZ$747, 525, MATCH($B$2, resultados!$A$1:$ZZ$1, 0))</f>
        <v/>
      </c>
      <c r="C531">
        <f>INDEX(resultados!$A$2:$ZZ$747, 525, MATCH($B$3, resultados!$A$1:$ZZ$1, 0))</f>
        <v/>
      </c>
    </row>
    <row r="532">
      <c r="A532">
        <f>INDEX(resultados!$A$2:$ZZ$747, 526, MATCH($B$1, resultados!$A$1:$ZZ$1, 0))</f>
        <v/>
      </c>
      <c r="B532">
        <f>INDEX(resultados!$A$2:$ZZ$747, 526, MATCH($B$2, resultados!$A$1:$ZZ$1, 0))</f>
        <v/>
      </c>
      <c r="C532">
        <f>INDEX(resultados!$A$2:$ZZ$747, 526, MATCH($B$3, resultados!$A$1:$ZZ$1, 0))</f>
        <v/>
      </c>
    </row>
    <row r="533">
      <c r="A533">
        <f>INDEX(resultados!$A$2:$ZZ$747, 527, MATCH($B$1, resultados!$A$1:$ZZ$1, 0))</f>
        <v/>
      </c>
      <c r="B533">
        <f>INDEX(resultados!$A$2:$ZZ$747, 527, MATCH($B$2, resultados!$A$1:$ZZ$1, 0))</f>
        <v/>
      </c>
      <c r="C533">
        <f>INDEX(resultados!$A$2:$ZZ$747, 527, MATCH($B$3, resultados!$A$1:$ZZ$1, 0))</f>
        <v/>
      </c>
    </row>
    <row r="534">
      <c r="A534">
        <f>INDEX(resultados!$A$2:$ZZ$747, 528, MATCH($B$1, resultados!$A$1:$ZZ$1, 0))</f>
        <v/>
      </c>
      <c r="B534">
        <f>INDEX(resultados!$A$2:$ZZ$747, 528, MATCH($B$2, resultados!$A$1:$ZZ$1, 0))</f>
        <v/>
      </c>
      <c r="C534">
        <f>INDEX(resultados!$A$2:$ZZ$747, 528, MATCH($B$3, resultados!$A$1:$ZZ$1, 0))</f>
        <v/>
      </c>
    </row>
    <row r="535">
      <c r="A535">
        <f>INDEX(resultados!$A$2:$ZZ$747, 529, MATCH($B$1, resultados!$A$1:$ZZ$1, 0))</f>
        <v/>
      </c>
      <c r="B535">
        <f>INDEX(resultados!$A$2:$ZZ$747, 529, MATCH($B$2, resultados!$A$1:$ZZ$1, 0))</f>
        <v/>
      </c>
      <c r="C535">
        <f>INDEX(resultados!$A$2:$ZZ$747, 529, MATCH($B$3, resultados!$A$1:$ZZ$1, 0))</f>
        <v/>
      </c>
    </row>
    <row r="536">
      <c r="A536">
        <f>INDEX(resultados!$A$2:$ZZ$747, 530, MATCH($B$1, resultados!$A$1:$ZZ$1, 0))</f>
        <v/>
      </c>
      <c r="B536">
        <f>INDEX(resultados!$A$2:$ZZ$747, 530, MATCH($B$2, resultados!$A$1:$ZZ$1, 0))</f>
        <v/>
      </c>
      <c r="C536">
        <f>INDEX(resultados!$A$2:$ZZ$747, 530, MATCH($B$3, resultados!$A$1:$ZZ$1, 0))</f>
        <v/>
      </c>
    </row>
    <row r="537">
      <c r="A537">
        <f>INDEX(resultados!$A$2:$ZZ$747, 531, MATCH($B$1, resultados!$A$1:$ZZ$1, 0))</f>
        <v/>
      </c>
      <c r="B537">
        <f>INDEX(resultados!$A$2:$ZZ$747, 531, MATCH($B$2, resultados!$A$1:$ZZ$1, 0))</f>
        <v/>
      </c>
      <c r="C537">
        <f>INDEX(resultados!$A$2:$ZZ$747, 531, MATCH($B$3, resultados!$A$1:$ZZ$1, 0))</f>
        <v/>
      </c>
    </row>
    <row r="538">
      <c r="A538">
        <f>INDEX(resultados!$A$2:$ZZ$747, 532, MATCH($B$1, resultados!$A$1:$ZZ$1, 0))</f>
        <v/>
      </c>
      <c r="B538">
        <f>INDEX(resultados!$A$2:$ZZ$747, 532, MATCH($B$2, resultados!$A$1:$ZZ$1, 0))</f>
        <v/>
      </c>
      <c r="C538">
        <f>INDEX(resultados!$A$2:$ZZ$747, 532, MATCH($B$3, resultados!$A$1:$ZZ$1, 0))</f>
        <v/>
      </c>
    </row>
    <row r="539">
      <c r="A539">
        <f>INDEX(resultados!$A$2:$ZZ$747, 533, MATCH($B$1, resultados!$A$1:$ZZ$1, 0))</f>
        <v/>
      </c>
      <c r="B539">
        <f>INDEX(resultados!$A$2:$ZZ$747, 533, MATCH($B$2, resultados!$A$1:$ZZ$1, 0))</f>
        <v/>
      </c>
      <c r="C539">
        <f>INDEX(resultados!$A$2:$ZZ$747, 533, MATCH($B$3, resultados!$A$1:$ZZ$1, 0))</f>
        <v/>
      </c>
    </row>
    <row r="540">
      <c r="A540">
        <f>INDEX(resultados!$A$2:$ZZ$747, 534, MATCH($B$1, resultados!$A$1:$ZZ$1, 0))</f>
        <v/>
      </c>
      <c r="B540">
        <f>INDEX(resultados!$A$2:$ZZ$747, 534, MATCH($B$2, resultados!$A$1:$ZZ$1, 0))</f>
        <v/>
      </c>
      <c r="C540">
        <f>INDEX(resultados!$A$2:$ZZ$747, 534, MATCH($B$3, resultados!$A$1:$ZZ$1, 0))</f>
        <v/>
      </c>
    </row>
    <row r="541">
      <c r="A541">
        <f>INDEX(resultados!$A$2:$ZZ$747, 535, MATCH($B$1, resultados!$A$1:$ZZ$1, 0))</f>
        <v/>
      </c>
      <c r="B541">
        <f>INDEX(resultados!$A$2:$ZZ$747, 535, MATCH($B$2, resultados!$A$1:$ZZ$1, 0))</f>
        <v/>
      </c>
      <c r="C541">
        <f>INDEX(resultados!$A$2:$ZZ$747, 535, MATCH($B$3, resultados!$A$1:$ZZ$1, 0))</f>
        <v/>
      </c>
    </row>
    <row r="542">
      <c r="A542">
        <f>INDEX(resultados!$A$2:$ZZ$747, 536, MATCH($B$1, resultados!$A$1:$ZZ$1, 0))</f>
        <v/>
      </c>
      <c r="B542">
        <f>INDEX(resultados!$A$2:$ZZ$747, 536, MATCH($B$2, resultados!$A$1:$ZZ$1, 0))</f>
        <v/>
      </c>
      <c r="C542">
        <f>INDEX(resultados!$A$2:$ZZ$747, 536, MATCH($B$3, resultados!$A$1:$ZZ$1, 0))</f>
        <v/>
      </c>
    </row>
    <row r="543">
      <c r="A543">
        <f>INDEX(resultados!$A$2:$ZZ$747, 537, MATCH($B$1, resultados!$A$1:$ZZ$1, 0))</f>
        <v/>
      </c>
      <c r="B543">
        <f>INDEX(resultados!$A$2:$ZZ$747, 537, MATCH($B$2, resultados!$A$1:$ZZ$1, 0))</f>
        <v/>
      </c>
      <c r="C543">
        <f>INDEX(resultados!$A$2:$ZZ$747, 537, MATCH($B$3, resultados!$A$1:$ZZ$1, 0))</f>
        <v/>
      </c>
    </row>
    <row r="544">
      <c r="A544">
        <f>INDEX(resultados!$A$2:$ZZ$747, 538, MATCH($B$1, resultados!$A$1:$ZZ$1, 0))</f>
        <v/>
      </c>
      <c r="B544">
        <f>INDEX(resultados!$A$2:$ZZ$747, 538, MATCH($B$2, resultados!$A$1:$ZZ$1, 0))</f>
        <v/>
      </c>
      <c r="C544">
        <f>INDEX(resultados!$A$2:$ZZ$747, 538, MATCH($B$3, resultados!$A$1:$ZZ$1, 0))</f>
        <v/>
      </c>
    </row>
    <row r="545">
      <c r="A545">
        <f>INDEX(resultados!$A$2:$ZZ$747, 539, MATCH($B$1, resultados!$A$1:$ZZ$1, 0))</f>
        <v/>
      </c>
      <c r="B545">
        <f>INDEX(resultados!$A$2:$ZZ$747, 539, MATCH($B$2, resultados!$A$1:$ZZ$1, 0))</f>
        <v/>
      </c>
      <c r="C545">
        <f>INDEX(resultados!$A$2:$ZZ$747, 539, MATCH($B$3, resultados!$A$1:$ZZ$1, 0))</f>
        <v/>
      </c>
    </row>
    <row r="546">
      <c r="A546">
        <f>INDEX(resultados!$A$2:$ZZ$747, 540, MATCH($B$1, resultados!$A$1:$ZZ$1, 0))</f>
        <v/>
      </c>
      <c r="B546">
        <f>INDEX(resultados!$A$2:$ZZ$747, 540, MATCH($B$2, resultados!$A$1:$ZZ$1, 0))</f>
        <v/>
      </c>
      <c r="C546">
        <f>INDEX(resultados!$A$2:$ZZ$747, 540, MATCH($B$3, resultados!$A$1:$ZZ$1, 0))</f>
        <v/>
      </c>
    </row>
    <row r="547">
      <c r="A547">
        <f>INDEX(resultados!$A$2:$ZZ$747, 541, MATCH($B$1, resultados!$A$1:$ZZ$1, 0))</f>
        <v/>
      </c>
      <c r="B547">
        <f>INDEX(resultados!$A$2:$ZZ$747, 541, MATCH($B$2, resultados!$A$1:$ZZ$1, 0))</f>
        <v/>
      </c>
      <c r="C547">
        <f>INDEX(resultados!$A$2:$ZZ$747, 541, MATCH($B$3, resultados!$A$1:$ZZ$1, 0))</f>
        <v/>
      </c>
    </row>
    <row r="548">
      <c r="A548">
        <f>INDEX(resultados!$A$2:$ZZ$747, 542, MATCH($B$1, resultados!$A$1:$ZZ$1, 0))</f>
        <v/>
      </c>
      <c r="B548">
        <f>INDEX(resultados!$A$2:$ZZ$747, 542, MATCH($B$2, resultados!$A$1:$ZZ$1, 0))</f>
        <v/>
      </c>
      <c r="C548">
        <f>INDEX(resultados!$A$2:$ZZ$747, 542, MATCH($B$3, resultados!$A$1:$ZZ$1, 0))</f>
        <v/>
      </c>
    </row>
    <row r="549">
      <c r="A549">
        <f>INDEX(resultados!$A$2:$ZZ$747, 543, MATCH($B$1, resultados!$A$1:$ZZ$1, 0))</f>
        <v/>
      </c>
      <c r="B549">
        <f>INDEX(resultados!$A$2:$ZZ$747, 543, MATCH($B$2, resultados!$A$1:$ZZ$1, 0))</f>
        <v/>
      </c>
      <c r="C549">
        <f>INDEX(resultados!$A$2:$ZZ$747, 543, MATCH($B$3, resultados!$A$1:$ZZ$1, 0))</f>
        <v/>
      </c>
    </row>
    <row r="550">
      <c r="A550">
        <f>INDEX(resultados!$A$2:$ZZ$747, 544, MATCH($B$1, resultados!$A$1:$ZZ$1, 0))</f>
        <v/>
      </c>
      <c r="B550">
        <f>INDEX(resultados!$A$2:$ZZ$747, 544, MATCH($B$2, resultados!$A$1:$ZZ$1, 0))</f>
        <v/>
      </c>
      <c r="C550">
        <f>INDEX(resultados!$A$2:$ZZ$747, 544, MATCH($B$3, resultados!$A$1:$ZZ$1, 0))</f>
        <v/>
      </c>
    </row>
    <row r="551">
      <c r="A551">
        <f>INDEX(resultados!$A$2:$ZZ$747, 545, MATCH($B$1, resultados!$A$1:$ZZ$1, 0))</f>
        <v/>
      </c>
      <c r="B551">
        <f>INDEX(resultados!$A$2:$ZZ$747, 545, MATCH($B$2, resultados!$A$1:$ZZ$1, 0))</f>
        <v/>
      </c>
      <c r="C551">
        <f>INDEX(resultados!$A$2:$ZZ$747, 545, MATCH($B$3, resultados!$A$1:$ZZ$1, 0))</f>
        <v/>
      </c>
    </row>
    <row r="552">
      <c r="A552">
        <f>INDEX(resultados!$A$2:$ZZ$747, 546, MATCH($B$1, resultados!$A$1:$ZZ$1, 0))</f>
        <v/>
      </c>
      <c r="B552">
        <f>INDEX(resultados!$A$2:$ZZ$747, 546, MATCH($B$2, resultados!$A$1:$ZZ$1, 0))</f>
        <v/>
      </c>
      <c r="C552">
        <f>INDEX(resultados!$A$2:$ZZ$747, 546, MATCH($B$3, resultados!$A$1:$ZZ$1, 0))</f>
        <v/>
      </c>
    </row>
    <row r="553">
      <c r="A553">
        <f>INDEX(resultados!$A$2:$ZZ$747, 547, MATCH($B$1, resultados!$A$1:$ZZ$1, 0))</f>
        <v/>
      </c>
      <c r="B553">
        <f>INDEX(resultados!$A$2:$ZZ$747, 547, MATCH($B$2, resultados!$A$1:$ZZ$1, 0))</f>
        <v/>
      </c>
      <c r="C553">
        <f>INDEX(resultados!$A$2:$ZZ$747, 547, MATCH($B$3, resultados!$A$1:$ZZ$1, 0))</f>
        <v/>
      </c>
    </row>
    <row r="554">
      <c r="A554">
        <f>INDEX(resultados!$A$2:$ZZ$747, 548, MATCH($B$1, resultados!$A$1:$ZZ$1, 0))</f>
        <v/>
      </c>
      <c r="B554">
        <f>INDEX(resultados!$A$2:$ZZ$747, 548, MATCH($B$2, resultados!$A$1:$ZZ$1, 0))</f>
        <v/>
      </c>
      <c r="C554">
        <f>INDEX(resultados!$A$2:$ZZ$747, 548, MATCH($B$3, resultados!$A$1:$ZZ$1, 0))</f>
        <v/>
      </c>
    </row>
    <row r="555">
      <c r="A555">
        <f>INDEX(resultados!$A$2:$ZZ$747, 549, MATCH($B$1, resultados!$A$1:$ZZ$1, 0))</f>
        <v/>
      </c>
      <c r="B555">
        <f>INDEX(resultados!$A$2:$ZZ$747, 549, MATCH($B$2, resultados!$A$1:$ZZ$1, 0))</f>
        <v/>
      </c>
      <c r="C555">
        <f>INDEX(resultados!$A$2:$ZZ$747, 549, MATCH($B$3, resultados!$A$1:$ZZ$1, 0))</f>
        <v/>
      </c>
    </row>
    <row r="556">
      <c r="A556">
        <f>INDEX(resultados!$A$2:$ZZ$747, 550, MATCH($B$1, resultados!$A$1:$ZZ$1, 0))</f>
        <v/>
      </c>
      <c r="B556">
        <f>INDEX(resultados!$A$2:$ZZ$747, 550, MATCH($B$2, resultados!$A$1:$ZZ$1, 0))</f>
        <v/>
      </c>
      <c r="C556">
        <f>INDEX(resultados!$A$2:$ZZ$747, 550, MATCH($B$3, resultados!$A$1:$ZZ$1, 0))</f>
        <v/>
      </c>
    </row>
    <row r="557">
      <c r="A557">
        <f>INDEX(resultados!$A$2:$ZZ$747, 551, MATCH($B$1, resultados!$A$1:$ZZ$1, 0))</f>
        <v/>
      </c>
      <c r="B557">
        <f>INDEX(resultados!$A$2:$ZZ$747, 551, MATCH($B$2, resultados!$A$1:$ZZ$1, 0))</f>
        <v/>
      </c>
      <c r="C557">
        <f>INDEX(resultados!$A$2:$ZZ$747, 551, MATCH($B$3, resultados!$A$1:$ZZ$1, 0))</f>
        <v/>
      </c>
    </row>
    <row r="558">
      <c r="A558">
        <f>INDEX(resultados!$A$2:$ZZ$747, 552, MATCH($B$1, resultados!$A$1:$ZZ$1, 0))</f>
        <v/>
      </c>
      <c r="B558">
        <f>INDEX(resultados!$A$2:$ZZ$747, 552, MATCH($B$2, resultados!$A$1:$ZZ$1, 0))</f>
        <v/>
      </c>
      <c r="C558">
        <f>INDEX(resultados!$A$2:$ZZ$747, 552, MATCH($B$3, resultados!$A$1:$ZZ$1, 0))</f>
        <v/>
      </c>
    </row>
    <row r="559">
      <c r="A559">
        <f>INDEX(resultados!$A$2:$ZZ$747, 553, MATCH($B$1, resultados!$A$1:$ZZ$1, 0))</f>
        <v/>
      </c>
      <c r="B559">
        <f>INDEX(resultados!$A$2:$ZZ$747, 553, MATCH($B$2, resultados!$A$1:$ZZ$1, 0))</f>
        <v/>
      </c>
      <c r="C559">
        <f>INDEX(resultados!$A$2:$ZZ$747, 553, MATCH($B$3, resultados!$A$1:$ZZ$1, 0))</f>
        <v/>
      </c>
    </row>
    <row r="560">
      <c r="A560">
        <f>INDEX(resultados!$A$2:$ZZ$747, 554, MATCH($B$1, resultados!$A$1:$ZZ$1, 0))</f>
        <v/>
      </c>
      <c r="B560">
        <f>INDEX(resultados!$A$2:$ZZ$747, 554, MATCH($B$2, resultados!$A$1:$ZZ$1, 0))</f>
        <v/>
      </c>
      <c r="C560">
        <f>INDEX(resultados!$A$2:$ZZ$747, 554, MATCH($B$3, resultados!$A$1:$ZZ$1, 0))</f>
        <v/>
      </c>
    </row>
    <row r="561">
      <c r="A561">
        <f>INDEX(resultados!$A$2:$ZZ$747, 555, MATCH($B$1, resultados!$A$1:$ZZ$1, 0))</f>
        <v/>
      </c>
      <c r="B561">
        <f>INDEX(resultados!$A$2:$ZZ$747, 555, MATCH($B$2, resultados!$A$1:$ZZ$1, 0))</f>
        <v/>
      </c>
      <c r="C561">
        <f>INDEX(resultados!$A$2:$ZZ$747, 555, MATCH($B$3, resultados!$A$1:$ZZ$1, 0))</f>
        <v/>
      </c>
    </row>
    <row r="562">
      <c r="A562">
        <f>INDEX(resultados!$A$2:$ZZ$747, 556, MATCH($B$1, resultados!$A$1:$ZZ$1, 0))</f>
        <v/>
      </c>
      <c r="B562">
        <f>INDEX(resultados!$A$2:$ZZ$747, 556, MATCH($B$2, resultados!$A$1:$ZZ$1, 0))</f>
        <v/>
      </c>
      <c r="C562">
        <f>INDEX(resultados!$A$2:$ZZ$747, 556, MATCH($B$3, resultados!$A$1:$ZZ$1, 0))</f>
        <v/>
      </c>
    </row>
    <row r="563">
      <c r="A563">
        <f>INDEX(resultados!$A$2:$ZZ$747, 557, MATCH($B$1, resultados!$A$1:$ZZ$1, 0))</f>
        <v/>
      </c>
      <c r="B563">
        <f>INDEX(resultados!$A$2:$ZZ$747, 557, MATCH($B$2, resultados!$A$1:$ZZ$1, 0))</f>
        <v/>
      </c>
      <c r="C563">
        <f>INDEX(resultados!$A$2:$ZZ$747, 557, MATCH($B$3, resultados!$A$1:$ZZ$1, 0))</f>
        <v/>
      </c>
    </row>
    <row r="564">
      <c r="A564">
        <f>INDEX(resultados!$A$2:$ZZ$747, 558, MATCH($B$1, resultados!$A$1:$ZZ$1, 0))</f>
        <v/>
      </c>
      <c r="B564">
        <f>INDEX(resultados!$A$2:$ZZ$747, 558, MATCH($B$2, resultados!$A$1:$ZZ$1, 0))</f>
        <v/>
      </c>
      <c r="C564">
        <f>INDEX(resultados!$A$2:$ZZ$747, 558, MATCH($B$3, resultados!$A$1:$ZZ$1, 0))</f>
        <v/>
      </c>
    </row>
    <row r="565">
      <c r="A565">
        <f>INDEX(resultados!$A$2:$ZZ$747, 559, MATCH($B$1, resultados!$A$1:$ZZ$1, 0))</f>
        <v/>
      </c>
      <c r="B565">
        <f>INDEX(resultados!$A$2:$ZZ$747, 559, MATCH($B$2, resultados!$A$1:$ZZ$1, 0))</f>
        <v/>
      </c>
      <c r="C565">
        <f>INDEX(resultados!$A$2:$ZZ$747, 559, MATCH($B$3, resultados!$A$1:$ZZ$1, 0))</f>
        <v/>
      </c>
    </row>
    <row r="566">
      <c r="A566">
        <f>INDEX(resultados!$A$2:$ZZ$747, 560, MATCH($B$1, resultados!$A$1:$ZZ$1, 0))</f>
        <v/>
      </c>
      <c r="B566">
        <f>INDEX(resultados!$A$2:$ZZ$747, 560, MATCH($B$2, resultados!$A$1:$ZZ$1, 0))</f>
        <v/>
      </c>
      <c r="C566">
        <f>INDEX(resultados!$A$2:$ZZ$747, 560, MATCH($B$3, resultados!$A$1:$ZZ$1, 0))</f>
        <v/>
      </c>
    </row>
    <row r="567">
      <c r="A567">
        <f>INDEX(resultados!$A$2:$ZZ$747, 561, MATCH($B$1, resultados!$A$1:$ZZ$1, 0))</f>
        <v/>
      </c>
      <c r="B567">
        <f>INDEX(resultados!$A$2:$ZZ$747, 561, MATCH($B$2, resultados!$A$1:$ZZ$1, 0))</f>
        <v/>
      </c>
      <c r="C567">
        <f>INDEX(resultados!$A$2:$ZZ$747, 561, MATCH($B$3, resultados!$A$1:$ZZ$1, 0))</f>
        <v/>
      </c>
    </row>
    <row r="568">
      <c r="A568">
        <f>INDEX(resultados!$A$2:$ZZ$747, 562, MATCH($B$1, resultados!$A$1:$ZZ$1, 0))</f>
        <v/>
      </c>
      <c r="B568">
        <f>INDEX(resultados!$A$2:$ZZ$747, 562, MATCH($B$2, resultados!$A$1:$ZZ$1, 0))</f>
        <v/>
      </c>
      <c r="C568">
        <f>INDEX(resultados!$A$2:$ZZ$747, 562, MATCH($B$3, resultados!$A$1:$ZZ$1, 0))</f>
        <v/>
      </c>
    </row>
    <row r="569">
      <c r="A569">
        <f>INDEX(resultados!$A$2:$ZZ$747, 563, MATCH($B$1, resultados!$A$1:$ZZ$1, 0))</f>
        <v/>
      </c>
      <c r="B569">
        <f>INDEX(resultados!$A$2:$ZZ$747, 563, MATCH($B$2, resultados!$A$1:$ZZ$1, 0))</f>
        <v/>
      </c>
      <c r="C569">
        <f>INDEX(resultados!$A$2:$ZZ$747, 563, MATCH($B$3, resultados!$A$1:$ZZ$1, 0))</f>
        <v/>
      </c>
    </row>
    <row r="570">
      <c r="A570">
        <f>INDEX(resultados!$A$2:$ZZ$747, 564, MATCH($B$1, resultados!$A$1:$ZZ$1, 0))</f>
        <v/>
      </c>
      <c r="B570">
        <f>INDEX(resultados!$A$2:$ZZ$747, 564, MATCH($B$2, resultados!$A$1:$ZZ$1, 0))</f>
        <v/>
      </c>
      <c r="C570">
        <f>INDEX(resultados!$A$2:$ZZ$747, 564, MATCH($B$3, resultados!$A$1:$ZZ$1, 0))</f>
        <v/>
      </c>
    </row>
    <row r="571">
      <c r="A571">
        <f>INDEX(resultados!$A$2:$ZZ$747, 565, MATCH($B$1, resultados!$A$1:$ZZ$1, 0))</f>
        <v/>
      </c>
      <c r="B571">
        <f>INDEX(resultados!$A$2:$ZZ$747, 565, MATCH($B$2, resultados!$A$1:$ZZ$1, 0))</f>
        <v/>
      </c>
      <c r="C571">
        <f>INDEX(resultados!$A$2:$ZZ$747, 565, MATCH($B$3, resultados!$A$1:$ZZ$1, 0))</f>
        <v/>
      </c>
    </row>
    <row r="572">
      <c r="A572">
        <f>INDEX(resultados!$A$2:$ZZ$747, 566, MATCH($B$1, resultados!$A$1:$ZZ$1, 0))</f>
        <v/>
      </c>
      <c r="B572">
        <f>INDEX(resultados!$A$2:$ZZ$747, 566, MATCH($B$2, resultados!$A$1:$ZZ$1, 0))</f>
        <v/>
      </c>
      <c r="C572">
        <f>INDEX(resultados!$A$2:$ZZ$747, 566, MATCH($B$3, resultados!$A$1:$ZZ$1, 0))</f>
        <v/>
      </c>
    </row>
    <row r="573">
      <c r="A573">
        <f>INDEX(resultados!$A$2:$ZZ$747, 567, MATCH($B$1, resultados!$A$1:$ZZ$1, 0))</f>
        <v/>
      </c>
      <c r="B573">
        <f>INDEX(resultados!$A$2:$ZZ$747, 567, MATCH($B$2, resultados!$A$1:$ZZ$1, 0))</f>
        <v/>
      </c>
      <c r="C573">
        <f>INDEX(resultados!$A$2:$ZZ$747, 567, MATCH($B$3, resultados!$A$1:$ZZ$1, 0))</f>
        <v/>
      </c>
    </row>
    <row r="574">
      <c r="A574">
        <f>INDEX(resultados!$A$2:$ZZ$747, 568, MATCH($B$1, resultados!$A$1:$ZZ$1, 0))</f>
        <v/>
      </c>
      <c r="B574">
        <f>INDEX(resultados!$A$2:$ZZ$747, 568, MATCH($B$2, resultados!$A$1:$ZZ$1, 0))</f>
        <v/>
      </c>
      <c r="C574">
        <f>INDEX(resultados!$A$2:$ZZ$747, 568, MATCH($B$3, resultados!$A$1:$ZZ$1, 0))</f>
        <v/>
      </c>
    </row>
    <row r="575">
      <c r="A575">
        <f>INDEX(resultados!$A$2:$ZZ$747, 569, MATCH($B$1, resultados!$A$1:$ZZ$1, 0))</f>
        <v/>
      </c>
      <c r="B575">
        <f>INDEX(resultados!$A$2:$ZZ$747, 569, MATCH($B$2, resultados!$A$1:$ZZ$1, 0))</f>
        <v/>
      </c>
      <c r="C575">
        <f>INDEX(resultados!$A$2:$ZZ$747, 569, MATCH($B$3, resultados!$A$1:$ZZ$1, 0))</f>
        <v/>
      </c>
    </row>
    <row r="576">
      <c r="A576">
        <f>INDEX(resultados!$A$2:$ZZ$747, 570, MATCH($B$1, resultados!$A$1:$ZZ$1, 0))</f>
        <v/>
      </c>
      <c r="B576">
        <f>INDEX(resultados!$A$2:$ZZ$747, 570, MATCH($B$2, resultados!$A$1:$ZZ$1, 0))</f>
        <v/>
      </c>
      <c r="C576">
        <f>INDEX(resultados!$A$2:$ZZ$747, 570, MATCH($B$3, resultados!$A$1:$ZZ$1, 0))</f>
        <v/>
      </c>
    </row>
    <row r="577">
      <c r="A577">
        <f>INDEX(resultados!$A$2:$ZZ$747, 571, MATCH($B$1, resultados!$A$1:$ZZ$1, 0))</f>
        <v/>
      </c>
      <c r="B577">
        <f>INDEX(resultados!$A$2:$ZZ$747, 571, MATCH($B$2, resultados!$A$1:$ZZ$1, 0))</f>
        <v/>
      </c>
      <c r="C577">
        <f>INDEX(resultados!$A$2:$ZZ$747, 571, MATCH($B$3, resultados!$A$1:$ZZ$1, 0))</f>
        <v/>
      </c>
    </row>
    <row r="578">
      <c r="A578">
        <f>INDEX(resultados!$A$2:$ZZ$747, 572, MATCH($B$1, resultados!$A$1:$ZZ$1, 0))</f>
        <v/>
      </c>
      <c r="B578">
        <f>INDEX(resultados!$A$2:$ZZ$747, 572, MATCH($B$2, resultados!$A$1:$ZZ$1, 0))</f>
        <v/>
      </c>
      <c r="C578">
        <f>INDEX(resultados!$A$2:$ZZ$747, 572, MATCH($B$3, resultados!$A$1:$ZZ$1, 0))</f>
        <v/>
      </c>
    </row>
    <row r="579">
      <c r="A579">
        <f>INDEX(resultados!$A$2:$ZZ$747, 573, MATCH($B$1, resultados!$A$1:$ZZ$1, 0))</f>
        <v/>
      </c>
      <c r="B579">
        <f>INDEX(resultados!$A$2:$ZZ$747, 573, MATCH($B$2, resultados!$A$1:$ZZ$1, 0))</f>
        <v/>
      </c>
      <c r="C579">
        <f>INDEX(resultados!$A$2:$ZZ$747, 573, MATCH($B$3, resultados!$A$1:$ZZ$1, 0))</f>
        <v/>
      </c>
    </row>
    <row r="580">
      <c r="A580">
        <f>INDEX(resultados!$A$2:$ZZ$747, 574, MATCH($B$1, resultados!$A$1:$ZZ$1, 0))</f>
        <v/>
      </c>
      <c r="B580">
        <f>INDEX(resultados!$A$2:$ZZ$747, 574, MATCH($B$2, resultados!$A$1:$ZZ$1, 0))</f>
        <v/>
      </c>
      <c r="C580">
        <f>INDEX(resultados!$A$2:$ZZ$747, 574, MATCH($B$3, resultados!$A$1:$ZZ$1, 0))</f>
        <v/>
      </c>
    </row>
    <row r="581">
      <c r="A581">
        <f>INDEX(resultados!$A$2:$ZZ$747, 575, MATCH($B$1, resultados!$A$1:$ZZ$1, 0))</f>
        <v/>
      </c>
      <c r="B581">
        <f>INDEX(resultados!$A$2:$ZZ$747, 575, MATCH($B$2, resultados!$A$1:$ZZ$1, 0))</f>
        <v/>
      </c>
      <c r="C581">
        <f>INDEX(resultados!$A$2:$ZZ$747, 575, MATCH($B$3, resultados!$A$1:$ZZ$1, 0))</f>
        <v/>
      </c>
    </row>
    <row r="582">
      <c r="A582">
        <f>INDEX(resultados!$A$2:$ZZ$747, 576, MATCH($B$1, resultados!$A$1:$ZZ$1, 0))</f>
        <v/>
      </c>
      <c r="B582">
        <f>INDEX(resultados!$A$2:$ZZ$747, 576, MATCH($B$2, resultados!$A$1:$ZZ$1, 0))</f>
        <v/>
      </c>
      <c r="C582">
        <f>INDEX(resultados!$A$2:$ZZ$747, 576, MATCH($B$3, resultados!$A$1:$ZZ$1, 0))</f>
        <v/>
      </c>
    </row>
    <row r="583">
      <c r="A583">
        <f>INDEX(resultados!$A$2:$ZZ$747, 577, MATCH($B$1, resultados!$A$1:$ZZ$1, 0))</f>
        <v/>
      </c>
      <c r="B583">
        <f>INDEX(resultados!$A$2:$ZZ$747, 577, MATCH($B$2, resultados!$A$1:$ZZ$1, 0))</f>
        <v/>
      </c>
      <c r="C583">
        <f>INDEX(resultados!$A$2:$ZZ$747, 577, MATCH($B$3, resultados!$A$1:$ZZ$1, 0))</f>
        <v/>
      </c>
    </row>
    <row r="584">
      <c r="A584">
        <f>INDEX(resultados!$A$2:$ZZ$747, 578, MATCH($B$1, resultados!$A$1:$ZZ$1, 0))</f>
        <v/>
      </c>
      <c r="B584">
        <f>INDEX(resultados!$A$2:$ZZ$747, 578, MATCH($B$2, resultados!$A$1:$ZZ$1, 0))</f>
        <v/>
      </c>
      <c r="C584">
        <f>INDEX(resultados!$A$2:$ZZ$747, 578, MATCH($B$3, resultados!$A$1:$ZZ$1, 0))</f>
        <v/>
      </c>
    </row>
    <row r="585">
      <c r="A585">
        <f>INDEX(resultados!$A$2:$ZZ$747, 579, MATCH($B$1, resultados!$A$1:$ZZ$1, 0))</f>
        <v/>
      </c>
      <c r="B585">
        <f>INDEX(resultados!$A$2:$ZZ$747, 579, MATCH($B$2, resultados!$A$1:$ZZ$1, 0))</f>
        <v/>
      </c>
      <c r="C585">
        <f>INDEX(resultados!$A$2:$ZZ$747, 579, MATCH($B$3, resultados!$A$1:$ZZ$1, 0))</f>
        <v/>
      </c>
    </row>
    <row r="586">
      <c r="A586">
        <f>INDEX(resultados!$A$2:$ZZ$747, 580, MATCH($B$1, resultados!$A$1:$ZZ$1, 0))</f>
        <v/>
      </c>
      <c r="B586">
        <f>INDEX(resultados!$A$2:$ZZ$747, 580, MATCH($B$2, resultados!$A$1:$ZZ$1, 0))</f>
        <v/>
      </c>
      <c r="C586">
        <f>INDEX(resultados!$A$2:$ZZ$747, 580, MATCH($B$3, resultados!$A$1:$ZZ$1, 0))</f>
        <v/>
      </c>
    </row>
    <row r="587">
      <c r="A587">
        <f>INDEX(resultados!$A$2:$ZZ$747, 581, MATCH($B$1, resultados!$A$1:$ZZ$1, 0))</f>
        <v/>
      </c>
      <c r="B587">
        <f>INDEX(resultados!$A$2:$ZZ$747, 581, MATCH($B$2, resultados!$A$1:$ZZ$1, 0))</f>
        <v/>
      </c>
      <c r="C587">
        <f>INDEX(resultados!$A$2:$ZZ$747, 581, MATCH($B$3, resultados!$A$1:$ZZ$1, 0))</f>
        <v/>
      </c>
    </row>
    <row r="588">
      <c r="A588">
        <f>INDEX(resultados!$A$2:$ZZ$747, 582, MATCH($B$1, resultados!$A$1:$ZZ$1, 0))</f>
        <v/>
      </c>
      <c r="B588">
        <f>INDEX(resultados!$A$2:$ZZ$747, 582, MATCH($B$2, resultados!$A$1:$ZZ$1, 0))</f>
        <v/>
      </c>
      <c r="C588">
        <f>INDEX(resultados!$A$2:$ZZ$747, 582, MATCH($B$3, resultados!$A$1:$ZZ$1, 0))</f>
        <v/>
      </c>
    </row>
    <row r="589">
      <c r="A589">
        <f>INDEX(resultados!$A$2:$ZZ$747, 583, MATCH($B$1, resultados!$A$1:$ZZ$1, 0))</f>
        <v/>
      </c>
      <c r="B589">
        <f>INDEX(resultados!$A$2:$ZZ$747, 583, MATCH($B$2, resultados!$A$1:$ZZ$1, 0))</f>
        <v/>
      </c>
      <c r="C589">
        <f>INDEX(resultados!$A$2:$ZZ$747, 583, MATCH($B$3, resultados!$A$1:$ZZ$1, 0))</f>
        <v/>
      </c>
    </row>
    <row r="590">
      <c r="A590">
        <f>INDEX(resultados!$A$2:$ZZ$747, 584, MATCH($B$1, resultados!$A$1:$ZZ$1, 0))</f>
        <v/>
      </c>
      <c r="B590">
        <f>INDEX(resultados!$A$2:$ZZ$747, 584, MATCH($B$2, resultados!$A$1:$ZZ$1, 0))</f>
        <v/>
      </c>
      <c r="C590">
        <f>INDEX(resultados!$A$2:$ZZ$747, 584, MATCH($B$3, resultados!$A$1:$ZZ$1, 0))</f>
        <v/>
      </c>
    </row>
    <row r="591">
      <c r="A591">
        <f>INDEX(resultados!$A$2:$ZZ$747, 585, MATCH($B$1, resultados!$A$1:$ZZ$1, 0))</f>
        <v/>
      </c>
      <c r="B591">
        <f>INDEX(resultados!$A$2:$ZZ$747, 585, MATCH($B$2, resultados!$A$1:$ZZ$1, 0))</f>
        <v/>
      </c>
      <c r="C591">
        <f>INDEX(resultados!$A$2:$ZZ$747, 585, MATCH($B$3, resultados!$A$1:$ZZ$1, 0))</f>
        <v/>
      </c>
    </row>
    <row r="592">
      <c r="A592">
        <f>INDEX(resultados!$A$2:$ZZ$747, 586, MATCH($B$1, resultados!$A$1:$ZZ$1, 0))</f>
        <v/>
      </c>
      <c r="B592">
        <f>INDEX(resultados!$A$2:$ZZ$747, 586, MATCH($B$2, resultados!$A$1:$ZZ$1, 0))</f>
        <v/>
      </c>
      <c r="C592">
        <f>INDEX(resultados!$A$2:$ZZ$747, 586, MATCH($B$3, resultados!$A$1:$ZZ$1, 0))</f>
        <v/>
      </c>
    </row>
    <row r="593">
      <c r="A593">
        <f>INDEX(resultados!$A$2:$ZZ$747, 587, MATCH($B$1, resultados!$A$1:$ZZ$1, 0))</f>
        <v/>
      </c>
      <c r="B593">
        <f>INDEX(resultados!$A$2:$ZZ$747, 587, MATCH($B$2, resultados!$A$1:$ZZ$1, 0))</f>
        <v/>
      </c>
      <c r="C593">
        <f>INDEX(resultados!$A$2:$ZZ$747, 587, MATCH($B$3, resultados!$A$1:$ZZ$1, 0))</f>
        <v/>
      </c>
    </row>
    <row r="594">
      <c r="A594">
        <f>INDEX(resultados!$A$2:$ZZ$747, 588, MATCH($B$1, resultados!$A$1:$ZZ$1, 0))</f>
        <v/>
      </c>
      <c r="B594">
        <f>INDEX(resultados!$A$2:$ZZ$747, 588, MATCH($B$2, resultados!$A$1:$ZZ$1, 0))</f>
        <v/>
      </c>
      <c r="C594">
        <f>INDEX(resultados!$A$2:$ZZ$747, 588, MATCH($B$3, resultados!$A$1:$ZZ$1, 0))</f>
        <v/>
      </c>
    </row>
    <row r="595">
      <c r="A595">
        <f>INDEX(resultados!$A$2:$ZZ$747, 589, MATCH($B$1, resultados!$A$1:$ZZ$1, 0))</f>
        <v/>
      </c>
      <c r="B595">
        <f>INDEX(resultados!$A$2:$ZZ$747, 589, MATCH($B$2, resultados!$A$1:$ZZ$1, 0))</f>
        <v/>
      </c>
      <c r="C595">
        <f>INDEX(resultados!$A$2:$ZZ$747, 589, MATCH($B$3, resultados!$A$1:$ZZ$1, 0))</f>
        <v/>
      </c>
    </row>
    <row r="596">
      <c r="A596">
        <f>INDEX(resultados!$A$2:$ZZ$747, 590, MATCH($B$1, resultados!$A$1:$ZZ$1, 0))</f>
        <v/>
      </c>
      <c r="B596">
        <f>INDEX(resultados!$A$2:$ZZ$747, 590, MATCH($B$2, resultados!$A$1:$ZZ$1, 0))</f>
        <v/>
      </c>
      <c r="C596">
        <f>INDEX(resultados!$A$2:$ZZ$747, 590, MATCH($B$3, resultados!$A$1:$ZZ$1, 0))</f>
        <v/>
      </c>
    </row>
    <row r="597">
      <c r="A597">
        <f>INDEX(resultados!$A$2:$ZZ$747, 591, MATCH($B$1, resultados!$A$1:$ZZ$1, 0))</f>
        <v/>
      </c>
      <c r="B597">
        <f>INDEX(resultados!$A$2:$ZZ$747, 591, MATCH($B$2, resultados!$A$1:$ZZ$1, 0))</f>
        <v/>
      </c>
      <c r="C597">
        <f>INDEX(resultados!$A$2:$ZZ$747, 591, MATCH($B$3, resultados!$A$1:$ZZ$1, 0))</f>
        <v/>
      </c>
    </row>
    <row r="598">
      <c r="A598">
        <f>INDEX(resultados!$A$2:$ZZ$747, 592, MATCH($B$1, resultados!$A$1:$ZZ$1, 0))</f>
        <v/>
      </c>
      <c r="B598">
        <f>INDEX(resultados!$A$2:$ZZ$747, 592, MATCH($B$2, resultados!$A$1:$ZZ$1, 0))</f>
        <v/>
      </c>
      <c r="C598">
        <f>INDEX(resultados!$A$2:$ZZ$747, 592, MATCH($B$3, resultados!$A$1:$ZZ$1, 0))</f>
        <v/>
      </c>
    </row>
    <row r="599">
      <c r="A599">
        <f>INDEX(resultados!$A$2:$ZZ$747, 593, MATCH($B$1, resultados!$A$1:$ZZ$1, 0))</f>
        <v/>
      </c>
      <c r="B599">
        <f>INDEX(resultados!$A$2:$ZZ$747, 593, MATCH($B$2, resultados!$A$1:$ZZ$1, 0))</f>
        <v/>
      </c>
      <c r="C599">
        <f>INDEX(resultados!$A$2:$ZZ$747, 593, MATCH($B$3, resultados!$A$1:$ZZ$1, 0))</f>
        <v/>
      </c>
    </row>
    <row r="600">
      <c r="A600">
        <f>INDEX(resultados!$A$2:$ZZ$747, 594, MATCH($B$1, resultados!$A$1:$ZZ$1, 0))</f>
        <v/>
      </c>
      <c r="B600">
        <f>INDEX(resultados!$A$2:$ZZ$747, 594, MATCH($B$2, resultados!$A$1:$ZZ$1, 0))</f>
        <v/>
      </c>
      <c r="C600">
        <f>INDEX(resultados!$A$2:$ZZ$747, 594, MATCH($B$3, resultados!$A$1:$ZZ$1, 0))</f>
        <v/>
      </c>
    </row>
    <row r="601">
      <c r="A601">
        <f>INDEX(resultados!$A$2:$ZZ$747, 595, MATCH($B$1, resultados!$A$1:$ZZ$1, 0))</f>
        <v/>
      </c>
      <c r="B601">
        <f>INDEX(resultados!$A$2:$ZZ$747, 595, MATCH($B$2, resultados!$A$1:$ZZ$1, 0))</f>
        <v/>
      </c>
      <c r="C601">
        <f>INDEX(resultados!$A$2:$ZZ$747, 595, MATCH($B$3, resultados!$A$1:$ZZ$1, 0))</f>
        <v/>
      </c>
    </row>
    <row r="602">
      <c r="A602">
        <f>INDEX(resultados!$A$2:$ZZ$747, 596, MATCH($B$1, resultados!$A$1:$ZZ$1, 0))</f>
        <v/>
      </c>
      <c r="B602">
        <f>INDEX(resultados!$A$2:$ZZ$747, 596, MATCH($B$2, resultados!$A$1:$ZZ$1, 0))</f>
        <v/>
      </c>
      <c r="C602">
        <f>INDEX(resultados!$A$2:$ZZ$747, 596, MATCH($B$3, resultados!$A$1:$ZZ$1, 0))</f>
        <v/>
      </c>
    </row>
    <row r="603">
      <c r="A603">
        <f>INDEX(resultados!$A$2:$ZZ$747, 597, MATCH($B$1, resultados!$A$1:$ZZ$1, 0))</f>
        <v/>
      </c>
      <c r="B603">
        <f>INDEX(resultados!$A$2:$ZZ$747, 597, MATCH($B$2, resultados!$A$1:$ZZ$1, 0))</f>
        <v/>
      </c>
      <c r="C603">
        <f>INDEX(resultados!$A$2:$ZZ$747, 597, MATCH($B$3, resultados!$A$1:$ZZ$1, 0))</f>
        <v/>
      </c>
    </row>
    <row r="604">
      <c r="A604">
        <f>INDEX(resultados!$A$2:$ZZ$747, 598, MATCH($B$1, resultados!$A$1:$ZZ$1, 0))</f>
        <v/>
      </c>
      <c r="B604">
        <f>INDEX(resultados!$A$2:$ZZ$747, 598, MATCH($B$2, resultados!$A$1:$ZZ$1, 0))</f>
        <v/>
      </c>
      <c r="C604">
        <f>INDEX(resultados!$A$2:$ZZ$747, 598, MATCH($B$3, resultados!$A$1:$ZZ$1, 0))</f>
        <v/>
      </c>
    </row>
    <row r="605">
      <c r="A605">
        <f>INDEX(resultados!$A$2:$ZZ$747, 599, MATCH($B$1, resultados!$A$1:$ZZ$1, 0))</f>
        <v/>
      </c>
      <c r="B605">
        <f>INDEX(resultados!$A$2:$ZZ$747, 599, MATCH($B$2, resultados!$A$1:$ZZ$1, 0))</f>
        <v/>
      </c>
      <c r="C605">
        <f>INDEX(resultados!$A$2:$ZZ$747, 599, MATCH($B$3, resultados!$A$1:$ZZ$1, 0))</f>
        <v/>
      </c>
    </row>
    <row r="606">
      <c r="A606">
        <f>INDEX(resultados!$A$2:$ZZ$747, 600, MATCH($B$1, resultados!$A$1:$ZZ$1, 0))</f>
        <v/>
      </c>
      <c r="B606">
        <f>INDEX(resultados!$A$2:$ZZ$747, 600, MATCH($B$2, resultados!$A$1:$ZZ$1, 0))</f>
        <v/>
      </c>
      <c r="C606">
        <f>INDEX(resultados!$A$2:$ZZ$747, 600, MATCH($B$3, resultados!$A$1:$ZZ$1, 0))</f>
        <v/>
      </c>
    </row>
    <row r="607">
      <c r="A607">
        <f>INDEX(resultados!$A$2:$ZZ$747, 601, MATCH($B$1, resultados!$A$1:$ZZ$1, 0))</f>
        <v/>
      </c>
      <c r="B607">
        <f>INDEX(resultados!$A$2:$ZZ$747, 601, MATCH($B$2, resultados!$A$1:$ZZ$1, 0))</f>
        <v/>
      </c>
      <c r="C607">
        <f>INDEX(resultados!$A$2:$ZZ$747, 601, MATCH($B$3, resultados!$A$1:$ZZ$1, 0))</f>
        <v/>
      </c>
    </row>
    <row r="608">
      <c r="A608">
        <f>INDEX(resultados!$A$2:$ZZ$747, 602, MATCH($B$1, resultados!$A$1:$ZZ$1, 0))</f>
        <v/>
      </c>
      <c r="B608">
        <f>INDEX(resultados!$A$2:$ZZ$747, 602, MATCH($B$2, resultados!$A$1:$ZZ$1, 0))</f>
        <v/>
      </c>
      <c r="C608">
        <f>INDEX(resultados!$A$2:$ZZ$747, 602, MATCH($B$3, resultados!$A$1:$ZZ$1, 0))</f>
        <v/>
      </c>
    </row>
    <row r="609">
      <c r="A609">
        <f>INDEX(resultados!$A$2:$ZZ$747, 603, MATCH($B$1, resultados!$A$1:$ZZ$1, 0))</f>
        <v/>
      </c>
      <c r="B609">
        <f>INDEX(resultados!$A$2:$ZZ$747, 603, MATCH($B$2, resultados!$A$1:$ZZ$1, 0))</f>
        <v/>
      </c>
      <c r="C609">
        <f>INDEX(resultados!$A$2:$ZZ$747, 603, MATCH($B$3, resultados!$A$1:$ZZ$1, 0))</f>
        <v/>
      </c>
    </row>
    <row r="610">
      <c r="A610">
        <f>INDEX(resultados!$A$2:$ZZ$747, 604, MATCH($B$1, resultados!$A$1:$ZZ$1, 0))</f>
        <v/>
      </c>
      <c r="B610">
        <f>INDEX(resultados!$A$2:$ZZ$747, 604, MATCH($B$2, resultados!$A$1:$ZZ$1, 0))</f>
        <v/>
      </c>
      <c r="C610">
        <f>INDEX(resultados!$A$2:$ZZ$747, 604, MATCH($B$3, resultados!$A$1:$ZZ$1, 0))</f>
        <v/>
      </c>
    </row>
    <row r="611">
      <c r="A611">
        <f>INDEX(resultados!$A$2:$ZZ$747, 605, MATCH($B$1, resultados!$A$1:$ZZ$1, 0))</f>
        <v/>
      </c>
      <c r="B611">
        <f>INDEX(resultados!$A$2:$ZZ$747, 605, MATCH($B$2, resultados!$A$1:$ZZ$1, 0))</f>
        <v/>
      </c>
      <c r="C611">
        <f>INDEX(resultados!$A$2:$ZZ$747, 605, MATCH($B$3, resultados!$A$1:$ZZ$1, 0))</f>
        <v/>
      </c>
    </row>
    <row r="612">
      <c r="A612">
        <f>INDEX(resultados!$A$2:$ZZ$747, 606, MATCH($B$1, resultados!$A$1:$ZZ$1, 0))</f>
        <v/>
      </c>
      <c r="B612">
        <f>INDEX(resultados!$A$2:$ZZ$747, 606, MATCH($B$2, resultados!$A$1:$ZZ$1, 0))</f>
        <v/>
      </c>
      <c r="C612">
        <f>INDEX(resultados!$A$2:$ZZ$747, 606, MATCH($B$3, resultados!$A$1:$ZZ$1, 0))</f>
        <v/>
      </c>
    </row>
    <row r="613">
      <c r="A613">
        <f>INDEX(resultados!$A$2:$ZZ$747, 607, MATCH($B$1, resultados!$A$1:$ZZ$1, 0))</f>
        <v/>
      </c>
      <c r="B613">
        <f>INDEX(resultados!$A$2:$ZZ$747, 607, MATCH($B$2, resultados!$A$1:$ZZ$1, 0))</f>
        <v/>
      </c>
      <c r="C613">
        <f>INDEX(resultados!$A$2:$ZZ$747, 607, MATCH($B$3, resultados!$A$1:$ZZ$1, 0))</f>
        <v/>
      </c>
    </row>
    <row r="614">
      <c r="A614">
        <f>INDEX(resultados!$A$2:$ZZ$747, 608, MATCH($B$1, resultados!$A$1:$ZZ$1, 0))</f>
        <v/>
      </c>
      <c r="B614">
        <f>INDEX(resultados!$A$2:$ZZ$747, 608, MATCH($B$2, resultados!$A$1:$ZZ$1, 0))</f>
        <v/>
      </c>
      <c r="C614">
        <f>INDEX(resultados!$A$2:$ZZ$747, 608, MATCH($B$3, resultados!$A$1:$ZZ$1, 0))</f>
        <v/>
      </c>
    </row>
    <row r="615">
      <c r="A615">
        <f>INDEX(resultados!$A$2:$ZZ$747, 609, MATCH($B$1, resultados!$A$1:$ZZ$1, 0))</f>
        <v/>
      </c>
      <c r="B615">
        <f>INDEX(resultados!$A$2:$ZZ$747, 609, MATCH($B$2, resultados!$A$1:$ZZ$1, 0))</f>
        <v/>
      </c>
      <c r="C615">
        <f>INDEX(resultados!$A$2:$ZZ$747, 609, MATCH($B$3, resultados!$A$1:$ZZ$1, 0))</f>
        <v/>
      </c>
    </row>
    <row r="616">
      <c r="A616">
        <f>INDEX(resultados!$A$2:$ZZ$747, 610, MATCH($B$1, resultados!$A$1:$ZZ$1, 0))</f>
        <v/>
      </c>
      <c r="B616">
        <f>INDEX(resultados!$A$2:$ZZ$747, 610, MATCH($B$2, resultados!$A$1:$ZZ$1, 0))</f>
        <v/>
      </c>
      <c r="C616">
        <f>INDEX(resultados!$A$2:$ZZ$747, 610, MATCH($B$3, resultados!$A$1:$ZZ$1, 0))</f>
        <v/>
      </c>
    </row>
    <row r="617">
      <c r="A617">
        <f>INDEX(resultados!$A$2:$ZZ$747, 611, MATCH($B$1, resultados!$A$1:$ZZ$1, 0))</f>
        <v/>
      </c>
      <c r="B617">
        <f>INDEX(resultados!$A$2:$ZZ$747, 611, MATCH($B$2, resultados!$A$1:$ZZ$1, 0))</f>
        <v/>
      </c>
      <c r="C617">
        <f>INDEX(resultados!$A$2:$ZZ$747, 611, MATCH($B$3, resultados!$A$1:$ZZ$1, 0))</f>
        <v/>
      </c>
    </row>
    <row r="618">
      <c r="A618">
        <f>INDEX(resultados!$A$2:$ZZ$747, 612, MATCH($B$1, resultados!$A$1:$ZZ$1, 0))</f>
        <v/>
      </c>
      <c r="B618">
        <f>INDEX(resultados!$A$2:$ZZ$747, 612, MATCH($B$2, resultados!$A$1:$ZZ$1, 0))</f>
        <v/>
      </c>
      <c r="C618">
        <f>INDEX(resultados!$A$2:$ZZ$747, 612, MATCH($B$3, resultados!$A$1:$ZZ$1, 0))</f>
        <v/>
      </c>
    </row>
    <row r="619">
      <c r="A619">
        <f>INDEX(resultados!$A$2:$ZZ$747, 613, MATCH($B$1, resultados!$A$1:$ZZ$1, 0))</f>
        <v/>
      </c>
      <c r="B619">
        <f>INDEX(resultados!$A$2:$ZZ$747, 613, MATCH($B$2, resultados!$A$1:$ZZ$1, 0))</f>
        <v/>
      </c>
      <c r="C619">
        <f>INDEX(resultados!$A$2:$ZZ$747, 613, MATCH($B$3, resultados!$A$1:$ZZ$1, 0))</f>
        <v/>
      </c>
    </row>
    <row r="620">
      <c r="A620">
        <f>INDEX(resultados!$A$2:$ZZ$747, 614, MATCH($B$1, resultados!$A$1:$ZZ$1, 0))</f>
        <v/>
      </c>
      <c r="B620">
        <f>INDEX(resultados!$A$2:$ZZ$747, 614, MATCH($B$2, resultados!$A$1:$ZZ$1, 0))</f>
        <v/>
      </c>
      <c r="C620">
        <f>INDEX(resultados!$A$2:$ZZ$747, 614, MATCH($B$3, resultados!$A$1:$ZZ$1, 0))</f>
        <v/>
      </c>
    </row>
    <row r="621">
      <c r="A621">
        <f>INDEX(resultados!$A$2:$ZZ$747, 615, MATCH($B$1, resultados!$A$1:$ZZ$1, 0))</f>
        <v/>
      </c>
      <c r="B621">
        <f>INDEX(resultados!$A$2:$ZZ$747, 615, MATCH($B$2, resultados!$A$1:$ZZ$1, 0))</f>
        <v/>
      </c>
      <c r="C621">
        <f>INDEX(resultados!$A$2:$ZZ$747, 615, MATCH($B$3, resultados!$A$1:$ZZ$1, 0))</f>
        <v/>
      </c>
    </row>
    <row r="622">
      <c r="A622">
        <f>INDEX(resultados!$A$2:$ZZ$747, 616, MATCH($B$1, resultados!$A$1:$ZZ$1, 0))</f>
        <v/>
      </c>
      <c r="B622">
        <f>INDEX(resultados!$A$2:$ZZ$747, 616, MATCH($B$2, resultados!$A$1:$ZZ$1, 0))</f>
        <v/>
      </c>
      <c r="C622">
        <f>INDEX(resultados!$A$2:$ZZ$747, 616, MATCH($B$3, resultados!$A$1:$ZZ$1, 0))</f>
        <v/>
      </c>
    </row>
    <row r="623">
      <c r="A623">
        <f>INDEX(resultados!$A$2:$ZZ$747, 617, MATCH($B$1, resultados!$A$1:$ZZ$1, 0))</f>
        <v/>
      </c>
      <c r="B623">
        <f>INDEX(resultados!$A$2:$ZZ$747, 617, MATCH($B$2, resultados!$A$1:$ZZ$1, 0))</f>
        <v/>
      </c>
      <c r="C623">
        <f>INDEX(resultados!$A$2:$ZZ$747, 617, MATCH($B$3, resultados!$A$1:$ZZ$1, 0))</f>
        <v/>
      </c>
    </row>
    <row r="624">
      <c r="A624">
        <f>INDEX(resultados!$A$2:$ZZ$747, 618, MATCH($B$1, resultados!$A$1:$ZZ$1, 0))</f>
        <v/>
      </c>
      <c r="B624">
        <f>INDEX(resultados!$A$2:$ZZ$747, 618, MATCH($B$2, resultados!$A$1:$ZZ$1, 0))</f>
        <v/>
      </c>
      <c r="C624">
        <f>INDEX(resultados!$A$2:$ZZ$747, 618, MATCH($B$3, resultados!$A$1:$ZZ$1, 0))</f>
        <v/>
      </c>
    </row>
    <row r="625">
      <c r="A625">
        <f>INDEX(resultados!$A$2:$ZZ$747, 619, MATCH($B$1, resultados!$A$1:$ZZ$1, 0))</f>
        <v/>
      </c>
      <c r="B625">
        <f>INDEX(resultados!$A$2:$ZZ$747, 619, MATCH($B$2, resultados!$A$1:$ZZ$1, 0))</f>
        <v/>
      </c>
      <c r="C625">
        <f>INDEX(resultados!$A$2:$ZZ$747, 619, MATCH($B$3, resultados!$A$1:$ZZ$1, 0))</f>
        <v/>
      </c>
    </row>
    <row r="626">
      <c r="A626">
        <f>INDEX(resultados!$A$2:$ZZ$747, 620, MATCH($B$1, resultados!$A$1:$ZZ$1, 0))</f>
        <v/>
      </c>
      <c r="B626">
        <f>INDEX(resultados!$A$2:$ZZ$747, 620, MATCH($B$2, resultados!$A$1:$ZZ$1, 0))</f>
        <v/>
      </c>
      <c r="C626">
        <f>INDEX(resultados!$A$2:$ZZ$747, 620, MATCH($B$3, resultados!$A$1:$ZZ$1, 0))</f>
        <v/>
      </c>
    </row>
    <row r="627">
      <c r="A627">
        <f>INDEX(resultados!$A$2:$ZZ$747, 621, MATCH($B$1, resultados!$A$1:$ZZ$1, 0))</f>
        <v/>
      </c>
      <c r="B627">
        <f>INDEX(resultados!$A$2:$ZZ$747, 621, MATCH($B$2, resultados!$A$1:$ZZ$1, 0))</f>
        <v/>
      </c>
      <c r="C627">
        <f>INDEX(resultados!$A$2:$ZZ$747, 621, MATCH($B$3, resultados!$A$1:$ZZ$1, 0))</f>
        <v/>
      </c>
    </row>
    <row r="628">
      <c r="A628">
        <f>INDEX(resultados!$A$2:$ZZ$747, 622, MATCH($B$1, resultados!$A$1:$ZZ$1, 0))</f>
        <v/>
      </c>
      <c r="B628">
        <f>INDEX(resultados!$A$2:$ZZ$747, 622, MATCH($B$2, resultados!$A$1:$ZZ$1, 0))</f>
        <v/>
      </c>
      <c r="C628">
        <f>INDEX(resultados!$A$2:$ZZ$747, 622, MATCH($B$3, resultados!$A$1:$ZZ$1, 0))</f>
        <v/>
      </c>
    </row>
    <row r="629">
      <c r="A629">
        <f>INDEX(resultados!$A$2:$ZZ$747, 623, MATCH($B$1, resultados!$A$1:$ZZ$1, 0))</f>
        <v/>
      </c>
      <c r="B629">
        <f>INDEX(resultados!$A$2:$ZZ$747, 623, MATCH($B$2, resultados!$A$1:$ZZ$1, 0))</f>
        <v/>
      </c>
      <c r="C629">
        <f>INDEX(resultados!$A$2:$ZZ$747, 623, MATCH($B$3, resultados!$A$1:$ZZ$1, 0))</f>
        <v/>
      </c>
    </row>
    <row r="630">
      <c r="A630">
        <f>INDEX(resultados!$A$2:$ZZ$747, 624, MATCH($B$1, resultados!$A$1:$ZZ$1, 0))</f>
        <v/>
      </c>
      <c r="B630">
        <f>INDEX(resultados!$A$2:$ZZ$747, 624, MATCH($B$2, resultados!$A$1:$ZZ$1, 0))</f>
        <v/>
      </c>
      <c r="C630">
        <f>INDEX(resultados!$A$2:$ZZ$747, 624, MATCH($B$3, resultados!$A$1:$ZZ$1, 0))</f>
        <v/>
      </c>
    </row>
    <row r="631">
      <c r="A631">
        <f>INDEX(resultados!$A$2:$ZZ$747, 625, MATCH($B$1, resultados!$A$1:$ZZ$1, 0))</f>
        <v/>
      </c>
      <c r="B631">
        <f>INDEX(resultados!$A$2:$ZZ$747, 625, MATCH($B$2, resultados!$A$1:$ZZ$1, 0))</f>
        <v/>
      </c>
      <c r="C631">
        <f>INDEX(resultados!$A$2:$ZZ$747, 625, MATCH($B$3, resultados!$A$1:$ZZ$1, 0))</f>
        <v/>
      </c>
    </row>
    <row r="632">
      <c r="A632">
        <f>INDEX(resultados!$A$2:$ZZ$747, 626, MATCH($B$1, resultados!$A$1:$ZZ$1, 0))</f>
        <v/>
      </c>
      <c r="B632">
        <f>INDEX(resultados!$A$2:$ZZ$747, 626, MATCH($B$2, resultados!$A$1:$ZZ$1, 0))</f>
        <v/>
      </c>
      <c r="C632">
        <f>INDEX(resultados!$A$2:$ZZ$747, 626, MATCH($B$3, resultados!$A$1:$ZZ$1, 0))</f>
        <v/>
      </c>
    </row>
    <row r="633">
      <c r="A633">
        <f>INDEX(resultados!$A$2:$ZZ$747, 627, MATCH($B$1, resultados!$A$1:$ZZ$1, 0))</f>
        <v/>
      </c>
      <c r="B633">
        <f>INDEX(resultados!$A$2:$ZZ$747, 627, MATCH($B$2, resultados!$A$1:$ZZ$1, 0))</f>
        <v/>
      </c>
      <c r="C633">
        <f>INDEX(resultados!$A$2:$ZZ$747, 627, MATCH($B$3, resultados!$A$1:$ZZ$1, 0))</f>
        <v/>
      </c>
    </row>
    <row r="634">
      <c r="A634">
        <f>INDEX(resultados!$A$2:$ZZ$747, 628, MATCH($B$1, resultados!$A$1:$ZZ$1, 0))</f>
        <v/>
      </c>
      <c r="B634">
        <f>INDEX(resultados!$A$2:$ZZ$747, 628, MATCH($B$2, resultados!$A$1:$ZZ$1, 0))</f>
        <v/>
      </c>
      <c r="C634">
        <f>INDEX(resultados!$A$2:$ZZ$747, 628, MATCH($B$3, resultados!$A$1:$ZZ$1, 0))</f>
        <v/>
      </c>
    </row>
    <row r="635">
      <c r="A635">
        <f>INDEX(resultados!$A$2:$ZZ$747, 629, MATCH($B$1, resultados!$A$1:$ZZ$1, 0))</f>
        <v/>
      </c>
      <c r="B635">
        <f>INDEX(resultados!$A$2:$ZZ$747, 629, MATCH($B$2, resultados!$A$1:$ZZ$1, 0))</f>
        <v/>
      </c>
      <c r="C635">
        <f>INDEX(resultados!$A$2:$ZZ$747, 629, MATCH($B$3, resultados!$A$1:$ZZ$1, 0))</f>
        <v/>
      </c>
    </row>
    <row r="636">
      <c r="A636">
        <f>INDEX(resultados!$A$2:$ZZ$747, 630, MATCH($B$1, resultados!$A$1:$ZZ$1, 0))</f>
        <v/>
      </c>
      <c r="B636">
        <f>INDEX(resultados!$A$2:$ZZ$747, 630, MATCH($B$2, resultados!$A$1:$ZZ$1, 0))</f>
        <v/>
      </c>
      <c r="C636">
        <f>INDEX(resultados!$A$2:$ZZ$747, 630, MATCH($B$3, resultados!$A$1:$ZZ$1, 0))</f>
        <v/>
      </c>
    </row>
    <row r="637">
      <c r="A637">
        <f>INDEX(resultados!$A$2:$ZZ$747, 631, MATCH($B$1, resultados!$A$1:$ZZ$1, 0))</f>
        <v/>
      </c>
      <c r="B637">
        <f>INDEX(resultados!$A$2:$ZZ$747, 631, MATCH($B$2, resultados!$A$1:$ZZ$1, 0))</f>
        <v/>
      </c>
      <c r="C637">
        <f>INDEX(resultados!$A$2:$ZZ$747, 631, MATCH($B$3, resultados!$A$1:$ZZ$1, 0))</f>
        <v/>
      </c>
    </row>
    <row r="638">
      <c r="A638">
        <f>INDEX(resultados!$A$2:$ZZ$747, 632, MATCH($B$1, resultados!$A$1:$ZZ$1, 0))</f>
        <v/>
      </c>
      <c r="B638">
        <f>INDEX(resultados!$A$2:$ZZ$747, 632, MATCH($B$2, resultados!$A$1:$ZZ$1, 0))</f>
        <v/>
      </c>
      <c r="C638">
        <f>INDEX(resultados!$A$2:$ZZ$747, 632, MATCH($B$3, resultados!$A$1:$ZZ$1, 0))</f>
        <v/>
      </c>
    </row>
    <row r="639">
      <c r="A639">
        <f>INDEX(resultados!$A$2:$ZZ$747, 633, MATCH($B$1, resultados!$A$1:$ZZ$1, 0))</f>
        <v/>
      </c>
      <c r="B639">
        <f>INDEX(resultados!$A$2:$ZZ$747, 633, MATCH($B$2, resultados!$A$1:$ZZ$1, 0))</f>
        <v/>
      </c>
      <c r="C639">
        <f>INDEX(resultados!$A$2:$ZZ$747, 633, MATCH($B$3, resultados!$A$1:$ZZ$1, 0))</f>
        <v/>
      </c>
    </row>
    <row r="640">
      <c r="A640">
        <f>INDEX(resultados!$A$2:$ZZ$747, 634, MATCH($B$1, resultados!$A$1:$ZZ$1, 0))</f>
        <v/>
      </c>
      <c r="B640">
        <f>INDEX(resultados!$A$2:$ZZ$747, 634, MATCH($B$2, resultados!$A$1:$ZZ$1, 0))</f>
        <v/>
      </c>
      <c r="C640">
        <f>INDEX(resultados!$A$2:$ZZ$747, 634, MATCH($B$3, resultados!$A$1:$ZZ$1, 0))</f>
        <v/>
      </c>
    </row>
    <row r="641">
      <c r="A641">
        <f>INDEX(resultados!$A$2:$ZZ$747, 635, MATCH($B$1, resultados!$A$1:$ZZ$1, 0))</f>
        <v/>
      </c>
      <c r="B641">
        <f>INDEX(resultados!$A$2:$ZZ$747, 635, MATCH($B$2, resultados!$A$1:$ZZ$1, 0))</f>
        <v/>
      </c>
      <c r="C641">
        <f>INDEX(resultados!$A$2:$ZZ$747, 635, MATCH($B$3, resultados!$A$1:$ZZ$1, 0))</f>
        <v/>
      </c>
    </row>
    <row r="642">
      <c r="A642">
        <f>INDEX(resultados!$A$2:$ZZ$747, 636, MATCH($B$1, resultados!$A$1:$ZZ$1, 0))</f>
        <v/>
      </c>
      <c r="B642">
        <f>INDEX(resultados!$A$2:$ZZ$747, 636, MATCH($B$2, resultados!$A$1:$ZZ$1, 0))</f>
        <v/>
      </c>
      <c r="C642">
        <f>INDEX(resultados!$A$2:$ZZ$747, 636, MATCH($B$3, resultados!$A$1:$ZZ$1, 0))</f>
        <v/>
      </c>
    </row>
    <row r="643">
      <c r="A643">
        <f>INDEX(resultados!$A$2:$ZZ$747, 637, MATCH($B$1, resultados!$A$1:$ZZ$1, 0))</f>
        <v/>
      </c>
      <c r="B643">
        <f>INDEX(resultados!$A$2:$ZZ$747, 637, MATCH($B$2, resultados!$A$1:$ZZ$1, 0))</f>
        <v/>
      </c>
      <c r="C643">
        <f>INDEX(resultados!$A$2:$ZZ$747, 637, MATCH($B$3, resultados!$A$1:$ZZ$1, 0))</f>
        <v/>
      </c>
    </row>
    <row r="644">
      <c r="A644">
        <f>INDEX(resultados!$A$2:$ZZ$747, 638, MATCH($B$1, resultados!$A$1:$ZZ$1, 0))</f>
        <v/>
      </c>
      <c r="B644">
        <f>INDEX(resultados!$A$2:$ZZ$747, 638, MATCH($B$2, resultados!$A$1:$ZZ$1, 0))</f>
        <v/>
      </c>
      <c r="C644">
        <f>INDEX(resultados!$A$2:$ZZ$747, 638, MATCH($B$3, resultados!$A$1:$ZZ$1, 0))</f>
        <v/>
      </c>
    </row>
    <row r="645">
      <c r="A645">
        <f>INDEX(resultados!$A$2:$ZZ$747, 639, MATCH($B$1, resultados!$A$1:$ZZ$1, 0))</f>
        <v/>
      </c>
      <c r="B645">
        <f>INDEX(resultados!$A$2:$ZZ$747, 639, MATCH($B$2, resultados!$A$1:$ZZ$1, 0))</f>
        <v/>
      </c>
      <c r="C645">
        <f>INDEX(resultados!$A$2:$ZZ$747, 639, MATCH($B$3, resultados!$A$1:$ZZ$1, 0))</f>
        <v/>
      </c>
    </row>
    <row r="646">
      <c r="A646">
        <f>INDEX(resultados!$A$2:$ZZ$747, 640, MATCH($B$1, resultados!$A$1:$ZZ$1, 0))</f>
        <v/>
      </c>
      <c r="B646">
        <f>INDEX(resultados!$A$2:$ZZ$747, 640, MATCH($B$2, resultados!$A$1:$ZZ$1, 0))</f>
        <v/>
      </c>
      <c r="C646">
        <f>INDEX(resultados!$A$2:$ZZ$747, 640, MATCH($B$3, resultados!$A$1:$ZZ$1, 0))</f>
        <v/>
      </c>
    </row>
    <row r="647">
      <c r="A647">
        <f>INDEX(resultados!$A$2:$ZZ$747, 641, MATCH($B$1, resultados!$A$1:$ZZ$1, 0))</f>
        <v/>
      </c>
      <c r="B647">
        <f>INDEX(resultados!$A$2:$ZZ$747, 641, MATCH($B$2, resultados!$A$1:$ZZ$1, 0))</f>
        <v/>
      </c>
      <c r="C647">
        <f>INDEX(resultados!$A$2:$ZZ$747, 641, MATCH($B$3, resultados!$A$1:$ZZ$1, 0))</f>
        <v/>
      </c>
    </row>
    <row r="648">
      <c r="A648">
        <f>INDEX(resultados!$A$2:$ZZ$747, 642, MATCH($B$1, resultados!$A$1:$ZZ$1, 0))</f>
        <v/>
      </c>
      <c r="B648">
        <f>INDEX(resultados!$A$2:$ZZ$747, 642, MATCH($B$2, resultados!$A$1:$ZZ$1, 0))</f>
        <v/>
      </c>
      <c r="C648">
        <f>INDEX(resultados!$A$2:$ZZ$747, 642, MATCH($B$3, resultados!$A$1:$ZZ$1, 0))</f>
        <v/>
      </c>
    </row>
    <row r="649">
      <c r="A649">
        <f>INDEX(resultados!$A$2:$ZZ$747, 643, MATCH($B$1, resultados!$A$1:$ZZ$1, 0))</f>
        <v/>
      </c>
      <c r="B649">
        <f>INDEX(resultados!$A$2:$ZZ$747, 643, MATCH($B$2, resultados!$A$1:$ZZ$1, 0))</f>
        <v/>
      </c>
      <c r="C649">
        <f>INDEX(resultados!$A$2:$ZZ$747, 643, MATCH($B$3, resultados!$A$1:$ZZ$1, 0))</f>
        <v/>
      </c>
    </row>
    <row r="650">
      <c r="A650">
        <f>INDEX(resultados!$A$2:$ZZ$747, 644, MATCH($B$1, resultados!$A$1:$ZZ$1, 0))</f>
        <v/>
      </c>
      <c r="B650">
        <f>INDEX(resultados!$A$2:$ZZ$747, 644, MATCH($B$2, resultados!$A$1:$ZZ$1, 0))</f>
        <v/>
      </c>
      <c r="C650">
        <f>INDEX(resultados!$A$2:$ZZ$747, 644, MATCH($B$3, resultados!$A$1:$ZZ$1, 0))</f>
        <v/>
      </c>
    </row>
    <row r="651">
      <c r="A651">
        <f>INDEX(resultados!$A$2:$ZZ$747, 645, MATCH($B$1, resultados!$A$1:$ZZ$1, 0))</f>
        <v/>
      </c>
      <c r="B651">
        <f>INDEX(resultados!$A$2:$ZZ$747, 645, MATCH($B$2, resultados!$A$1:$ZZ$1, 0))</f>
        <v/>
      </c>
      <c r="C651">
        <f>INDEX(resultados!$A$2:$ZZ$747, 645, MATCH($B$3, resultados!$A$1:$ZZ$1, 0))</f>
        <v/>
      </c>
    </row>
    <row r="652">
      <c r="A652">
        <f>INDEX(resultados!$A$2:$ZZ$747, 646, MATCH($B$1, resultados!$A$1:$ZZ$1, 0))</f>
        <v/>
      </c>
      <c r="B652">
        <f>INDEX(resultados!$A$2:$ZZ$747, 646, MATCH($B$2, resultados!$A$1:$ZZ$1, 0))</f>
        <v/>
      </c>
      <c r="C652">
        <f>INDEX(resultados!$A$2:$ZZ$747, 646, MATCH($B$3, resultados!$A$1:$ZZ$1, 0))</f>
        <v/>
      </c>
    </row>
    <row r="653">
      <c r="A653">
        <f>INDEX(resultados!$A$2:$ZZ$747, 647, MATCH($B$1, resultados!$A$1:$ZZ$1, 0))</f>
        <v/>
      </c>
      <c r="B653">
        <f>INDEX(resultados!$A$2:$ZZ$747, 647, MATCH($B$2, resultados!$A$1:$ZZ$1, 0))</f>
        <v/>
      </c>
      <c r="C653">
        <f>INDEX(resultados!$A$2:$ZZ$747, 647, MATCH($B$3, resultados!$A$1:$ZZ$1, 0))</f>
        <v/>
      </c>
    </row>
    <row r="654">
      <c r="A654">
        <f>INDEX(resultados!$A$2:$ZZ$747, 648, MATCH($B$1, resultados!$A$1:$ZZ$1, 0))</f>
        <v/>
      </c>
      <c r="B654">
        <f>INDEX(resultados!$A$2:$ZZ$747, 648, MATCH($B$2, resultados!$A$1:$ZZ$1, 0))</f>
        <v/>
      </c>
      <c r="C654">
        <f>INDEX(resultados!$A$2:$ZZ$747, 648, MATCH($B$3, resultados!$A$1:$ZZ$1, 0))</f>
        <v/>
      </c>
    </row>
    <row r="655">
      <c r="A655">
        <f>INDEX(resultados!$A$2:$ZZ$747, 649, MATCH($B$1, resultados!$A$1:$ZZ$1, 0))</f>
        <v/>
      </c>
      <c r="B655">
        <f>INDEX(resultados!$A$2:$ZZ$747, 649, MATCH($B$2, resultados!$A$1:$ZZ$1, 0))</f>
        <v/>
      </c>
      <c r="C655">
        <f>INDEX(resultados!$A$2:$ZZ$747, 649, MATCH($B$3, resultados!$A$1:$ZZ$1, 0))</f>
        <v/>
      </c>
    </row>
    <row r="656">
      <c r="A656">
        <f>INDEX(resultados!$A$2:$ZZ$747, 650, MATCH($B$1, resultados!$A$1:$ZZ$1, 0))</f>
        <v/>
      </c>
      <c r="B656">
        <f>INDEX(resultados!$A$2:$ZZ$747, 650, MATCH($B$2, resultados!$A$1:$ZZ$1, 0))</f>
        <v/>
      </c>
      <c r="C656">
        <f>INDEX(resultados!$A$2:$ZZ$747, 650, MATCH($B$3, resultados!$A$1:$ZZ$1, 0))</f>
        <v/>
      </c>
    </row>
    <row r="657">
      <c r="A657">
        <f>INDEX(resultados!$A$2:$ZZ$747, 651, MATCH($B$1, resultados!$A$1:$ZZ$1, 0))</f>
        <v/>
      </c>
      <c r="B657">
        <f>INDEX(resultados!$A$2:$ZZ$747, 651, MATCH($B$2, resultados!$A$1:$ZZ$1, 0))</f>
        <v/>
      </c>
      <c r="C657">
        <f>INDEX(resultados!$A$2:$ZZ$747, 651, MATCH($B$3, resultados!$A$1:$ZZ$1, 0))</f>
        <v/>
      </c>
    </row>
    <row r="658">
      <c r="A658">
        <f>INDEX(resultados!$A$2:$ZZ$747, 652, MATCH($B$1, resultados!$A$1:$ZZ$1, 0))</f>
        <v/>
      </c>
      <c r="B658">
        <f>INDEX(resultados!$A$2:$ZZ$747, 652, MATCH($B$2, resultados!$A$1:$ZZ$1, 0))</f>
        <v/>
      </c>
      <c r="C658">
        <f>INDEX(resultados!$A$2:$ZZ$747, 652, MATCH($B$3, resultados!$A$1:$ZZ$1, 0))</f>
        <v/>
      </c>
    </row>
    <row r="659">
      <c r="A659">
        <f>INDEX(resultados!$A$2:$ZZ$747, 653, MATCH($B$1, resultados!$A$1:$ZZ$1, 0))</f>
        <v/>
      </c>
      <c r="B659">
        <f>INDEX(resultados!$A$2:$ZZ$747, 653, MATCH($B$2, resultados!$A$1:$ZZ$1, 0))</f>
        <v/>
      </c>
      <c r="C659">
        <f>INDEX(resultados!$A$2:$ZZ$747, 653, MATCH($B$3, resultados!$A$1:$ZZ$1, 0))</f>
        <v/>
      </c>
    </row>
    <row r="660">
      <c r="A660">
        <f>INDEX(resultados!$A$2:$ZZ$747, 654, MATCH($B$1, resultados!$A$1:$ZZ$1, 0))</f>
        <v/>
      </c>
      <c r="B660">
        <f>INDEX(resultados!$A$2:$ZZ$747, 654, MATCH($B$2, resultados!$A$1:$ZZ$1, 0))</f>
        <v/>
      </c>
      <c r="C660">
        <f>INDEX(resultados!$A$2:$ZZ$747, 654, MATCH($B$3, resultados!$A$1:$ZZ$1, 0))</f>
        <v/>
      </c>
    </row>
    <row r="661">
      <c r="A661">
        <f>INDEX(resultados!$A$2:$ZZ$747, 655, MATCH($B$1, resultados!$A$1:$ZZ$1, 0))</f>
        <v/>
      </c>
      <c r="B661">
        <f>INDEX(resultados!$A$2:$ZZ$747, 655, MATCH($B$2, resultados!$A$1:$ZZ$1, 0))</f>
        <v/>
      </c>
      <c r="C661">
        <f>INDEX(resultados!$A$2:$ZZ$747, 655, MATCH($B$3, resultados!$A$1:$ZZ$1, 0))</f>
        <v/>
      </c>
    </row>
    <row r="662">
      <c r="A662">
        <f>INDEX(resultados!$A$2:$ZZ$747, 656, MATCH($B$1, resultados!$A$1:$ZZ$1, 0))</f>
        <v/>
      </c>
      <c r="B662">
        <f>INDEX(resultados!$A$2:$ZZ$747, 656, MATCH($B$2, resultados!$A$1:$ZZ$1, 0))</f>
        <v/>
      </c>
      <c r="C662">
        <f>INDEX(resultados!$A$2:$ZZ$747, 656, MATCH($B$3, resultados!$A$1:$ZZ$1, 0))</f>
        <v/>
      </c>
    </row>
    <row r="663">
      <c r="A663">
        <f>INDEX(resultados!$A$2:$ZZ$747, 657, MATCH($B$1, resultados!$A$1:$ZZ$1, 0))</f>
        <v/>
      </c>
      <c r="B663">
        <f>INDEX(resultados!$A$2:$ZZ$747, 657, MATCH($B$2, resultados!$A$1:$ZZ$1, 0))</f>
        <v/>
      </c>
      <c r="C663">
        <f>INDEX(resultados!$A$2:$ZZ$747, 657, MATCH($B$3, resultados!$A$1:$ZZ$1, 0))</f>
        <v/>
      </c>
    </row>
    <row r="664">
      <c r="A664">
        <f>INDEX(resultados!$A$2:$ZZ$747, 658, MATCH($B$1, resultados!$A$1:$ZZ$1, 0))</f>
        <v/>
      </c>
      <c r="B664">
        <f>INDEX(resultados!$A$2:$ZZ$747, 658, MATCH($B$2, resultados!$A$1:$ZZ$1, 0))</f>
        <v/>
      </c>
      <c r="C664">
        <f>INDEX(resultados!$A$2:$ZZ$747, 658, MATCH($B$3, resultados!$A$1:$ZZ$1, 0))</f>
        <v/>
      </c>
    </row>
    <row r="665">
      <c r="A665">
        <f>INDEX(resultados!$A$2:$ZZ$747, 659, MATCH($B$1, resultados!$A$1:$ZZ$1, 0))</f>
        <v/>
      </c>
      <c r="B665">
        <f>INDEX(resultados!$A$2:$ZZ$747, 659, MATCH($B$2, resultados!$A$1:$ZZ$1, 0))</f>
        <v/>
      </c>
      <c r="C665">
        <f>INDEX(resultados!$A$2:$ZZ$747, 659, MATCH($B$3, resultados!$A$1:$ZZ$1, 0))</f>
        <v/>
      </c>
    </row>
    <row r="666">
      <c r="A666">
        <f>INDEX(resultados!$A$2:$ZZ$747, 660, MATCH($B$1, resultados!$A$1:$ZZ$1, 0))</f>
        <v/>
      </c>
      <c r="B666">
        <f>INDEX(resultados!$A$2:$ZZ$747, 660, MATCH($B$2, resultados!$A$1:$ZZ$1, 0))</f>
        <v/>
      </c>
      <c r="C666">
        <f>INDEX(resultados!$A$2:$ZZ$747, 660, MATCH($B$3, resultados!$A$1:$ZZ$1, 0))</f>
        <v/>
      </c>
    </row>
    <row r="667">
      <c r="A667">
        <f>INDEX(resultados!$A$2:$ZZ$747, 661, MATCH($B$1, resultados!$A$1:$ZZ$1, 0))</f>
        <v/>
      </c>
      <c r="B667">
        <f>INDEX(resultados!$A$2:$ZZ$747, 661, MATCH($B$2, resultados!$A$1:$ZZ$1, 0))</f>
        <v/>
      </c>
      <c r="C667">
        <f>INDEX(resultados!$A$2:$ZZ$747, 661, MATCH($B$3, resultados!$A$1:$ZZ$1, 0))</f>
        <v/>
      </c>
    </row>
    <row r="668">
      <c r="A668">
        <f>INDEX(resultados!$A$2:$ZZ$747, 662, MATCH($B$1, resultados!$A$1:$ZZ$1, 0))</f>
        <v/>
      </c>
      <c r="B668">
        <f>INDEX(resultados!$A$2:$ZZ$747, 662, MATCH($B$2, resultados!$A$1:$ZZ$1, 0))</f>
        <v/>
      </c>
      <c r="C668">
        <f>INDEX(resultados!$A$2:$ZZ$747, 662, MATCH($B$3, resultados!$A$1:$ZZ$1, 0))</f>
        <v/>
      </c>
    </row>
    <row r="669">
      <c r="A669">
        <f>INDEX(resultados!$A$2:$ZZ$747, 663, MATCH($B$1, resultados!$A$1:$ZZ$1, 0))</f>
        <v/>
      </c>
      <c r="B669">
        <f>INDEX(resultados!$A$2:$ZZ$747, 663, MATCH($B$2, resultados!$A$1:$ZZ$1, 0))</f>
        <v/>
      </c>
      <c r="C669">
        <f>INDEX(resultados!$A$2:$ZZ$747, 663, MATCH($B$3, resultados!$A$1:$ZZ$1, 0))</f>
        <v/>
      </c>
    </row>
    <row r="670">
      <c r="A670">
        <f>INDEX(resultados!$A$2:$ZZ$747, 664, MATCH($B$1, resultados!$A$1:$ZZ$1, 0))</f>
        <v/>
      </c>
      <c r="B670">
        <f>INDEX(resultados!$A$2:$ZZ$747, 664, MATCH($B$2, resultados!$A$1:$ZZ$1, 0))</f>
        <v/>
      </c>
      <c r="C670">
        <f>INDEX(resultados!$A$2:$ZZ$747, 664, MATCH($B$3, resultados!$A$1:$ZZ$1, 0))</f>
        <v/>
      </c>
    </row>
    <row r="671">
      <c r="A671">
        <f>INDEX(resultados!$A$2:$ZZ$747, 665, MATCH($B$1, resultados!$A$1:$ZZ$1, 0))</f>
        <v/>
      </c>
      <c r="B671">
        <f>INDEX(resultados!$A$2:$ZZ$747, 665, MATCH($B$2, resultados!$A$1:$ZZ$1, 0))</f>
        <v/>
      </c>
      <c r="C671">
        <f>INDEX(resultados!$A$2:$ZZ$747, 665, MATCH($B$3, resultados!$A$1:$ZZ$1, 0))</f>
        <v/>
      </c>
    </row>
    <row r="672">
      <c r="A672">
        <f>INDEX(resultados!$A$2:$ZZ$747, 666, MATCH($B$1, resultados!$A$1:$ZZ$1, 0))</f>
        <v/>
      </c>
      <c r="B672">
        <f>INDEX(resultados!$A$2:$ZZ$747, 666, MATCH($B$2, resultados!$A$1:$ZZ$1, 0))</f>
        <v/>
      </c>
      <c r="C672">
        <f>INDEX(resultados!$A$2:$ZZ$747, 666, MATCH($B$3, resultados!$A$1:$ZZ$1, 0))</f>
        <v/>
      </c>
    </row>
    <row r="673">
      <c r="A673">
        <f>INDEX(resultados!$A$2:$ZZ$747, 667, MATCH($B$1, resultados!$A$1:$ZZ$1, 0))</f>
        <v/>
      </c>
      <c r="B673">
        <f>INDEX(resultados!$A$2:$ZZ$747, 667, MATCH($B$2, resultados!$A$1:$ZZ$1, 0))</f>
        <v/>
      </c>
      <c r="C673">
        <f>INDEX(resultados!$A$2:$ZZ$747, 667, MATCH($B$3, resultados!$A$1:$ZZ$1, 0))</f>
        <v/>
      </c>
    </row>
    <row r="674">
      <c r="A674">
        <f>INDEX(resultados!$A$2:$ZZ$747, 668, MATCH($B$1, resultados!$A$1:$ZZ$1, 0))</f>
        <v/>
      </c>
      <c r="B674">
        <f>INDEX(resultados!$A$2:$ZZ$747, 668, MATCH($B$2, resultados!$A$1:$ZZ$1, 0))</f>
        <v/>
      </c>
      <c r="C674">
        <f>INDEX(resultados!$A$2:$ZZ$747, 668, MATCH($B$3, resultados!$A$1:$ZZ$1, 0))</f>
        <v/>
      </c>
    </row>
    <row r="675">
      <c r="A675">
        <f>INDEX(resultados!$A$2:$ZZ$747, 669, MATCH($B$1, resultados!$A$1:$ZZ$1, 0))</f>
        <v/>
      </c>
      <c r="B675">
        <f>INDEX(resultados!$A$2:$ZZ$747, 669, MATCH($B$2, resultados!$A$1:$ZZ$1, 0))</f>
        <v/>
      </c>
      <c r="C675">
        <f>INDEX(resultados!$A$2:$ZZ$747, 669, MATCH($B$3, resultados!$A$1:$ZZ$1, 0))</f>
        <v/>
      </c>
    </row>
    <row r="676">
      <c r="A676">
        <f>INDEX(resultados!$A$2:$ZZ$747, 670, MATCH($B$1, resultados!$A$1:$ZZ$1, 0))</f>
        <v/>
      </c>
      <c r="B676">
        <f>INDEX(resultados!$A$2:$ZZ$747, 670, MATCH($B$2, resultados!$A$1:$ZZ$1, 0))</f>
        <v/>
      </c>
      <c r="C676">
        <f>INDEX(resultados!$A$2:$ZZ$747, 670, MATCH($B$3, resultados!$A$1:$ZZ$1, 0))</f>
        <v/>
      </c>
    </row>
    <row r="677">
      <c r="A677">
        <f>INDEX(resultados!$A$2:$ZZ$747, 671, MATCH($B$1, resultados!$A$1:$ZZ$1, 0))</f>
        <v/>
      </c>
      <c r="B677">
        <f>INDEX(resultados!$A$2:$ZZ$747, 671, MATCH($B$2, resultados!$A$1:$ZZ$1, 0))</f>
        <v/>
      </c>
      <c r="C677">
        <f>INDEX(resultados!$A$2:$ZZ$747, 671, MATCH($B$3, resultados!$A$1:$ZZ$1, 0))</f>
        <v/>
      </c>
    </row>
    <row r="678">
      <c r="A678">
        <f>INDEX(resultados!$A$2:$ZZ$747, 672, MATCH($B$1, resultados!$A$1:$ZZ$1, 0))</f>
        <v/>
      </c>
      <c r="B678">
        <f>INDEX(resultados!$A$2:$ZZ$747, 672, MATCH($B$2, resultados!$A$1:$ZZ$1, 0))</f>
        <v/>
      </c>
      <c r="C678">
        <f>INDEX(resultados!$A$2:$ZZ$747, 672, MATCH($B$3, resultados!$A$1:$ZZ$1, 0))</f>
        <v/>
      </c>
    </row>
    <row r="679">
      <c r="A679">
        <f>INDEX(resultados!$A$2:$ZZ$747, 673, MATCH($B$1, resultados!$A$1:$ZZ$1, 0))</f>
        <v/>
      </c>
      <c r="B679">
        <f>INDEX(resultados!$A$2:$ZZ$747, 673, MATCH($B$2, resultados!$A$1:$ZZ$1, 0))</f>
        <v/>
      </c>
      <c r="C679">
        <f>INDEX(resultados!$A$2:$ZZ$747, 673, MATCH($B$3, resultados!$A$1:$ZZ$1, 0))</f>
        <v/>
      </c>
    </row>
    <row r="680">
      <c r="A680">
        <f>INDEX(resultados!$A$2:$ZZ$747, 674, MATCH($B$1, resultados!$A$1:$ZZ$1, 0))</f>
        <v/>
      </c>
      <c r="B680">
        <f>INDEX(resultados!$A$2:$ZZ$747, 674, MATCH($B$2, resultados!$A$1:$ZZ$1, 0))</f>
        <v/>
      </c>
      <c r="C680">
        <f>INDEX(resultados!$A$2:$ZZ$747, 674, MATCH($B$3, resultados!$A$1:$ZZ$1, 0))</f>
        <v/>
      </c>
    </row>
    <row r="681">
      <c r="A681">
        <f>INDEX(resultados!$A$2:$ZZ$747, 675, MATCH($B$1, resultados!$A$1:$ZZ$1, 0))</f>
        <v/>
      </c>
      <c r="B681">
        <f>INDEX(resultados!$A$2:$ZZ$747, 675, MATCH($B$2, resultados!$A$1:$ZZ$1, 0))</f>
        <v/>
      </c>
      <c r="C681">
        <f>INDEX(resultados!$A$2:$ZZ$747, 675, MATCH($B$3, resultados!$A$1:$ZZ$1, 0))</f>
        <v/>
      </c>
    </row>
    <row r="682">
      <c r="A682">
        <f>INDEX(resultados!$A$2:$ZZ$747, 676, MATCH($B$1, resultados!$A$1:$ZZ$1, 0))</f>
        <v/>
      </c>
      <c r="B682">
        <f>INDEX(resultados!$A$2:$ZZ$747, 676, MATCH($B$2, resultados!$A$1:$ZZ$1, 0))</f>
        <v/>
      </c>
      <c r="C682">
        <f>INDEX(resultados!$A$2:$ZZ$747, 676, MATCH($B$3, resultados!$A$1:$ZZ$1, 0))</f>
        <v/>
      </c>
    </row>
    <row r="683">
      <c r="A683">
        <f>INDEX(resultados!$A$2:$ZZ$747, 677, MATCH($B$1, resultados!$A$1:$ZZ$1, 0))</f>
        <v/>
      </c>
      <c r="B683">
        <f>INDEX(resultados!$A$2:$ZZ$747, 677, MATCH($B$2, resultados!$A$1:$ZZ$1, 0))</f>
        <v/>
      </c>
      <c r="C683">
        <f>INDEX(resultados!$A$2:$ZZ$747, 677, MATCH($B$3, resultados!$A$1:$ZZ$1, 0))</f>
        <v/>
      </c>
    </row>
    <row r="684">
      <c r="A684">
        <f>INDEX(resultados!$A$2:$ZZ$747, 678, MATCH($B$1, resultados!$A$1:$ZZ$1, 0))</f>
        <v/>
      </c>
      <c r="B684">
        <f>INDEX(resultados!$A$2:$ZZ$747, 678, MATCH($B$2, resultados!$A$1:$ZZ$1, 0))</f>
        <v/>
      </c>
      <c r="C684">
        <f>INDEX(resultados!$A$2:$ZZ$747, 678, MATCH($B$3, resultados!$A$1:$ZZ$1, 0))</f>
        <v/>
      </c>
    </row>
    <row r="685">
      <c r="A685">
        <f>INDEX(resultados!$A$2:$ZZ$747, 679, MATCH($B$1, resultados!$A$1:$ZZ$1, 0))</f>
        <v/>
      </c>
      <c r="B685">
        <f>INDEX(resultados!$A$2:$ZZ$747, 679, MATCH($B$2, resultados!$A$1:$ZZ$1, 0))</f>
        <v/>
      </c>
      <c r="C685">
        <f>INDEX(resultados!$A$2:$ZZ$747, 679, MATCH($B$3, resultados!$A$1:$ZZ$1, 0))</f>
        <v/>
      </c>
    </row>
    <row r="686">
      <c r="A686">
        <f>INDEX(resultados!$A$2:$ZZ$747, 680, MATCH($B$1, resultados!$A$1:$ZZ$1, 0))</f>
        <v/>
      </c>
      <c r="B686">
        <f>INDEX(resultados!$A$2:$ZZ$747, 680, MATCH($B$2, resultados!$A$1:$ZZ$1, 0))</f>
        <v/>
      </c>
      <c r="C686">
        <f>INDEX(resultados!$A$2:$ZZ$747, 680, MATCH($B$3, resultados!$A$1:$ZZ$1, 0))</f>
        <v/>
      </c>
    </row>
    <row r="687">
      <c r="A687">
        <f>INDEX(resultados!$A$2:$ZZ$747, 681, MATCH($B$1, resultados!$A$1:$ZZ$1, 0))</f>
        <v/>
      </c>
      <c r="B687">
        <f>INDEX(resultados!$A$2:$ZZ$747, 681, MATCH($B$2, resultados!$A$1:$ZZ$1, 0))</f>
        <v/>
      </c>
      <c r="C687">
        <f>INDEX(resultados!$A$2:$ZZ$747, 681, MATCH($B$3, resultados!$A$1:$ZZ$1, 0))</f>
        <v/>
      </c>
    </row>
    <row r="688">
      <c r="A688">
        <f>INDEX(resultados!$A$2:$ZZ$747, 682, MATCH($B$1, resultados!$A$1:$ZZ$1, 0))</f>
        <v/>
      </c>
      <c r="B688">
        <f>INDEX(resultados!$A$2:$ZZ$747, 682, MATCH($B$2, resultados!$A$1:$ZZ$1, 0))</f>
        <v/>
      </c>
      <c r="C688">
        <f>INDEX(resultados!$A$2:$ZZ$747, 682, MATCH($B$3, resultados!$A$1:$ZZ$1, 0))</f>
        <v/>
      </c>
    </row>
    <row r="689">
      <c r="A689">
        <f>INDEX(resultados!$A$2:$ZZ$747, 683, MATCH($B$1, resultados!$A$1:$ZZ$1, 0))</f>
        <v/>
      </c>
      <c r="B689">
        <f>INDEX(resultados!$A$2:$ZZ$747, 683, MATCH($B$2, resultados!$A$1:$ZZ$1, 0))</f>
        <v/>
      </c>
      <c r="C689">
        <f>INDEX(resultados!$A$2:$ZZ$747, 683, MATCH($B$3, resultados!$A$1:$ZZ$1, 0))</f>
        <v/>
      </c>
    </row>
    <row r="690">
      <c r="A690">
        <f>INDEX(resultados!$A$2:$ZZ$747, 684, MATCH($B$1, resultados!$A$1:$ZZ$1, 0))</f>
        <v/>
      </c>
      <c r="B690">
        <f>INDEX(resultados!$A$2:$ZZ$747, 684, MATCH($B$2, resultados!$A$1:$ZZ$1, 0))</f>
        <v/>
      </c>
      <c r="C690">
        <f>INDEX(resultados!$A$2:$ZZ$747, 684, MATCH($B$3, resultados!$A$1:$ZZ$1, 0))</f>
        <v/>
      </c>
    </row>
    <row r="691">
      <c r="A691">
        <f>INDEX(resultados!$A$2:$ZZ$747, 685, MATCH($B$1, resultados!$A$1:$ZZ$1, 0))</f>
        <v/>
      </c>
      <c r="B691">
        <f>INDEX(resultados!$A$2:$ZZ$747, 685, MATCH($B$2, resultados!$A$1:$ZZ$1, 0))</f>
        <v/>
      </c>
      <c r="C691">
        <f>INDEX(resultados!$A$2:$ZZ$747, 685, MATCH($B$3, resultados!$A$1:$ZZ$1, 0))</f>
        <v/>
      </c>
    </row>
    <row r="692">
      <c r="A692">
        <f>INDEX(resultados!$A$2:$ZZ$747, 686, MATCH($B$1, resultados!$A$1:$ZZ$1, 0))</f>
        <v/>
      </c>
      <c r="B692">
        <f>INDEX(resultados!$A$2:$ZZ$747, 686, MATCH($B$2, resultados!$A$1:$ZZ$1, 0))</f>
        <v/>
      </c>
      <c r="C692">
        <f>INDEX(resultados!$A$2:$ZZ$747, 686, MATCH($B$3, resultados!$A$1:$ZZ$1, 0))</f>
        <v/>
      </c>
    </row>
    <row r="693">
      <c r="A693">
        <f>INDEX(resultados!$A$2:$ZZ$747, 687, MATCH($B$1, resultados!$A$1:$ZZ$1, 0))</f>
        <v/>
      </c>
      <c r="B693">
        <f>INDEX(resultados!$A$2:$ZZ$747, 687, MATCH($B$2, resultados!$A$1:$ZZ$1, 0))</f>
        <v/>
      </c>
      <c r="C693">
        <f>INDEX(resultados!$A$2:$ZZ$747, 687, MATCH($B$3, resultados!$A$1:$ZZ$1, 0))</f>
        <v/>
      </c>
    </row>
    <row r="694">
      <c r="A694">
        <f>INDEX(resultados!$A$2:$ZZ$747, 688, MATCH($B$1, resultados!$A$1:$ZZ$1, 0))</f>
        <v/>
      </c>
      <c r="B694">
        <f>INDEX(resultados!$A$2:$ZZ$747, 688, MATCH($B$2, resultados!$A$1:$ZZ$1, 0))</f>
        <v/>
      </c>
      <c r="C694">
        <f>INDEX(resultados!$A$2:$ZZ$747, 688, MATCH($B$3, resultados!$A$1:$ZZ$1, 0))</f>
        <v/>
      </c>
    </row>
    <row r="695">
      <c r="A695">
        <f>INDEX(resultados!$A$2:$ZZ$747, 689, MATCH($B$1, resultados!$A$1:$ZZ$1, 0))</f>
        <v/>
      </c>
      <c r="B695">
        <f>INDEX(resultados!$A$2:$ZZ$747, 689, MATCH($B$2, resultados!$A$1:$ZZ$1, 0))</f>
        <v/>
      </c>
      <c r="C695">
        <f>INDEX(resultados!$A$2:$ZZ$747, 689, MATCH($B$3, resultados!$A$1:$ZZ$1, 0))</f>
        <v/>
      </c>
    </row>
    <row r="696">
      <c r="A696">
        <f>INDEX(resultados!$A$2:$ZZ$747, 690, MATCH($B$1, resultados!$A$1:$ZZ$1, 0))</f>
        <v/>
      </c>
      <c r="B696">
        <f>INDEX(resultados!$A$2:$ZZ$747, 690, MATCH($B$2, resultados!$A$1:$ZZ$1, 0))</f>
        <v/>
      </c>
      <c r="C696">
        <f>INDEX(resultados!$A$2:$ZZ$747, 690, MATCH($B$3, resultados!$A$1:$ZZ$1, 0))</f>
        <v/>
      </c>
    </row>
    <row r="697">
      <c r="A697">
        <f>INDEX(resultados!$A$2:$ZZ$747, 691, MATCH($B$1, resultados!$A$1:$ZZ$1, 0))</f>
        <v/>
      </c>
      <c r="B697">
        <f>INDEX(resultados!$A$2:$ZZ$747, 691, MATCH($B$2, resultados!$A$1:$ZZ$1, 0))</f>
        <v/>
      </c>
      <c r="C697">
        <f>INDEX(resultados!$A$2:$ZZ$747, 691, MATCH($B$3, resultados!$A$1:$ZZ$1, 0))</f>
        <v/>
      </c>
    </row>
    <row r="698">
      <c r="A698">
        <f>INDEX(resultados!$A$2:$ZZ$747, 692, MATCH($B$1, resultados!$A$1:$ZZ$1, 0))</f>
        <v/>
      </c>
      <c r="B698">
        <f>INDEX(resultados!$A$2:$ZZ$747, 692, MATCH($B$2, resultados!$A$1:$ZZ$1, 0))</f>
        <v/>
      </c>
      <c r="C698">
        <f>INDEX(resultados!$A$2:$ZZ$747, 692, MATCH($B$3, resultados!$A$1:$ZZ$1, 0))</f>
        <v/>
      </c>
    </row>
    <row r="699">
      <c r="A699">
        <f>INDEX(resultados!$A$2:$ZZ$747, 693, MATCH($B$1, resultados!$A$1:$ZZ$1, 0))</f>
        <v/>
      </c>
      <c r="B699">
        <f>INDEX(resultados!$A$2:$ZZ$747, 693, MATCH($B$2, resultados!$A$1:$ZZ$1, 0))</f>
        <v/>
      </c>
      <c r="C699">
        <f>INDEX(resultados!$A$2:$ZZ$747, 693, MATCH($B$3, resultados!$A$1:$ZZ$1, 0))</f>
        <v/>
      </c>
    </row>
    <row r="700">
      <c r="A700">
        <f>INDEX(resultados!$A$2:$ZZ$747, 694, MATCH($B$1, resultados!$A$1:$ZZ$1, 0))</f>
        <v/>
      </c>
      <c r="B700">
        <f>INDEX(resultados!$A$2:$ZZ$747, 694, MATCH($B$2, resultados!$A$1:$ZZ$1, 0))</f>
        <v/>
      </c>
      <c r="C700">
        <f>INDEX(resultados!$A$2:$ZZ$747, 694, MATCH($B$3, resultados!$A$1:$ZZ$1, 0))</f>
        <v/>
      </c>
    </row>
    <row r="701">
      <c r="A701">
        <f>INDEX(resultados!$A$2:$ZZ$747, 695, MATCH($B$1, resultados!$A$1:$ZZ$1, 0))</f>
        <v/>
      </c>
      <c r="B701">
        <f>INDEX(resultados!$A$2:$ZZ$747, 695, MATCH($B$2, resultados!$A$1:$ZZ$1, 0))</f>
        <v/>
      </c>
      <c r="C701">
        <f>INDEX(resultados!$A$2:$ZZ$747, 695, MATCH($B$3, resultados!$A$1:$ZZ$1, 0))</f>
        <v/>
      </c>
    </row>
    <row r="702">
      <c r="A702">
        <f>INDEX(resultados!$A$2:$ZZ$747, 696, MATCH($B$1, resultados!$A$1:$ZZ$1, 0))</f>
        <v/>
      </c>
      <c r="B702">
        <f>INDEX(resultados!$A$2:$ZZ$747, 696, MATCH($B$2, resultados!$A$1:$ZZ$1, 0))</f>
        <v/>
      </c>
      <c r="C702">
        <f>INDEX(resultados!$A$2:$ZZ$747, 696, MATCH($B$3, resultados!$A$1:$ZZ$1, 0))</f>
        <v/>
      </c>
    </row>
    <row r="703">
      <c r="A703">
        <f>INDEX(resultados!$A$2:$ZZ$747, 697, MATCH($B$1, resultados!$A$1:$ZZ$1, 0))</f>
        <v/>
      </c>
      <c r="B703">
        <f>INDEX(resultados!$A$2:$ZZ$747, 697, MATCH($B$2, resultados!$A$1:$ZZ$1, 0))</f>
        <v/>
      </c>
      <c r="C703">
        <f>INDEX(resultados!$A$2:$ZZ$747, 697, MATCH($B$3, resultados!$A$1:$ZZ$1, 0))</f>
        <v/>
      </c>
    </row>
    <row r="704">
      <c r="A704">
        <f>INDEX(resultados!$A$2:$ZZ$747, 698, MATCH($B$1, resultados!$A$1:$ZZ$1, 0))</f>
        <v/>
      </c>
      <c r="B704">
        <f>INDEX(resultados!$A$2:$ZZ$747, 698, MATCH($B$2, resultados!$A$1:$ZZ$1, 0))</f>
        <v/>
      </c>
      <c r="C704">
        <f>INDEX(resultados!$A$2:$ZZ$747, 698, MATCH($B$3, resultados!$A$1:$ZZ$1, 0))</f>
        <v/>
      </c>
    </row>
    <row r="705">
      <c r="A705">
        <f>INDEX(resultados!$A$2:$ZZ$747, 699, MATCH($B$1, resultados!$A$1:$ZZ$1, 0))</f>
        <v/>
      </c>
      <c r="B705">
        <f>INDEX(resultados!$A$2:$ZZ$747, 699, MATCH($B$2, resultados!$A$1:$ZZ$1, 0))</f>
        <v/>
      </c>
      <c r="C705">
        <f>INDEX(resultados!$A$2:$ZZ$747, 699, MATCH($B$3, resultados!$A$1:$ZZ$1, 0))</f>
        <v/>
      </c>
    </row>
    <row r="706">
      <c r="A706">
        <f>INDEX(resultados!$A$2:$ZZ$747, 700, MATCH($B$1, resultados!$A$1:$ZZ$1, 0))</f>
        <v/>
      </c>
      <c r="B706">
        <f>INDEX(resultados!$A$2:$ZZ$747, 700, MATCH($B$2, resultados!$A$1:$ZZ$1, 0))</f>
        <v/>
      </c>
      <c r="C706">
        <f>INDEX(resultados!$A$2:$ZZ$747, 700, MATCH($B$3, resultados!$A$1:$ZZ$1, 0))</f>
        <v/>
      </c>
    </row>
    <row r="707">
      <c r="A707">
        <f>INDEX(resultados!$A$2:$ZZ$747, 701, MATCH($B$1, resultados!$A$1:$ZZ$1, 0))</f>
        <v/>
      </c>
      <c r="B707">
        <f>INDEX(resultados!$A$2:$ZZ$747, 701, MATCH($B$2, resultados!$A$1:$ZZ$1, 0))</f>
        <v/>
      </c>
      <c r="C707">
        <f>INDEX(resultados!$A$2:$ZZ$747, 701, MATCH($B$3, resultados!$A$1:$ZZ$1, 0))</f>
        <v/>
      </c>
    </row>
    <row r="708">
      <c r="A708">
        <f>INDEX(resultados!$A$2:$ZZ$747, 702, MATCH($B$1, resultados!$A$1:$ZZ$1, 0))</f>
        <v/>
      </c>
      <c r="B708">
        <f>INDEX(resultados!$A$2:$ZZ$747, 702, MATCH($B$2, resultados!$A$1:$ZZ$1, 0))</f>
        <v/>
      </c>
      <c r="C708">
        <f>INDEX(resultados!$A$2:$ZZ$747, 702, MATCH($B$3, resultados!$A$1:$ZZ$1, 0))</f>
        <v/>
      </c>
    </row>
    <row r="709">
      <c r="A709">
        <f>INDEX(resultados!$A$2:$ZZ$747, 703, MATCH($B$1, resultados!$A$1:$ZZ$1, 0))</f>
        <v/>
      </c>
      <c r="B709">
        <f>INDEX(resultados!$A$2:$ZZ$747, 703, MATCH($B$2, resultados!$A$1:$ZZ$1, 0))</f>
        <v/>
      </c>
      <c r="C709">
        <f>INDEX(resultados!$A$2:$ZZ$747, 703, MATCH($B$3, resultados!$A$1:$ZZ$1, 0))</f>
        <v/>
      </c>
    </row>
    <row r="710">
      <c r="A710">
        <f>INDEX(resultados!$A$2:$ZZ$747, 704, MATCH($B$1, resultados!$A$1:$ZZ$1, 0))</f>
        <v/>
      </c>
      <c r="B710">
        <f>INDEX(resultados!$A$2:$ZZ$747, 704, MATCH($B$2, resultados!$A$1:$ZZ$1, 0))</f>
        <v/>
      </c>
      <c r="C710">
        <f>INDEX(resultados!$A$2:$ZZ$747, 704, MATCH($B$3, resultados!$A$1:$ZZ$1, 0))</f>
        <v/>
      </c>
    </row>
    <row r="711">
      <c r="A711">
        <f>INDEX(resultados!$A$2:$ZZ$747, 705, MATCH($B$1, resultados!$A$1:$ZZ$1, 0))</f>
        <v/>
      </c>
      <c r="B711">
        <f>INDEX(resultados!$A$2:$ZZ$747, 705, MATCH($B$2, resultados!$A$1:$ZZ$1, 0))</f>
        <v/>
      </c>
      <c r="C711">
        <f>INDEX(resultados!$A$2:$ZZ$747, 705, MATCH($B$3, resultados!$A$1:$ZZ$1, 0))</f>
        <v/>
      </c>
    </row>
    <row r="712">
      <c r="A712">
        <f>INDEX(resultados!$A$2:$ZZ$747, 706, MATCH($B$1, resultados!$A$1:$ZZ$1, 0))</f>
        <v/>
      </c>
      <c r="B712">
        <f>INDEX(resultados!$A$2:$ZZ$747, 706, MATCH($B$2, resultados!$A$1:$ZZ$1, 0))</f>
        <v/>
      </c>
      <c r="C712">
        <f>INDEX(resultados!$A$2:$ZZ$747, 706, MATCH($B$3, resultados!$A$1:$ZZ$1, 0))</f>
        <v/>
      </c>
    </row>
    <row r="713">
      <c r="A713">
        <f>INDEX(resultados!$A$2:$ZZ$747, 707, MATCH($B$1, resultados!$A$1:$ZZ$1, 0))</f>
        <v/>
      </c>
      <c r="B713">
        <f>INDEX(resultados!$A$2:$ZZ$747, 707, MATCH($B$2, resultados!$A$1:$ZZ$1, 0))</f>
        <v/>
      </c>
      <c r="C713">
        <f>INDEX(resultados!$A$2:$ZZ$747, 707, MATCH($B$3, resultados!$A$1:$ZZ$1, 0))</f>
        <v/>
      </c>
    </row>
    <row r="714">
      <c r="A714">
        <f>INDEX(resultados!$A$2:$ZZ$747, 708, MATCH($B$1, resultados!$A$1:$ZZ$1, 0))</f>
        <v/>
      </c>
      <c r="B714">
        <f>INDEX(resultados!$A$2:$ZZ$747, 708, MATCH($B$2, resultados!$A$1:$ZZ$1, 0))</f>
        <v/>
      </c>
      <c r="C714">
        <f>INDEX(resultados!$A$2:$ZZ$747, 708, MATCH($B$3, resultados!$A$1:$ZZ$1, 0))</f>
        <v/>
      </c>
    </row>
    <row r="715">
      <c r="A715">
        <f>INDEX(resultados!$A$2:$ZZ$747, 709, MATCH($B$1, resultados!$A$1:$ZZ$1, 0))</f>
        <v/>
      </c>
      <c r="B715">
        <f>INDEX(resultados!$A$2:$ZZ$747, 709, MATCH($B$2, resultados!$A$1:$ZZ$1, 0))</f>
        <v/>
      </c>
      <c r="C715">
        <f>INDEX(resultados!$A$2:$ZZ$747, 709, MATCH($B$3, resultados!$A$1:$ZZ$1, 0))</f>
        <v/>
      </c>
    </row>
    <row r="716">
      <c r="A716">
        <f>INDEX(resultados!$A$2:$ZZ$747, 710, MATCH($B$1, resultados!$A$1:$ZZ$1, 0))</f>
        <v/>
      </c>
      <c r="B716">
        <f>INDEX(resultados!$A$2:$ZZ$747, 710, MATCH($B$2, resultados!$A$1:$ZZ$1, 0))</f>
        <v/>
      </c>
      <c r="C716">
        <f>INDEX(resultados!$A$2:$ZZ$747, 710, MATCH($B$3, resultados!$A$1:$ZZ$1, 0))</f>
        <v/>
      </c>
    </row>
    <row r="717">
      <c r="A717">
        <f>INDEX(resultados!$A$2:$ZZ$747, 711, MATCH($B$1, resultados!$A$1:$ZZ$1, 0))</f>
        <v/>
      </c>
      <c r="B717">
        <f>INDEX(resultados!$A$2:$ZZ$747, 711, MATCH($B$2, resultados!$A$1:$ZZ$1, 0))</f>
        <v/>
      </c>
      <c r="C717">
        <f>INDEX(resultados!$A$2:$ZZ$747, 711, MATCH($B$3, resultados!$A$1:$ZZ$1, 0))</f>
        <v/>
      </c>
    </row>
    <row r="718">
      <c r="A718">
        <f>INDEX(resultados!$A$2:$ZZ$747, 712, MATCH($B$1, resultados!$A$1:$ZZ$1, 0))</f>
        <v/>
      </c>
      <c r="B718">
        <f>INDEX(resultados!$A$2:$ZZ$747, 712, MATCH($B$2, resultados!$A$1:$ZZ$1, 0))</f>
        <v/>
      </c>
      <c r="C718">
        <f>INDEX(resultados!$A$2:$ZZ$747, 712, MATCH($B$3, resultados!$A$1:$ZZ$1, 0))</f>
        <v/>
      </c>
    </row>
    <row r="719">
      <c r="A719">
        <f>INDEX(resultados!$A$2:$ZZ$747, 713, MATCH($B$1, resultados!$A$1:$ZZ$1, 0))</f>
        <v/>
      </c>
      <c r="B719">
        <f>INDEX(resultados!$A$2:$ZZ$747, 713, MATCH($B$2, resultados!$A$1:$ZZ$1, 0))</f>
        <v/>
      </c>
      <c r="C719">
        <f>INDEX(resultados!$A$2:$ZZ$747, 713, MATCH($B$3, resultados!$A$1:$ZZ$1, 0))</f>
        <v/>
      </c>
    </row>
    <row r="720">
      <c r="A720">
        <f>INDEX(resultados!$A$2:$ZZ$747, 714, MATCH($B$1, resultados!$A$1:$ZZ$1, 0))</f>
        <v/>
      </c>
      <c r="B720">
        <f>INDEX(resultados!$A$2:$ZZ$747, 714, MATCH($B$2, resultados!$A$1:$ZZ$1, 0))</f>
        <v/>
      </c>
      <c r="C720">
        <f>INDEX(resultados!$A$2:$ZZ$747, 714, MATCH($B$3, resultados!$A$1:$ZZ$1, 0))</f>
        <v/>
      </c>
    </row>
    <row r="721">
      <c r="A721">
        <f>INDEX(resultados!$A$2:$ZZ$747, 715, MATCH($B$1, resultados!$A$1:$ZZ$1, 0))</f>
        <v/>
      </c>
      <c r="B721">
        <f>INDEX(resultados!$A$2:$ZZ$747, 715, MATCH($B$2, resultados!$A$1:$ZZ$1, 0))</f>
        <v/>
      </c>
      <c r="C721">
        <f>INDEX(resultados!$A$2:$ZZ$747, 715, MATCH($B$3, resultados!$A$1:$ZZ$1, 0))</f>
        <v/>
      </c>
    </row>
    <row r="722">
      <c r="A722">
        <f>INDEX(resultados!$A$2:$ZZ$747, 716, MATCH($B$1, resultados!$A$1:$ZZ$1, 0))</f>
        <v/>
      </c>
      <c r="B722">
        <f>INDEX(resultados!$A$2:$ZZ$747, 716, MATCH($B$2, resultados!$A$1:$ZZ$1, 0))</f>
        <v/>
      </c>
      <c r="C722">
        <f>INDEX(resultados!$A$2:$ZZ$747, 716, MATCH($B$3, resultados!$A$1:$ZZ$1, 0))</f>
        <v/>
      </c>
    </row>
    <row r="723">
      <c r="A723">
        <f>INDEX(resultados!$A$2:$ZZ$747, 717, MATCH($B$1, resultados!$A$1:$ZZ$1, 0))</f>
        <v/>
      </c>
      <c r="B723">
        <f>INDEX(resultados!$A$2:$ZZ$747, 717, MATCH($B$2, resultados!$A$1:$ZZ$1, 0))</f>
        <v/>
      </c>
      <c r="C723">
        <f>INDEX(resultados!$A$2:$ZZ$747, 717, MATCH($B$3, resultados!$A$1:$ZZ$1, 0))</f>
        <v/>
      </c>
    </row>
    <row r="724">
      <c r="A724">
        <f>INDEX(resultados!$A$2:$ZZ$747, 718, MATCH($B$1, resultados!$A$1:$ZZ$1, 0))</f>
        <v/>
      </c>
      <c r="B724">
        <f>INDEX(resultados!$A$2:$ZZ$747, 718, MATCH($B$2, resultados!$A$1:$ZZ$1, 0))</f>
        <v/>
      </c>
      <c r="C724">
        <f>INDEX(resultados!$A$2:$ZZ$747, 718, MATCH($B$3, resultados!$A$1:$ZZ$1, 0))</f>
        <v/>
      </c>
    </row>
    <row r="725">
      <c r="A725">
        <f>INDEX(resultados!$A$2:$ZZ$747, 719, MATCH($B$1, resultados!$A$1:$ZZ$1, 0))</f>
        <v/>
      </c>
      <c r="B725">
        <f>INDEX(resultados!$A$2:$ZZ$747, 719, MATCH($B$2, resultados!$A$1:$ZZ$1, 0))</f>
        <v/>
      </c>
      <c r="C725">
        <f>INDEX(resultados!$A$2:$ZZ$747, 719, MATCH($B$3, resultados!$A$1:$ZZ$1, 0))</f>
        <v/>
      </c>
    </row>
    <row r="726">
      <c r="A726">
        <f>INDEX(resultados!$A$2:$ZZ$747, 720, MATCH($B$1, resultados!$A$1:$ZZ$1, 0))</f>
        <v/>
      </c>
      <c r="B726">
        <f>INDEX(resultados!$A$2:$ZZ$747, 720, MATCH($B$2, resultados!$A$1:$ZZ$1, 0))</f>
        <v/>
      </c>
      <c r="C726">
        <f>INDEX(resultados!$A$2:$ZZ$747, 720, MATCH($B$3, resultados!$A$1:$ZZ$1, 0))</f>
        <v/>
      </c>
    </row>
    <row r="727">
      <c r="A727">
        <f>INDEX(resultados!$A$2:$ZZ$747, 721, MATCH($B$1, resultados!$A$1:$ZZ$1, 0))</f>
        <v/>
      </c>
      <c r="B727">
        <f>INDEX(resultados!$A$2:$ZZ$747, 721, MATCH($B$2, resultados!$A$1:$ZZ$1, 0))</f>
        <v/>
      </c>
      <c r="C727">
        <f>INDEX(resultados!$A$2:$ZZ$747, 721, MATCH($B$3, resultados!$A$1:$ZZ$1, 0))</f>
        <v/>
      </c>
    </row>
    <row r="728">
      <c r="A728">
        <f>INDEX(resultados!$A$2:$ZZ$747, 722, MATCH($B$1, resultados!$A$1:$ZZ$1, 0))</f>
        <v/>
      </c>
      <c r="B728">
        <f>INDEX(resultados!$A$2:$ZZ$747, 722, MATCH($B$2, resultados!$A$1:$ZZ$1, 0))</f>
        <v/>
      </c>
      <c r="C728">
        <f>INDEX(resultados!$A$2:$ZZ$747, 722, MATCH($B$3, resultados!$A$1:$ZZ$1, 0))</f>
        <v/>
      </c>
    </row>
    <row r="729">
      <c r="A729">
        <f>INDEX(resultados!$A$2:$ZZ$747, 723, MATCH($B$1, resultados!$A$1:$ZZ$1, 0))</f>
        <v/>
      </c>
      <c r="B729">
        <f>INDEX(resultados!$A$2:$ZZ$747, 723, MATCH($B$2, resultados!$A$1:$ZZ$1, 0))</f>
        <v/>
      </c>
      <c r="C729">
        <f>INDEX(resultados!$A$2:$ZZ$747, 723, MATCH($B$3, resultados!$A$1:$ZZ$1, 0))</f>
        <v/>
      </c>
    </row>
    <row r="730">
      <c r="A730">
        <f>INDEX(resultados!$A$2:$ZZ$747, 724, MATCH($B$1, resultados!$A$1:$ZZ$1, 0))</f>
        <v/>
      </c>
      <c r="B730">
        <f>INDEX(resultados!$A$2:$ZZ$747, 724, MATCH($B$2, resultados!$A$1:$ZZ$1, 0))</f>
        <v/>
      </c>
      <c r="C730">
        <f>INDEX(resultados!$A$2:$ZZ$747, 724, MATCH($B$3, resultados!$A$1:$ZZ$1, 0))</f>
        <v/>
      </c>
    </row>
    <row r="731">
      <c r="A731">
        <f>INDEX(resultados!$A$2:$ZZ$747, 725, MATCH($B$1, resultados!$A$1:$ZZ$1, 0))</f>
        <v/>
      </c>
      <c r="B731">
        <f>INDEX(resultados!$A$2:$ZZ$747, 725, MATCH($B$2, resultados!$A$1:$ZZ$1, 0))</f>
        <v/>
      </c>
      <c r="C731">
        <f>INDEX(resultados!$A$2:$ZZ$747, 725, MATCH($B$3, resultados!$A$1:$ZZ$1, 0))</f>
        <v/>
      </c>
    </row>
    <row r="732">
      <c r="A732">
        <f>INDEX(resultados!$A$2:$ZZ$747, 726, MATCH($B$1, resultados!$A$1:$ZZ$1, 0))</f>
        <v/>
      </c>
      <c r="B732">
        <f>INDEX(resultados!$A$2:$ZZ$747, 726, MATCH($B$2, resultados!$A$1:$ZZ$1, 0))</f>
        <v/>
      </c>
      <c r="C732">
        <f>INDEX(resultados!$A$2:$ZZ$747, 726, MATCH($B$3, resultados!$A$1:$ZZ$1, 0))</f>
        <v/>
      </c>
    </row>
    <row r="733">
      <c r="A733">
        <f>INDEX(resultados!$A$2:$ZZ$747, 727, MATCH($B$1, resultados!$A$1:$ZZ$1, 0))</f>
        <v/>
      </c>
      <c r="B733">
        <f>INDEX(resultados!$A$2:$ZZ$747, 727, MATCH($B$2, resultados!$A$1:$ZZ$1, 0))</f>
        <v/>
      </c>
      <c r="C733">
        <f>INDEX(resultados!$A$2:$ZZ$747, 727, MATCH($B$3, resultados!$A$1:$ZZ$1, 0))</f>
        <v/>
      </c>
    </row>
    <row r="734">
      <c r="A734">
        <f>INDEX(resultados!$A$2:$ZZ$747, 728, MATCH($B$1, resultados!$A$1:$ZZ$1, 0))</f>
        <v/>
      </c>
      <c r="B734">
        <f>INDEX(resultados!$A$2:$ZZ$747, 728, MATCH($B$2, resultados!$A$1:$ZZ$1, 0))</f>
        <v/>
      </c>
      <c r="C734">
        <f>INDEX(resultados!$A$2:$ZZ$747, 728, MATCH($B$3, resultados!$A$1:$ZZ$1, 0))</f>
        <v/>
      </c>
    </row>
    <row r="735">
      <c r="A735">
        <f>INDEX(resultados!$A$2:$ZZ$747, 729, MATCH($B$1, resultados!$A$1:$ZZ$1, 0))</f>
        <v/>
      </c>
      <c r="B735">
        <f>INDEX(resultados!$A$2:$ZZ$747, 729, MATCH($B$2, resultados!$A$1:$ZZ$1, 0))</f>
        <v/>
      </c>
      <c r="C735">
        <f>INDEX(resultados!$A$2:$ZZ$747, 729, MATCH($B$3, resultados!$A$1:$ZZ$1, 0))</f>
        <v/>
      </c>
    </row>
    <row r="736">
      <c r="A736">
        <f>INDEX(resultados!$A$2:$ZZ$747, 730, MATCH($B$1, resultados!$A$1:$ZZ$1, 0))</f>
        <v/>
      </c>
      <c r="B736">
        <f>INDEX(resultados!$A$2:$ZZ$747, 730, MATCH($B$2, resultados!$A$1:$ZZ$1, 0))</f>
        <v/>
      </c>
      <c r="C736">
        <f>INDEX(resultados!$A$2:$ZZ$747, 730, MATCH($B$3, resultados!$A$1:$ZZ$1, 0))</f>
        <v/>
      </c>
    </row>
    <row r="737">
      <c r="A737">
        <f>INDEX(resultados!$A$2:$ZZ$747, 731, MATCH($B$1, resultados!$A$1:$ZZ$1, 0))</f>
        <v/>
      </c>
      <c r="B737">
        <f>INDEX(resultados!$A$2:$ZZ$747, 731, MATCH($B$2, resultados!$A$1:$ZZ$1, 0))</f>
        <v/>
      </c>
      <c r="C737">
        <f>INDEX(resultados!$A$2:$ZZ$747, 731, MATCH($B$3, resultados!$A$1:$ZZ$1, 0))</f>
        <v/>
      </c>
    </row>
    <row r="738">
      <c r="A738">
        <f>INDEX(resultados!$A$2:$ZZ$747, 732, MATCH($B$1, resultados!$A$1:$ZZ$1, 0))</f>
        <v/>
      </c>
      <c r="B738">
        <f>INDEX(resultados!$A$2:$ZZ$747, 732, MATCH($B$2, resultados!$A$1:$ZZ$1, 0))</f>
        <v/>
      </c>
      <c r="C738">
        <f>INDEX(resultados!$A$2:$ZZ$747, 732, MATCH($B$3, resultados!$A$1:$ZZ$1, 0))</f>
        <v/>
      </c>
    </row>
    <row r="739">
      <c r="A739">
        <f>INDEX(resultados!$A$2:$ZZ$747, 733, MATCH($B$1, resultados!$A$1:$ZZ$1, 0))</f>
        <v/>
      </c>
      <c r="B739">
        <f>INDEX(resultados!$A$2:$ZZ$747, 733, MATCH($B$2, resultados!$A$1:$ZZ$1, 0))</f>
        <v/>
      </c>
      <c r="C739">
        <f>INDEX(resultados!$A$2:$ZZ$747, 733, MATCH($B$3, resultados!$A$1:$ZZ$1, 0))</f>
        <v/>
      </c>
    </row>
    <row r="740">
      <c r="A740">
        <f>INDEX(resultados!$A$2:$ZZ$747, 734, MATCH($B$1, resultados!$A$1:$ZZ$1, 0))</f>
        <v/>
      </c>
      <c r="B740">
        <f>INDEX(resultados!$A$2:$ZZ$747, 734, MATCH($B$2, resultados!$A$1:$ZZ$1, 0))</f>
        <v/>
      </c>
      <c r="C740">
        <f>INDEX(resultados!$A$2:$ZZ$747, 734, MATCH($B$3, resultados!$A$1:$ZZ$1, 0))</f>
        <v/>
      </c>
    </row>
    <row r="741">
      <c r="A741">
        <f>INDEX(resultados!$A$2:$ZZ$747, 735, MATCH($B$1, resultados!$A$1:$ZZ$1, 0))</f>
        <v/>
      </c>
      <c r="B741">
        <f>INDEX(resultados!$A$2:$ZZ$747, 735, MATCH($B$2, resultados!$A$1:$ZZ$1, 0))</f>
        <v/>
      </c>
      <c r="C741">
        <f>INDEX(resultados!$A$2:$ZZ$747, 735, MATCH($B$3, resultados!$A$1:$ZZ$1, 0))</f>
        <v/>
      </c>
    </row>
    <row r="742">
      <c r="A742">
        <f>INDEX(resultados!$A$2:$ZZ$747, 736, MATCH($B$1, resultados!$A$1:$ZZ$1, 0))</f>
        <v/>
      </c>
      <c r="B742">
        <f>INDEX(resultados!$A$2:$ZZ$747, 736, MATCH($B$2, resultados!$A$1:$ZZ$1, 0))</f>
        <v/>
      </c>
      <c r="C742">
        <f>INDEX(resultados!$A$2:$ZZ$747, 736, MATCH($B$3, resultados!$A$1:$ZZ$1, 0))</f>
        <v/>
      </c>
    </row>
    <row r="743">
      <c r="A743">
        <f>INDEX(resultados!$A$2:$ZZ$747, 737, MATCH($B$1, resultados!$A$1:$ZZ$1, 0))</f>
        <v/>
      </c>
      <c r="B743">
        <f>INDEX(resultados!$A$2:$ZZ$747, 737, MATCH($B$2, resultados!$A$1:$ZZ$1, 0))</f>
        <v/>
      </c>
      <c r="C743">
        <f>INDEX(resultados!$A$2:$ZZ$747, 737, MATCH($B$3, resultados!$A$1:$ZZ$1, 0))</f>
        <v/>
      </c>
    </row>
    <row r="744">
      <c r="A744">
        <f>INDEX(resultados!$A$2:$ZZ$747, 738, MATCH($B$1, resultados!$A$1:$ZZ$1, 0))</f>
        <v/>
      </c>
      <c r="B744">
        <f>INDEX(resultados!$A$2:$ZZ$747, 738, MATCH($B$2, resultados!$A$1:$ZZ$1, 0))</f>
        <v/>
      </c>
      <c r="C744">
        <f>INDEX(resultados!$A$2:$ZZ$747, 738, MATCH($B$3, resultados!$A$1:$ZZ$1, 0))</f>
        <v/>
      </c>
    </row>
    <row r="745">
      <c r="A745">
        <f>INDEX(resultados!$A$2:$ZZ$747, 739, MATCH($B$1, resultados!$A$1:$ZZ$1, 0))</f>
        <v/>
      </c>
      <c r="B745">
        <f>INDEX(resultados!$A$2:$ZZ$747, 739, MATCH($B$2, resultados!$A$1:$ZZ$1, 0))</f>
        <v/>
      </c>
      <c r="C745">
        <f>INDEX(resultados!$A$2:$ZZ$747, 739, MATCH($B$3, resultados!$A$1:$ZZ$1, 0))</f>
        <v/>
      </c>
    </row>
    <row r="746">
      <c r="A746">
        <f>INDEX(resultados!$A$2:$ZZ$747, 740, MATCH($B$1, resultados!$A$1:$ZZ$1, 0))</f>
        <v/>
      </c>
      <c r="B746">
        <f>INDEX(resultados!$A$2:$ZZ$747, 740, MATCH($B$2, resultados!$A$1:$ZZ$1, 0))</f>
        <v/>
      </c>
      <c r="C746">
        <f>INDEX(resultados!$A$2:$ZZ$747, 740, MATCH($B$3, resultados!$A$1:$ZZ$1, 0))</f>
        <v/>
      </c>
    </row>
    <row r="747">
      <c r="A747">
        <f>INDEX(resultados!$A$2:$ZZ$747, 741, MATCH($B$1, resultados!$A$1:$ZZ$1, 0))</f>
        <v/>
      </c>
      <c r="B747">
        <f>INDEX(resultados!$A$2:$ZZ$747, 741, MATCH($B$2, resultados!$A$1:$ZZ$1, 0))</f>
        <v/>
      </c>
      <c r="C747">
        <f>INDEX(resultados!$A$2:$ZZ$747, 741, MATCH($B$3, resultados!$A$1:$ZZ$1, 0))</f>
        <v/>
      </c>
    </row>
    <row r="748">
      <c r="A748">
        <f>INDEX(resultados!$A$2:$ZZ$747, 742, MATCH($B$1, resultados!$A$1:$ZZ$1, 0))</f>
        <v/>
      </c>
      <c r="B748">
        <f>INDEX(resultados!$A$2:$ZZ$747, 742, MATCH($B$2, resultados!$A$1:$ZZ$1, 0))</f>
        <v/>
      </c>
      <c r="C748">
        <f>INDEX(resultados!$A$2:$ZZ$747, 742, MATCH($B$3, resultados!$A$1:$ZZ$1, 0))</f>
        <v/>
      </c>
    </row>
    <row r="749">
      <c r="A749">
        <f>INDEX(resultados!$A$2:$ZZ$747, 743, MATCH($B$1, resultados!$A$1:$ZZ$1, 0))</f>
        <v/>
      </c>
      <c r="B749">
        <f>INDEX(resultados!$A$2:$ZZ$747, 743, MATCH($B$2, resultados!$A$1:$ZZ$1, 0))</f>
        <v/>
      </c>
      <c r="C749">
        <f>INDEX(resultados!$A$2:$ZZ$747, 743, MATCH($B$3, resultados!$A$1:$ZZ$1, 0))</f>
        <v/>
      </c>
    </row>
    <row r="750">
      <c r="A750">
        <f>INDEX(resultados!$A$2:$ZZ$747, 744, MATCH($B$1, resultados!$A$1:$ZZ$1, 0))</f>
        <v/>
      </c>
      <c r="B750">
        <f>INDEX(resultados!$A$2:$ZZ$747, 744, MATCH($B$2, resultados!$A$1:$ZZ$1, 0))</f>
        <v/>
      </c>
      <c r="C750">
        <f>INDEX(resultados!$A$2:$ZZ$747, 744, MATCH($B$3, resultados!$A$1:$ZZ$1, 0))</f>
        <v/>
      </c>
    </row>
    <row r="751">
      <c r="A751">
        <f>INDEX(resultados!$A$2:$ZZ$747, 745, MATCH($B$1, resultados!$A$1:$ZZ$1, 0))</f>
        <v/>
      </c>
      <c r="B751">
        <f>INDEX(resultados!$A$2:$ZZ$747, 745, MATCH($B$2, resultados!$A$1:$ZZ$1, 0))</f>
        <v/>
      </c>
      <c r="C751">
        <f>INDEX(resultados!$A$2:$ZZ$747, 745, MATCH($B$3, resultados!$A$1:$ZZ$1, 0))</f>
        <v/>
      </c>
    </row>
    <row r="752">
      <c r="A752">
        <f>INDEX(resultados!$A$2:$ZZ$747, 746, MATCH($B$1, resultados!$A$1:$ZZ$1, 0))</f>
        <v/>
      </c>
      <c r="B752">
        <f>INDEX(resultados!$A$2:$ZZ$747, 746, MATCH($B$2, resultados!$A$1:$ZZ$1, 0))</f>
        <v/>
      </c>
      <c r="C752">
        <f>INDEX(resultados!$A$2:$ZZ$747, 746,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4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3.1895</v>
      </c>
      <c r="E2" t="n">
        <v>31.35</v>
      </c>
      <c r="F2" t="n">
        <v>18.54</v>
      </c>
      <c r="G2" t="n">
        <v>5.22</v>
      </c>
      <c r="H2" t="n">
        <v>0.07000000000000001</v>
      </c>
      <c r="I2" t="n">
        <v>213</v>
      </c>
      <c r="J2" t="n">
        <v>242.64</v>
      </c>
      <c r="K2" t="n">
        <v>58.47</v>
      </c>
      <c r="L2" t="n">
        <v>1</v>
      </c>
      <c r="M2" t="n">
        <v>211</v>
      </c>
      <c r="N2" t="n">
        <v>58.17</v>
      </c>
      <c r="O2" t="n">
        <v>30160.1</v>
      </c>
      <c r="P2" t="n">
        <v>295.98</v>
      </c>
      <c r="Q2" t="n">
        <v>1390.52</v>
      </c>
      <c r="R2" t="n">
        <v>178.05</v>
      </c>
      <c r="S2" t="n">
        <v>39.31</v>
      </c>
      <c r="T2" t="n">
        <v>67526.23</v>
      </c>
      <c r="U2" t="n">
        <v>0.22</v>
      </c>
      <c r="V2" t="n">
        <v>0.6899999999999999</v>
      </c>
      <c r="W2" t="n">
        <v>3.74</v>
      </c>
      <c r="X2" t="n">
        <v>4.41</v>
      </c>
      <c r="Y2" t="n">
        <v>1</v>
      </c>
      <c r="Z2" t="n">
        <v>10</v>
      </c>
      <c r="AA2" t="n">
        <v>1063.679505577585</v>
      </c>
      <c r="AB2" t="n">
        <v>1455.373225759151</v>
      </c>
      <c r="AC2" t="n">
        <v>1316.474447721849</v>
      </c>
      <c r="AD2" t="n">
        <v>1063679.505577585</v>
      </c>
      <c r="AE2" t="n">
        <v>1455373.225759151</v>
      </c>
      <c r="AF2" t="n">
        <v>7.182774317473229e-07</v>
      </c>
      <c r="AG2" t="n">
        <v>41</v>
      </c>
      <c r="AH2" t="n">
        <v>1316474.447721849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3.609</v>
      </c>
      <c r="E3" t="n">
        <v>27.71</v>
      </c>
      <c r="F3" t="n">
        <v>17.4</v>
      </c>
      <c r="G3" t="n">
        <v>6.52</v>
      </c>
      <c r="H3" t="n">
        <v>0.09</v>
      </c>
      <c r="I3" t="n">
        <v>160</v>
      </c>
      <c r="J3" t="n">
        <v>243.08</v>
      </c>
      <c r="K3" t="n">
        <v>58.47</v>
      </c>
      <c r="L3" t="n">
        <v>1.25</v>
      </c>
      <c r="M3" t="n">
        <v>158</v>
      </c>
      <c r="N3" t="n">
        <v>58.36</v>
      </c>
      <c r="O3" t="n">
        <v>30214.33</v>
      </c>
      <c r="P3" t="n">
        <v>276.56</v>
      </c>
      <c r="Q3" t="n">
        <v>1390.18</v>
      </c>
      <c r="R3" t="n">
        <v>143.2</v>
      </c>
      <c r="S3" t="n">
        <v>39.31</v>
      </c>
      <c r="T3" t="n">
        <v>50368.02</v>
      </c>
      <c r="U3" t="n">
        <v>0.27</v>
      </c>
      <c r="V3" t="n">
        <v>0.74</v>
      </c>
      <c r="W3" t="n">
        <v>3.63</v>
      </c>
      <c r="X3" t="n">
        <v>3.27</v>
      </c>
      <c r="Y3" t="n">
        <v>1</v>
      </c>
      <c r="Z3" t="n">
        <v>10</v>
      </c>
      <c r="AA3" t="n">
        <v>907.4557020701039</v>
      </c>
      <c r="AB3" t="n">
        <v>1241.620925692426</v>
      </c>
      <c r="AC3" t="n">
        <v>1123.122367170254</v>
      </c>
      <c r="AD3" t="n">
        <v>907455.702070104</v>
      </c>
      <c r="AE3" t="n">
        <v>1241620.925692426</v>
      </c>
      <c r="AF3" t="n">
        <v>8.127490989735345e-07</v>
      </c>
      <c r="AG3" t="n">
        <v>37</v>
      </c>
      <c r="AH3" t="n">
        <v>1123122.367170254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3.9176</v>
      </c>
      <c r="E4" t="n">
        <v>25.53</v>
      </c>
      <c r="F4" t="n">
        <v>16.72</v>
      </c>
      <c r="G4" t="n">
        <v>7.84</v>
      </c>
      <c r="H4" t="n">
        <v>0.11</v>
      </c>
      <c r="I4" t="n">
        <v>128</v>
      </c>
      <c r="J4" t="n">
        <v>243.52</v>
      </c>
      <c r="K4" t="n">
        <v>58.47</v>
      </c>
      <c r="L4" t="n">
        <v>1.5</v>
      </c>
      <c r="M4" t="n">
        <v>126</v>
      </c>
      <c r="N4" t="n">
        <v>58.55</v>
      </c>
      <c r="O4" t="n">
        <v>30268.64</v>
      </c>
      <c r="P4" t="n">
        <v>264.84</v>
      </c>
      <c r="Q4" t="n">
        <v>1390.05</v>
      </c>
      <c r="R4" t="n">
        <v>122.6</v>
      </c>
      <c r="S4" t="n">
        <v>39.31</v>
      </c>
      <c r="T4" t="n">
        <v>40227.91</v>
      </c>
      <c r="U4" t="n">
        <v>0.32</v>
      </c>
      <c r="V4" t="n">
        <v>0.77</v>
      </c>
      <c r="W4" t="n">
        <v>3.56</v>
      </c>
      <c r="X4" t="n">
        <v>2.6</v>
      </c>
      <c r="Y4" t="n">
        <v>1</v>
      </c>
      <c r="Z4" t="n">
        <v>10</v>
      </c>
      <c r="AA4" t="n">
        <v>813.3674748102042</v>
      </c>
      <c r="AB4" t="n">
        <v>1112.885262275799</v>
      </c>
      <c r="AC4" t="n">
        <v>1006.673054788471</v>
      </c>
      <c r="AD4" t="n">
        <v>813367.4748102041</v>
      </c>
      <c r="AE4" t="n">
        <v>1112885.262275799</v>
      </c>
      <c r="AF4" t="n">
        <v>8.822460155552006e-07</v>
      </c>
      <c r="AG4" t="n">
        <v>34</v>
      </c>
      <c r="AH4" t="n">
        <v>1006673.054788471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4.1616</v>
      </c>
      <c r="E5" t="n">
        <v>24.03</v>
      </c>
      <c r="F5" t="n">
        <v>16.27</v>
      </c>
      <c r="G5" t="n">
        <v>9.210000000000001</v>
      </c>
      <c r="H5" t="n">
        <v>0.13</v>
      </c>
      <c r="I5" t="n">
        <v>106</v>
      </c>
      <c r="J5" t="n">
        <v>243.96</v>
      </c>
      <c r="K5" t="n">
        <v>58.47</v>
      </c>
      <c r="L5" t="n">
        <v>1.75</v>
      </c>
      <c r="M5" t="n">
        <v>104</v>
      </c>
      <c r="N5" t="n">
        <v>58.74</v>
      </c>
      <c r="O5" t="n">
        <v>30323.01</v>
      </c>
      <c r="P5" t="n">
        <v>256.42</v>
      </c>
      <c r="Q5" t="n">
        <v>1390.04</v>
      </c>
      <c r="R5" t="n">
        <v>108.12</v>
      </c>
      <c r="S5" t="n">
        <v>39.31</v>
      </c>
      <c r="T5" t="n">
        <v>33094.67</v>
      </c>
      <c r="U5" t="n">
        <v>0.36</v>
      </c>
      <c r="V5" t="n">
        <v>0.79</v>
      </c>
      <c r="W5" t="n">
        <v>3.53</v>
      </c>
      <c r="X5" t="n">
        <v>2.14</v>
      </c>
      <c r="Y5" t="n">
        <v>1</v>
      </c>
      <c r="Z5" t="n">
        <v>10</v>
      </c>
      <c r="AA5" t="n">
        <v>751.1597431782619</v>
      </c>
      <c r="AB5" t="n">
        <v>1027.769899445547</v>
      </c>
      <c r="AC5" t="n">
        <v>929.6809827265764</v>
      </c>
      <c r="AD5" t="n">
        <v>751159.7431782619</v>
      </c>
      <c r="AE5" t="n">
        <v>1027769.899445547</v>
      </c>
      <c r="AF5" t="n">
        <v>9.37194970985941e-07</v>
      </c>
      <c r="AG5" t="n">
        <v>32</v>
      </c>
      <c r="AH5" t="n">
        <v>929680.9827265764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4.3445</v>
      </c>
      <c r="E6" t="n">
        <v>23.02</v>
      </c>
      <c r="F6" t="n">
        <v>15.96</v>
      </c>
      <c r="G6" t="n">
        <v>10.53</v>
      </c>
      <c r="H6" t="n">
        <v>0.15</v>
      </c>
      <c r="I6" t="n">
        <v>91</v>
      </c>
      <c r="J6" t="n">
        <v>244.41</v>
      </c>
      <c r="K6" t="n">
        <v>58.47</v>
      </c>
      <c r="L6" t="n">
        <v>2</v>
      </c>
      <c r="M6" t="n">
        <v>89</v>
      </c>
      <c r="N6" t="n">
        <v>58.93</v>
      </c>
      <c r="O6" t="n">
        <v>30377.45</v>
      </c>
      <c r="P6" t="n">
        <v>250.62</v>
      </c>
      <c r="Q6" t="n">
        <v>1390.25</v>
      </c>
      <c r="R6" t="n">
        <v>98.59</v>
      </c>
      <c r="S6" t="n">
        <v>39.31</v>
      </c>
      <c r="T6" t="n">
        <v>28407.84</v>
      </c>
      <c r="U6" t="n">
        <v>0.4</v>
      </c>
      <c r="V6" t="n">
        <v>0.8</v>
      </c>
      <c r="W6" t="n">
        <v>3.51</v>
      </c>
      <c r="X6" t="n">
        <v>1.84</v>
      </c>
      <c r="Y6" t="n">
        <v>1</v>
      </c>
      <c r="Z6" t="n">
        <v>10</v>
      </c>
      <c r="AA6" t="n">
        <v>704.1538843998947</v>
      </c>
      <c r="AB6" t="n">
        <v>963.4544097128532</v>
      </c>
      <c r="AC6" t="n">
        <v>871.5036730666144</v>
      </c>
      <c r="AD6" t="n">
        <v>704153.8843998946</v>
      </c>
      <c r="AE6" t="n">
        <v>963454.4097128533</v>
      </c>
      <c r="AF6" t="n">
        <v>9.783841674952954e-07</v>
      </c>
      <c r="AG6" t="n">
        <v>30</v>
      </c>
      <c r="AH6" t="n">
        <v>871503.6730666144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4.4905</v>
      </c>
      <c r="E7" t="n">
        <v>22.27</v>
      </c>
      <c r="F7" t="n">
        <v>15.73</v>
      </c>
      <c r="G7" t="n">
        <v>11.8</v>
      </c>
      <c r="H7" t="n">
        <v>0.16</v>
      </c>
      <c r="I7" t="n">
        <v>80</v>
      </c>
      <c r="J7" t="n">
        <v>244.85</v>
      </c>
      <c r="K7" t="n">
        <v>58.47</v>
      </c>
      <c r="L7" t="n">
        <v>2.25</v>
      </c>
      <c r="M7" t="n">
        <v>78</v>
      </c>
      <c r="N7" t="n">
        <v>59.12</v>
      </c>
      <c r="O7" t="n">
        <v>30431.96</v>
      </c>
      <c r="P7" t="n">
        <v>245.85</v>
      </c>
      <c r="Q7" t="n">
        <v>1389.89</v>
      </c>
      <c r="R7" t="n">
        <v>91.37</v>
      </c>
      <c r="S7" t="n">
        <v>39.31</v>
      </c>
      <c r="T7" t="n">
        <v>24850.32</v>
      </c>
      <c r="U7" t="n">
        <v>0.43</v>
      </c>
      <c r="V7" t="n">
        <v>0.82</v>
      </c>
      <c r="W7" t="n">
        <v>3.5</v>
      </c>
      <c r="X7" t="n">
        <v>1.61</v>
      </c>
      <c r="Y7" t="n">
        <v>1</v>
      </c>
      <c r="Z7" t="n">
        <v>10</v>
      </c>
      <c r="AA7" t="n">
        <v>673.6314266802306</v>
      </c>
      <c r="AB7" t="n">
        <v>921.6922365050093</v>
      </c>
      <c r="AC7" t="n">
        <v>833.7272230561491</v>
      </c>
      <c r="AD7" t="n">
        <v>673631.4266802305</v>
      </c>
      <c r="AE7" t="n">
        <v>921692.2365050094</v>
      </c>
      <c r="AF7" t="n">
        <v>1.011263460498935e-06</v>
      </c>
      <c r="AG7" t="n">
        <v>29</v>
      </c>
      <c r="AH7" t="n">
        <v>833727.2230561491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4.6196</v>
      </c>
      <c r="E8" t="n">
        <v>21.65</v>
      </c>
      <c r="F8" t="n">
        <v>15.54</v>
      </c>
      <c r="G8" t="n">
        <v>13.13</v>
      </c>
      <c r="H8" t="n">
        <v>0.18</v>
      </c>
      <c r="I8" t="n">
        <v>71</v>
      </c>
      <c r="J8" t="n">
        <v>245.29</v>
      </c>
      <c r="K8" t="n">
        <v>58.47</v>
      </c>
      <c r="L8" t="n">
        <v>2.5</v>
      </c>
      <c r="M8" t="n">
        <v>69</v>
      </c>
      <c r="N8" t="n">
        <v>59.32</v>
      </c>
      <c r="O8" t="n">
        <v>30486.54</v>
      </c>
      <c r="P8" t="n">
        <v>241.67</v>
      </c>
      <c r="Q8" t="n">
        <v>1389.85</v>
      </c>
      <c r="R8" t="n">
        <v>85.48</v>
      </c>
      <c r="S8" t="n">
        <v>39.31</v>
      </c>
      <c r="T8" t="n">
        <v>21951.75</v>
      </c>
      <c r="U8" t="n">
        <v>0.46</v>
      </c>
      <c r="V8" t="n">
        <v>0.83</v>
      </c>
      <c r="W8" t="n">
        <v>3.47</v>
      </c>
      <c r="X8" t="n">
        <v>1.41</v>
      </c>
      <c r="Y8" t="n">
        <v>1</v>
      </c>
      <c r="Z8" t="n">
        <v>10</v>
      </c>
      <c r="AA8" t="n">
        <v>655.8352826994751</v>
      </c>
      <c r="AB8" t="n">
        <v>897.3427672000777</v>
      </c>
      <c r="AC8" t="n">
        <v>811.7016329269852</v>
      </c>
      <c r="AD8" t="n">
        <v>655835.2826994751</v>
      </c>
      <c r="AE8" t="n">
        <v>897342.7672000777</v>
      </c>
      <c r="AF8" t="n">
        <v>1.040336862737085e-06</v>
      </c>
      <c r="AG8" t="n">
        <v>29</v>
      </c>
      <c r="AH8" t="n">
        <v>811701.6329269852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4.7383</v>
      </c>
      <c r="E9" t="n">
        <v>21.1</v>
      </c>
      <c r="F9" t="n">
        <v>15.37</v>
      </c>
      <c r="G9" t="n">
        <v>14.64</v>
      </c>
      <c r="H9" t="n">
        <v>0.2</v>
      </c>
      <c r="I9" t="n">
        <v>63</v>
      </c>
      <c r="J9" t="n">
        <v>245.73</v>
      </c>
      <c r="K9" t="n">
        <v>58.47</v>
      </c>
      <c r="L9" t="n">
        <v>2.75</v>
      </c>
      <c r="M9" t="n">
        <v>61</v>
      </c>
      <c r="N9" t="n">
        <v>59.51</v>
      </c>
      <c r="O9" t="n">
        <v>30541.19</v>
      </c>
      <c r="P9" t="n">
        <v>238</v>
      </c>
      <c r="Q9" t="n">
        <v>1389.71</v>
      </c>
      <c r="R9" t="n">
        <v>80.12</v>
      </c>
      <c r="S9" t="n">
        <v>39.31</v>
      </c>
      <c r="T9" t="n">
        <v>19310.66</v>
      </c>
      <c r="U9" t="n">
        <v>0.49</v>
      </c>
      <c r="V9" t="n">
        <v>0.84</v>
      </c>
      <c r="W9" t="n">
        <v>3.46</v>
      </c>
      <c r="X9" t="n">
        <v>1.25</v>
      </c>
      <c r="Y9" t="n">
        <v>1</v>
      </c>
      <c r="Z9" t="n">
        <v>10</v>
      </c>
      <c r="AA9" t="n">
        <v>631.6050500499115</v>
      </c>
      <c r="AB9" t="n">
        <v>864.1898939265238</v>
      </c>
      <c r="AC9" t="n">
        <v>781.7128233483096</v>
      </c>
      <c r="AD9" t="n">
        <v>631605.0500499115</v>
      </c>
      <c r="AE9" t="n">
        <v>864189.8939265239</v>
      </c>
      <c r="AF9" t="n">
        <v>1.067068178350318e-06</v>
      </c>
      <c r="AG9" t="n">
        <v>28</v>
      </c>
      <c r="AH9" t="n">
        <v>781712.8233483096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4.8137</v>
      </c>
      <c r="E10" t="n">
        <v>20.77</v>
      </c>
      <c r="F10" t="n">
        <v>15.28</v>
      </c>
      <c r="G10" t="n">
        <v>15.81</v>
      </c>
      <c r="H10" t="n">
        <v>0.22</v>
      </c>
      <c r="I10" t="n">
        <v>58</v>
      </c>
      <c r="J10" t="n">
        <v>246.18</v>
      </c>
      <c r="K10" t="n">
        <v>58.47</v>
      </c>
      <c r="L10" t="n">
        <v>3</v>
      </c>
      <c r="M10" t="n">
        <v>56</v>
      </c>
      <c r="N10" t="n">
        <v>59.7</v>
      </c>
      <c r="O10" t="n">
        <v>30595.91</v>
      </c>
      <c r="P10" t="n">
        <v>235.4</v>
      </c>
      <c r="Q10" t="n">
        <v>1389.63</v>
      </c>
      <c r="R10" t="n">
        <v>77.52</v>
      </c>
      <c r="S10" t="n">
        <v>39.31</v>
      </c>
      <c r="T10" t="n">
        <v>18035.37</v>
      </c>
      <c r="U10" t="n">
        <v>0.51</v>
      </c>
      <c r="V10" t="n">
        <v>0.84</v>
      </c>
      <c r="W10" t="n">
        <v>3.45</v>
      </c>
      <c r="X10" t="n">
        <v>1.16</v>
      </c>
      <c r="Y10" t="n">
        <v>1</v>
      </c>
      <c r="Z10" t="n">
        <v>10</v>
      </c>
      <c r="AA10" t="n">
        <v>622.1114687861378</v>
      </c>
      <c r="AB10" t="n">
        <v>851.2003572141829</v>
      </c>
      <c r="AC10" t="n">
        <v>769.9629897888652</v>
      </c>
      <c r="AD10" t="n">
        <v>622111.4687861379</v>
      </c>
      <c r="AE10" t="n">
        <v>851200.3572141828</v>
      </c>
      <c r="AF10" t="n">
        <v>1.084048306380965e-06</v>
      </c>
      <c r="AG10" t="n">
        <v>28</v>
      </c>
      <c r="AH10" t="n">
        <v>769962.9897888652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4.8924</v>
      </c>
      <c r="E11" t="n">
        <v>20.44</v>
      </c>
      <c r="F11" t="n">
        <v>15.18</v>
      </c>
      <c r="G11" t="n">
        <v>17.18</v>
      </c>
      <c r="H11" t="n">
        <v>0.23</v>
      </c>
      <c r="I11" t="n">
        <v>53</v>
      </c>
      <c r="J11" t="n">
        <v>246.62</v>
      </c>
      <c r="K11" t="n">
        <v>58.47</v>
      </c>
      <c r="L11" t="n">
        <v>3.25</v>
      </c>
      <c r="M11" t="n">
        <v>51</v>
      </c>
      <c r="N11" t="n">
        <v>59.9</v>
      </c>
      <c r="O11" t="n">
        <v>30650.7</v>
      </c>
      <c r="P11" t="n">
        <v>232.91</v>
      </c>
      <c r="Q11" t="n">
        <v>1389.84</v>
      </c>
      <c r="R11" t="n">
        <v>74.18000000000001</v>
      </c>
      <c r="S11" t="n">
        <v>39.31</v>
      </c>
      <c r="T11" t="n">
        <v>16390.01</v>
      </c>
      <c r="U11" t="n">
        <v>0.53</v>
      </c>
      <c r="V11" t="n">
        <v>0.85</v>
      </c>
      <c r="W11" t="n">
        <v>3.45</v>
      </c>
      <c r="X11" t="n">
        <v>1.06</v>
      </c>
      <c r="Y11" t="n">
        <v>1</v>
      </c>
      <c r="Z11" t="n">
        <v>10</v>
      </c>
      <c r="AA11" t="n">
        <v>603.7681118770039</v>
      </c>
      <c r="AB11" t="n">
        <v>826.1021670393129</v>
      </c>
      <c r="AC11" t="n">
        <v>747.2601356587536</v>
      </c>
      <c r="AD11" t="n">
        <v>603768.1118770039</v>
      </c>
      <c r="AE11" t="n">
        <v>826102.1670393129</v>
      </c>
      <c r="AF11" t="n">
        <v>1.101771596513749e-06</v>
      </c>
      <c r="AG11" t="n">
        <v>27</v>
      </c>
      <c r="AH11" t="n">
        <v>747260.1356587536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4.9748</v>
      </c>
      <c r="E12" t="n">
        <v>20.1</v>
      </c>
      <c r="F12" t="n">
        <v>15.08</v>
      </c>
      <c r="G12" t="n">
        <v>18.85</v>
      </c>
      <c r="H12" t="n">
        <v>0.25</v>
      </c>
      <c r="I12" t="n">
        <v>48</v>
      </c>
      <c r="J12" t="n">
        <v>247.07</v>
      </c>
      <c r="K12" t="n">
        <v>58.47</v>
      </c>
      <c r="L12" t="n">
        <v>3.5</v>
      </c>
      <c r="M12" t="n">
        <v>46</v>
      </c>
      <c r="N12" t="n">
        <v>60.09</v>
      </c>
      <c r="O12" t="n">
        <v>30705.56</v>
      </c>
      <c r="P12" t="n">
        <v>230.05</v>
      </c>
      <c r="Q12" t="n">
        <v>1389.98</v>
      </c>
      <c r="R12" t="n">
        <v>70.73</v>
      </c>
      <c r="S12" t="n">
        <v>39.31</v>
      </c>
      <c r="T12" t="n">
        <v>14691.63</v>
      </c>
      <c r="U12" t="n">
        <v>0.5600000000000001</v>
      </c>
      <c r="V12" t="n">
        <v>0.85</v>
      </c>
      <c r="W12" t="n">
        <v>3.45</v>
      </c>
      <c r="X12" t="n">
        <v>0.95</v>
      </c>
      <c r="Y12" t="n">
        <v>1</v>
      </c>
      <c r="Z12" t="n">
        <v>10</v>
      </c>
      <c r="AA12" t="n">
        <v>594.0107130907164</v>
      </c>
      <c r="AB12" t="n">
        <v>812.7516635538607</v>
      </c>
      <c r="AC12" t="n">
        <v>735.1837854884036</v>
      </c>
      <c r="AD12" t="n">
        <v>594010.7130907164</v>
      </c>
      <c r="AE12" t="n">
        <v>812751.6635538607</v>
      </c>
      <c r="AF12" t="n">
        <v>1.120328129003474e-06</v>
      </c>
      <c r="AG12" t="n">
        <v>27</v>
      </c>
      <c r="AH12" t="n">
        <v>735183.7854884036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5.026</v>
      </c>
      <c r="E13" t="n">
        <v>19.9</v>
      </c>
      <c r="F13" t="n">
        <v>15.01</v>
      </c>
      <c r="G13" t="n">
        <v>20.02</v>
      </c>
      <c r="H13" t="n">
        <v>0.27</v>
      </c>
      <c r="I13" t="n">
        <v>45</v>
      </c>
      <c r="J13" t="n">
        <v>247.51</v>
      </c>
      <c r="K13" t="n">
        <v>58.47</v>
      </c>
      <c r="L13" t="n">
        <v>3.75</v>
      </c>
      <c r="M13" t="n">
        <v>43</v>
      </c>
      <c r="N13" t="n">
        <v>60.29</v>
      </c>
      <c r="O13" t="n">
        <v>30760.49</v>
      </c>
      <c r="P13" t="n">
        <v>228.4</v>
      </c>
      <c r="Q13" t="n">
        <v>1389.7</v>
      </c>
      <c r="R13" t="n">
        <v>68.98999999999999</v>
      </c>
      <c r="S13" t="n">
        <v>39.31</v>
      </c>
      <c r="T13" t="n">
        <v>13835.16</v>
      </c>
      <c r="U13" t="n">
        <v>0.57</v>
      </c>
      <c r="V13" t="n">
        <v>0.85</v>
      </c>
      <c r="W13" t="n">
        <v>3.44</v>
      </c>
      <c r="X13" t="n">
        <v>0.89</v>
      </c>
      <c r="Y13" t="n">
        <v>1</v>
      </c>
      <c r="Z13" t="n">
        <v>10</v>
      </c>
      <c r="AA13" t="n">
        <v>579.2406562164182</v>
      </c>
      <c r="AB13" t="n">
        <v>792.5426201295248</v>
      </c>
      <c r="AC13" t="n">
        <v>716.9034648049158</v>
      </c>
      <c r="AD13" t="n">
        <v>579240.6562164181</v>
      </c>
      <c r="AE13" t="n">
        <v>792542.6201295248</v>
      </c>
      <c r="AF13" t="n">
        <v>1.13185840161845e-06</v>
      </c>
      <c r="AG13" t="n">
        <v>26</v>
      </c>
      <c r="AH13" t="n">
        <v>716903.4648049157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5.0767</v>
      </c>
      <c r="E14" t="n">
        <v>19.7</v>
      </c>
      <c r="F14" t="n">
        <v>14.96</v>
      </c>
      <c r="G14" t="n">
        <v>21.37</v>
      </c>
      <c r="H14" t="n">
        <v>0.29</v>
      </c>
      <c r="I14" t="n">
        <v>42</v>
      </c>
      <c r="J14" t="n">
        <v>247.96</v>
      </c>
      <c r="K14" t="n">
        <v>58.47</v>
      </c>
      <c r="L14" t="n">
        <v>4</v>
      </c>
      <c r="M14" t="n">
        <v>40</v>
      </c>
      <c r="N14" t="n">
        <v>60.48</v>
      </c>
      <c r="O14" t="n">
        <v>30815.5</v>
      </c>
      <c r="P14" t="n">
        <v>226.08</v>
      </c>
      <c r="Q14" t="n">
        <v>1389.79</v>
      </c>
      <c r="R14" t="n">
        <v>67.54000000000001</v>
      </c>
      <c r="S14" t="n">
        <v>39.31</v>
      </c>
      <c r="T14" t="n">
        <v>13125.16</v>
      </c>
      <c r="U14" t="n">
        <v>0.58</v>
      </c>
      <c r="V14" t="n">
        <v>0.86</v>
      </c>
      <c r="W14" t="n">
        <v>3.42</v>
      </c>
      <c r="X14" t="n">
        <v>0.83</v>
      </c>
      <c r="Y14" t="n">
        <v>1</v>
      </c>
      <c r="Z14" t="n">
        <v>10</v>
      </c>
      <c r="AA14" t="n">
        <v>572.9867195138394</v>
      </c>
      <c r="AB14" t="n">
        <v>783.9857080288415</v>
      </c>
      <c r="AC14" t="n">
        <v>709.16321238542</v>
      </c>
      <c r="AD14" t="n">
        <v>572986.7195138393</v>
      </c>
      <c r="AE14" t="n">
        <v>783985.7080288415</v>
      </c>
      <c r="AF14" t="n">
        <v>1.143276073914919e-06</v>
      </c>
      <c r="AG14" t="n">
        <v>26</v>
      </c>
      <c r="AH14" t="n">
        <v>709163.21238542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5.1344</v>
      </c>
      <c r="E15" t="n">
        <v>19.48</v>
      </c>
      <c r="F15" t="n">
        <v>14.88</v>
      </c>
      <c r="G15" t="n">
        <v>22.89</v>
      </c>
      <c r="H15" t="n">
        <v>0.3</v>
      </c>
      <c r="I15" t="n">
        <v>39</v>
      </c>
      <c r="J15" t="n">
        <v>248.4</v>
      </c>
      <c r="K15" t="n">
        <v>58.47</v>
      </c>
      <c r="L15" t="n">
        <v>4.25</v>
      </c>
      <c r="M15" t="n">
        <v>37</v>
      </c>
      <c r="N15" t="n">
        <v>60.68</v>
      </c>
      <c r="O15" t="n">
        <v>30870.57</v>
      </c>
      <c r="P15" t="n">
        <v>223.78</v>
      </c>
      <c r="Q15" t="n">
        <v>1389.76</v>
      </c>
      <c r="R15" t="n">
        <v>64.81999999999999</v>
      </c>
      <c r="S15" t="n">
        <v>39.31</v>
      </c>
      <c r="T15" t="n">
        <v>11779.15</v>
      </c>
      <c r="U15" t="n">
        <v>0.61</v>
      </c>
      <c r="V15" t="n">
        <v>0.86</v>
      </c>
      <c r="W15" t="n">
        <v>3.42</v>
      </c>
      <c r="X15" t="n">
        <v>0.75</v>
      </c>
      <c r="Y15" t="n">
        <v>1</v>
      </c>
      <c r="Z15" t="n">
        <v>10</v>
      </c>
      <c r="AA15" t="n">
        <v>566.2331996391852</v>
      </c>
      <c r="AB15" t="n">
        <v>774.7452441920708</v>
      </c>
      <c r="AC15" t="n">
        <v>700.8046454481582</v>
      </c>
      <c r="AD15" t="n">
        <v>566233.1996391852</v>
      </c>
      <c r="AE15" t="n">
        <v>774745.2441920708</v>
      </c>
      <c r="AF15" t="n">
        <v>1.156270150670467e-06</v>
      </c>
      <c r="AG15" t="n">
        <v>26</v>
      </c>
      <c r="AH15" t="n">
        <v>700804.6454481583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5.1732</v>
      </c>
      <c r="E16" t="n">
        <v>19.33</v>
      </c>
      <c r="F16" t="n">
        <v>14.83</v>
      </c>
      <c r="G16" t="n">
        <v>24.04</v>
      </c>
      <c r="H16" t="n">
        <v>0.32</v>
      </c>
      <c r="I16" t="n">
        <v>37</v>
      </c>
      <c r="J16" t="n">
        <v>248.85</v>
      </c>
      <c r="K16" t="n">
        <v>58.47</v>
      </c>
      <c r="L16" t="n">
        <v>4.5</v>
      </c>
      <c r="M16" t="n">
        <v>35</v>
      </c>
      <c r="N16" t="n">
        <v>60.88</v>
      </c>
      <c r="O16" t="n">
        <v>30925.72</v>
      </c>
      <c r="P16" t="n">
        <v>221.94</v>
      </c>
      <c r="Q16" t="n">
        <v>1389.7</v>
      </c>
      <c r="R16" t="n">
        <v>63.23</v>
      </c>
      <c r="S16" t="n">
        <v>39.31</v>
      </c>
      <c r="T16" t="n">
        <v>10996.69</v>
      </c>
      <c r="U16" t="n">
        <v>0.62</v>
      </c>
      <c r="V16" t="n">
        <v>0.87</v>
      </c>
      <c r="W16" t="n">
        <v>3.42</v>
      </c>
      <c r="X16" t="n">
        <v>0.7</v>
      </c>
      <c r="Y16" t="n">
        <v>1</v>
      </c>
      <c r="Z16" t="n">
        <v>10</v>
      </c>
      <c r="AA16" t="n">
        <v>561.4919202417699</v>
      </c>
      <c r="AB16" t="n">
        <v>768.2580165500426</v>
      </c>
      <c r="AC16" t="n">
        <v>694.9365497074041</v>
      </c>
      <c r="AD16" t="n">
        <v>561491.9202417699</v>
      </c>
      <c r="AE16" t="n">
        <v>768258.0165500427</v>
      </c>
      <c r="AF16" t="n">
        <v>1.165007935386503e-06</v>
      </c>
      <c r="AG16" t="n">
        <v>26</v>
      </c>
      <c r="AH16" t="n">
        <v>694936.5497074041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5.2059</v>
      </c>
      <c r="E17" t="n">
        <v>19.21</v>
      </c>
      <c r="F17" t="n">
        <v>14.8</v>
      </c>
      <c r="G17" t="n">
        <v>25.37</v>
      </c>
      <c r="H17" t="n">
        <v>0.34</v>
      </c>
      <c r="I17" t="n">
        <v>35</v>
      </c>
      <c r="J17" t="n">
        <v>249.3</v>
      </c>
      <c r="K17" t="n">
        <v>58.47</v>
      </c>
      <c r="L17" t="n">
        <v>4.75</v>
      </c>
      <c r="M17" t="n">
        <v>33</v>
      </c>
      <c r="N17" t="n">
        <v>61.07</v>
      </c>
      <c r="O17" t="n">
        <v>30980.93</v>
      </c>
      <c r="P17" t="n">
        <v>220.03</v>
      </c>
      <c r="Q17" t="n">
        <v>1389.77</v>
      </c>
      <c r="R17" t="n">
        <v>62.58</v>
      </c>
      <c r="S17" t="n">
        <v>39.31</v>
      </c>
      <c r="T17" t="n">
        <v>10682.29</v>
      </c>
      <c r="U17" t="n">
        <v>0.63</v>
      </c>
      <c r="V17" t="n">
        <v>0.87</v>
      </c>
      <c r="W17" t="n">
        <v>3.41</v>
      </c>
      <c r="X17" t="n">
        <v>0.68</v>
      </c>
      <c r="Y17" t="n">
        <v>1</v>
      </c>
      <c r="Z17" t="n">
        <v>10</v>
      </c>
      <c r="AA17" t="n">
        <v>557.2516043108145</v>
      </c>
      <c r="AB17" t="n">
        <v>762.4562292237732</v>
      </c>
      <c r="AC17" t="n">
        <v>689.6884768206943</v>
      </c>
      <c r="AD17" t="n">
        <v>557251.6043108145</v>
      </c>
      <c r="AE17" t="n">
        <v>762456.2292237732</v>
      </c>
      <c r="AF17" t="n">
        <v>1.17237199621677e-06</v>
      </c>
      <c r="AG17" t="n">
        <v>26</v>
      </c>
      <c r="AH17" t="n">
        <v>689688.4768206943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5.2434</v>
      </c>
      <c r="E18" t="n">
        <v>19.07</v>
      </c>
      <c r="F18" t="n">
        <v>14.76</v>
      </c>
      <c r="G18" t="n">
        <v>26.83</v>
      </c>
      <c r="H18" t="n">
        <v>0.36</v>
      </c>
      <c r="I18" t="n">
        <v>33</v>
      </c>
      <c r="J18" t="n">
        <v>249.75</v>
      </c>
      <c r="K18" t="n">
        <v>58.47</v>
      </c>
      <c r="L18" t="n">
        <v>5</v>
      </c>
      <c r="M18" t="n">
        <v>31</v>
      </c>
      <c r="N18" t="n">
        <v>61.27</v>
      </c>
      <c r="O18" t="n">
        <v>31036.22</v>
      </c>
      <c r="P18" t="n">
        <v>218.82</v>
      </c>
      <c r="Q18" t="n">
        <v>1389.74</v>
      </c>
      <c r="R18" t="n">
        <v>61.03</v>
      </c>
      <c r="S18" t="n">
        <v>39.31</v>
      </c>
      <c r="T18" t="n">
        <v>9917.07</v>
      </c>
      <c r="U18" t="n">
        <v>0.64</v>
      </c>
      <c r="V18" t="n">
        <v>0.87</v>
      </c>
      <c r="W18" t="n">
        <v>3.41</v>
      </c>
      <c r="X18" t="n">
        <v>0.63</v>
      </c>
      <c r="Y18" t="n">
        <v>1</v>
      </c>
      <c r="Z18" t="n">
        <v>10</v>
      </c>
      <c r="AA18" t="n">
        <v>544.4817412808022</v>
      </c>
      <c r="AB18" t="n">
        <v>744.9839392595139</v>
      </c>
      <c r="AC18" t="n">
        <v>673.8837176881109</v>
      </c>
      <c r="AD18" t="n">
        <v>544481.7412808022</v>
      </c>
      <c r="AE18" t="n">
        <v>744983.939259514</v>
      </c>
      <c r="AF18" t="n">
        <v>1.180817020104691e-06</v>
      </c>
      <c r="AG18" t="n">
        <v>25</v>
      </c>
      <c r="AH18" t="n">
        <v>673883.7176881109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5.2805</v>
      </c>
      <c r="E19" t="n">
        <v>18.94</v>
      </c>
      <c r="F19" t="n">
        <v>14.72</v>
      </c>
      <c r="G19" t="n">
        <v>28.48</v>
      </c>
      <c r="H19" t="n">
        <v>0.37</v>
      </c>
      <c r="I19" t="n">
        <v>31</v>
      </c>
      <c r="J19" t="n">
        <v>250.2</v>
      </c>
      <c r="K19" t="n">
        <v>58.47</v>
      </c>
      <c r="L19" t="n">
        <v>5.25</v>
      </c>
      <c r="M19" t="n">
        <v>29</v>
      </c>
      <c r="N19" t="n">
        <v>61.47</v>
      </c>
      <c r="O19" t="n">
        <v>31091.59</v>
      </c>
      <c r="P19" t="n">
        <v>216.78</v>
      </c>
      <c r="Q19" t="n">
        <v>1389.71</v>
      </c>
      <c r="R19" t="n">
        <v>59.93</v>
      </c>
      <c r="S19" t="n">
        <v>39.31</v>
      </c>
      <c r="T19" t="n">
        <v>9376.27</v>
      </c>
      <c r="U19" t="n">
        <v>0.66</v>
      </c>
      <c r="V19" t="n">
        <v>0.87</v>
      </c>
      <c r="W19" t="n">
        <v>3.41</v>
      </c>
      <c r="X19" t="n">
        <v>0.59</v>
      </c>
      <c r="Y19" t="n">
        <v>1</v>
      </c>
      <c r="Z19" t="n">
        <v>10</v>
      </c>
      <c r="AA19" t="n">
        <v>539.8893848624218</v>
      </c>
      <c r="AB19" t="n">
        <v>738.7004746074196</v>
      </c>
      <c r="AC19" t="n">
        <v>668.1999380835143</v>
      </c>
      <c r="AD19" t="n">
        <v>539889.3848624218</v>
      </c>
      <c r="AE19" t="n">
        <v>738700.4746074196</v>
      </c>
      <c r="AF19" t="n">
        <v>1.189171963737808e-06</v>
      </c>
      <c r="AG19" t="n">
        <v>25</v>
      </c>
      <c r="AH19" t="n">
        <v>668199.9380835143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5.3149</v>
      </c>
      <c r="E20" t="n">
        <v>18.82</v>
      </c>
      <c r="F20" t="n">
        <v>14.69</v>
      </c>
      <c r="G20" t="n">
        <v>30.39</v>
      </c>
      <c r="H20" t="n">
        <v>0.39</v>
      </c>
      <c r="I20" t="n">
        <v>29</v>
      </c>
      <c r="J20" t="n">
        <v>250.64</v>
      </c>
      <c r="K20" t="n">
        <v>58.47</v>
      </c>
      <c r="L20" t="n">
        <v>5.5</v>
      </c>
      <c r="M20" t="n">
        <v>27</v>
      </c>
      <c r="N20" t="n">
        <v>61.67</v>
      </c>
      <c r="O20" t="n">
        <v>31147.02</v>
      </c>
      <c r="P20" t="n">
        <v>215.17</v>
      </c>
      <c r="Q20" t="n">
        <v>1389.71</v>
      </c>
      <c r="R20" t="n">
        <v>58.8</v>
      </c>
      <c r="S20" t="n">
        <v>39.31</v>
      </c>
      <c r="T20" t="n">
        <v>8818.889999999999</v>
      </c>
      <c r="U20" t="n">
        <v>0.67</v>
      </c>
      <c r="V20" t="n">
        <v>0.87</v>
      </c>
      <c r="W20" t="n">
        <v>3.41</v>
      </c>
      <c r="X20" t="n">
        <v>0.57</v>
      </c>
      <c r="Y20" t="n">
        <v>1</v>
      </c>
      <c r="Z20" t="n">
        <v>10</v>
      </c>
      <c r="AA20" t="n">
        <v>536.0204053428117</v>
      </c>
      <c r="AB20" t="n">
        <v>733.4067661413591</v>
      </c>
      <c r="AC20" t="n">
        <v>663.4114537236883</v>
      </c>
      <c r="AD20" t="n">
        <v>536020.4053428117</v>
      </c>
      <c r="AE20" t="n">
        <v>733406.7661413591</v>
      </c>
      <c r="AF20" t="n">
        <v>1.196918865650994e-06</v>
      </c>
      <c r="AG20" t="n">
        <v>25</v>
      </c>
      <c r="AH20" t="n">
        <v>663411.4537236883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5.3302</v>
      </c>
      <c r="E21" t="n">
        <v>18.76</v>
      </c>
      <c r="F21" t="n">
        <v>14.68</v>
      </c>
      <c r="G21" t="n">
        <v>31.46</v>
      </c>
      <c r="H21" t="n">
        <v>0.41</v>
      </c>
      <c r="I21" t="n">
        <v>28</v>
      </c>
      <c r="J21" t="n">
        <v>251.09</v>
      </c>
      <c r="K21" t="n">
        <v>58.47</v>
      </c>
      <c r="L21" t="n">
        <v>5.75</v>
      </c>
      <c r="M21" t="n">
        <v>26</v>
      </c>
      <c r="N21" t="n">
        <v>61.87</v>
      </c>
      <c r="O21" t="n">
        <v>31202.53</v>
      </c>
      <c r="P21" t="n">
        <v>213.91</v>
      </c>
      <c r="Q21" t="n">
        <v>1389.74</v>
      </c>
      <c r="R21" t="n">
        <v>58.52</v>
      </c>
      <c r="S21" t="n">
        <v>39.31</v>
      </c>
      <c r="T21" t="n">
        <v>8684.530000000001</v>
      </c>
      <c r="U21" t="n">
        <v>0.67</v>
      </c>
      <c r="V21" t="n">
        <v>0.87</v>
      </c>
      <c r="W21" t="n">
        <v>3.42</v>
      </c>
      <c r="X21" t="n">
        <v>0.5600000000000001</v>
      </c>
      <c r="Y21" t="n">
        <v>1</v>
      </c>
      <c r="Z21" t="n">
        <v>10</v>
      </c>
      <c r="AA21" t="n">
        <v>533.7808329048277</v>
      </c>
      <c r="AB21" t="n">
        <v>730.3424843287465</v>
      </c>
      <c r="AC21" t="n">
        <v>660.6396226665249</v>
      </c>
      <c r="AD21" t="n">
        <v>533780.8329048277</v>
      </c>
      <c r="AE21" t="n">
        <v>730342.4843287466</v>
      </c>
      <c r="AF21" t="n">
        <v>1.200364435397266e-06</v>
      </c>
      <c r="AG21" t="n">
        <v>25</v>
      </c>
      <c r="AH21" t="n">
        <v>660639.622666525</v>
      </c>
    </row>
    <row r="22">
      <c r="A22" t="n">
        <v>20</v>
      </c>
      <c r="B22" t="n">
        <v>125</v>
      </c>
      <c r="C22" t="inlineStr">
        <is>
          <t xml:space="preserve">CONCLUIDO	</t>
        </is>
      </c>
      <c r="D22" t="n">
        <v>5.3493</v>
      </c>
      <c r="E22" t="n">
        <v>18.69</v>
      </c>
      <c r="F22" t="n">
        <v>14.66</v>
      </c>
      <c r="G22" t="n">
        <v>32.58</v>
      </c>
      <c r="H22" t="n">
        <v>0.42</v>
      </c>
      <c r="I22" t="n">
        <v>27</v>
      </c>
      <c r="J22" t="n">
        <v>251.55</v>
      </c>
      <c r="K22" t="n">
        <v>58.47</v>
      </c>
      <c r="L22" t="n">
        <v>6</v>
      </c>
      <c r="M22" t="n">
        <v>25</v>
      </c>
      <c r="N22" t="n">
        <v>62.07</v>
      </c>
      <c r="O22" t="n">
        <v>31258.11</v>
      </c>
      <c r="P22" t="n">
        <v>212.47</v>
      </c>
      <c r="Q22" t="n">
        <v>1389.77</v>
      </c>
      <c r="R22" t="n">
        <v>58.02</v>
      </c>
      <c r="S22" t="n">
        <v>39.31</v>
      </c>
      <c r="T22" t="n">
        <v>8441.26</v>
      </c>
      <c r="U22" t="n">
        <v>0.68</v>
      </c>
      <c r="V22" t="n">
        <v>0.88</v>
      </c>
      <c r="W22" t="n">
        <v>3.41</v>
      </c>
      <c r="X22" t="n">
        <v>0.54</v>
      </c>
      <c r="Y22" t="n">
        <v>1</v>
      </c>
      <c r="Z22" t="n">
        <v>10</v>
      </c>
      <c r="AA22" t="n">
        <v>531.0923061165043</v>
      </c>
      <c r="AB22" t="n">
        <v>726.6639233675318</v>
      </c>
      <c r="AC22" t="n">
        <v>657.3121384005557</v>
      </c>
      <c r="AD22" t="n">
        <v>531092.3061165044</v>
      </c>
      <c r="AE22" t="n">
        <v>726663.9233675317</v>
      </c>
      <c r="AF22" t="n">
        <v>1.204665767564181e-06</v>
      </c>
      <c r="AG22" t="n">
        <v>25</v>
      </c>
      <c r="AH22" t="n">
        <v>657312.1384005557</v>
      </c>
    </row>
    <row r="23">
      <c r="A23" t="n">
        <v>21</v>
      </c>
      <c r="B23" t="n">
        <v>125</v>
      </c>
      <c r="C23" t="inlineStr">
        <is>
          <t xml:space="preserve">CONCLUIDO	</t>
        </is>
      </c>
      <c r="D23" t="n">
        <v>5.3687</v>
      </c>
      <c r="E23" t="n">
        <v>18.63</v>
      </c>
      <c r="F23" t="n">
        <v>14.64</v>
      </c>
      <c r="G23" t="n">
        <v>33.79</v>
      </c>
      <c r="H23" t="n">
        <v>0.44</v>
      </c>
      <c r="I23" t="n">
        <v>26</v>
      </c>
      <c r="J23" t="n">
        <v>252</v>
      </c>
      <c r="K23" t="n">
        <v>58.47</v>
      </c>
      <c r="L23" t="n">
        <v>6.25</v>
      </c>
      <c r="M23" t="n">
        <v>24</v>
      </c>
      <c r="N23" t="n">
        <v>62.27</v>
      </c>
      <c r="O23" t="n">
        <v>31313.77</v>
      </c>
      <c r="P23" t="n">
        <v>211.15</v>
      </c>
      <c r="Q23" t="n">
        <v>1389.68</v>
      </c>
      <c r="R23" t="n">
        <v>57.35</v>
      </c>
      <c r="S23" t="n">
        <v>39.31</v>
      </c>
      <c r="T23" t="n">
        <v>8110.01</v>
      </c>
      <c r="U23" t="n">
        <v>0.6899999999999999</v>
      </c>
      <c r="V23" t="n">
        <v>0.88</v>
      </c>
      <c r="W23" t="n">
        <v>3.41</v>
      </c>
      <c r="X23" t="n">
        <v>0.52</v>
      </c>
      <c r="Y23" t="n">
        <v>1</v>
      </c>
      <c r="Z23" t="n">
        <v>10</v>
      </c>
      <c r="AA23" t="n">
        <v>528.5276110520831</v>
      </c>
      <c r="AB23" t="n">
        <v>723.1547944340299</v>
      </c>
      <c r="AC23" t="n">
        <v>654.1379158073738</v>
      </c>
      <c r="AD23" t="n">
        <v>528527.6110520831</v>
      </c>
      <c r="AE23" t="n">
        <v>723154.7944340298</v>
      </c>
      <c r="AF23" t="n">
        <v>1.209034659922198e-06</v>
      </c>
      <c r="AG23" t="n">
        <v>25</v>
      </c>
      <c r="AH23" t="n">
        <v>654137.9158073738</v>
      </c>
    </row>
    <row r="24">
      <c r="A24" t="n">
        <v>22</v>
      </c>
      <c r="B24" t="n">
        <v>125</v>
      </c>
      <c r="C24" t="inlineStr">
        <is>
          <t xml:space="preserve">CONCLUIDO	</t>
        </is>
      </c>
      <c r="D24" t="n">
        <v>5.3912</v>
      </c>
      <c r="E24" t="n">
        <v>18.55</v>
      </c>
      <c r="F24" t="n">
        <v>14.61</v>
      </c>
      <c r="G24" t="n">
        <v>35.07</v>
      </c>
      <c r="H24" t="n">
        <v>0.46</v>
      </c>
      <c r="I24" t="n">
        <v>25</v>
      </c>
      <c r="J24" t="n">
        <v>252.45</v>
      </c>
      <c r="K24" t="n">
        <v>58.47</v>
      </c>
      <c r="L24" t="n">
        <v>6.5</v>
      </c>
      <c r="M24" t="n">
        <v>23</v>
      </c>
      <c r="N24" t="n">
        <v>62.47</v>
      </c>
      <c r="O24" t="n">
        <v>31369.49</v>
      </c>
      <c r="P24" t="n">
        <v>209.77</v>
      </c>
      <c r="Q24" t="n">
        <v>1389.62</v>
      </c>
      <c r="R24" t="n">
        <v>56.4</v>
      </c>
      <c r="S24" t="n">
        <v>39.31</v>
      </c>
      <c r="T24" t="n">
        <v>7639.07</v>
      </c>
      <c r="U24" t="n">
        <v>0.7</v>
      </c>
      <c r="V24" t="n">
        <v>0.88</v>
      </c>
      <c r="W24" t="n">
        <v>3.41</v>
      </c>
      <c r="X24" t="n">
        <v>0.49</v>
      </c>
      <c r="Y24" t="n">
        <v>1</v>
      </c>
      <c r="Z24" t="n">
        <v>10</v>
      </c>
      <c r="AA24" t="n">
        <v>525.6872930751184</v>
      </c>
      <c r="AB24" t="n">
        <v>719.2685460719613</v>
      </c>
      <c r="AC24" t="n">
        <v>650.6225655345972</v>
      </c>
      <c r="AD24" t="n">
        <v>525687.2930751184</v>
      </c>
      <c r="AE24" t="n">
        <v>719268.5460719613</v>
      </c>
      <c r="AF24" t="n">
        <v>1.214101674254952e-06</v>
      </c>
      <c r="AG24" t="n">
        <v>25</v>
      </c>
      <c r="AH24" t="n">
        <v>650622.5655345973</v>
      </c>
    </row>
    <row r="25">
      <c r="A25" t="n">
        <v>23</v>
      </c>
      <c r="B25" t="n">
        <v>125</v>
      </c>
      <c r="C25" t="inlineStr">
        <is>
          <t xml:space="preserve">CONCLUIDO	</t>
        </is>
      </c>
      <c r="D25" t="n">
        <v>5.4319</v>
      </c>
      <c r="E25" t="n">
        <v>18.41</v>
      </c>
      <c r="F25" t="n">
        <v>14.57</v>
      </c>
      <c r="G25" t="n">
        <v>38</v>
      </c>
      <c r="H25" t="n">
        <v>0.47</v>
      </c>
      <c r="I25" t="n">
        <v>23</v>
      </c>
      <c r="J25" t="n">
        <v>252.9</v>
      </c>
      <c r="K25" t="n">
        <v>58.47</v>
      </c>
      <c r="L25" t="n">
        <v>6.75</v>
      </c>
      <c r="M25" t="n">
        <v>21</v>
      </c>
      <c r="N25" t="n">
        <v>62.68</v>
      </c>
      <c r="O25" t="n">
        <v>31425.3</v>
      </c>
      <c r="P25" t="n">
        <v>207.12</v>
      </c>
      <c r="Q25" t="n">
        <v>1389.64</v>
      </c>
      <c r="R25" t="n">
        <v>55.07</v>
      </c>
      <c r="S25" t="n">
        <v>39.31</v>
      </c>
      <c r="T25" t="n">
        <v>6987.29</v>
      </c>
      <c r="U25" t="n">
        <v>0.71</v>
      </c>
      <c r="V25" t="n">
        <v>0.88</v>
      </c>
      <c r="W25" t="n">
        <v>3.4</v>
      </c>
      <c r="X25" t="n">
        <v>0.44</v>
      </c>
      <c r="Y25" t="n">
        <v>1</v>
      </c>
      <c r="Z25" t="n">
        <v>10</v>
      </c>
      <c r="AA25" t="n">
        <v>511.5863005453131</v>
      </c>
      <c r="AB25" t="n">
        <v>699.9749460007963</v>
      </c>
      <c r="AC25" t="n">
        <v>633.1703195754865</v>
      </c>
      <c r="AD25" t="n">
        <v>511586.3005453131</v>
      </c>
      <c r="AE25" t="n">
        <v>699974.9460007963</v>
      </c>
      <c r="AF25" t="n">
        <v>1.223267340181308e-06</v>
      </c>
      <c r="AG25" t="n">
        <v>24</v>
      </c>
      <c r="AH25" t="n">
        <v>633170.3195754865</v>
      </c>
    </row>
    <row r="26">
      <c r="A26" t="n">
        <v>24</v>
      </c>
      <c r="B26" t="n">
        <v>125</v>
      </c>
      <c r="C26" t="inlineStr">
        <is>
          <t xml:space="preserve">CONCLUIDO	</t>
        </is>
      </c>
      <c r="D26" t="n">
        <v>5.4528</v>
      </c>
      <c r="E26" t="n">
        <v>18.34</v>
      </c>
      <c r="F26" t="n">
        <v>14.54</v>
      </c>
      <c r="G26" t="n">
        <v>39.66</v>
      </c>
      <c r="H26" t="n">
        <v>0.49</v>
      </c>
      <c r="I26" t="n">
        <v>22</v>
      </c>
      <c r="J26" t="n">
        <v>253.35</v>
      </c>
      <c r="K26" t="n">
        <v>58.47</v>
      </c>
      <c r="L26" t="n">
        <v>7</v>
      </c>
      <c r="M26" t="n">
        <v>20</v>
      </c>
      <c r="N26" t="n">
        <v>62.88</v>
      </c>
      <c r="O26" t="n">
        <v>31481.17</v>
      </c>
      <c r="P26" t="n">
        <v>205.48</v>
      </c>
      <c r="Q26" t="n">
        <v>1389.8</v>
      </c>
      <c r="R26" t="n">
        <v>54.37</v>
      </c>
      <c r="S26" t="n">
        <v>39.31</v>
      </c>
      <c r="T26" t="n">
        <v>6640.87</v>
      </c>
      <c r="U26" t="n">
        <v>0.72</v>
      </c>
      <c r="V26" t="n">
        <v>0.88</v>
      </c>
      <c r="W26" t="n">
        <v>3.4</v>
      </c>
      <c r="X26" t="n">
        <v>0.42</v>
      </c>
      <c r="Y26" t="n">
        <v>1</v>
      </c>
      <c r="Z26" t="n">
        <v>10</v>
      </c>
      <c r="AA26" t="n">
        <v>508.6381635217469</v>
      </c>
      <c r="AB26" t="n">
        <v>695.941174862527</v>
      </c>
      <c r="AC26" t="n">
        <v>629.5215258932202</v>
      </c>
      <c r="AD26" t="n">
        <v>508638.1635217469</v>
      </c>
      <c r="AE26" t="n">
        <v>695941.1748625269</v>
      </c>
      <c r="AF26" t="n">
        <v>1.227974033494843e-06</v>
      </c>
      <c r="AG26" t="n">
        <v>24</v>
      </c>
      <c r="AH26" t="n">
        <v>629521.5258932202</v>
      </c>
    </row>
    <row r="27">
      <c r="A27" t="n">
        <v>25</v>
      </c>
      <c r="B27" t="n">
        <v>125</v>
      </c>
      <c r="C27" t="inlineStr">
        <is>
          <t xml:space="preserve">CONCLUIDO	</t>
        </is>
      </c>
      <c r="D27" t="n">
        <v>5.4488</v>
      </c>
      <c r="E27" t="n">
        <v>18.35</v>
      </c>
      <c r="F27" t="n">
        <v>14.56</v>
      </c>
      <c r="G27" t="n">
        <v>39.7</v>
      </c>
      <c r="H27" t="n">
        <v>0.51</v>
      </c>
      <c r="I27" t="n">
        <v>22</v>
      </c>
      <c r="J27" t="n">
        <v>253.81</v>
      </c>
      <c r="K27" t="n">
        <v>58.47</v>
      </c>
      <c r="L27" t="n">
        <v>7.25</v>
      </c>
      <c r="M27" t="n">
        <v>20</v>
      </c>
      <c r="N27" t="n">
        <v>63.08</v>
      </c>
      <c r="O27" t="n">
        <v>31537.13</v>
      </c>
      <c r="P27" t="n">
        <v>204.99</v>
      </c>
      <c r="Q27" t="n">
        <v>1389.65</v>
      </c>
      <c r="R27" t="n">
        <v>54.78</v>
      </c>
      <c r="S27" t="n">
        <v>39.31</v>
      </c>
      <c r="T27" t="n">
        <v>6845.2</v>
      </c>
      <c r="U27" t="n">
        <v>0.72</v>
      </c>
      <c r="V27" t="n">
        <v>0.88</v>
      </c>
      <c r="W27" t="n">
        <v>3.4</v>
      </c>
      <c r="X27" t="n">
        <v>0.43</v>
      </c>
      <c r="Y27" t="n">
        <v>1</v>
      </c>
      <c r="Z27" t="n">
        <v>10</v>
      </c>
      <c r="AA27" t="n">
        <v>508.483346954918</v>
      </c>
      <c r="AB27" t="n">
        <v>695.7293480057667</v>
      </c>
      <c r="AC27" t="n">
        <v>629.3299154943683</v>
      </c>
      <c r="AD27" t="n">
        <v>508483.346954918</v>
      </c>
      <c r="AE27" t="n">
        <v>695729.3480057667</v>
      </c>
      <c r="AF27" t="n">
        <v>1.227073230946798e-06</v>
      </c>
      <c r="AG27" t="n">
        <v>24</v>
      </c>
      <c r="AH27" t="n">
        <v>629329.9154943683</v>
      </c>
    </row>
    <row r="28">
      <c r="A28" t="n">
        <v>26</v>
      </c>
      <c r="B28" t="n">
        <v>125</v>
      </c>
      <c r="C28" t="inlineStr">
        <is>
          <t xml:space="preserve">CONCLUIDO	</t>
        </is>
      </c>
      <c r="D28" t="n">
        <v>5.4812</v>
      </c>
      <c r="E28" t="n">
        <v>18.24</v>
      </c>
      <c r="F28" t="n">
        <v>14.5</v>
      </c>
      <c r="G28" t="n">
        <v>41.42</v>
      </c>
      <c r="H28" t="n">
        <v>0.52</v>
      </c>
      <c r="I28" t="n">
        <v>21</v>
      </c>
      <c r="J28" t="n">
        <v>254.26</v>
      </c>
      <c r="K28" t="n">
        <v>58.47</v>
      </c>
      <c r="L28" t="n">
        <v>7.5</v>
      </c>
      <c r="M28" t="n">
        <v>19</v>
      </c>
      <c r="N28" t="n">
        <v>63.29</v>
      </c>
      <c r="O28" t="n">
        <v>31593.16</v>
      </c>
      <c r="P28" t="n">
        <v>202.33</v>
      </c>
      <c r="Q28" t="n">
        <v>1389.65</v>
      </c>
      <c r="R28" t="n">
        <v>53.09</v>
      </c>
      <c r="S28" t="n">
        <v>39.31</v>
      </c>
      <c r="T28" t="n">
        <v>6008.03</v>
      </c>
      <c r="U28" t="n">
        <v>0.74</v>
      </c>
      <c r="V28" t="n">
        <v>0.89</v>
      </c>
      <c r="W28" t="n">
        <v>3.39</v>
      </c>
      <c r="X28" t="n">
        <v>0.37</v>
      </c>
      <c r="Y28" t="n">
        <v>1</v>
      </c>
      <c r="Z28" t="n">
        <v>10</v>
      </c>
      <c r="AA28" t="n">
        <v>503.7577955386084</v>
      </c>
      <c r="AB28" t="n">
        <v>689.2636400813569</v>
      </c>
      <c r="AC28" t="n">
        <v>623.4812856595861</v>
      </c>
      <c r="AD28" t="n">
        <v>503757.7955386085</v>
      </c>
      <c r="AE28" t="n">
        <v>689263.640081357</v>
      </c>
      <c r="AF28" t="n">
        <v>1.234369731585962e-06</v>
      </c>
      <c r="AG28" t="n">
        <v>24</v>
      </c>
      <c r="AH28" t="n">
        <v>623481.2856595861</v>
      </c>
    </row>
    <row r="29">
      <c r="A29" t="n">
        <v>27</v>
      </c>
      <c r="B29" t="n">
        <v>125</v>
      </c>
      <c r="C29" t="inlineStr">
        <is>
          <t xml:space="preserve">CONCLUIDO	</t>
        </is>
      </c>
      <c r="D29" t="n">
        <v>5.4912</v>
      </c>
      <c r="E29" t="n">
        <v>18.21</v>
      </c>
      <c r="F29" t="n">
        <v>14.51</v>
      </c>
      <c r="G29" t="n">
        <v>43.53</v>
      </c>
      <c r="H29" t="n">
        <v>0.54</v>
      </c>
      <c r="I29" t="n">
        <v>20</v>
      </c>
      <c r="J29" t="n">
        <v>254.72</v>
      </c>
      <c r="K29" t="n">
        <v>58.47</v>
      </c>
      <c r="L29" t="n">
        <v>7.75</v>
      </c>
      <c r="M29" t="n">
        <v>18</v>
      </c>
      <c r="N29" t="n">
        <v>63.49</v>
      </c>
      <c r="O29" t="n">
        <v>31649.26</v>
      </c>
      <c r="P29" t="n">
        <v>201.99</v>
      </c>
      <c r="Q29" t="n">
        <v>1389.59</v>
      </c>
      <c r="R29" t="n">
        <v>53.32</v>
      </c>
      <c r="S29" t="n">
        <v>39.31</v>
      </c>
      <c r="T29" t="n">
        <v>6125.1</v>
      </c>
      <c r="U29" t="n">
        <v>0.74</v>
      </c>
      <c r="V29" t="n">
        <v>0.88</v>
      </c>
      <c r="W29" t="n">
        <v>3.4</v>
      </c>
      <c r="X29" t="n">
        <v>0.39</v>
      </c>
      <c r="Y29" t="n">
        <v>1</v>
      </c>
      <c r="Z29" t="n">
        <v>10</v>
      </c>
      <c r="AA29" t="n">
        <v>502.9570434248411</v>
      </c>
      <c r="AB29" t="n">
        <v>688.1680157126106</v>
      </c>
      <c r="AC29" t="n">
        <v>622.4902261428743</v>
      </c>
      <c r="AD29" t="n">
        <v>502957.0434248411</v>
      </c>
      <c r="AE29" t="n">
        <v>688168.0157126106</v>
      </c>
      <c r="AF29" t="n">
        <v>1.236621737956075e-06</v>
      </c>
      <c r="AG29" t="n">
        <v>24</v>
      </c>
      <c r="AH29" t="n">
        <v>622490.2261428743</v>
      </c>
    </row>
    <row r="30">
      <c r="A30" t="n">
        <v>28</v>
      </c>
      <c r="B30" t="n">
        <v>125</v>
      </c>
      <c r="C30" t="inlineStr">
        <is>
          <t xml:space="preserve">CONCLUIDO	</t>
        </is>
      </c>
      <c r="D30" t="n">
        <v>5.5135</v>
      </c>
      <c r="E30" t="n">
        <v>18.14</v>
      </c>
      <c r="F30" t="n">
        <v>14.48</v>
      </c>
      <c r="G30" t="n">
        <v>45.74</v>
      </c>
      <c r="H30" t="n">
        <v>0.5600000000000001</v>
      </c>
      <c r="I30" t="n">
        <v>19</v>
      </c>
      <c r="J30" t="n">
        <v>255.17</v>
      </c>
      <c r="K30" t="n">
        <v>58.47</v>
      </c>
      <c r="L30" t="n">
        <v>8</v>
      </c>
      <c r="M30" t="n">
        <v>17</v>
      </c>
      <c r="N30" t="n">
        <v>63.7</v>
      </c>
      <c r="O30" t="n">
        <v>31705.44</v>
      </c>
      <c r="P30" t="n">
        <v>200.6</v>
      </c>
      <c r="Q30" t="n">
        <v>1389.58</v>
      </c>
      <c r="R30" t="n">
        <v>52.48</v>
      </c>
      <c r="S30" t="n">
        <v>39.31</v>
      </c>
      <c r="T30" t="n">
        <v>5710.21</v>
      </c>
      <c r="U30" t="n">
        <v>0.75</v>
      </c>
      <c r="V30" t="n">
        <v>0.89</v>
      </c>
      <c r="W30" t="n">
        <v>3.39</v>
      </c>
      <c r="X30" t="n">
        <v>0.36</v>
      </c>
      <c r="Y30" t="n">
        <v>1</v>
      </c>
      <c r="Z30" t="n">
        <v>10</v>
      </c>
      <c r="AA30" t="n">
        <v>500.2480615612836</v>
      </c>
      <c r="AB30" t="n">
        <v>684.4614672150461</v>
      </c>
      <c r="AC30" t="n">
        <v>619.137425431744</v>
      </c>
      <c r="AD30" t="n">
        <v>500248.0615612837</v>
      </c>
      <c r="AE30" t="n">
        <v>684461.4672150462</v>
      </c>
      <c r="AF30" t="n">
        <v>1.241643712161425e-06</v>
      </c>
      <c r="AG30" t="n">
        <v>24</v>
      </c>
      <c r="AH30" t="n">
        <v>619137.425431744</v>
      </c>
    </row>
    <row r="31">
      <c r="A31" t="n">
        <v>29</v>
      </c>
      <c r="B31" t="n">
        <v>125</v>
      </c>
      <c r="C31" t="inlineStr">
        <is>
          <t xml:space="preserve">CONCLUIDO	</t>
        </is>
      </c>
      <c r="D31" t="n">
        <v>5.5154</v>
      </c>
      <c r="E31" t="n">
        <v>18.13</v>
      </c>
      <c r="F31" t="n">
        <v>14.48</v>
      </c>
      <c r="G31" t="n">
        <v>45.72</v>
      </c>
      <c r="H31" t="n">
        <v>0.57</v>
      </c>
      <c r="I31" t="n">
        <v>19</v>
      </c>
      <c r="J31" t="n">
        <v>255.63</v>
      </c>
      <c r="K31" t="n">
        <v>58.47</v>
      </c>
      <c r="L31" t="n">
        <v>8.25</v>
      </c>
      <c r="M31" t="n">
        <v>17</v>
      </c>
      <c r="N31" t="n">
        <v>63.91</v>
      </c>
      <c r="O31" t="n">
        <v>31761.69</v>
      </c>
      <c r="P31" t="n">
        <v>199.02</v>
      </c>
      <c r="Q31" t="n">
        <v>1389.6</v>
      </c>
      <c r="R31" t="n">
        <v>52.4</v>
      </c>
      <c r="S31" t="n">
        <v>39.31</v>
      </c>
      <c r="T31" t="n">
        <v>5668.41</v>
      </c>
      <c r="U31" t="n">
        <v>0.75</v>
      </c>
      <c r="V31" t="n">
        <v>0.89</v>
      </c>
      <c r="W31" t="n">
        <v>3.39</v>
      </c>
      <c r="X31" t="n">
        <v>0.36</v>
      </c>
      <c r="Y31" t="n">
        <v>1</v>
      </c>
      <c r="Z31" t="n">
        <v>10</v>
      </c>
      <c r="AA31" t="n">
        <v>498.5913098855992</v>
      </c>
      <c r="AB31" t="n">
        <v>682.1946264816493</v>
      </c>
      <c r="AC31" t="n">
        <v>617.0869287964116</v>
      </c>
      <c r="AD31" t="n">
        <v>498591.3098855992</v>
      </c>
      <c r="AE31" t="n">
        <v>682194.6264816492</v>
      </c>
      <c r="AF31" t="n">
        <v>1.242071593371746e-06</v>
      </c>
      <c r="AG31" t="n">
        <v>24</v>
      </c>
      <c r="AH31" t="n">
        <v>617086.9287964116</v>
      </c>
    </row>
    <row r="32">
      <c r="A32" t="n">
        <v>30</v>
      </c>
      <c r="B32" t="n">
        <v>125</v>
      </c>
      <c r="C32" t="inlineStr">
        <is>
          <t xml:space="preserve">CONCLUIDO	</t>
        </is>
      </c>
      <c r="D32" t="n">
        <v>5.5351</v>
      </c>
      <c r="E32" t="n">
        <v>18.07</v>
      </c>
      <c r="F32" t="n">
        <v>14.46</v>
      </c>
      <c r="G32" t="n">
        <v>48.2</v>
      </c>
      <c r="H32" t="n">
        <v>0.59</v>
      </c>
      <c r="I32" t="n">
        <v>18</v>
      </c>
      <c r="J32" t="n">
        <v>256.09</v>
      </c>
      <c r="K32" t="n">
        <v>58.47</v>
      </c>
      <c r="L32" t="n">
        <v>8.5</v>
      </c>
      <c r="M32" t="n">
        <v>16</v>
      </c>
      <c r="N32" t="n">
        <v>64.11</v>
      </c>
      <c r="O32" t="n">
        <v>31818.02</v>
      </c>
      <c r="P32" t="n">
        <v>196.86</v>
      </c>
      <c r="Q32" t="n">
        <v>1389.57</v>
      </c>
      <c r="R32" t="n">
        <v>51.72</v>
      </c>
      <c r="S32" t="n">
        <v>39.31</v>
      </c>
      <c r="T32" t="n">
        <v>5333.09</v>
      </c>
      <c r="U32" t="n">
        <v>0.76</v>
      </c>
      <c r="V32" t="n">
        <v>0.89</v>
      </c>
      <c r="W32" t="n">
        <v>3.39</v>
      </c>
      <c r="X32" t="n">
        <v>0.34</v>
      </c>
      <c r="Y32" t="n">
        <v>1</v>
      </c>
      <c r="Z32" t="n">
        <v>10</v>
      </c>
      <c r="AA32" t="n">
        <v>495.3450827713368</v>
      </c>
      <c r="AB32" t="n">
        <v>677.7529953304826</v>
      </c>
      <c r="AC32" t="n">
        <v>613.0692006884439</v>
      </c>
      <c r="AD32" t="n">
        <v>495345.0827713368</v>
      </c>
      <c r="AE32" t="n">
        <v>677752.9953304826</v>
      </c>
      <c r="AF32" t="n">
        <v>1.246508045920867e-06</v>
      </c>
      <c r="AG32" t="n">
        <v>24</v>
      </c>
      <c r="AH32" t="n">
        <v>613069.2006884438</v>
      </c>
    </row>
    <row r="33">
      <c r="A33" t="n">
        <v>31</v>
      </c>
      <c r="B33" t="n">
        <v>125</v>
      </c>
      <c r="C33" t="inlineStr">
        <is>
          <t xml:space="preserve">CONCLUIDO	</t>
        </is>
      </c>
      <c r="D33" t="n">
        <v>5.5526</v>
      </c>
      <c r="E33" t="n">
        <v>18.01</v>
      </c>
      <c r="F33" t="n">
        <v>14.45</v>
      </c>
      <c r="G33" t="n">
        <v>51</v>
      </c>
      <c r="H33" t="n">
        <v>0.61</v>
      </c>
      <c r="I33" t="n">
        <v>17</v>
      </c>
      <c r="J33" t="n">
        <v>256.54</v>
      </c>
      <c r="K33" t="n">
        <v>58.47</v>
      </c>
      <c r="L33" t="n">
        <v>8.75</v>
      </c>
      <c r="M33" t="n">
        <v>15</v>
      </c>
      <c r="N33" t="n">
        <v>64.31999999999999</v>
      </c>
      <c r="O33" t="n">
        <v>31874.43</v>
      </c>
      <c r="P33" t="n">
        <v>194.54</v>
      </c>
      <c r="Q33" t="n">
        <v>1389.62</v>
      </c>
      <c r="R33" t="n">
        <v>51.47</v>
      </c>
      <c r="S33" t="n">
        <v>39.31</v>
      </c>
      <c r="T33" t="n">
        <v>5216.05</v>
      </c>
      <c r="U33" t="n">
        <v>0.76</v>
      </c>
      <c r="V33" t="n">
        <v>0.89</v>
      </c>
      <c r="W33" t="n">
        <v>3.39</v>
      </c>
      <c r="X33" t="n">
        <v>0.33</v>
      </c>
      <c r="Y33" t="n">
        <v>1</v>
      </c>
      <c r="Z33" t="n">
        <v>10</v>
      </c>
      <c r="AA33" t="n">
        <v>492.1332091462498</v>
      </c>
      <c r="AB33" t="n">
        <v>673.3583681387747</v>
      </c>
      <c r="AC33" t="n">
        <v>609.0939905480146</v>
      </c>
      <c r="AD33" t="n">
        <v>492133.2091462499</v>
      </c>
      <c r="AE33" t="n">
        <v>673358.3681387748</v>
      </c>
      <c r="AF33" t="n">
        <v>1.250449057068564e-06</v>
      </c>
      <c r="AG33" t="n">
        <v>24</v>
      </c>
      <c r="AH33" t="n">
        <v>609093.9905480146</v>
      </c>
    </row>
    <row r="34">
      <c r="A34" t="n">
        <v>32</v>
      </c>
      <c r="B34" t="n">
        <v>125</v>
      </c>
      <c r="C34" t="inlineStr">
        <is>
          <t xml:space="preserve">CONCLUIDO	</t>
        </is>
      </c>
      <c r="D34" t="n">
        <v>5.5555</v>
      </c>
      <c r="E34" t="n">
        <v>18</v>
      </c>
      <c r="F34" t="n">
        <v>14.44</v>
      </c>
      <c r="G34" t="n">
        <v>50.97</v>
      </c>
      <c r="H34" t="n">
        <v>0.62</v>
      </c>
      <c r="I34" t="n">
        <v>17</v>
      </c>
      <c r="J34" t="n">
        <v>257</v>
      </c>
      <c r="K34" t="n">
        <v>58.47</v>
      </c>
      <c r="L34" t="n">
        <v>9</v>
      </c>
      <c r="M34" t="n">
        <v>15</v>
      </c>
      <c r="N34" t="n">
        <v>64.53</v>
      </c>
      <c r="O34" t="n">
        <v>31931.04</v>
      </c>
      <c r="P34" t="n">
        <v>194.55</v>
      </c>
      <c r="Q34" t="n">
        <v>1389.65</v>
      </c>
      <c r="R34" t="n">
        <v>51.28</v>
      </c>
      <c r="S34" t="n">
        <v>39.31</v>
      </c>
      <c r="T34" t="n">
        <v>5120.48</v>
      </c>
      <c r="U34" t="n">
        <v>0.77</v>
      </c>
      <c r="V34" t="n">
        <v>0.89</v>
      </c>
      <c r="W34" t="n">
        <v>3.39</v>
      </c>
      <c r="X34" t="n">
        <v>0.32</v>
      </c>
      <c r="Y34" t="n">
        <v>1</v>
      </c>
      <c r="Z34" t="n">
        <v>10</v>
      </c>
      <c r="AA34" t="n">
        <v>491.9402025683524</v>
      </c>
      <c r="AB34" t="n">
        <v>673.0942880240463</v>
      </c>
      <c r="AC34" t="n">
        <v>608.855113868797</v>
      </c>
      <c r="AD34" t="n">
        <v>491940.2025683524</v>
      </c>
      <c r="AE34" t="n">
        <v>673094.2880240462</v>
      </c>
      <c r="AF34" t="n">
        <v>1.251102138915897e-06</v>
      </c>
      <c r="AG34" t="n">
        <v>24</v>
      </c>
      <c r="AH34" t="n">
        <v>608855.1138687971</v>
      </c>
    </row>
    <row r="35">
      <c r="A35" t="n">
        <v>33</v>
      </c>
      <c r="B35" t="n">
        <v>125</v>
      </c>
      <c r="C35" t="inlineStr">
        <is>
          <t xml:space="preserve">CONCLUIDO	</t>
        </is>
      </c>
      <c r="D35" t="n">
        <v>5.5779</v>
      </c>
      <c r="E35" t="n">
        <v>17.93</v>
      </c>
      <c r="F35" t="n">
        <v>14.42</v>
      </c>
      <c r="G35" t="n">
        <v>54.06</v>
      </c>
      <c r="H35" t="n">
        <v>0.64</v>
      </c>
      <c r="I35" t="n">
        <v>16</v>
      </c>
      <c r="J35" t="n">
        <v>257.46</v>
      </c>
      <c r="K35" t="n">
        <v>58.47</v>
      </c>
      <c r="L35" t="n">
        <v>9.25</v>
      </c>
      <c r="M35" t="n">
        <v>14</v>
      </c>
      <c r="N35" t="n">
        <v>64.73999999999999</v>
      </c>
      <c r="O35" t="n">
        <v>31987.61</v>
      </c>
      <c r="P35" t="n">
        <v>191.48</v>
      </c>
      <c r="Q35" t="n">
        <v>1389.57</v>
      </c>
      <c r="R35" t="n">
        <v>50.52</v>
      </c>
      <c r="S35" t="n">
        <v>39.31</v>
      </c>
      <c r="T35" t="n">
        <v>4743.64</v>
      </c>
      <c r="U35" t="n">
        <v>0.78</v>
      </c>
      <c r="V35" t="n">
        <v>0.89</v>
      </c>
      <c r="W35" t="n">
        <v>3.38</v>
      </c>
      <c r="X35" t="n">
        <v>0.29</v>
      </c>
      <c r="Y35" t="n">
        <v>1</v>
      </c>
      <c r="Z35" t="n">
        <v>10</v>
      </c>
      <c r="AA35" t="n">
        <v>487.7211656735968</v>
      </c>
      <c r="AB35" t="n">
        <v>667.3216156138704</v>
      </c>
      <c r="AC35" t="n">
        <v>603.6333772114516</v>
      </c>
      <c r="AD35" t="n">
        <v>487721.1656735968</v>
      </c>
      <c r="AE35" t="n">
        <v>667321.6156138704</v>
      </c>
      <c r="AF35" t="n">
        <v>1.256146633184948e-06</v>
      </c>
      <c r="AG35" t="n">
        <v>24</v>
      </c>
      <c r="AH35" t="n">
        <v>603633.3772114516</v>
      </c>
    </row>
    <row r="36">
      <c r="A36" t="n">
        <v>34</v>
      </c>
      <c r="B36" t="n">
        <v>125</v>
      </c>
      <c r="C36" t="inlineStr">
        <is>
          <t xml:space="preserve">CONCLUIDO	</t>
        </is>
      </c>
      <c r="D36" t="n">
        <v>5.5718</v>
      </c>
      <c r="E36" t="n">
        <v>17.95</v>
      </c>
      <c r="F36" t="n">
        <v>14.44</v>
      </c>
      <c r="G36" t="n">
        <v>54.13</v>
      </c>
      <c r="H36" t="n">
        <v>0.66</v>
      </c>
      <c r="I36" t="n">
        <v>16</v>
      </c>
      <c r="J36" t="n">
        <v>257.92</v>
      </c>
      <c r="K36" t="n">
        <v>58.47</v>
      </c>
      <c r="L36" t="n">
        <v>9.5</v>
      </c>
      <c r="M36" t="n">
        <v>14</v>
      </c>
      <c r="N36" t="n">
        <v>64.95</v>
      </c>
      <c r="O36" t="n">
        <v>32044.25</v>
      </c>
      <c r="P36" t="n">
        <v>191.45</v>
      </c>
      <c r="Q36" t="n">
        <v>1389.64</v>
      </c>
      <c r="R36" t="n">
        <v>51.1</v>
      </c>
      <c r="S36" t="n">
        <v>39.31</v>
      </c>
      <c r="T36" t="n">
        <v>5036.94</v>
      </c>
      <c r="U36" t="n">
        <v>0.77</v>
      </c>
      <c r="V36" t="n">
        <v>0.89</v>
      </c>
      <c r="W36" t="n">
        <v>3.39</v>
      </c>
      <c r="X36" t="n">
        <v>0.31</v>
      </c>
      <c r="Y36" t="n">
        <v>1</v>
      </c>
      <c r="Z36" t="n">
        <v>10</v>
      </c>
      <c r="AA36" t="n">
        <v>488.1062996848793</v>
      </c>
      <c r="AB36" t="n">
        <v>667.8485729590204</v>
      </c>
      <c r="AC36" t="n">
        <v>604.1100424871698</v>
      </c>
      <c r="AD36" t="n">
        <v>488106.2996848793</v>
      </c>
      <c r="AE36" t="n">
        <v>667848.5729590204</v>
      </c>
      <c r="AF36" t="n">
        <v>1.25477290929918e-06</v>
      </c>
      <c r="AG36" t="n">
        <v>24</v>
      </c>
      <c r="AH36" t="n">
        <v>604110.0424871698</v>
      </c>
    </row>
    <row r="37">
      <c r="A37" t="n">
        <v>35</v>
      </c>
      <c r="B37" t="n">
        <v>125</v>
      </c>
      <c r="C37" t="inlineStr">
        <is>
          <t xml:space="preserve">CONCLUIDO	</t>
        </is>
      </c>
      <c r="D37" t="n">
        <v>5.5928</v>
      </c>
      <c r="E37" t="n">
        <v>17.88</v>
      </c>
      <c r="F37" t="n">
        <v>14.41</v>
      </c>
      <c r="G37" t="n">
        <v>57.66</v>
      </c>
      <c r="H37" t="n">
        <v>0.67</v>
      </c>
      <c r="I37" t="n">
        <v>15</v>
      </c>
      <c r="J37" t="n">
        <v>258.38</v>
      </c>
      <c r="K37" t="n">
        <v>58.47</v>
      </c>
      <c r="L37" t="n">
        <v>9.75</v>
      </c>
      <c r="M37" t="n">
        <v>13</v>
      </c>
      <c r="N37" t="n">
        <v>65.16</v>
      </c>
      <c r="O37" t="n">
        <v>32100.97</v>
      </c>
      <c r="P37" t="n">
        <v>189.32</v>
      </c>
      <c r="Q37" t="n">
        <v>1389.66</v>
      </c>
      <c r="R37" t="n">
        <v>50.46</v>
      </c>
      <c r="S37" t="n">
        <v>39.31</v>
      </c>
      <c r="T37" t="n">
        <v>4721.39</v>
      </c>
      <c r="U37" t="n">
        <v>0.78</v>
      </c>
      <c r="V37" t="n">
        <v>0.89</v>
      </c>
      <c r="W37" t="n">
        <v>3.39</v>
      </c>
      <c r="X37" t="n">
        <v>0.29</v>
      </c>
      <c r="Y37" t="n">
        <v>1</v>
      </c>
      <c r="Z37" t="n">
        <v>10</v>
      </c>
      <c r="AA37" t="n">
        <v>484.8380615751163</v>
      </c>
      <c r="AB37" t="n">
        <v>663.3768253927535</v>
      </c>
      <c r="AC37" t="n">
        <v>600.0650722324901</v>
      </c>
      <c r="AD37" t="n">
        <v>484838.0615751164</v>
      </c>
      <c r="AE37" t="n">
        <v>663376.8253927535</v>
      </c>
      <c r="AF37" t="n">
        <v>1.259502122676416e-06</v>
      </c>
      <c r="AG37" t="n">
        <v>24</v>
      </c>
      <c r="AH37" t="n">
        <v>600065.0722324902</v>
      </c>
    </row>
    <row r="38">
      <c r="A38" t="n">
        <v>36</v>
      </c>
      <c r="B38" t="n">
        <v>125</v>
      </c>
      <c r="C38" t="inlineStr">
        <is>
          <t xml:space="preserve">CONCLUIDO	</t>
        </is>
      </c>
      <c r="D38" t="n">
        <v>5.5948</v>
      </c>
      <c r="E38" t="n">
        <v>17.87</v>
      </c>
      <c r="F38" t="n">
        <v>14.41</v>
      </c>
      <c r="G38" t="n">
        <v>57.63</v>
      </c>
      <c r="H38" t="n">
        <v>0.6899999999999999</v>
      </c>
      <c r="I38" t="n">
        <v>15</v>
      </c>
      <c r="J38" t="n">
        <v>258.84</v>
      </c>
      <c r="K38" t="n">
        <v>58.47</v>
      </c>
      <c r="L38" t="n">
        <v>10</v>
      </c>
      <c r="M38" t="n">
        <v>12</v>
      </c>
      <c r="N38" t="n">
        <v>65.37</v>
      </c>
      <c r="O38" t="n">
        <v>32157.77</v>
      </c>
      <c r="P38" t="n">
        <v>187.75</v>
      </c>
      <c r="Q38" t="n">
        <v>1389.59</v>
      </c>
      <c r="R38" t="n">
        <v>50.23</v>
      </c>
      <c r="S38" t="n">
        <v>39.31</v>
      </c>
      <c r="T38" t="n">
        <v>4605.21</v>
      </c>
      <c r="U38" t="n">
        <v>0.78</v>
      </c>
      <c r="V38" t="n">
        <v>0.89</v>
      </c>
      <c r="W38" t="n">
        <v>3.39</v>
      </c>
      <c r="X38" t="n">
        <v>0.29</v>
      </c>
      <c r="Y38" t="n">
        <v>1</v>
      </c>
      <c r="Z38" t="n">
        <v>10</v>
      </c>
      <c r="AA38" t="n">
        <v>483.2149837812777</v>
      </c>
      <c r="AB38" t="n">
        <v>661.1560587500849</v>
      </c>
      <c r="AC38" t="n">
        <v>598.0562524413324</v>
      </c>
      <c r="AD38" t="n">
        <v>483214.9837812777</v>
      </c>
      <c r="AE38" t="n">
        <v>661156.0587500848</v>
      </c>
      <c r="AF38" t="n">
        <v>1.259952523950438e-06</v>
      </c>
      <c r="AG38" t="n">
        <v>24</v>
      </c>
      <c r="AH38" t="n">
        <v>598056.2524413324</v>
      </c>
    </row>
    <row r="39">
      <c r="A39" t="n">
        <v>37</v>
      </c>
      <c r="B39" t="n">
        <v>125</v>
      </c>
      <c r="C39" t="inlineStr">
        <is>
          <t xml:space="preserve">CONCLUIDO	</t>
        </is>
      </c>
      <c r="D39" t="n">
        <v>5.6182</v>
      </c>
      <c r="E39" t="n">
        <v>17.8</v>
      </c>
      <c r="F39" t="n">
        <v>14.38</v>
      </c>
      <c r="G39" t="n">
        <v>61.63</v>
      </c>
      <c r="H39" t="n">
        <v>0.7</v>
      </c>
      <c r="I39" t="n">
        <v>14</v>
      </c>
      <c r="J39" t="n">
        <v>259.3</v>
      </c>
      <c r="K39" t="n">
        <v>58.47</v>
      </c>
      <c r="L39" t="n">
        <v>10.25</v>
      </c>
      <c r="M39" t="n">
        <v>12</v>
      </c>
      <c r="N39" t="n">
        <v>65.58</v>
      </c>
      <c r="O39" t="n">
        <v>32214.64</v>
      </c>
      <c r="P39" t="n">
        <v>186.21</v>
      </c>
      <c r="Q39" t="n">
        <v>1389.6</v>
      </c>
      <c r="R39" t="n">
        <v>49.4</v>
      </c>
      <c r="S39" t="n">
        <v>39.31</v>
      </c>
      <c r="T39" t="n">
        <v>4194.32</v>
      </c>
      <c r="U39" t="n">
        <v>0.8</v>
      </c>
      <c r="V39" t="n">
        <v>0.89</v>
      </c>
      <c r="W39" t="n">
        <v>3.38</v>
      </c>
      <c r="X39" t="n">
        <v>0.26</v>
      </c>
      <c r="Y39" t="n">
        <v>1</v>
      </c>
      <c r="Z39" t="n">
        <v>10</v>
      </c>
      <c r="AA39" t="n">
        <v>480.4373079502096</v>
      </c>
      <c r="AB39" t="n">
        <v>657.3555201356083</v>
      </c>
      <c r="AC39" t="n">
        <v>594.618431898132</v>
      </c>
      <c r="AD39" t="n">
        <v>480437.3079502097</v>
      </c>
      <c r="AE39" t="n">
        <v>657355.5201356084</v>
      </c>
      <c r="AF39" t="n">
        <v>1.265222218856501e-06</v>
      </c>
      <c r="AG39" t="n">
        <v>24</v>
      </c>
      <c r="AH39" t="n">
        <v>594618.4318981321</v>
      </c>
    </row>
    <row r="40">
      <c r="A40" t="n">
        <v>38</v>
      </c>
      <c r="B40" t="n">
        <v>125</v>
      </c>
      <c r="C40" t="inlineStr">
        <is>
          <t xml:space="preserve">CONCLUIDO	</t>
        </is>
      </c>
      <c r="D40" t="n">
        <v>5.618</v>
      </c>
      <c r="E40" t="n">
        <v>17.8</v>
      </c>
      <c r="F40" t="n">
        <v>14.38</v>
      </c>
      <c r="G40" t="n">
        <v>61.64</v>
      </c>
      <c r="H40" t="n">
        <v>0.72</v>
      </c>
      <c r="I40" t="n">
        <v>14</v>
      </c>
      <c r="J40" t="n">
        <v>259.76</v>
      </c>
      <c r="K40" t="n">
        <v>58.47</v>
      </c>
      <c r="L40" t="n">
        <v>10.5</v>
      </c>
      <c r="M40" t="n">
        <v>10</v>
      </c>
      <c r="N40" t="n">
        <v>65.79000000000001</v>
      </c>
      <c r="O40" t="n">
        <v>32271.6</v>
      </c>
      <c r="P40" t="n">
        <v>184.51</v>
      </c>
      <c r="Q40" t="n">
        <v>1389.57</v>
      </c>
      <c r="R40" t="n">
        <v>49.36</v>
      </c>
      <c r="S40" t="n">
        <v>39.31</v>
      </c>
      <c r="T40" t="n">
        <v>4174.13</v>
      </c>
      <c r="U40" t="n">
        <v>0.8</v>
      </c>
      <c r="V40" t="n">
        <v>0.89</v>
      </c>
      <c r="W40" t="n">
        <v>3.39</v>
      </c>
      <c r="X40" t="n">
        <v>0.26</v>
      </c>
      <c r="Y40" t="n">
        <v>1</v>
      </c>
      <c r="Z40" t="n">
        <v>10</v>
      </c>
      <c r="AA40" t="n">
        <v>478.7999783586342</v>
      </c>
      <c r="AB40" t="n">
        <v>655.1152535545314</v>
      </c>
      <c r="AC40" t="n">
        <v>592.5919732153192</v>
      </c>
      <c r="AD40" t="n">
        <v>478799.9783586342</v>
      </c>
      <c r="AE40" t="n">
        <v>655115.2535545314</v>
      </c>
      <c r="AF40" t="n">
        <v>1.265177178729099e-06</v>
      </c>
      <c r="AG40" t="n">
        <v>24</v>
      </c>
      <c r="AH40" t="n">
        <v>592591.9732153192</v>
      </c>
    </row>
    <row r="41">
      <c r="A41" t="n">
        <v>39</v>
      </c>
      <c r="B41" t="n">
        <v>125</v>
      </c>
      <c r="C41" t="inlineStr">
        <is>
          <t xml:space="preserve">CONCLUIDO	</t>
        </is>
      </c>
      <c r="D41" t="n">
        <v>5.6145</v>
      </c>
      <c r="E41" t="n">
        <v>17.81</v>
      </c>
      <c r="F41" t="n">
        <v>14.39</v>
      </c>
      <c r="G41" t="n">
        <v>61.68</v>
      </c>
      <c r="H41" t="n">
        <v>0.74</v>
      </c>
      <c r="I41" t="n">
        <v>14</v>
      </c>
      <c r="J41" t="n">
        <v>260.23</v>
      </c>
      <c r="K41" t="n">
        <v>58.47</v>
      </c>
      <c r="L41" t="n">
        <v>10.75</v>
      </c>
      <c r="M41" t="n">
        <v>10</v>
      </c>
      <c r="N41" t="n">
        <v>66</v>
      </c>
      <c r="O41" t="n">
        <v>32328.64</v>
      </c>
      <c r="P41" t="n">
        <v>183.5</v>
      </c>
      <c r="Q41" t="n">
        <v>1389.74</v>
      </c>
      <c r="R41" t="n">
        <v>49.58</v>
      </c>
      <c r="S41" t="n">
        <v>39.31</v>
      </c>
      <c r="T41" t="n">
        <v>4286.4</v>
      </c>
      <c r="U41" t="n">
        <v>0.79</v>
      </c>
      <c r="V41" t="n">
        <v>0.89</v>
      </c>
      <c r="W41" t="n">
        <v>3.39</v>
      </c>
      <c r="X41" t="n">
        <v>0.27</v>
      </c>
      <c r="Y41" t="n">
        <v>1</v>
      </c>
      <c r="Z41" t="n">
        <v>10</v>
      </c>
      <c r="AA41" t="n">
        <v>478.0428453039704</v>
      </c>
      <c r="AB41" t="n">
        <v>654.0793107067873</v>
      </c>
      <c r="AC41" t="n">
        <v>591.6548992990089</v>
      </c>
      <c r="AD41" t="n">
        <v>478042.8453039703</v>
      </c>
      <c r="AE41" t="n">
        <v>654079.3107067873</v>
      </c>
      <c r="AF41" t="n">
        <v>1.264388976499559e-06</v>
      </c>
      <c r="AG41" t="n">
        <v>24</v>
      </c>
      <c r="AH41" t="n">
        <v>591654.8992990089</v>
      </c>
    </row>
    <row r="42">
      <c r="A42" t="n">
        <v>40</v>
      </c>
      <c r="B42" t="n">
        <v>125</v>
      </c>
      <c r="C42" t="inlineStr">
        <is>
          <t xml:space="preserve">CONCLUIDO	</t>
        </is>
      </c>
      <c r="D42" t="n">
        <v>5.6343</v>
      </c>
      <c r="E42" t="n">
        <v>17.75</v>
      </c>
      <c r="F42" t="n">
        <v>14.38</v>
      </c>
      <c r="G42" t="n">
        <v>66.36</v>
      </c>
      <c r="H42" t="n">
        <v>0.75</v>
      </c>
      <c r="I42" t="n">
        <v>13</v>
      </c>
      <c r="J42" t="n">
        <v>260.69</v>
      </c>
      <c r="K42" t="n">
        <v>58.47</v>
      </c>
      <c r="L42" t="n">
        <v>11</v>
      </c>
      <c r="M42" t="n">
        <v>8</v>
      </c>
      <c r="N42" t="n">
        <v>66.20999999999999</v>
      </c>
      <c r="O42" t="n">
        <v>32385.75</v>
      </c>
      <c r="P42" t="n">
        <v>182.42</v>
      </c>
      <c r="Q42" t="n">
        <v>1389.66</v>
      </c>
      <c r="R42" t="n">
        <v>49.23</v>
      </c>
      <c r="S42" t="n">
        <v>39.31</v>
      </c>
      <c r="T42" t="n">
        <v>4116.35</v>
      </c>
      <c r="U42" t="n">
        <v>0.8</v>
      </c>
      <c r="V42" t="n">
        <v>0.89</v>
      </c>
      <c r="W42" t="n">
        <v>3.39</v>
      </c>
      <c r="X42" t="n">
        <v>0.26</v>
      </c>
      <c r="Y42" t="n">
        <v>1</v>
      </c>
      <c r="Z42" t="n">
        <v>10</v>
      </c>
      <c r="AA42" t="n">
        <v>476.0221397133918</v>
      </c>
      <c r="AB42" t="n">
        <v>651.3144921705187</v>
      </c>
      <c r="AC42" t="n">
        <v>589.1539511633947</v>
      </c>
      <c r="AD42" t="n">
        <v>476022.1397133918</v>
      </c>
      <c r="AE42" t="n">
        <v>651314.4921705187</v>
      </c>
      <c r="AF42" t="n">
        <v>1.268847949112382e-06</v>
      </c>
      <c r="AG42" t="n">
        <v>24</v>
      </c>
      <c r="AH42" t="n">
        <v>589153.9511633947</v>
      </c>
    </row>
    <row r="43">
      <c r="A43" t="n">
        <v>41</v>
      </c>
      <c r="B43" t="n">
        <v>125</v>
      </c>
      <c r="C43" t="inlineStr">
        <is>
          <t xml:space="preserve">CONCLUIDO	</t>
        </is>
      </c>
      <c r="D43" t="n">
        <v>5.6357</v>
      </c>
      <c r="E43" t="n">
        <v>17.74</v>
      </c>
      <c r="F43" t="n">
        <v>14.37</v>
      </c>
      <c r="G43" t="n">
        <v>66.34</v>
      </c>
      <c r="H43" t="n">
        <v>0.77</v>
      </c>
      <c r="I43" t="n">
        <v>13</v>
      </c>
      <c r="J43" t="n">
        <v>261.15</v>
      </c>
      <c r="K43" t="n">
        <v>58.47</v>
      </c>
      <c r="L43" t="n">
        <v>11.25</v>
      </c>
      <c r="M43" t="n">
        <v>7</v>
      </c>
      <c r="N43" t="n">
        <v>66.43000000000001</v>
      </c>
      <c r="O43" t="n">
        <v>32442.95</v>
      </c>
      <c r="P43" t="n">
        <v>181.48</v>
      </c>
      <c r="Q43" t="n">
        <v>1389.6</v>
      </c>
      <c r="R43" t="n">
        <v>48.84</v>
      </c>
      <c r="S43" t="n">
        <v>39.31</v>
      </c>
      <c r="T43" t="n">
        <v>3918.04</v>
      </c>
      <c r="U43" t="n">
        <v>0.8</v>
      </c>
      <c r="V43" t="n">
        <v>0.89</v>
      </c>
      <c r="W43" t="n">
        <v>3.39</v>
      </c>
      <c r="X43" t="n">
        <v>0.25</v>
      </c>
      <c r="Y43" t="n">
        <v>1</v>
      </c>
      <c r="Z43" t="n">
        <v>10</v>
      </c>
      <c r="AA43" t="n">
        <v>474.9919358442319</v>
      </c>
      <c r="AB43" t="n">
        <v>649.9049217873472</v>
      </c>
      <c r="AC43" t="n">
        <v>587.8789081992485</v>
      </c>
      <c r="AD43" t="n">
        <v>474991.9358442319</v>
      </c>
      <c r="AE43" t="n">
        <v>649904.9217873472</v>
      </c>
      <c r="AF43" t="n">
        <v>1.269163230004197e-06</v>
      </c>
      <c r="AG43" t="n">
        <v>24</v>
      </c>
      <c r="AH43" t="n">
        <v>587878.9081992485</v>
      </c>
    </row>
    <row r="44">
      <c r="A44" t="n">
        <v>42</v>
      </c>
      <c r="B44" t="n">
        <v>125</v>
      </c>
      <c r="C44" t="inlineStr">
        <is>
          <t xml:space="preserve">CONCLUIDO	</t>
        </is>
      </c>
      <c r="D44" t="n">
        <v>5.6357</v>
      </c>
      <c r="E44" t="n">
        <v>17.74</v>
      </c>
      <c r="F44" t="n">
        <v>14.37</v>
      </c>
      <c r="G44" t="n">
        <v>66.34</v>
      </c>
      <c r="H44" t="n">
        <v>0.78</v>
      </c>
      <c r="I44" t="n">
        <v>13</v>
      </c>
      <c r="J44" t="n">
        <v>261.62</v>
      </c>
      <c r="K44" t="n">
        <v>58.47</v>
      </c>
      <c r="L44" t="n">
        <v>11.5</v>
      </c>
      <c r="M44" t="n">
        <v>4</v>
      </c>
      <c r="N44" t="n">
        <v>66.64</v>
      </c>
      <c r="O44" t="n">
        <v>32500.22</v>
      </c>
      <c r="P44" t="n">
        <v>179.93</v>
      </c>
      <c r="Q44" t="n">
        <v>1389.66</v>
      </c>
      <c r="R44" t="n">
        <v>48.86</v>
      </c>
      <c r="S44" t="n">
        <v>39.31</v>
      </c>
      <c r="T44" t="n">
        <v>3931.06</v>
      </c>
      <c r="U44" t="n">
        <v>0.8</v>
      </c>
      <c r="V44" t="n">
        <v>0.89</v>
      </c>
      <c r="W44" t="n">
        <v>3.39</v>
      </c>
      <c r="X44" t="n">
        <v>0.25</v>
      </c>
      <c r="Y44" t="n">
        <v>1</v>
      </c>
      <c r="Z44" t="n">
        <v>10</v>
      </c>
      <c r="AA44" t="n">
        <v>473.4952210122171</v>
      </c>
      <c r="AB44" t="n">
        <v>647.8570505237864</v>
      </c>
      <c r="AC44" t="n">
        <v>586.0264828948766</v>
      </c>
      <c r="AD44" t="n">
        <v>473495.2210122172</v>
      </c>
      <c r="AE44" t="n">
        <v>647857.0505237863</v>
      </c>
      <c r="AF44" t="n">
        <v>1.269163230004197e-06</v>
      </c>
      <c r="AG44" t="n">
        <v>24</v>
      </c>
      <c r="AH44" t="n">
        <v>586026.4828948766</v>
      </c>
    </row>
    <row r="45">
      <c r="A45" t="n">
        <v>43</v>
      </c>
      <c r="B45" t="n">
        <v>125</v>
      </c>
      <c r="C45" t="inlineStr">
        <is>
          <t xml:space="preserve">CONCLUIDO	</t>
        </is>
      </c>
      <c r="D45" t="n">
        <v>5.6333</v>
      </c>
      <c r="E45" t="n">
        <v>17.75</v>
      </c>
      <c r="F45" t="n">
        <v>14.38</v>
      </c>
      <c r="G45" t="n">
        <v>66.37</v>
      </c>
      <c r="H45" t="n">
        <v>0.8</v>
      </c>
      <c r="I45" t="n">
        <v>13</v>
      </c>
      <c r="J45" t="n">
        <v>262.08</v>
      </c>
      <c r="K45" t="n">
        <v>58.47</v>
      </c>
      <c r="L45" t="n">
        <v>11.75</v>
      </c>
      <c r="M45" t="n">
        <v>2</v>
      </c>
      <c r="N45" t="n">
        <v>66.86</v>
      </c>
      <c r="O45" t="n">
        <v>32557.58</v>
      </c>
      <c r="P45" t="n">
        <v>179.42</v>
      </c>
      <c r="Q45" t="n">
        <v>1389.59</v>
      </c>
      <c r="R45" t="n">
        <v>48.91</v>
      </c>
      <c r="S45" t="n">
        <v>39.31</v>
      </c>
      <c r="T45" t="n">
        <v>3957.94</v>
      </c>
      <c r="U45" t="n">
        <v>0.8</v>
      </c>
      <c r="V45" t="n">
        <v>0.89</v>
      </c>
      <c r="W45" t="n">
        <v>3.4</v>
      </c>
      <c r="X45" t="n">
        <v>0.26</v>
      </c>
      <c r="Y45" t="n">
        <v>1</v>
      </c>
      <c r="Z45" t="n">
        <v>10</v>
      </c>
      <c r="AA45" t="n">
        <v>473.1701291197228</v>
      </c>
      <c r="AB45" t="n">
        <v>647.4122454544334</v>
      </c>
      <c r="AC45" t="n">
        <v>585.624129397055</v>
      </c>
      <c r="AD45" t="n">
        <v>473170.1291197228</v>
      </c>
      <c r="AE45" t="n">
        <v>647412.2454544335</v>
      </c>
      <c r="AF45" t="n">
        <v>1.268622748475371e-06</v>
      </c>
      <c r="AG45" t="n">
        <v>24</v>
      </c>
      <c r="AH45" t="n">
        <v>585624.1293970549</v>
      </c>
    </row>
    <row r="46">
      <c r="A46" t="n">
        <v>44</v>
      </c>
      <c r="B46" t="n">
        <v>125</v>
      </c>
      <c r="C46" t="inlineStr">
        <is>
          <t xml:space="preserve">CONCLUIDO	</t>
        </is>
      </c>
      <c r="D46" t="n">
        <v>5.6354</v>
      </c>
      <c r="E46" t="n">
        <v>17.74</v>
      </c>
      <c r="F46" t="n">
        <v>14.37</v>
      </c>
      <c r="G46" t="n">
        <v>66.34</v>
      </c>
      <c r="H46" t="n">
        <v>0.8100000000000001</v>
      </c>
      <c r="I46" t="n">
        <v>13</v>
      </c>
      <c r="J46" t="n">
        <v>262.55</v>
      </c>
      <c r="K46" t="n">
        <v>58.47</v>
      </c>
      <c r="L46" t="n">
        <v>12</v>
      </c>
      <c r="M46" t="n">
        <v>2</v>
      </c>
      <c r="N46" t="n">
        <v>67.06999999999999</v>
      </c>
      <c r="O46" t="n">
        <v>32615.02</v>
      </c>
      <c r="P46" t="n">
        <v>179.4</v>
      </c>
      <c r="Q46" t="n">
        <v>1389.72</v>
      </c>
      <c r="R46" t="n">
        <v>48.75</v>
      </c>
      <c r="S46" t="n">
        <v>39.31</v>
      </c>
      <c r="T46" t="n">
        <v>3874.17</v>
      </c>
      <c r="U46" t="n">
        <v>0.8100000000000001</v>
      </c>
      <c r="V46" t="n">
        <v>0.89</v>
      </c>
      <c r="W46" t="n">
        <v>3.4</v>
      </c>
      <c r="X46" t="n">
        <v>0.25</v>
      </c>
      <c r="Y46" t="n">
        <v>1</v>
      </c>
      <c r="Z46" t="n">
        <v>10</v>
      </c>
      <c r="AA46" t="n">
        <v>472.9971014840505</v>
      </c>
      <c r="AB46" t="n">
        <v>647.1755014098661</v>
      </c>
      <c r="AC46" t="n">
        <v>585.4099798718288</v>
      </c>
      <c r="AD46" t="n">
        <v>472997.1014840505</v>
      </c>
      <c r="AE46" t="n">
        <v>647175.5014098661</v>
      </c>
      <c r="AF46" t="n">
        <v>1.269095669813094e-06</v>
      </c>
      <c r="AG46" t="n">
        <v>24</v>
      </c>
      <c r="AH46" t="n">
        <v>585409.9798718288</v>
      </c>
    </row>
    <row r="47">
      <c r="A47" t="n">
        <v>45</v>
      </c>
      <c r="B47" t="n">
        <v>125</v>
      </c>
      <c r="C47" t="inlineStr">
        <is>
          <t xml:space="preserve">CONCLUIDO	</t>
        </is>
      </c>
      <c r="D47" t="n">
        <v>5.6349</v>
      </c>
      <c r="E47" t="n">
        <v>17.75</v>
      </c>
      <c r="F47" t="n">
        <v>14.38</v>
      </c>
      <c r="G47" t="n">
        <v>66.34999999999999</v>
      </c>
      <c r="H47" t="n">
        <v>0.83</v>
      </c>
      <c r="I47" t="n">
        <v>13</v>
      </c>
      <c r="J47" t="n">
        <v>263.01</v>
      </c>
      <c r="K47" t="n">
        <v>58.47</v>
      </c>
      <c r="L47" t="n">
        <v>12.25</v>
      </c>
      <c r="M47" t="n">
        <v>1</v>
      </c>
      <c r="N47" t="n">
        <v>67.29000000000001</v>
      </c>
      <c r="O47" t="n">
        <v>32672.53</v>
      </c>
      <c r="P47" t="n">
        <v>179.33</v>
      </c>
      <c r="Q47" t="n">
        <v>1389.63</v>
      </c>
      <c r="R47" t="n">
        <v>48.79</v>
      </c>
      <c r="S47" t="n">
        <v>39.31</v>
      </c>
      <c r="T47" t="n">
        <v>3896.1</v>
      </c>
      <c r="U47" t="n">
        <v>0.8100000000000001</v>
      </c>
      <c r="V47" t="n">
        <v>0.89</v>
      </c>
      <c r="W47" t="n">
        <v>3.4</v>
      </c>
      <c r="X47" t="n">
        <v>0.25</v>
      </c>
      <c r="Y47" t="n">
        <v>1</v>
      </c>
      <c r="Z47" t="n">
        <v>10</v>
      </c>
      <c r="AA47" t="n">
        <v>473.01029591385</v>
      </c>
      <c r="AB47" t="n">
        <v>647.193554610815</v>
      </c>
      <c r="AC47" t="n">
        <v>585.4263101006169</v>
      </c>
      <c r="AD47" t="n">
        <v>473010.29591385</v>
      </c>
      <c r="AE47" t="n">
        <v>647193.554610815</v>
      </c>
      <c r="AF47" t="n">
        <v>1.268983069494588e-06</v>
      </c>
      <c r="AG47" t="n">
        <v>24</v>
      </c>
      <c r="AH47" t="n">
        <v>585426.3101006169</v>
      </c>
    </row>
    <row r="48">
      <c r="A48" t="n">
        <v>46</v>
      </c>
      <c r="B48" t="n">
        <v>125</v>
      </c>
      <c r="C48" t="inlineStr">
        <is>
          <t xml:space="preserve">CONCLUIDO	</t>
        </is>
      </c>
      <c r="D48" t="n">
        <v>5.6324</v>
      </c>
      <c r="E48" t="n">
        <v>17.75</v>
      </c>
      <c r="F48" t="n">
        <v>14.38</v>
      </c>
      <c r="G48" t="n">
        <v>66.39</v>
      </c>
      <c r="H48" t="n">
        <v>0.84</v>
      </c>
      <c r="I48" t="n">
        <v>13</v>
      </c>
      <c r="J48" t="n">
        <v>263.48</v>
      </c>
      <c r="K48" t="n">
        <v>58.47</v>
      </c>
      <c r="L48" t="n">
        <v>12.5</v>
      </c>
      <c r="M48" t="n">
        <v>0</v>
      </c>
      <c r="N48" t="n">
        <v>67.51000000000001</v>
      </c>
      <c r="O48" t="n">
        <v>32730.13</v>
      </c>
      <c r="P48" t="n">
        <v>179.65</v>
      </c>
      <c r="Q48" t="n">
        <v>1389.59</v>
      </c>
      <c r="R48" t="n">
        <v>48.84</v>
      </c>
      <c r="S48" t="n">
        <v>39.31</v>
      </c>
      <c r="T48" t="n">
        <v>3920.79</v>
      </c>
      <c r="U48" t="n">
        <v>0.8</v>
      </c>
      <c r="V48" t="n">
        <v>0.89</v>
      </c>
      <c r="W48" t="n">
        <v>3.4</v>
      </c>
      <c r="X48" t="n">
        <v>0.26</v>
      </c>
      <c r="Y48" t="n">
        <v>1</v>
      </c>
      <c r="Z48" t="n">
        <v>10</v>
      </c>
      <c r="AA48" t="n">
        <v>473.4333852169584</v>
      </c>
      <c r="AB48" t="n">
        <v>647.7724440607108</v>
      </c>
      <c r="AC48" t="n">
        <v>585.9499511538908</v>
      </c>
      <c r="AD48" t="n">
        <v>473433.3852169584</v>
      </c>
      <c r="AE48" t="n">
        <v>647772.4440607107</v>
      </c>
      <c r="AF48" t="n">
        <v>1.26842006790206e-06</v>
      </c>
      <c r="AG48" t="n">
        <v>24</v>
      </c>
      <c r="AH48" t="n">
        <v>585949.9511538908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5.4099</v>
      </c>
      <c r="E2" t="n">
        <v>18.48</v>
      </c>
      <c r="F2" t="n">
        <v>15.54</v>
      </c>
      <c r="G2" t="n">
        <v>13.13</v>
      </c>
      <c r="H2" t="n">
        <v>0.24</v>
      </c>
      <c r="I2" t="n">
        <v>71</v>
      </c>
      <c r="J2" t="n">
        <v>71.52</v>
      </c>
      <c r="K2" t="n">
        <v>32.27</v>
      </c>
      <c r="L2" t="n">
        <v>1</v>
      </c>
      <c r="M2" t="n">
        <v>69</v>
      </c>
      <c r="N2" t="n">
        <v>8.25</v>
      </c>
      <c r="O2" t="n">
        <v>9054.6</v>
      </c>
      <c r="P2" t="n">
        <v>97.81</v>
      </c>
      <c r="Q2" t="n">
        <v>1389.88</v>
      </c>
      <c r="R2" t="n">
        <v>85.54000000000001</v>
      </c>
      <c r="S2" t="n">
        <v>39.31</v>
      </c>
      <c r="T2" t="n">
        <v>21982.02</v>
      </c>
      <c r="U2" t="n">
        <v>0.46</v>
      </c>
      <c r="V2" t="n">
        <v>0.83</v>
      </c>
      <c r="W2" t="n">
        <v>3.47</v>
      </c>
      <c r="X2" t="n">
        <v>1.41</v>
      </c>
      <c r="Y2" t="n">
        <v>1</v>
      </c>
      <c r="Z2" t="n">
        <v>10</v>
      </c>
      <c r="AA2" t="n">
        <v>346.5046104957538</v>
      </c>
      <c r="AB2" t="n">
        <v>474.1028947848249</v>
      </c>
      <c r="AC2" t="n">
        <v>428.8551799141524</v>
      </c>
      <c r="AD2" t="n">
        <v>346504.6104957538</v>
      </c>
      <c r="AE2" t="n">
        <v>474102.8947848249</v>
      </c>
      <c r="AF2" t="n">
        <v>1.483824982939818e-06</v>
      </c>
      <c r="AG2" t="n">
        <v>25</v>
      </c>
      <c r="AH2" t="n">
        <v>428855.1799141524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5.5863</v>
      </c>
      <c r="E3" t="n">
        <v>17.9</v>
      </c>
      <c r="F3" t="n">
        <v>15.22</v>
      </c>
      <c r="G3" t="n">
        <v>16.91</v>
      </c>
      <c r="H3" t="n">
        <v>0.3</v>
      </c>
      <c r="I3" t="n">
        <v>54</v>
      </c>
      <c r="J3" t="n">
        <v>71.81</v>
      </c>
      <c r="K3" t="n">
        <v>32.27</v>
      </c>
      <c r="L3" t="n">
        <v>1.25</v>
      </c>
      <c r="M3" t="n">
        <v>41</v>
      </c>
      <c r="N3" t="n">
        <v>8.289999999999999</v>
      </c>
      <c r="O3" t="n">
        <v>9090.98</v>
      </c>
      <c r="P3" t="n">
        <v>91.28</v>
      </c>
      <c r="Q3" t="n">
        <v>1389.94</v>
      </c>
      <c r="R3" t="n">
        <v>75.12</v>
      </c>
      <c r="S3" t="n">
        <v>39.31</v>
      </c>
      <c r="T3" t="n">
        <v>16854.82</v>
      </c>
      <c r="U3" t="n">
        <v>0.52</v>
      </c>
      <c r="V3" t="n">
        <v>0.84</v>
      </c>
      <c r="W3" t="n">
        <v>3.46</v>
      </c>
      <c r="X3" t="n">
        <v>1.09</v>
      </c>
      <c r="Y3" t="n">
        <v>1</v>
      </c>
      <c r="Z3" t="n">
        <v>10</v>
      </c>
      <c r="AA3" t="n">
        <v>326.5619475890963</v>
      </c>
      <c r="AB3" t="n">
        <v>446.8164635877425</v>
      </c>
      <c r="AC3" t="n">
        <v>404.1729274137729</v>
      </c>
      <c r="AD3" t="n">
        <v>326561.9475890963</v>
      </c>
      <c r="AE3" t="n">
        <v>446816.4635877425</v>
      </c>
      <c r="AF3" t="n">
        <v>1.532207897040001e-06</v>
      </c>
      <c r="AG3" t="n">
        <v>24</v>
      </c>
      <c r="AH3" t="n">
        <v>404172.9274137729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5.6438</v>
      </c>
      <c r="E4" t="n">
        <v>17.72</v>
      </c>
      <c r="F4" t="n">
        <v>15.13</v>
      </c>
      <c r="G4" t="n">
        <v>18.91</v>
      </c>
      <c r="H4" t="n">
        <v>0.36</v>
      </c>
      <c r="I4" t="n">
        <v>48</v>
      </c>
      <c r="J4" t="n">
        <v>72.11</v>
      </c>
      <c r="K4" t="n">
        <v>32.27</v>
      </c>
      <c r="L4" t="n">
        <v>1.5</v>
      </c>
      <c r="M4" t="n">
        <v>6</v>
      </c>
      <c r="N4" t="n">
        <v>8.34</v>
      </c>
      <c r="O4" t="n">
        <v>9127.379999999999</v>
      </c>
      <c r="P4" t="n">
        <v>88.28</v>
      </c>
      <c r="Q4" t="n">
        <v>1389.87</v>
      </c>
      <c r="R4" t="n">
        <v>70.91</v>
      </c>
      <c r="S4" t="n">
        <v>39.31</v>
      </c>
      <c r="T4" t="n">
        <v>14780.02</v>
      </c>
      <c r="U4" t="n">
        <v>0.55</v>
      </c>
      <c r="V4" t="n">
        <v>0.85</v>
      </c>
      <c r="W4" t="n">
        <v>3.49</v>
      </c>
      <c r="X4" t="n">
        <v>1</v>
      </c>
      <c r="Y4" t="n">
        <v>1</v>
      </c>
      <c r="Z4" t="n">
        <v>10</v>
      </c>
      <c r="AA4" t="n">
        <v>321.9596886209284</v>
      </c>
      <c r="AB4" t="n">
        <v>440.5194498301592</v>
      </c>
      <c r="AC4" t="n">
        <v>398.476891811299</v>
      </c>
      <c r="AD4" t="n">
        <v>321959.6886209284</v>
      </c>
      <c r="AE4" t="n">
        <v>440519.4498301592</v>
      </c>
      <c r="AF4" t="n">
        <v>1.547978971647487e-06</v>
      </c>
      <c r="AG4" t="n">
        <v>24</v>
      </c>
      <c r="AH4" t="n">
        <v>398476.891811299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5.644</v>
      </c>
      <c r="E5" t="n">
        <v>17.72</v>
      </c>
      <c r="F5" t="n">
        <v>15.13</v>
      </c>
      <c r="G5" t="n">
        <v>18.91</v>
      </c>
      <c r="H5" t="n">
        <v>0.42</v>
      </c>
      <c r="I5" t="n">
        <v>48</v>
      </c>
      <c r="J5" t="n">
        <v>72.40000000000001</v>
      </c>
      <c r="K5" t="n">
        <v>32.27</v>
      </c>
      <c r="L5" t="n">
        <v>1.75</v>
      </c>
      <c r="M5" t="n">
        <v>0</v>
      </c>
      <c r="N5" t="n">
        <v>8.380000000000001</v>
      </c>
      <c r="O5" t="n">
        <v>9163.799999999999</v>
      </c>
      <c r="P5" t="n">
        <v>88.34</v>
      </c>
      <c r="Q5" t="n">
        <v>1389.98</v>
      </c>
      <c r="R5" t="n">
        <v>70.62</v>
      </c>
      <c r="S5" t="n">
        <v>39.31</v>
      </c>
      <c r="T5" t="n">
        <v>14633.53</v>
      </c>
      <c r="U5" t="n">
        <v>0.5600000000000001</v>
      </c>
      <c r="V5" t="n">
        <v>0.85</v>
      </c>
      <c r="W5" t="n">
        <v>3.5</v>
      </c>
      <c r="X5" t="n">
        <v>1</v>
      </c>
      <c r="Y5" t="n">
        <v>1</v>
      </c>
      <c r="Z5" t="n">
        <v>10</v>
      </c>
      <c r="AA5" t="n">
        <v>322.0127776438409</v>
      </c>
      <c r="AB5" t="n">
        <v>440.5920885734304</v>
      </c>
      <c r="AC5" t="n">
        <v>398.5425980148616</v>
      </c>
      <c r="AD5" t="n">
        <v>322012.7776438409</v>
      </c>
      <c r="AE5" t="n">
        <v>440592.0885734304</v>
      </c>
      <c r="AF5" t="n">
        <v>1.548033827559165e-06</v>
      </c>
      <c r="AG5" t="n">
        <v>24</v>
      </c>
      <c r="AH5" t="n">
        <v>398542.5980148616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5.3025</v>
      </c>
      <c r="E2" t="n">
        <v>18.86</v>
      </c>
      <c r="F2" t="n">
        <v>16.12</v>
      </c>
      <c r="G2" t="n">
        <v>10.29</v>
      </c>
      <c r="H2" t="n">
        <v>0.43</v>
      </c>
      <c r="I2" t="n">
        <v>94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63.83</v>
      </c>
      <c r="Q2" t="n">
        <v>1390.02</v>
      </c>
      <c r="R2" t="n">
        <v>99.76000000000001</v>
      </c>
      <c r="S2" t="n">
        <v>39.31</v>
      </c>
      <c r="T2" t="n">
        <v>28974</v>
      </c>
      <c r="U2" t="n">
        <v>0.39</v>
      </c>
      <c r="V2" t="n">
        <v>0.8</v>
      </c>
      <c r="W2" t="n">
        <v>3.63</v>
      </c>
      <c r="X2" t="n">
        <v>1.99</v>
      </c>
      <c r="Y2" t="n">
        <v>1</v>
      </c>
      <c r="Z2" t="n">
        <v>10</v>
      </c>
      <c r="AA2" t="n">
        <v>293.6581009739634</v>
      </c>
      <c r="AB2" t="n">
        <v>401.7959690336548</v>
      </c>
      <c r="AC2" t="n">
        <v>363.4491256732662</v>
      </c>
      <c r="AD2" t="n">
        <v>293658.1009739634</v>
      </c>
      <c r="AE2" t="n">
        <v>401795.9690336548</v>
      </c>
      <c r="AF2" t="n">
        <v>1.560979832768439e-06</v>
      </c>
      <c r="AG2" t="n">
        <v>25</v>
      </c>
      <c r="AH2" t="n">
        <v>363449.1256732662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4.336</v>
      </c>
      <c r="E2" t="n">
        <v>23.06</v>
      </c>
      <c r="F2" t="n">
        <v>16.91</v>
      </c>
      <c r="G2" t="n">
        <v>7.46</v>
      </c>
      <c r="H2" t="n">
        <v>0.12</v>
      </c>
      <c r="I2" t="n">
        <v>136</v>
      </c>
      <c r="J2" t="n">
        <v>141.81</v>
      </c>
      <c r="K2" t="n">
        <v>47.83</v>
      </c>
      <c r="L2" t="n">
        <v>1</v>
      </c>
      <c r="M2" t="n">
        <v>134</v>
      </c>
      <c r="N2" t="n">
        <v>22.98</v>
      </c>
      <c r="O2" t="n">
        <v>17723.39</v>
      </c>
      <c r="P2" t="n">
        <v>187.85</v>
      </c>
      <c r="Q2" t="n">
        <v>1390.27</v>
      </c>
      <c r="R2" t="n">
        <v>127.39</v>
      </c>
      <c r="S2" t="n">
        <v>39.31</v>
      </c>
      <c r="T2" t="n">
        <v>42580.08</v>
      </c>
      <c r="U2" t="n">
        <v>0.31</v>
      </c>
      <c r="V2" t="n">
        <v>0.76</v>
      </c>
      <c r="W2" t="n">
        <v>3.6</v>
      </c>
      <c r="X2" t="n">
        <v>2.78</v>
      </c>
      <c r="Y2" t="n">
        <v>1</v>
      </c>
      <c r="Z2" t="n">
        <v>10</v>
      </c>
      <c r="AA2" t="n">
        <v>598.0039999146411</v>
      </c>
      <c r="AB2" t="n">
        <v>818.2154547577356</v>
      </c>
      <c r="AC2" t="n">
        <v>740.1261201282599</v>
      </c>
      <c r="AD2" t="n">
        <v>598003.9999146411</v>
      </c>
      <c r="AE2" t="n">
        <v>818215.4547577356</v>
      </c>
      <c r="AF2" t="n">
        <v>1.067486672705243e-06</v>
      </c>
      <c r="AG2" t="n">
        <v>31</v>
      </c>
      <c r="AH2" t="n">
        <v>740126.1201282599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4.672</v>
      </c>
      <c r="E3" t="n">
        <v>21.4</v>
      </c>
      <c r="F3" t="n">
        <v>16.2</v>
      </c>
      <c r="G3" t="n">
        <v>9.44</v>
      </c>
      <c r="H3" t="n">
        <v>0.16</v>
      </c>
      <c r="I3" t="n">
        <v>103</v>
      </c>
      <c r="J3" t="n">
        <v>142.15</v>
      </c>
      <c r="K3" t="n">
        <v>47.83</v>
      </c>
      <c r="L3" t="n">
        <v>1.25</v>
      </c>
      <c r="M3" t="n">
        <v>101</v>
      </c>
      <c r="N3" t="n">
        <v>23.07</v>
      </c>
      <c r="O3" t="n">
        <v>17765.46</v>
      </c>
      <c r="P3" t="n">
        <v>177.73</v>
      </c>
      <c r="Q3" t="n">
        <v>1390.25</v>
      </c>
      <c r="R3" t="n">
        <v>105.82</v>
      </c>
      <c r="S3" t="n">
        <v>39.31</v>
      </c>
      <c r="T3" t="n">
        <v>31958.87</v>
      </c>
      <c r="U3" t="n">
        <v>0.37</v>
      </c>
      <c r="V3" t="n">
        <v>0.79</v>
      </c>
      <c r="W3" t="n">
        <v>3.53</v>
      </c>
      <c r="X3" t="n">
        <v>2.07</v>
      </c>
      <c r="Y3" t="n">
        <v>1</v>
      </c>
      <c r="Z3" t="n">
        <v>10</v>
      </c>
      <c r="AA3" t="n">
        <v>532.9224321469007</v>
      </c>
      <c r="AB3" t="n">
        <v>729.1679825417823</v>
      </c>
      <c r="AC3" t="n">
        <v>659.577213681685</v>
      </c>
      <c r="AD3" t="n">
        <v>532922.4321469008</v>
      </c>
      <c r="AE3" t="n">
        <v>729167.9825417823</v>
      </c>
      <c r="AF3" t="n">
        <v>1.150207042176866e-06</v>
      </c>
      <c r="AG3" t="n">
        <v>28</v>
      </c>
      <c r="AH3" t="n">
        <v>659577.2136816849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4.9006</v>
      </c>
      <c r="E4" t="n">
        <v>20.41</v>
      </c>
      <c r="F4" t="n">
        <v>15.78</v>
      </c>
      <c r="G4" t="n">
        <v>11.41</v>
      </c>
      <c r="H4" t="n">
        <v>0.19</v>
      </c>
      <c r="I4" t="n">
        <v>83</v>
      </c>
      <c r="J4" t="n">
        <v>142.49</v>
      </c>
      <c r="K4" t="n">
        <v>47.83</v>
      </c>
      <c r="L4" t="n">
        <v>1.5</v>
      </c>
      <c r="M4" t="n">
        <v>81</v>
      </c>
      <c r="N4" t="n">
        <v>23.16</v>
      </c>
      <c r="O4" t="n">
        <v>17807.56</v>
      </c>
      <c r="P4" t="n">
        <v>171.05</v>
      </c>
      <c r="Q4" t="n">
        <v>1390.01</v>
      </c>
      <c r="R4" t="n">
        <v>92.72</v>
      </c>
      <c r="S4" t="n">
        <v>39.31</v>
      </c>
      <c r="T4" t="n">
        <v>25508.37</v>
      </c>
      <c r="U4" t="n">
        <v>0.42</v>
      </c>
      <c r="V4" t="n">
        <v>0.8100000000000001</v>
      </c>
      <c r="W4" t="n">
        <v>3.5</v>
      </c>
      <c r="X4" t="n">
        <v>1.65</v>
      </c>
      <c r="Y4" t="n">
        <v>1</v>
      </c>
      <c r="Z4" t="n">
        <v>10</v>
      </c>
      <c r="AA4" t="n">
        <v>501.0614425302189</v>
      </c>
      <c r="AB4" t="n">
        <v>685.5743709405791</v>
      </c>
      <c r="AC4" t="n">
        <v>620.1441151876825</v>
      </c>
      <c r="AD4" t="n">
        <v>501061.4425302189</v>
      </c>
      <c r="AE4" t="n">
        <v>685574.3709405791</v>
      </c>
      <c r="AF4" t="n">
        <v>1.206486436406668e-06</v>
      </c>
      <c r="AG4" t="n">
        <v>27</v>
      </c>
      <c r="AH4" t="n">
        <v>620144.1151876824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5.0711</v>
      </c>
      <c r="E5" t="n">
        <v>19.72</v>
      </c>
      <c r="F5" t="n">
        <v>15.5</v>
      </c>
      <c r="G5" t="n">
        <v>13.48</v>
      </c>
      <c r="H5" t="n">
        <v>0.22</v>
      </c>
      <c r="I5" t="n">
        <v>69</v>
      </c>
      <c r="J5" t="n">
        <v>142.83</v>
      </c>
      <c r="K5" t="n">
        <v>47.83</v>
      </c>
      <c r="L5" t="n">
        <v>1.75</v>
      </c>
      <c r="M5" t="n">
        <v>67</v>
      </c>
      <c r="N5" t="n">
        <v>23.25</v>
      </c>
      <c r="O5" t="n">
        <v>17849.7</v>
      </c>
      <c r="P5" t="n">
        <v>165.91</v>
      </c>
      <c r="Q5" t="n">
        <v>1389.97</v>
      </c>
      <c r="R5" t="n">
        <v>84.01000000000001</v>
      </c>
      <c r="S5" t="n">
        <v>39.31</v>
      </c>
      <c r="T5" t="n">
        <v>21223.57</v>
      </c>
      <c r="U5" t="n">
        <v>0.47</v>
      </c>
      <c r="V5" t="n">
        <v>0.83</v>
      </c>
      <c r="W5" t="n">
        <v>3.48</v>
      </c>
      <c r="X5" t="n">
        <v>1.37</v>
      </c>
      <c r="Y5" t="n">
        <v>1</v>
      </c>
      <c r="Z5" t="n">
        <v>10</v>
      </c>
      <c r="AA5" t="n">
        <v>476.5462514860176</v>
      </c>
      <c r="AB5" t="n">
        <v>652.0316050200048</v>
      </c>
      <c r="AC5" t="n">
        <v>589.802623769</v>
      </c>
      <c r="AD5" t="n">
        <v>476546.2514860176</v>
      </c>
      <c r="AE5" t="n">
        <v>652031.6050200048</v>
      </c>
      <c r="AF5" t="n">
        <v>1.248462100082001e-06</v>
      </c>
      <c r="AG5" t="n">
        <v>26</v>
      </c>
      <c r="AH5" t="n">
        <v>589802.6237689999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5.1978</v>
      </c>
      <c r="E6" t="n">
        <v>19.24</v>
      </c>
      <c r="F6" t="n">
        <v>15.31</v>
      </c>
      <c r="G6" t="n">
        <v>15.57</v>
      </c>
      <c r="H6" t="n">
        <v>0.25</v>
      </c>
      <c r="I6" t="n">
        <v>59</v>
      </c>
      <c r="J6" t="n">
        <v>143.17</v>
      </c>
      <c r="K6" t="n">
        <v>47.83</v>
      </c>
      <c r="L6" t="n">
        <v>2</v>
      </c>
      <c r="M6" t="n">
        <v>57</v>
      </c>
      <c r="N6" t="n">
        <v>23.34</v>
      </c>
      <c r="O6" t="n">
        <v>17891.86</v>
      </c>
      <c r="P6" t="n">
        <v>161.75</v>
      </c>
      <c r="Q6" t="n">
        <v>1389.93</v>
      </c>
      <c r="R6" t="n">
        <v>77.91</v>
      </c>
      <c r="S6" t="n">
        <v>39.31</v>
      </c>
      <c r="T6" t="n">
        <v>18225.75</v>
      </c>
      <c r="U6" t="n">
        <v>0.5</v>
      </c>
      <c r="V6" t="n">
        <v>0.84</v>
      </c>
      <c r="W6" t="n">
        <v>3.46</v>
      </c>
      <c r="X6" t="n">
        <v>1.18</v>
      </c>
      <c r="Y6" t="n">
        <v>1</v>
      </c>
      <c r="Z6" t="n">
        <v>10</v>
      </c>
      <c r="AA6" t="n">
        <v>464.9768371093537</v>
      </c>
      <c r="AB6" t="n">
        <v>636.2018218633135</v>
      </c>
      <c r="AC6" t="n">
        <v>575.4836128995432</v>
      </c>
      <c r="AD6" t="n">
        <v>464976.8371093536</v>
      </c>
      <c r="AE6" t="n">
        <v>636201.8218633136</v>
      </c>
      <c r="AF6" t="n">
        <v>1.279654572736926e-06</v>
      </c>
      <c r="AG6" t="n">
        <v>26</v>
      </c>
      <c r="AH6" t="n">
        <v>575483.6128995433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5.3101</v>
      </c>
      <c r="E7" t="n">
        <v>18.83</v>
      </c>
      <c r="F7" t="n">
        <v>15.13</v>
      </c>
      <c r="G7" t="n">
        <v>17.8</v>
      </c>
      <c r="H7" t="n">
        <v>0.28</v>
      </c>
      <c r="I7" t="n">
        <v>51</v>
      </c>
      <c r="J7" t="n">
        <v>143.51</v>
      </c>
      <c r="K7" t="n">
        <v>47.83</v>
      </c>
      <c r="L7" t="n">
        <v>2.25</v>
      </c>
      <c r="M7" t="n">
        <v>49</v>
      </c>
      <c r="N7" t="n">
        <v>23.44</v>
      </c>
      <c r="O7" t="n">
        <v>17934.06</v>
      </c>
      <c r="P7" t="n">
        <v>157.25</v>
      </c>
      <c r="Q7" t="n">
        <v>1389.62</v>
      </c>
      <c r="R7" t="n">
        <v>72.95</v>
      </c>
      <c r="S7" t="n">
        <v>39.31</v>
      </c>
      <c r="T7" t="n">
        <v>15786.86</v>
      </c>
      <c r="U7" t="n">
        <v>0.54</v>
      </c>
      <c r="V7" t="n">
        <v>0.85</v>
      </c>
      <c r="W7" t="n">
        <v>3.44</v>
      </c>
      <c r="X7" t="n">
        <v>1.01</v>
      </c>
      <c r="Y7" t="n">
        <v>1</v>
      </c>
      <c r="Z7" t="n">
        <v>10</v>
      </c>
      <c r="AA7" t="n">
        <v>445.9120293157783</v>
      </c>
      <c r="AB7" t="n">
        <v>610.1165107601844</v>
      </c>
      <c r="AC7" t="n">
        <v>551.8878472771327</v>
      </c>
      <c r="AD7" t="n">
        <v>445912.0293157783</v>
      </c>
      <c r="AE7" t="n">
        <v>610116.5107601844</v>
      </c>
      <c r="AF7" t="n">
        <v>1.30730188670021e-06</v>
      </c>
      <c r="AG7" t="n">
        <v>25</v>
      </c>
      <c r="AH7" t="n">
        <v>551887.8472771327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5.3775</v>
      </c>
      <c r="E8" t="n">
        <v>18.6</v>
      </c>
      <c r="F8" t="n">
        <v>15.04</v>
      </c>
      <c r="G8" t="n">
        <v>19.62</v>
      </c>
      <c r="H8" t="n">
        <v>0.31</v>
      </c>
      <c r="I8" t="n">
        <v>46</v>
      </c>
      <c r="J8" t="n">
        <v>143.86</v>
      </c>
      <c r="K8" t="n">
        <v>47.83</v>
      </c>
      <c r="L8" t="n">
        <v>2.5</v>
      </c>
      <c r="M8" t="n">
        <v>44</v>
      </c>
      <c r="N8" t="n">
        <v>23.53</v>
      </c>
      <c r="O8" t="n">
        <v>17976.29</v>
      </c>
      <c r="P8" t="n">
        <v>154.22</v>
      </c>
      <c r="Q8" t="n">
        <v>1389.77</v>
      </c>
      <c r="R8" t="n">
        <v>69.61</v>
      </c>
      <c r="S8" t="n">
        <v>39.31</v>
      </c>
      <c r="T8" t="n">
        <v>14139.96</v>
      </c>
      <c r="U8" t="n">
        <v>0.5600000000000001</v>
      </c>
      <c r="V8" t="n">
        <v>0.85</v>
      </c>
      <c r="W8" t="n">
        <v>3.44</v>
      </c>
      <c r="X8" t="n">
        <v>0.92</v>
      </c>
      <c r="Y8" t="n">
        <v>1</v>
      </c>
      <c r="Z8" t="n">
        <v>10</v>
      </c>
      <c r="AA8" t="n">
        <v>439.4685388205552</v>
      </c>
      <c r="AB8" t="n">
        <v>601.3002427978822</v>
      </c>
      <c r="AC8" t="n">
        <v>543.9129915554428</v>
      </c>
      <c r="AD8" t="n">
        <v>439468.5388205552</v>
      </c>
      <c r="AE8" t="n">
        <v>601300.2427978822</v>
      </c>
      <c r="AF8" t="n">
        <v>1.323895198909696e-06</v>
      </c>
      <c r="AG8" t="n">
        <v>25</v>
      </c>
      <c r="AH8" t="n">
        <v>543912.9915554428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5.4488</v>
      </c>
      <c r="E9" t="n">
        <v>18.35</v>
      </c>
      <c r="F9" t="n">
        <v>14.94</v>
      </c>
      <c r="G9" t="n">
        <v>21.86</v>
      </c>
      <c r="H9" t="n">
        <v>0.34</v>
      </c>
      <c r="I9" t="n">
        <v>41</v>
      </c>
      <c r="J9" t="n">
        <v>144.2</v>
      </c>
      <c r="K9" t="n">
        <v>47.83</v>
      </c>
      <c r="L9" t="n">
        <v>2.75</v>
      </c>
      <c r="M9" t="n">
        <v>39</v>
      </c>
      <c r="N9" t="n">
        <v>23.62</v>
      </c>
      <c r="O9" t="n">
        <v>18018.55</v>
      </c>
      <c r="P9" t="n">
        <v>151.08</v>
      </c>
      <c r="Q9" t="n">
        <v>1389.67</v>
      </c>
      <c r="R9" t="n">
        <v>66.67</v>
      </c>
      <c r="S9" t="n">
        <v>39.31</v>
      </c>
      <c r="T9" t="n">
        <v>12697.36</v>
      </c>
      <c r="U9" t="n">
        <v>0.59</v>
      </c>
      <c r="V9" t="n">
        <v>0.86</v>
      </c>
      <c r="W9" t="n">
        <v>3.43</v>
      </c>
      <c r="X9" t="n">
        <v>0.82</v>
      </c>
      <c r="Y9" t="n">
        <v>1</v>
      </c>
      <c r="Z9" t="n">
        <v>10</v>
      </c>
      <c r="AA9" t="n">
        <v>424.4858423734485</v>
      </c>
      <c r="AB9" t="n">
        <v>580.8002565290338</v>
      </c>
      <c r="AC9" t="n">
        <v>525.3694952041819</v>
      </c>
      <c r="AD9" t="n">
        <v>424485.8423734485</v>
      </c>
      <c r="AE9" t="n">
        <v>580800.2565290339</v>
      </c>
      <c r="AF9" t="n">
        <v>1.341448658264835e-06</v>
      </c>
      <c r="AG9" t="n">
        <v>24</v>
      </c>
      <c r="AH9" t="n">
        <v>525369.4952041819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5.5156</v>
      </c>
      <c r="E10" t="n">
        <v>18.13</v>
      </c>
      <c r="F10" t="n">
        <v>14.83</v>
      </c>
      <c r="G10" t="n">
        <v>24.05</v>
      </c>
      <c r="H10" t="n">
        <v>0.37</v>
      </c>
      <c r="I10" t="n">
        <v>37</v>
      </c>
      <c r="J10" t="n">
        <v>144.54</v>
      </c>
      <c r="K10" t="n">
        <v>47.83</v>
      </c>
      <c r="L10" t="n">
        <v>3</v>
      </c>
      <c r="M10" t="n">
        <v>35</v>
      </c>
      <c r="N10" t="n">
        <v>23.71</v>
      </c>
      <c r="O10" t="n">
        <v>18060.85</v>
      </c>
      <c r="P10" t="n">
        <v>147.67</v>
      </c>
      <c r="Q10" t="n">
        <v>1389.79</v>
      </c>
      <c r="R10" t="n">
        <v>63.37</v>
      </c>
      <c r="S10" t="n">
        <v>39.31</v>
      </c>
      <c r="T10" t="n">
        <v>11066.89</v>
      </c>
      <c r="U10" t="n">
        <v>0.62</v>
      </c>
      <c r="V10" t="n">
        <v>0.87</v>
      </c>
      <c r="W10" t="n">
        <v>3.42</v>
      </c>
      <c r="X10" t="n">
        <v>0.71</v>
      </c>
      <c r="Y10" t="n">
        <v>1</v>
      </c>
      <c r="Z10" t="n">
        <v>10</v>
      </c>
      <c r="AA10" t="n">
        <v>417.9184466603322</v>
      </c>
      <c r="AB10" t="n">
        <v>571.8144559812976</v>
      </c>
      <c r="AC10" t="n">
        <v>517.2412868490711</v>
      </c>
      <c r="AD10" t="n">
        <v>417918.4466603321</v>
      </c>
      <c r="AE10" t="n">
        <v>571814.4559812975</v>
      </c>
      <c r="AF10" t="n">
        <v>1.357894255528837e-06</v>
      </c>
      <c r="AG10" t="n">
        <v>24</v>
      </c>
      <c r="AH10" t="n">
        <v>517241.2868490712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5.5755</v>
      </c>
      <c r="E11" t="n">
        <v>17.94</v>
      </c>
      <c r="F11" t="n">
        <v>14.75</v>
      </c>
      <c r="G11" t="n">
        <v>26.83</v>
      </c>
      <c r="H11" t="n">
        <v>0.4</v>
      </c>
      <c r="I11" t="n">
        <v>33</v>
      </c>
      <c r="J11" t="n">
        <v>144.89</v>
      </c>
      <c r="K11" t="n">
        <v>47.83</v>
      </c>
      <c r="L11" t="n">
        <v>3.25</v>
      </c>
      <c r="M11" t="n">
        <v>31</v>
      </c>
      <c r="N11" t="n">
        <v>23.81</v>
      </c>
      <c r="O11" t="n">
        <v>18103.18</v>
      </c>
      <c r="P11" t="n">
        <v>144.29</v>
      </c>
      <c r="Q11" t="n">
        <v>1389.88</v>
      </c>
      <c r="R11" t="n">
        <v>61.12</v>
      </c>
      <c r="S11" t="n">
        <v>39.31</v>
      </c>
      <c r="T11" t="n">
        <v>9958.5</v>
      </c>
      <c r="U11" t="n">
        <v>0.64</v>
      </c>
      <c r="V11" t="n">
        <v>0.87</v>
      </c>
      <c r="W11" t="n">
        <v>3.41</v>
      </c>
      <c r="X11" t="n">
        <v>0.63</v>
      </c>
      <c r="Y11" t="n">
        <v>1</v>
      </c>
      <c r="Z11" t="n">
        <v>10</v>
      </c>
      <c r="AA11" t="n">
        <v>411.9352390861818</v>
      </c>
      <c r="AB11" t="n">
        <v>563.6279674178561</v>
      </c>
      <c r="AC11" t="n">
        <v>509.8361052643158</v>
      </c>
      <c r="AD11" t="n">
        <v>411935.2390861817</v>
      </c>
      <c r="AE11" t="n">
        <v>563627.9674178561</v>
      </c>
      <c r="AF11" t="n">
        <v>1.37264113091976e-06</v>
      </c>
      <c r="AG11" t="n">
        <v>24</v>
      </c>
      <c r="AH11" t="n">
        <v>509836.1052643158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5.6201</v>
      </c>
      <c r="E12" t="n">
        <v>17.79</v>
      </c>
      <c r="F12" t="n">
        <v>14.7</v>
      </c>
      <c r="G12" t="n">
        <v>29.4</v>
      </c>
      <c r="H12" t="n">
        <v>0.43</v>
      </c>
      <c r="I12" t="n">
        <v>30</v>
      </c>
      <c r="J12" t="n">
        <v>145.23</v>
      </c>
      <c r="K12" t="n">
        <v>47.83</v>
      </c>
      <c r="L12" t="n">
        <v>3.5</v>
      </c>
      <c r="M12" t="n">
        <v>28</v>
      </c>
      <c r="N12" t="n">
        <v>23.9</v>
      </c>
      <c r="O12" t="n">
        <v>18145.54</v>
      </c>
      <c r="P12" t="n">
        <v>141.71</v>
      </c>
      <c r="Q12" t="n">
        <v>1389.7</v>
      </c>
      <c r="R12" t="n">
        <v>59.34</v>
      </c>
      <c r="S12" t="n">
        <v>39.31</v>
      </c>
      <c r="T12" t="n">
        <v>9086.41</v>
      </c>
      <c r="U12" t="n">
        <v>0.66</v>
      </c>
      <c r="V12" t="n">
        <v>0.87</v>
      </c>
      <c r="W12" t="n">
        <v>3.41</v>
      </c>
      <c r="X12" t="n">
        <v>0.58</v>
      </c>
      <c r="Y12" t="n">
        <v>1</v>
      </c>
      <c r="Z12" t="n">
        <v>10</v>
      </c>
      <c r="AA12" t="n">
        <v>407.5458485598292</v>
      </c>
      <c r="AB12" t="n">
        <v>557.6222096534574</v>
      </c>
      <c r="AC12" t="n">
        <v>504.4035285918173</v>
      </c>
      <c r="AD12" t="n">
        <v>407545.8485598292</v>
      </c>
      <c r="AE12" t="n">
        <v>557622.2096534574</v>
      </c>
      <c r="AF12" t="n">
        <v>1.383621275200815e-06</v>
      </c>
      <c r="AG12" t="n">
        <v>24</v>
      </c>
      <c r="AH12" t="n">
        <v>504403.5285918173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5.6507</v>
      </c>
      <c r="E13" t="n">
        <v>17.7</v>
      </c>
      <c r="F13" t="n">
        <v>14.66</v>
      </c>
      <c r="G13" t="n">
        <v>31.41</v>
      </c>
      <c r="H13" t="n">
        <v>0.46</v>
      </c>
      <c r="I13" t="n">
        <v>28</v>
      </c>
      <c r="J13" t="n">
        <v>145.57</v>
      </c>
      <c r="K13" t="n">
        <v>47.83</v>
      </c>
      <c r="L13" t="n">
        <v>3.75</v>
      </c>
      <c r="M13" t="n">
        <v>26</v>
      </c>
      <c r="N13" t="n">
        <v>23.99</v>
      </c>
      <c r="O13" t="n">
        <v>18187.93</v>
      </c>
      <c r="P13" t="n">
        <v>138.58</v>
      </c>
      <c r="Q13" t="n">
        <v>1389.61</v>
      </c>
      <c r="R13" t="n">
        <v>58.1</v>
      </c>
      <c r="S13" t="n">
        <v>39.31</v>
      </c>
      <c r="T13" t="n">
        <v>8473.379999999999</v>
      </c>
      <c r="U13" t="n">
        <v>0.68</v>
      </c>
      <c r="V13" t="n">
        <v>0.88</v>
      </c>
      <c r="W13" t="n">
        <v>3.4</v>
      </c>
      <c r="X13" t="n">
        <v>0.54</v>
      </c>
      <c r="Y13" t="n">
        <v>1</v>
      </c>
      <c r="Z13" t="n">
        <v>10</v>
      </c>
      <c r="AA13" t="n">
        <v>403.2386587389548</v>
      </c>
      <c r="AB13" t="n">
        <v>551.728922520733</v>
      </c>
      <c r="AC13" t="n">
        <v>499.0726885117597</v>
      </c>
      <c r="AD13" t="n">
        <v>403238.6587389547</v>
      </c>
      <c r="AE13" t="n">
        <v>551728.922520733</v>
      </c>
      <c r="AF13" t="n">
        <v>1.391154737420552e-06</v>
      </c>
      <c r="AG13" t="n">
        <v>24</v>
      </c>
      <c r="AH13" t="n">
        <v>499072.6885117597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5.6803</v>
      </c>
      <c r="E14" t="n">
        <v>17.6</v>
      </c>
      <c r="F14" t="n">
        <v>14.63</v>
      </c>
      <c r="G14" t="n">
        <v>33.75</v>
      </c>
      <c r="H14" t="n">
        <v>0.49</v>
      </c>
      <c r="I14" t="n">
        <v>26</v>
      </c>
      <c r="J14" t="n">
        <v>145.92</v>
      </c>
      <c r="K14" t="n">
        <v>47.83</v>
      </c>
      <c r="L14" t="n">
        <v>4</v>
      </c>
      <c r="M14" t="n">
        <v>24</v>
      </c>
      <c r="N14" t="n">
        <v>24.09</v>
      </c>
      <c r="O14" t="n">
        <v>18230.35</v>
      </c>
      <c r="P14" t="n">
        <v>135.45</v>
      </c>
      <c r="Q14" t="n">
        <v>1389.67</v>
      </c>
      <c r="R14" t="n">
        <v>57.19</v>
      </c>
      <c r="S14" t="n">
        <v>39.31</v>
      </c>
      <c r="T14" t="n">
        <v>8031.96</v>
      </c>
      <c r="U14" t="n">
        <v>0.6899999999999999</v>
      </c>
      <c r="V14" t="n">
        <v>0.88</v>
      </c>
      <c r="W14" t="n">
        <v>3.4</v>
      </c>
      <c r="X14" t="n">
        <v>0.5</v>
      </c>
      <c r="Y14" t="n">
        <v>1</v>
      </c>
      <c r="Z14" t="n">
        <v>10</v>
      </c>
      <c r="AA14" t="n">
        <v>390.6756330255919</v>
      </c>
      <c r="AB14" t="n">
        <v>534.539636498132</v>
      </c>
      <c r="AC14" t="n">
        <v>483.5239238218414</v>
      </c>
      <c r="AD14" t="n">
        <v>390675.633025592</v>
      </c>
      <c r="AE14" t="n">
        <v>534539.636498132</v>
      </c>
      <c r="AF14" t="n">
        <v>1.398442008064481e-06</v>
      </c>
      <c r="AG14" t="n">
        <v>23</v>
      </c>
      <c r="AH14" t="n">
        <v>483523.9238218414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5.7126</v>
      </c>
      <c r="E15" t="n">
        <v>17.51</v>
      </c>
      <c r="F15" t="n">
        <v>14.58</v>
      </c>
      <c r="G15" t="n">
        <v>36.46</v>
      </c>
      <c r="H15" t="n">
        <v>0.51</v>
      </c>
      <c r="I15" t="n">
        <v>24</v>
      </c>
      <c r="J15" t="n">
        <v>146.26</v>
      </c>
      <c r="K15" t="n">
        <v>47.83</v>
      </c>
      <c r="L15" t="n">
        <v>4.25</v>
      </c>
      <c r="M15" t="n">
        <v>19</v>
      </c>
      <c r="N15" t="n">
        <v>24.18</v>
      </c>
      <c r="O15" t="n">
        <v>18272.81</v>
      </c>
      <c r="P15" t="n">
        <v>131.72</v>
      </c>
      <c r="Q15" t="n">
        <v>1389.65</v>
      </c>
      <c r="R15" t="n">
        <v>55.6</v>
      </c>
      <c r="S15" t="n">
        <v>39.31</v>
      </c>
      <c r="T15" t="n">
        <v>7246.54</v>
      </c>
      <c r="U15" t="n">
        <v>0.71</v>
      </c>
      <c r="V15" t="n">
        <v>0.88</v>
      </c>
      <c r="W15" t="n">
        <v>3.4</v>
      </c>
      <c r="X15" t="n">
        <v>0.46</v>
      </c>
      <c r="Y15" t="n">
        <v>1</v>
      </c>
      <c r="Z15" t="n">
        <v>10</v>
      </c>
      <c r="AA15" t="n">
        <v>385.785253041301</v>
      </c>
      <c r="AB15" t="n">
        <v>527.848402855287</v>
      </c>
      <c r="AC15" t="n">
        <v>477.471292126664</v>
      </c>
      <c r="AD15" t="n">
        <v>385785.253041301</v>
      </c>
      <c r="AE15" t="n">
        <v>527848.402855287</v>
      </c>
      <c r="AF15" t="n">
        <v>1.406393995963092e-06</v>
      </c>
      <c r="AG15" t="n">
        <v>23</v>
      </c>
      <c r="AH15" t="n">
        <v>477471.292126664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5.7427</v>
      </c>
      <c r="E16" t="n">
        <v>17.41</v>
      </c>
      <c r="F16" t="n">
        <v>14.55</v>
      </c>
      <c r="G16" t="n">
        <v>39.68</v>
      </c>
      <c r="H16" t="n">
        <v>0.54</v>
      </c>
      <c r="I16" t="n">
        <v>22</v>
      </c>
      <c r="J16" t="n">
        <v>146.61</v>
      </c>
      <c r="K16" t="n">
        <v>47.83</v>
      </c>
      <c r="L16" t="n">
        <v>4.5</v>
      </c>
      <c r="M16" t="n">
        <v>13</v>
      </c>
      <c r="N16" t="n">
        <v>24.28</v>
      </c>
      <c r="O16" t="n">
        <v>18315.3</v>
      </c>
      <c r="P16" t="n">
        <v>129.51</v>
      </c>
      <c r="Q16" t="n">
        <v>1389.87</v>
      </c>
      <c r="R16" t="n">
        <v>54.4</v>
      </c>
      <c r="S16" t="n">
        <v>39.31</v>
      </c>
      <c r="T16" t="n">
        <v>6658.04</v>
      </c>
      <c r="U16" t="n">
        <v>0.72</v>
      </c>
      <c r="V16" t="n">
        <v>0.88</v>
      </c>
      <c r="W16" t="n">
        <v>3.4</v>
      </c>
      <c r="X16" t="n">
        <v>0.43</v>
      </c>
      <c r="Y16" t="n">
        <v>1</v>
      </c>
      <c r="Z16" t="n">
        <v>10</v>
      </c>
      <c r="AA16" t="n">
        <v>382.5519117067487</v>
      </c>
      <c r="AB16" t="n">
        <v>523.4244025964003</v>
      </c>
      <c r="AC16" t="n">
        <v>473.469512243362</v>
      </c>
      <c r="AD16" t="n">
        <v>382551.9117067488</v>
      </c>
      <c r="AE16" t="n">
        <v>523424.4025964004</v>
      </c>
      <c r="AF16" t="n">
        <v>1.413804362394926e-06</v>
      </c>
      <c r="AG16" t="n">
        <v>23</v>
      </c>
      <c r="AH16" t="n">
        <v>473469.512243362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5.74</v>
      </c>
      <c r="E17" t="n">
        <v>17.42</v>
      </c>
      <c r="F17" t="n">
        <v>14.56</v>
      </c>
      <c r="G17" t="n">
        <v>39.7</v>
      </c>
      <c r="H17" t="n">
        <v>0.57</v>
      </c>
      <c r="I17" t="n">
        <v>22</v>
      </c>
      <c r="J17" t="n">
        <v>146.95</v>
      </c>
      <c r="K17" t="n">
        <v>47.83</v>
      </c>
      <c r="L17" t="n">
        <v>4.75</v>
      </c>
      <c r="M17" t="n">
        <v>8</v>
      </c>
      <c r="N17" t="n">
        <v>24.37</v>
      </c>
      <c r="O17" t="n">
        <v>18357.82</v>
      </c>
      <c r="P17" t="n">
        <v>129.12</v>
      </c>
      <c r="Q17" t="n">
        <v>1389.68</v>
      </c>
      <c r="R17" t="n">
        <v>54.52</v>
      </c>
      <c r="S17" t="n">
        <v>39.31</v>
      </c>
      <c r="T17" t="n">
        <v>6717.34</v>
      </c>
      <c r="U17" t="n">
        <v>0.72</v>
      </c>
      <c r="V17" t="n">
        <v>0.88</v>
      </c>
      <c r="W17" t="n">
        <v>3.41</v>
      </c>
      <c r="X17" t="n">
        <v>0.44</v>
      </c>
      <c r="Y17" t="n">
        <v>1</v>
      </c>
      <c r="Z17" t="n">
        <v>10</v>
      </c>
      <c r="AA17" t="n">
        <v>382.315817943222</v>
      </c>
      <c r="AB17" t="n">
        <v>523.1013686934213</v>
      </c>
      <c r="AC17" t="n">
        <v>473.1773082427024</v>
      </c>
      <c r="AD17" t="n">
        <v>382315.817943222</v>
      </c>
      <c r="AE17" t="n">
        <v>523101.3686934212</v>
      </c>
      <c r="AF17" t="n">
        <v>1.413139645140243e-06</v>
      </c>
      <c r="AG17" t="n">
        <v>23</v>
      </c>
      <c r="AH17" t="n">
        <v>473177.3082427024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5.7501</v>
      </c>
      <c r="E18" t="n">
        <v>17.39</v>
      </c>
      <c r="F18" t="n">
        <v>14.56</v>
      </c>
      <c r="G18" t="n">
        <v>41.59</v>
      </c>
      <c r="H18" t="n">
        <v>0.6</v>
      </c>
      <c r="I18" t="n">
        <v>21</v>
      </c>
      <c r="J18" t="n">
        <v>147.3</v>
      </c>
      <c r="K18" t="n">
        <v>47.83</v>
      </c>
      <c r="L18" t="n">
        <v>5</v>
      </c>
      <c r="M18" t="n">
        <v>0</v>
      </c>
      <c r="N18" t="n">
        <v>24.47</v>
      </c>
      <c r="O18" t="n">
        <v>18400.38</v>
      </c>
      <c r="P18" t="n">
        <v>128.41</v>
      </c>
      <c r="Q18" t="n">
        <v>1389.67</v>
      </c>
      <c r="R18" t="n">
        <v>54.23</v>
      </c>
      <c r="S18" t="n">
        <v>39.31</v>
      </c>
      <c r="T18" t="n">
        <v>6576.18</v>
      </c>
      <c r="U18" t="n">
        <v>0.72</v>
      </c>
      <c r="V18" t="n">
        <v>0.88</v>
      </c>
      <c r="W18" t="n">
        <v>3.42</v>
      </c>
      <c r="X18" t="n">
        <v>0.43</v>
      </c>
      <c r="Y18" t="n">
        <v>1</v>
      </c>
      <c r="Z18" t="n">
        <v>10</v>
      </c>
      <c r="AA18" t="n">
        <v>381.3135414103924</v>
      </c>
      <c r="AB18" t="n">
        <v>521.7300097238838</v>
      </c>
      <c r="AC18" t="n">
        <v>471.9368298485033</v>
      </c>
      <c r="AD18" t="n">
        <v>381313.5414103924</v>
      </c>
      <c r="AE18" t="n">
        <v>521730.0097238838</v>
      </c>
      <c r="AF18" t="n">
        <v>1.415626180055908e-06</v>
      </c>
      <c r="AG18" t="n">
        <v>23</v>
      </c>
      <c r="AH18" t="n">
        <v>471936.8298485033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3.8959</v>
      </c>
      <c r="E2" t="n">
        <v>25.67</v>
      </c>
      <c r="F2" t="n">
        <v>17.45</v>
      </c>
      <c r="G2" t="n">
        <v>6.42</v>
      </c>
      <c r="H2" t="n">
        <v>0.1</v>
      </c>
      <c r="I2" t="n">
        <v>163</v>
      </c>
      <c r="J2" t="n">
        <v>176.73</v>
      </c>
      <c r="K2" t="n">
        <v>52.44</v>
      </c>
      <c r="L2" t="n">
        <v>1</v>
      </c>
      <c r="M2" t="n">
        <v>161</v>
      </c>
      <c r="N2" t="n">
        <v>33.29</v>
      </c>
      <c r="O2" t="n">
        <v>22031.19</v>
      </c>
      <c r="P2" t="n">
        <v>225.87</v>
      </c>
      <c r="Q2" t="n">
        <v>1390.03</v>
      </c>
      <c r="R2" t="n">
        <v>145.22</v>
      </c>
      <c r="S2" t="n">
        <v>39.31</v>
      </c>
      <c r="T2" t="n">
        <v>51361.61</v>
      </c>
      <c r="U2" t="n">
        <v>0.27</v>
      </c>
      <c r="V2" t="n">
        <v>0.74</v>
      </c>
      <c r="W2" t="n">
        <v>3.62</v>
      </c>
      <c r="X2" t="n">
        <v>3.33</v>
      </c>
      <c r="Y2" t="n">
        <v>1</v>
      </c>
      <c r="Z2" t="n">
        <v>10</v>
      </c>
      <c r="AA2" t="n">
        <v>738.127348632177</v>
      </c>
      <c r="AB2" t="n">
        <v>1009.938402278924</v>
      </c>
      <c r="AC2" t="n">
        <v>913.5512986228724</v>
      </c>
      <c r="AD2" t="n">
        <v>738127.348632177</v>
      </c>
      <c r="AE2" t="n">
        <v>1009938.402278924</v>
      </c>
      <c r="AF2" t="n">
        <v>9.242556670964458e-07</v>
      </c>
      <c r="AG2" t="n">
        <v>34</v>
      </c>
      <c r="AH2" t="n">
        <v>913551.2986228724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4.2587</v>
      </c>
      <c r="E3" t="n">
        <v>23.48</v>
      </c>
      <c r="F3" t="n">
        <v>16.65</v>
      </c>
      <c r="G3" t="n">
        <v>8.06</v>
      </c>
      <c r="H3" t="n">
        <v>0.13</v>
      </c>
      <c r="I3" t="n">
        <v>124</v>
      </c>
      <c r="J3" t="n">
        <v>177.1</v>
      </c>
      <c r="K3" t="n">
        <v>52.44</v>
      </c>
      <c r="L3" t="n">
        <v>1.25</v>
      </c>
      <c r="M3" t="n">
        <v>122</v>
      </c>
      <c r="N3" t="n">
        <v>33.41</v>
      </c>
      <c r="O3" t="n">
        <v>22076.81</v>
      </c>
      <c r="P3" t="n">
        <v>213.8</v>
      </c>
      <c r="Q3" t="n">
        <v>1390.07</v>
      </c>
      <c r="R3" t="n">
        <v>119.94</v>
      </c>
      <c r="S3" t="n">
        <v>39.31</v>
      </c>
      <c r="T3" t="n">
        <v>38916.91</v>
      </c>
      <c r="U3" t="n">
        <v>0.33</v>
      </c>
      <c r="V3" t="n">
        <v>0.77</v>
      </c>
      <c r="W3" t="n">
        <v>3.57</v>
      </c>
      <c r="X3" t="n">
        <v>2.53</v>
      </c>
      <c r="Y3" t="n">
        <v>1</v>
      </c>
      <c r="Z3" t="n">
        <v>10</v>
      </c>
      <c r="AA3" t="n">
        <v>653.6752084524234</v>
      </c>
      <c r="AB3" t="n">
        <v>894.3872583195113</v>
      </c>
      <c r="AC3" t="n">
        <v>809.0281936658972</v>
      </c>
      <c r="AD3" t="n">
        <v>653675.2084524233</v>
      </c>
      <c r="AE3" t="n">
        <v>894387.2583195113</v>
      </c>
      <c r="AF3" t="n">
        <v>1.010325626803469e-06</v>
      </c>
      <c r="AG3" t="n">
        <v>31</v>
      </c>
      <c r="AH3" t="n">
        <v>809028.1936658972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4.5374</v>
      </c>
      <c r="E4" t="n">
        <v>22.04</v>
      </c>
      <c r="F4" t="n">
        <v>16.1</v>
      </c>
      <c r="G4" t="n">
        <v>9.76</v>
      </c>
      <c r="H4" t="n">
        <v>0.15</v>
      </c>
      <c r="I4" t="n">
        <v>99</v>
      </c>
      <c r="J4" t="n">
        <v>177.47</v>
      </c>
      <c r="K4" t="n">
        <v>52.44</v>
      </c>
      <c r="L4" t="n">
        <v>1.5</v>
      </c>
      <c r="M4" t="n">
        <v>97</v>
      </c>
      <c r="N4" t="n">
        <v>33.53</v>
      </c>
      <c r="O4" t="n">
        <v>22122.46</v>
      </c>
      <c r="P4" t="n">
        <v>205.05</v>
      </c>
      <c r="Q4" t="n">
        <v>1389.84</v>
      </c>
      <c r="R4" t="n">
        <v>103.24</v>
      </c>
      <c r="S4" t="n">
        <v>39.31</v>
      </c>
      <c r="T4" t="n">
        <v>30690.18</v>
      </c>
      <c r="U4" t="n">
        <v>0.38</v>
      </c>
      <c r="V4" t="n">
        <v>0.8</v>
      </c>
      <c r="W4" t="n">
        <v>3.51</v>
      </c>
      <c r="X4" t="n">
        <v>1.97</v>
      </c>
      <c r="Y4" t="n">
        <v>1</v>
      </c>
      <c r="Z4" t="n">
        <v>10</v>
      </c>
      <c r="AA4" t="n">
        <v>598.8224784160949</v>
      </c>
      <c r="AB4" t="n">
        <v>819.3353331521477</v>
      </c>
      <c r="AC4" t="n">
        <v>741.1391189004685</v>
      </c>
      <c r="AD4" t="n">
        <v>598822.4784160949</v>
      </c>
      <c r="AE4" t="n">
        <v>819335.3331521477</v>
      </c>
      <c r="AF4" t="n">
        <v>1.076443867625815e-06</v>
      </c>
      <c r="AG4" t="n">
        <v>29</v>
      </c>
      <c r="AH4" t="n">
        <v>741139.1189004685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4.7287</v>
      </c>
      <c r="E5" t="n">
        <v>21.15</v>
      </c>
      <c r="F5" t="n">
        <v>15.78</v>
      </c>
      <c r="G5" t="n">
        <v>11.4</v>
      </c>
      <c r="H5" t="n">
        <v>0.17</v>
      </c>
      <c r="I5" t="n">
        <v>83</v>
      </c>
      <c r="J5" t="n">
        <v>177.84</v>
      </c>
      <c r="K5" t="n">
        <v>52.44</v>
      </c>
      <c r="L5" t="n">
        <v>1.75</v>
      </c>
      <c r="M5" t="n">
        <v>81</v>
      </c>
      <c r="N5" t="n">
        <v>33.65</v>
      </c>
      <c r="O5" t="n">
        <v>22168.15</v>
      </c>
      <c r="P5" t="n">
        <v>199.41</v>
      </c>
      <c r="Q5" t="n">
        <v>1389.77</v>
      </c>
      <c r="R5" t="n">
        <v>92.64</v>
      </c>
      <c r="S5" t="n">
        <v>39.31</v>
      </c>
      <c r="T5" t="n">
        <v>25472.9</v>
      </c>
      <c r="U5" t="n">
        <v>0.42</v>
      </c>
      <c r="V5" t="n">
        <v>0.8100000000000001</v>
      </c>
      <c r="W5" t="n">
        <v>3.5</v>
      </c>
      <c r="X5" t="n">
        <v>1.65</v>
      </c>
      <c r="Y5" t="n">
        <v>1</v>
      </c>
      <c r="Z5" t="n">
        <v>10</v>
      </c>
      <c r="AA5" t="n">
        <v>567.7193420184914</v>
      </c>
      <c r="AB5" t="n">
        <v>776.7786497594118</v>
      </c>
      <c r="AC5" t="n">
        <v>702.6439856420551</v>
      </c>
      <c r="AD5" t="n">
        <v>567719.3420184914</v>
      </c>
      <c r="AE5" t="n">
        <v>776778.6497594118</v>
      </c>
      <c r="AF5" t="n">
        <v>1.121827504042445e-06</v>
      </c>
      <c r="AG5" t="n">
        <v>28</v>
      </c>
      <c r="AH5" t="n">
        <v>702643.985642055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4.8818</v>
      </c>
      <c r="E6" t="n">
        <v>20.48</v>
      </c>
      <c r="F6" t="n">
        <v>15.54</v>
      </c>
      <c r="G6" t="n">
        <v>13.13</v>
      </c>
      <c r="H6" t="n">
        <v>0.2</v>
      </c>
      <c r="I6" t="n">
        <v>71</v>
      </c>
      <c r="J6" t="n">
        <v>178.21</v>
      </c>
      <c r="K6" t="n">
        <v>52.44</v>
      </c>
      <c r="L6" t="n">
        <v>2</v>
      </c>
      <c r="M6" t="n">
        <v>69</v>
      </c>
      <c r="N6" t="n">
        <v>33.77</v>
      </c>
      <c r="O6" t="n">
        <v>22213.89</v>
      </c>
      <c r="P6" t="n">
        <v>194.7</v>
      </c>
      <c r="Q6" t="n">
        <v>1389.89</v>
      </c>
      <c r="R6" t="n">
        <v>85.28</v>
      </c>
      <c r="S6" t="n">
        <v>39.31</v>
      </c>
      <c r="T6" t="n">
        <v>21850.99</v>
      </c>
      <c r="U6" t="n">
        <v>0.46</v>
      </c>
      <c r="V6" t="n">
        <v>0.83</v>
      </c>
      <c r="W6" t="n">
        <v>3.48</v>
      </c>
      <c r="X6" t="n">
        <v>1.42</v>
      </c>
      <c r="Y6" t="n">
        <v>1</v>
      </c>
      <c r="Z6" t="n">
        <v>10</v>
      </c>
      <c r="AA6" t="n">
        <v>542.2523938246964</v>
      </c>
      <c r="AB6" t="n">
        <v>741.9336477182015</v>
      </c>
      <c r="AC6" t="n">
        <v>671.1245416903902</v>
      </c>
      <c r="AD6" t="n">
        <v>542252.3938246963</v>
      </c>
      <c r="AE6" t="n">
        <v>741933.6477182015</v>
      </c>
      <c r="AF6" t="n">
        <v>1.15814864745795e-06</v>
      </c>
      <c r="AG6" t="n">
        <v>27</v>
      </c>
      <c r="AH6" t="n">
        <v>671124.5416903902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5.004</v>
      </c>
      <c r="E7" t="n">
        <v>19.98</v>
      </c>
      <c r="F7" t="n">
        <v>15.36</v>
      </c>
      <c r="G7" t="n">
        <v>14.86</v>
      </c>
      <c r="H7" t="n">
        <v>0.22</v>
      </c>
      <c r="I7" t="n">
        <v>62</v>
      </c>
      <c r="J7" t="n">
        <v>178.59</v>
      </c>
      <c r="K7" t="n">
        <v>52.44</v>
      </c>
      <c r="L7" t="n">
        <v>2.25</v>
      </c>
      <c r="M7" t="n">
        <v>60</v>
      </c>
      <c r="N7" t="n">
        <v>33.89</v>
      </c>
      <c r="O7" t="n">
        <v>22259.66</v>
      </c>
      <c r="P7" t="n">
        <v>190.81</v>
      </c>
      <c r="Q7" t="n">
        <v>1389.77</v>
      </c>
      <c r="R7" t="n">
        <v>79.81999999999999</v>
      </c>
      <c r="S7" t="n">
        <v>39.31</v>
      </c>
      <c r="T7" t="n">
        <v>19163.47</v>
      </c>
      <c r="U7" t="n">
        <v>0.49</v>
      </c>
      <c r="V7" t="n">
        <v>0.84</v>
      </c>
      <c r="W7" t="n">
        <v>3.46</v>
      </c>
      <c r="X7" t="n">
        <v>1.24</v>
      </c>
      <c r="Y7" t="n">
        <v>1</v>
      </c>
      <c r="Z7" t="n">
        <v>10</v>
      </c>
      <c r="AA7" t="n">
        <v>529.4651385974335</v>
      </c>
      <c r="AB7" t="n">
        <v>724.4375609823743</v>
      </c>
      <c r="AC7" t="n">
        <v>655.2982569167183</v>
      </c>
      <c r="AD7" t="n">
        <v>529465.1385974335</v>
      </c>
      <c r="AE7" t="n">
        <v>724437.5609823742</v>
      </c>
      <c r="AF7" t="n">
        <v>1.187139135540084e-06</v>
      </c>
      <c r="AG7" t="n">
        <v>27</v>
      </c>
      <c r="AH7" t="n">
        <v>655298.2569167183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5.1042</v>
      </c>
      <c r="E8" t="n">
        <v>19.59</v>
      </c>
      <c r="F8" t="n">
        <v>15.22</v>
      </c>
      <c r="G8" t="n">
        <v>16.6</v>
      </c>
      <c r="H8" t="n">
        <v>0.25</v>
      </c>
      <c r="I8" t="n">
        <v>55</v>
      </c>
      <c r="J8" t="n">
        <v>178.96</v>
      </c>
      <c r="K8" t="n">
        <v>52.44</v>
      </c>
      <c r="L8" t="n">
        <v>2.5</v>
      </c>
      <c r="M8" t="n">
        <v>53</v>
      </c>
      <c r="N8" t="n">
        <v>34.02</v>
      </c>
      <c r="O8" t="n">
        <v>22305.48</v>
      </c>
      <c r="P8" t="n">
        <v>187.29</v>
      </c>
      <c r="Q8" t="n">
        <v>1389.77</v>
      </c>
      <c r="R8" t="n">
        <v>75.19</v>
      </c>
      <c r="S8" t="n">
        <v>39.31</v>
      </c>
      <c r="T8" t="n">
        <v>16886.9</v>
      </c>
      <c r="U8" t="n">
        <v>0.52</v>
      </c>
      <c r="V8" t="n">
        <v>0.84</v>
      </c>
      <c r="W8" t="n">
        <v>3.45</v>
      </c>
      <c r="X8" t="n">
        <v>1.09</v>
      </c>
      <c r="Y8" t="n">
        <v>1</v>
      </c>
      <c r="Z8" t="n">
        <v>10</v>
      </c>
      <c r="AA8" t="n">
        <v>510.5131455977218</v>
      </c>
      <c r="AB8" t="n">
        <v>698.506608057247</v>
      </c>
      <c r="AC8" t="n">
        <v>631.8421177444442</v>
      </c>
      <c r="AD8" t="n">
        <v>510513.1455977218</v>
      </c>
      <c r="AE8" t="n">
        <v>698506.608057247</v>
      </c>
      <c r="AF8" t="n">
        <v>1.210910386815288e-06</v>
      </c>
      <c r="AG8" t="n">
        <v>26</v>
      </c>
      <c r="AH8" t="n">
        <v>631842.1177444442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5.1918</v>
      </c>
      <c r="E9" t="n">
        <v>19.26</v>
      </c>
      <c r="F9" t="n">
        <v>15.1</v>
      </c>
      <c r="G9" t="n">
        <v>18.49</v>
      </c>
      <c r="H9" t="n">
        <v>0.27</v>
      </c>
      <c r="I9" t="n">
        <v>49</v>
      </c>
      <c r="J9" t="n">
        <v>179.33</v>
      </c>
      <c r="K9" t="n">
        <v>52.44</v>
      </c>
      <c r="L9" t="n">
        <v>2.75</v>
      </c>
      <c r="M9" t="n">
        <v>47</v>
      </c>
      <c r="N9" t="n">
        <v>34.14</v>
      </c>
      <c r="O9" t="n">
        <v>22351.34</v>
      </c>
      <c r="P9" t="n">
        <v>184.25</v>
      </c>
      <c r="Q9" t="n">
        <v>1389.63</v>
      </c>
      <c r="R9" t="n">
        <v>71.47</v>
      </c>
      <c r="S9" t="n">
        <v>39.31</v>
      </c>
      <c r="T9" t="n">
        <v>15054.05</v>
      </c>
      <c r="U9" t="n">
        <v>0.55</v>
      </c>
      <c r="V9" t="n">
        <v>0.85</v>
      </c>
      <c r="W9" t="n">
        <v>3.45</v>
      </c>
      <c r="X9" t="n">
        <v>0.98</v>
      </c>
      <c r="Y9" t="n">
        <v>1</v>
      </c>
      <c r="Z9" t="n">
        <v>10</v>
      </c>
      <c r="AA9" t="n">
        <v>501.8545667024933</v>
      </c>
      <c r="AB9" t="n">
        <v>686.6595584232539</v>
      </c>
      <c r="AC9" t="n">
        <v>621.1257339000809</v>
      </c>
      <c r="AD9" t="n">
        <v>501854.5667024934</v>
      </c>
      <c r="AE9" t="n">
        <v>686659.5584232539</v>
      </c>
      <c r="AF9" t="n">
        <v>1.231692438828339e-06</v>
      </c>
      <c r="AG9" t="n">
        <v>26</v>
      </c>
      <c r="AH9" t="n">
        <v>621125.7339000809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5.2546</v>
      </c>
      <c r="E10" t="n">
        <v>19.03</v>
      </c>
      <c r="F10" t="n">
        <v>15.01</v>
      </c>
      <c r="G10" t="n">
        <v>20.01</v>
      </c>
      <c r="H10" t="n">
        <v>0.3</v>
      </c>
      <c r="I10" t="n">
        <v>45</v>
      </c>
      <c r="J10" t="n">
        <v>179.7</v>
      </c>
      <c r="K10" t="n">
        <v>52.44</v>
      </c>
      <c r="L10" t="n">
        <v>3</v>
      </c>
      <c r="M10" t="n">
        <v>43</v>
      </c>
      <c r="N10" t="n">
        <v>34.26</v>
      </c>
      <c r="O10" t="n">
        <v>22397.24</v>
      </c>
      <c r="P10" t="n">
        <v>181.43</v>
      </c>
      <c r="Q10" t="n">
        <v>1389.91</v>
      </c>
      <c r="R10" t="n">
        <v>68.93000000000001</v>
      </c>
      <c r="S10" t="n">
        <v>39.31</v>
      </c>
      <c r="T10" t="n">
        <v>13806.98</v>
      </c>
      <c r="U10" t="n">
        <v>0.57</v>
      </c>
      <c r="V10" t="n">
        <v>0.86</v>
      </c>
      <c r="W10" t="n">
        <v>3.43</v>
      </c>
      <c r="X10" t="n">
        <v>0.89</v>
      </c>
      <c r="Y10" t="n">
        <v>1</v>
      </c>
      <c r="Z10" t="n">
        <v>10</v>
      </c>
      <c r="AA10" t="n">
        <v>486.5256644549639</v>
      </c>
      <c r="AB10" t="n">
        <v>665.6858781047451</v>
      </c>
      <c r="AC10" t="n">
        <v>602.1537521944255</v>
      </c>
      <c r="AD10" t="n">
        <v>486525.6644549639</v>
      </c>
      <c r="AE10" t="n">
        <v>665685.8781047452</v>
      </c>
      <c r="AF10" t="n">
        <v>1.24659098753176e-06</v>
      </c>
      <c r="AG10" t="n">
        <v>25</v>
      </c>
      <c r="AH10" t="n">
        <v>602153.7521944254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5.318</v>
      </c>
      <c r="E11" t="n">
        <v>18.8</v>
      </c>
      <c r="F11" t="n">
        <v>14.93</v>
      </c>
      <c r="G11" t="n">
        <v>21.84</v>
      </c>
      <c r="H11" t="n">
        <v>0.32</v>
      </c>
      <c r="I11" t="n">
        <v>41</v>
      </c>
      <c r="J11" t="n">
        <v>180.07</v>
      </c>
      <c r="K11" t="n">
        <v>52.44</v>
      </c>
      <c r="L11" t="n">
        <v>3.25</v>
      </c>
      <c r="M11" t="n">
        <v>39</v>
      </c>
      <c r="N11" t="n">
        <v>34.38</v>
      </c>
      <c r="O11" t="n">
        <v>22443.18</v>
      </c>
      <c r="P11" t="n">
        <v>178.69</v>
      </c>
      <c r="Q11" t="n">
        <v>1389.59</v>
      </c>
      <c r="R11" t="n">
        <v>66.62</v>
      </c>
      <c r="S11" t="n">
        <v>39.31</v>
      </c>
      <c r="T11" t="n">
        <v>12670.17</v>
      </c>
      <c r="U11" t="n">
        <v>0.59</v>
      </c>
      <c r="V11" t="n">
        <v>0.86</v>
      </c>
      <c r="W11" t="n">
        <v>3.42</v>
      </c>
      <c r="X11" t="n">
        <v>0.8</v>
      </c>
      <c r="Y11" t="n">
        <v>1</v>
      </c>
      <c r="Z11" t="n">
        <v>10</v>
      </c>
      <c r="AA11" t="n">
        <v>480.0755422266347</v>
      </c>
      <c r="AB11" t="n">
        <v>656.8605363126356</v>
      </c>
      <c r="AC11" t="n">
        <v>594.1706886365098</v>
      </c>
      <c r="AD11" t="n">
        <v>480075.5422266347</v>
      </c>
      <c r="AE11" t="n">
        <v>656860.5363126356</v>
      </c>
      <c r="AF11" t="n">
        <v>1.261631879057188e-06</v>
      </c>
      <c r="AG11" t="n">
        <v>25</v>
      </c>
      <c r="AH11" t="n">
        <v>594170.6886365098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5.36</v>
      </c>
      <c r="E12" t="n">
        <v>18.66</v>
      </c>
      <c r="F12" t="n">
        <v>14.88</v>
      </c>
      <c r="G12" t="n">
        <v>23.5</v>
      </c>
      <c r="H12" t="n">
        <v>0.34</v>
      </c>
      <c r="I12" t="n">
        <v>38</v>
      </c>
      <c r="J12" t="n">
        <v>180.45</v>
      </c>
      <c r="K12" t="n">
        <v>52.44</v>
      </c>
      <c r="L12" t="n">
        <v>3.5</v>
      </c>
      <c r="M12" t="n">
        <v>36</v>
      </c>
      <c r="N12" t="n">
        <v>34.51</v>
      </c>
      <c r="O12" t="n">
        <v>22489.16</v>
      </c>
      <c r="P12" t="n">
        <v>176.57</v>
      </c>
      <c r="Q12" t="n">
        <v>1389.66</v>
      </c>
      <c r="R12" t="n">
        <v>65.05</v>
      </c>
      <c r="S12" t="n">
        <v>39.31</v>
      </c>
      <c r="T12" t="n">
        <v>11899.48</v>
      </c>
      <c r="U12" t="n">
        <v>0.6</v>
      </c>
      <c r="V12" t="n">
        <v>0.86</v>
      </c>
      <c r="W12" t="n">
        <v>3.42</v>
      </c>
      <c r="X12" t="n">
        <v>0.76</v>
      </c>
      <c r="Y12" t="n">
        <v>1</v>
      </c>
      <c r="Z12" t="n">
        <v>10</v>
      </c>
      <c r="AA12" t="n">
        <v>475.5931079762855</v>
      </c>
      <c r="AB12" t="n">
        <v>650.7274720202654</v>
      </c>
      <c r="AC12" t="n">
        <v>588.6229553923936</v>
      </c>
      <c r="AD12" t="n">
        <v>475593.1079762855</v>
      </c>
      <c r="AE12" t="n">
        <v>650727.4720202654</v>
      </c>
      <c r="AF12" t="n">
        <v>1.271595876597692e-06</v>
      </c>
      <c r="AG12" t="n">
        <v>25</v>
      </c>
      <c r="AH12" t="n">
        <v>588622.9553923936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5.4113</v>
      </c>
      <c r="E13" t="n">
        <v>18.48</v>
      </c>
      <c r="F13" t="n">
        <v>14.81</v>
      </c>
      <c r="G13" t="n">
        <v>25.4</v>
      </c>
      <c r="H13" t="n">
        <v>0.37</v>
      </c>
      <c r="I13" t="n">
        <v>35</v>
      </c>
      <c r="J13" t="n">
        <v>180.82</v>
      </c>
      <c r="K13" t="n">
        <v>52.44</v>
      </c>
      <c r="L13" t="n">
        <v>3.75</v>
      </c>
      <c r="M13" t="n">
        <v>33</v>
      </c>
      <c r="N13" t="n">
        <v>34.63</v>
      </c>
      <c r="O13" t="n">
        <v>22535.19</v>
      </c>
      <c r="P13" t="n">
        <v>173.68</v>
      </c>
      <c r="Q13" t="n">
        <v>1389.72</v>
      </c>
      <c r="R13" t="n">
        <v>62.58</v>
      </c>
      <c r="S13" t="n">
        <v>39.31</v>
      </c>
      <c r="T13" t="n">
        <v>10681.99</v>
      </c>
      <c r="U13" t="n">
        <v>0.63</v>
      </c>
      <c r="V13" t="n">
        <v>0.87</v>
      </c>
      <c r="W13" t="n">
        <v>3.42</v>
      </c>
      <c r="X13" t="n">
        <v>0.6899999999999999</v>
      </c>
      <c r="Y13" t="n">
        <v>1</v>
      </c>
      <c r="Z13" t="n">
        <v>10</v>
      </c>
      <c r="AA13" t="n">
        <v>469.8630029790982</v>
      </c>
      <c r="AB13" t="n">
        <v>642.8872895687227</v>
      </c>
      <c r="AC13" t="n">
        <v>581.531028950261</v>
      </c>
      <c r="AD13" t="n">
        <v>469863.0029790982</v>
      </c>
      <c r="AE13" t="n">
        <v>642887.2895687227</v>
      </c>
      <c r="AF13" t="n">
        <v>1.283766187879308e-06</v>
      </c>
      <c r="AG13" t="n">
        <v>25</v>
      </c>
      <c r="AH13" t="n">
        <v>581531.028950261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5.4615</v>
      </c>
      <c r="E14" t="n">
        <v>18.31</v>
      </c>
      <c r="F14" t="n">
        <v>14.75</v>
      </c>
      <c r="G14" t="n">
        <v>27.66</v>
      </c>
      <c r="H14" t="n">
        <v>0.39</v>
      </c>
      <c r="I14" t="n">
        <v>32</v>
      </c>
      <c r="J14" t="n">
        <v>181.19</v>
      </c>
      <c r="K14" t="n">
        <v>52.44</v>
      </c>
      <c r="L14" t="n">
        <v>4</v>
      </c>
      <c r="M14" t="n">
        <v>30</v>
      </c>
      <c r="N14" t="n">
        <v>34.75</v>
      </c>
      <c r="O14" t="n">
        <v>22581.25</v>
      </c>
      <c r="P14" t="n">
        <v>171.06</v>
      </c>
      <c r="Q14" t="n">
        <v>1389.61</v>
      </c>
      <c r="R14" t="n">
        <v>60.96</v>
      </c>
      <c r="S14" t="n">
        <v>39.31</v>
      </c>
      <c r="T14" t="n">
        <v>9886.99</v>
      </c>
      <c r="U14" t="n">
        <v>0.64</v>
      </c>
      <c r="V14" t="n">
        <v>0.87</v>
      </c>
      <c r="W14" t="n">
        <v>3.41</v>
      </c>
      <c r="X14" t="n">
        <v>0.63</v>
      </c>
      <c r="Y14" t="n">
        <v>1</v>
      </c>
      <c r="Z14" t="n">
        <v>10</v>
      </c>
      <c r="AA14" t="n">
        <v>455.9976847153089</v>
      </c>
      <c r="AB14" t="n">
        <v>623.9161494255357</v>
      </c>
      <c r="AC14" t="n">
        <v>564.3704677961773</v>
      </c>
      <c r="AD14" t="n">
        <v>455997.6847153089</v>
      </c>
      <c r="AE14" t="n">
        <v>623916.1494255357</v>
      </c>
      <c r="AF14" t="n">
        <v>1.295675537320578e-06</v>
      </c>
      <c r="AG14" t="n">
        <v>24</v>
      </c>
      <c r="AH14" t="n">
        <v>564370.4677961773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5.4991</v>
      </c>
      <c r="E15" t="n">
        <v>18.18</v>
      </c>
      <c r="F15" t="n">
        <v>14.7</v>
      </c>
      <c r="G15" t="n">
        <v>29.39</v>
      </c>
      <c r="H15" t="n">
        <v>0.42</v>
      </c>
      <c r="I15" t="n">
        <v>30</v>
      </c>
      <c r="J15" t="n">
        <v>181.57</v>
      </c>
      <c r="K15" t="n">
        <v>52.44</v>
      </c>
      <c r="L15" t="n">
        <v>4.25</v>
      </c>
      <c r="M15" t="n">
        <v>28</v>
      </c>
      <c r="N15" t="n">
        <v>34.88</v>
      </c>
      <c r="O15" t="n">
        <v>22627.36</v>
      </c>
      <c r="P15" t="n">
        <v>168.76</v>
      </c>
      <c r="Q15" t="n">
        <v>1389.76</v>
      </c>
      <c r="R15" t="n">
        <v>58.82</v>
      </c>
      <c r="S15" t="n">
        <v>39.31</v>
      </c>
      <c r="T15" t="n">
        <v>8826.1</v>
      </c>
      <c r="U15" t="n">
        <v>0.67</v>
      </c>
      <c r="V15" t="n">
        <v>0.87</v>
      </c>
      <c r="W15" t="n">
        <v>3.42</v>
      </c>
      <c r="X15" t="n">
        <v>0.57</v>
      </c>
      <c r="Y15" t="n">
        <v>1</v>
      </c>
      <c r="Z15" t="n">
        <v>10</v>
      </c>
      <c r="AA15" t="n">
        <v>451.7668793447586</v>
      </c>
      <c r="AB15" t="n">
        <v>618.1273748675889</v>
      </c>
      <c r="AC15" t="n">
        <v>559.1341657574447</v>
      </c>
      <c r="AD15" t="n">
        <v>451766.8793447586</v>
      </c>
      <c r="AE15" t="n">
        <v>618127.3748675889</v>
      </c>
      <c r="AF15" t="n">
        <v>1.304595687499696e-06</v>
      </c>
      <c r="AG15" t="n">
        <v>24</v>
      </c>
      <c r="AH15" t="n">
        <v>559134.1657574448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5.5292</v>
      </c>
      <c r="E16" t="n">
        <v>18.09</v>
      </c>
      <c r="F16" t="n">
        <v>14.67</v>
      </c>
      <c r="G16" t="n">
        <v>31.44</v>
      </c>
      <c r="H16" t="n">
        <v>0.44</v>
      </c>
      <c r="I16" t="n">
        <v>28</v>
      </c>
      <c r="J16" t="n">
        <v>181.94</v>
      </c>
      <c r="K16" t="n">
        <v>52.44</v>
      </c>
      <c r="L16" t="n">
        <v>4.5</v>
      </c>
      <c r="M16" t="n">
        <v>26</v>
      </c>
      <c r="N16" t="n">
        <v>35</v>
      </c>
      <c r="O16" t="n">
        <v>22673.63</v>
      </c>
      <c r="P16" t="n">
        <v>166.87</v>
      </c>
      <c r="Q16" t="n">
        <v>1389.73</v>
      </c>
      <c r="R16" t="n">
        <v>58.36</v>
      </c>
      <c r="S16" t="n">
        <v>39.31</v>
      </c>
      <c r="T16" t="n">
        <v>8603.91</v>
      </c>
      <c r="U16" t="n">
        <v>0.67</v>
      </c>
      <c r="V16" t="n">
        <v>0.88</v>
      </c>
      <c r="W16" t="n">
        <v>3.41</v>
      </c>
      <c r="X16" t="n">
        <v>0.55</v>
      </c>
      <c r="Y16" t="n">
        <v>1</v>
      </c>
      <c r="Z16" t="n">
        <v>10</v>
      </c>
      <c r="AA16" t="n">
        <v>448.4253821106233</v>
      </c>
      <c r="AB16" t="n">
        <v>613.5553909353912</v>
      </c>
      <c r="AC16" t="n">
        <v>554.9985255549163</v>
      </c>
      <c r="AD16" t="n">
        <v>448425.3821106233</v>
      </c>
      <c r="AE16" t="n">
        <v>613555.3909353912</v>
      </c>
      <c r="AF16" t="n">
        <v>1.311736552403724e-06</v>
      </c>
      <c r="AG16" t="n">
        <v>24</v>
      </c>
      <c r="AH16" t="n">
        <v>554998.5255549164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5.5688</v>
      </c>
      <c r="E17" t="n">
        <v>17.96</v>
      </c>
      <c r="F17" t="n">
        <v>14.61</v>
      </c>
      <c r="G17" t="n">
        <v>33.72</v>
      </c>
      <c r="H17" t="n">
        <v>0.46</v>
      </c>
      <c r="I17" t="n">
        <v>26</v>
      </c>
      <c r="J17" t="n">
        <v>182.32</v>
      </c>
      <c r="K17" t="n">
        <v>52.44</v>
      </c>
      <c r="L17" t="n">
        <v>4.75</v>
      </c>
      <c r="M17" t="n">
        <v>24</v>
      </c>
      <c r="N17" t="n">
        <v>35.12</v>
      </c>
      <c r="O17" t="n">
        <v>22719.83</v>
      </c>
      <c r="P17" t="n">
        <v>164.11</v>
      </c>
      <c r="Q17" t="n">
        <v>1389.65</v>
      </c>
      <c r="R17" t="n">
        <v>56.66</v>
      </c>
      <c r="S17" t="n">
        <v>39.31</v>
      </c>
      <c r="T17" t="n">
        <v>7767.18</v>
      </c>
      <c r="U17" t="n">
        <v>0.6899999999999999</v>
      </c>
      <c r="V17" t="n">
        <v>0.88</v>
      </c>
      <c r="W17" t="n">
        <v>3.4</v>
      </c>
      <c r="X17" t="n">
        <v>0.49</v>
      </c>
      <c r="Y17" t="n">
        <v>1</v>
      </c>
      <c r="Z17" t="n">
        <v>10</v>
      </c>
      <c r="AA17" t="n">
        <v>443.7114313298192</v>
      </c>
      <c r="AB17" t="n">
        <v>607.1055555122639</v>
      </c>
      <c r="AC17" t="n">
        <v>549.1642533721714</v>
      </c>
      <c r="AD17" t="n">
        <v>443711.4313298192</v>
      </c>
      <c r="AE17" t="n">
        <v>607105.5555122639</v>
      </c>
      <c r="AF17" t="n">
        <v>1.3211311786562e-06</v>
      </c>
      <c r="AG17" t="n">
        <v>24</v>
      </c>
      <c r="AH17" t="n">
        <v>549164.2533721714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5.58</v>
      </c>
      <c r="E18" t="n">
        <v>17.92</v>
      </c>
      <c r="F18" t="n">
        <v>14.61</v>
      </c>
      <c r="G18" t="n">
        <v>35.07</v>
      </c>
      <c r="H18" t="n">
        <v>0.49</v>
      </c>
      <c r="I18" t="n">
        <v>25</v>
      </c>
      <c r="J18" t="n">
        <v>182.69</v>
      </c>
      <c r="K18" t="n">
        <v>52.44</v>
      </c>
      <c r="L18" t="n">
        <v>5</v>
      </c>
      <c r="M18" t="n">
        <v>23</v>
      </c>
      <c r="N18" t="n">
        <v>35.25</v>
      </c>
      <c r="O18" t="n">
        <v>22766.06</v>
      </c>
      <c r="P18" t="n">
        <v>162.66</v>
      </c>
      <c r="Q18" t="n">
        <v>1389.78</v>
      </c>
      <c r="R18" t="n">
        <v>56.5</v>
      </c>
      <c r="S18" t="n">
        <v>39.31</v>
      </c>
      <c r="T18" t="n">
        <v>7688.53</v>
      </c>
      <c r="U18" t="n">
        <v>0.7</v>
      </c>
      <c r="V18" t="n">
        <v>0.88</v>
      </c>
      <c r="W18" t="n">
        <v>3.4</v>
      </c>
      <c r="X18" t="n">
        <v>0.49</v>
      </c>
      <c r="Y18" t="n">
        <v>1</v>
      </c>
      <c r="Z18" t="n">
        <v>10</v>
      </c>
      <c r="AA18" t="n">
        <v>441.8245945892756</v>
      </c>
      <c r="AB18" t="n">
        <v>604.5239022424901</v>
      </c>
      <c r="AC18" t="n">
        <v>546.8289894670917</v>
      </c>
      <c r="AD18" t="n">
        <v>441824.5945892757</v>
      </c>
      <c r="AE18" t="n">
        <v>604523.9022424901</v>
      </c>
      <c r="AF18" t="n">
        <v>1.323788244667001e-06</v>
      </c>
      <c r="AG18" t="n">
        <v>24</v>
      </c>
      <c r="AH18" t="n">
        <v>546828.9894670916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5.6177</v>
      </c>
      <c r="E19" t="n">
        <v>17.8</v>
      </c>
      <c r="F19" t="n">
        <v>14.56</v>
      </c>
      <c r="G19" t="n">
        <v>37.99</v>
      </c>
      <c r="H19" t="n">
        <v>0.51</v>
      </c>
      <c r="I19" t="n">
        <v>23</v>
      </c>
      <c r="J19" t="n">
        <v>183.07</v>
      </c>
      <c r="K19" t="n">
        <v>52.44</v>
      </c>
      <c r="L19" t="n">
        <v>5.25</v>
      </c>
      <c r="M19" t="n">
        <v>21</v>
      </c>
      <c r="N19" t="n">
        <v>35.37</v>
      </c>
      <c r="O19" t="n">
        <v>22812.34</v>
      </c>
      <c r="P19" t="n">
        <v>159.95</v>
      </c>
      <c r="Q19" t="n">
        <v>1389.68</v>
      </c>
      <c r="R19" t="n">
        <v>54.92</v>
      </c>
      <c r="S19" t="n">
        <v>39.31</v>
      </c>
      <c r="T19" t="n">
        <v>6912.26</v>
      </c>
      <c r="U19" t="n">
        <v>0.72</v>
      </c>
      <c r="V19" t="n">
        <v>0.88</v>
      </c>
      <c r="W19" t="n">
        <v>3.4</v>
      </c>
      <c r="X19" t="n">
        <v>0.44</v>
      </c>
      <c r="Y19" t="n">
        <v>1</v>
      </c>
      <c r="Z19" t="n">
        <v>10</v>
      </c>
      <c r="AA19" t="n">
        <v>437.3766392112289</v>
      </c>
      <c r="AB19" t="n">
        <v>598.4380134643046</v>
      </c>
      <c r="AC19" t="n">
        <v>541.3239293722976</v>
      </c>
      <c r="AD19" t="n">
        <v>437376.6392112289</v>
      </c>
      <c r="AE19" t="n">
        <v>598438.0134643046</v>
      </c>
      <c r="AF19" t="n">
        <v>1.332732118649787e-06</v>
      </c>
      <c r="AG19" t="n">
        <v>24</v>
      </c>
      <c r="AH19" t="n">
        <v>541323.9293722976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5.6356</v>
      </c>
      <c r="E20" t="n">
        <v>17.74</v>
      </c>
      <c r="F20" t="n">
        <v>14.54</v>
      </c>
      <c r="G20" t="n">
        <v>39.66</v>
      </c>
      <c r="H20" t="n">
        <v>0.53</v>
      </c>
      <c r="I20" t="n">
        <v>22</v>
      </c>
      <c r="J20" t="n">
        <v>183.44</v>
      </c>
      <c r="K20" t="n">
        <v>52.44</v>
      </c>
      <c r="L20" t="n">
        <v>5.5</v>
      </c>
      <c r="M20" t="n">
        <v>20</v>
      </c>
      <c r="N20" t="n">
        <v>35.5</v>
      </c>
      <c r="O20" t="n">
        <v>22858.66</v>
      </c>
      <c r="P20" t="n">
        <v>157.59</v>
      </c>
      <c r="Q20" t="n">
        <v>1389.73</v>
      </c>
      <c r="R20" t="n">
        <v>54.23</v>
      </c>
      <c r="S20" t="n">
        <v>39.31</v>
      </c>
      <c r="T20" t="n">
        <v>6569.03</v>
      </c>
      <c r="U20" t="n">
        <v>0.72</v>
      </c>
      <c r="V20" t="n">
        <v>0.88</v>
      </c>
      <c r="W20" t="n">
        <v>3.4</v>
      </c>
      <c r="X20" t="n">
        <v>0.42</v>
      </c>
      <c r="Y20" t="n">
        <v>1</v>
      </c>
      <c r="Z20" t="n">
        <v>10</v>
      </c>
      <c r="AA20" t="n">
        <v>434.2681771328692</v>
      </c>
      <c r="AB20" t="n">
        <v>594.1848785130244</v>
      </c>
      <c r="AC20" t="n">
        <v>537.4767076514552</v>
      </c>
      <c r="AD20" t="n">
        <v>434268.1771328692</v>
      </c>
      <c r="AE20" t="n">
        <v>594184.8785130244</v>
      </c>
      <c r="AF20" t="n">
        <v>1.336978679506335e-06</v>
      </c>
      <c r="AG20" t="n">
        <v>24</v>
      </c>
      <c r="AH20" t="n">
        <v>537476.7076514552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5.6518</v>
      </c>
      <c r="E21" t="n">
        <v>17.69</v>
      </c>
      <c r="F21" t="n">
        <v>14.53</v>
      </c>
      <c r="G21" t="n">
        <v>41.5</v>
      </c>
      <c r="H21" t="n">
        <v>0.55</v>
      </c>
      <c r="I21" t="n">
        <v>21</v>
      </c>
      <c r="J21" t="n">
        <v>183.82</v>
      </c>
      <c r="K21" t="n">
        <v>52.44</v>
      </c>
      <c r="L21" t="n">
        <v>5.75</v>
      </c>
      <c r="M21" t="n">
        <v>19</v>
      </c>
      <c r="N21" t="n">
        <v>35.63</v>
      </c>
      <c r="O21" t="n">
        <v>22905.03</v>
      </c>
      <c r="P21" t="n">
        <v>154.16</v>
      </c>
      <c r="Q21" t="n">
        <v>1389.71</v>
      </c>
      <c r="R21" t="n">
        <v>53.61</v>
      </c>
      <c r="S21" t="n">
        <v>39.31</v>
      </c>
      <c r="T21" t="n">
        <v>6263.49</v>
      </c>
      <c r="U21" t="n">
        <v>0.73</v>
      </c>
      <c r="V21" t="n">
        <v>0.88</v>
      </c>
      <c r="W21" t="n">
        <v>3.4</v>
      </c>
      <c r="X21" t="n">
        <v>0.4</v>
      </c>
      <c r="Y21" t="n">
        <v>1</v>
      </c>
      <c r="Z21" t="n">
        <v>10</v>
      </c>
      <c r="AA21" t="n">
        <v>430.2668691410936</v>
      </c>
      <c r="AB21" t="n">
        <v>588.7101123934269</v>
      </c>
      <c r="AC21" t="n">
        <v>532.5244455264296</v>
      </c>
      <c r="AD21" t="n">
        <v>430266.8691410936</v>
      </c>
      <c r="AE21" t="n">
        <v>588710.1123934269</v>
      </c>
      <c r="AF21" t="n">
        <v>1.340821935700529e-06</v>
      </c>
      <c r="AG21" t="n">
        <v>24</v>
      </c>
      <c r="AH21" t="n">
        <v>532524.4455264297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5.6764</v>
      </c>
      <c r="E22" t="n">
        <v>17.62</v>
      </c>
      <c r="F22" t="n">
        <v>14.48</v>
      </c>
      <c r="G22" t="n">
        <v>43.46</v>
      </c>
      <c r="H22" t="n">
        <v>0.58</v>
      </c>
      <c r="I22" t="n">
        <v>20</v>
      </c>
      <c r="J22" t="n">
        <v>184.19</v>
      </c>
      <c r="K22" t="n">
        <v>52.44</v>
      </c>
      <c r="L22" t="n">
        <v>6</v>
      </c>
      <c r="M22" t="n">
        <v>17</v>
      </c>
      <c r="N22" t="n">
        <v>35.75</v>
      </c>
      <c r="O22" t="n">
        <v>22951.43</v>
      </c>
      <c r="P22" t="n">
        <v>152.83</v>
      </c>
      <c r="Q22" t="n">
        <v>1389.57</v>
      </c>
      <c r="R22" t="n">
        <v>52.89</v>
      </c>
      <c r="S22" t="n">
        <v>39.31</v>
      </c>
      <c r="T22" t="n">
        <v>5908.34</v>
      </c>
      <c r="U22" t="n">
        <v>0.74</v>
      </c>
      <c r="V22" t="n">
        <v>0.89</v>
      </c>
      <c r="W22" t="n">
        <v>3.38</v>
      </c>
      <c r="X22" t="n">
        <v>0.36</v>
      </c>
      <c r="Y22" t="n">
        <v>1</v>
      </c>
      <c r="Z22" t="n">
        <v>10</v>
      </c>
      <c r="AA22" t="n">
        <v>419.1630133742664</v>
      </c>
      <c r="AB22" t="n">
        <v>573.5173270657107</v>
      </c>
      <c r="AC22" t="n">
        <v>518.7816383071824</v>
      </c>
      <c r="AD22" t="n">
        <v>419163.0133742664</v>
      </c>
      <c r="AE22" t="n">
        <v>573517.3270657107</v>
      </c>
      <c r="AF22" t="n">
        <v>1.346657991402825e-06</v>
      </c>
      <c r="AG22" t="n">
        <v>23</v>
      </c>
      <c r="AH22" t="n">
        <v>518781.6383071825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5.6886</v>
      </c>
      <c r="E23" t="n">
        <v>17.58</v>
      </c>
      <c r="F23" t="n">
        <v>14.48</v>
      </c>
      <c r="G23" t="n">
        <v>45.74</v>
      </c>
      <c r="H23" t="n">
        <v>0.6</v>
      </c>
      <c r="I23" t="n">
        <v>19</v>
      </c>
      <c r="J23" t="n">
        <v>184.57</v>
      </c>
      <c r="K23" t="n">
        <v>52.44</v>
      </c>
      <c r="L23" t="n">
        <v>6.25</v>
      </c>
      <c r="M23" t="n">
        <v>15</v>
      </c>
      <c r="N23" t="n">
        <v>35.88</v>
      </c>
      <c r="O23" t="n">
        <v>22997.88</v>
      </c>
      <c r="P23" t="n">
        <v>150.42</v>
      </c>
      <c r="Q23" t="n">
        <v>1389.67</v>
      </c>
      <c r="R23" t="n">
        <v>52.46</v>
      </c>
      <c r="S23" t="n">
        <v>39.31</v>
      </c>
      <c r="T23" t="n">
        <v>5699.24</v>
      </c>
      <c r="U23" t="n">
        <v>0.75</v>
      </c>
      <c r="V23" t="n">
        <v>0.89</v>
      </c>
      <c r="W23" t="n">
        <v>3.39</v>
      </c>
      <c r="X23" t="n">
        <v>0.36</v>
      </c>
      <c r="Y23" t="n">
        <v>1</v>
      </c>
      <c r="Z23" t="n">
        <v>10</v>
      </c>
      <c r="AA23" t="n">
        <v>416.3865937204463</v>
      </c>
      <c r="AB23" t="n">
        <v>569.7185072083636</v>
      </c>
      <c r="AC23" t="n">
        <v>515.3453724853434</v>
      </c>
      <c r="AD23" t="n">
        <v>416386.5937204463</v>
      </c>
      <c r="AE23" t="n">
        <v>569718.5072083636</v>
      </c>
      <c r="AF23" t="n">
        <v>1.349552295450305e-06</v>
      </c>
      <c r="AG23" t="n">
        <v>23</v>
      </c>
      <c r="AH23" t="n">
        <v>515345.3724853435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5.7017</v>
      </c>
      <c r="E24" t="n">
        <v>17.54</v>
      </c>
      <c r="F24" t="n">
        <v>14.48</v>
      </c>
      <c r="G24" t="n">
        <v>48.26</v>
      </c>
      <c r="H24" t="n">
        <v>0.62</v>
      </c>
      <c r="I24" t="n">
        <v>18</v>
      </c>
      <c r="J24" t="n">
        <v>184.95</v>
      </c>
      <c r="K24" t="n">
        <v>52.44</v>
      </c>
      <c r="L24" t="n">
        <v>6.5</v>
      </c>
      <c r="M24" t="n">
        <v>12</v>
      </c>
      <c r="N24" t="n">
        <v>36.01</v>
      </c>
      <c r="O24" t="n">
        <v>23044.38</v>
      </c>
      <c r="P24" t="n">
        <v>148.28</v>
      </c>
      <c r="Q24" t="n">
        <v>1389.61</v>
      </c>
      <c r="R24" t="n">
        <v>52.21</v>
      </c>
      <c r="S24" t="n">
        <v>39.31</v>
      </c>
      <c r="T24" t="n">
        <v>5578.81</v>
      </c>
      <c r="U24" t="n">
        <v>0.75</v>
      </c>
      <c r="V24" t="n">
        <v>0.89</v>
      </c>
      <c r="W24" t="n">
        <v>3.4</v>
      </c>
      <c r="X24" t="n">
        <v>0.36</v>
      </c>
      <c r="Y24" t="n">
        <v>1</v>
      </c>
      <c r="Z24" t="n">
        <v>10</v>
      </c>
      <c r="AA24" t="n">
        <v>413.8459727034866</v>
      </c>
      <c r="AB24" t="n">
        <v>566.2423174486704</v>
      </c>
      <c r="AC24" t="n">
        <v>512.2009453974525</v>
      </c>
      <c r="AD24" t="n">
        <v>413845.9727034866</v>
      </c>
      <c r="AE24" t="n">
        <v>566242.3174486704</v>
      </c>
      <c r="AF24" t="n">
        <v>1.352660113730795e-06</v>
      </c>
      <c r="AG24" t="n">
        <v>23</v>
      </c>
      <c r="AH24" t="n">
        <v>512200.9453974526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5.7176</v>
      </c>
      <c r="E25" t="n">
        <v>17.49</v>
      </c>
      <c r="F25" t="n">
        <v>14.46</v>
      </c>
      <c r="G25" t="n">
        <v>51.05</v>
      </c>
      <c r="H25" t="n">
        <v>0.65</v>
      </c>
      <c r="I25" t="n">
        <v>17</v>
      </c>
      <c r="J25" t="n">
        <v>185.33</v>
      </c>
      <c r="K25" t="n">
        <v>52.44</v>
      </c>
      <c r="L25" t="n">
        <v>6.75</v>
      </c>
      <c r="M25" t="n">
        <v>5</v>
      </c>
      <c r="N25" t="n">
        <v>36.13</v>
      </c>
      <c r="O25" t="n">
        <v>23090.91</v>
      </c>
      <c r="P25" t="n">
        <v>146.24</v>
      </c>
      <c r="Q25" t="n">
        <v>1389.75</v>
      </c>
      <c r="R25" t="n">
        <v>51.47</v>
      </c>
      <c r="S25" t="n">
        <v>39.31</v>
      </c>
      <c r="T25" t="n">
        <v>5213.42</v>
      </c>
      <c r="U25" t="n">
        <v>0.76</v>
      </c>
      <c r="V25" t="n">
        <v>0.89</v>
      </c>
      <c r="W25" t="n">
        <v>3.41</v>
      </c>
      <c r="X25" t="n">
        <v>0.34</v>
      </c>
      <c r="Y25" t="n">
        <v>1</v>
      </c>
      <c r="Z25" t="n">
        <v>10</v>
      </c>
      <c r="AA25" t="n">
        <v>411.2083101258067</v>
      </c>
      <c r="AB25" t="n">
        <v>562.6333511444287</v>
      </c>
      <c r="AC25" t="n">
        <v>508.9364137720716</v>
      </c>
      <c r="AD25" t="n">
        <v>411208.3101258067</v>
      </c>
      <c r="AE25" t="n">
        <v>562633.3511444287</v>
      </c>
      <c r="AF25" t="n">
        <v>1.356432198513986e-06</v>
      </c>
      <c r="AG25" t="n">
        <v>23</v>
      </c>
      <c r="AH25" t="n">
        <v>508936.4137720716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5.7225</v>
      </c>
      <c r="E26" t="n">
        <v>17.48</v>
      </c>
      <c r="F26" t="n">
        <v>14.45</v>
      </c>
      <c r="G26" t="n">
        <v>51</v>
      </c>
      <c r="H26" t="n">
        <v>0.67</v>
      </c>
      <c r="I26" t="n">
        <v>17</v>
      </c>
      <c r="J26" t="n">
        <v>185.7</v>
      </c>
      <c r="K26" t="n">
        <v>52.44</v>
      </c>
      <c r="L26" t="n">
        <v>7</v>
      </c>
      <c r="M26" t="n">
        <v>4</v>
      </c>
      <c r="N26" t="n">
        <v>36.26</v>
      </c>
      <c r="O26" t="n">
        <v>23137.49</v>
      </c>
      <c r="P26" t="n">
        <v>146.71</v>
      </c>
      <c r="Q26" t="n">
        <v>1389.65</v>
      </c>
      <c r="R26" t="n">
        <v>51.24</v>
      </c>
      <c r="S26" t="n">
        <v>39.31</v>
      </c>
      <c r="T26" t="n">
        <v>5100.91</v>
      </c>
      <c r="U26" t="n">
        <v>0.77</v>
      </c>
      <c r="V26" t="n">
        <v>0.89</v>
      </c>
      <c r="W26" t="n">
        <v>3.4</v>
      </c>
      <c r="X26" t="n">
        <v>0.33</v>
      </c>
      <c r="Y26" t="n">
        <v>1</v>
      </c>
      <c r="Z26" t="n">
        <v>10</v>
      </c>
      <c r="AA26" t="n">
        <v>411.4240167635297</v>
      </c>
      <c r="AB26" t="n">
        <v>562.9284904824665</v>
      </c>
      <c r="AC26" t="n">
        <v>509.2033854259177</v>
      </c>
      <c r="AD26" t="n">
        <v>411424.0167635297</v>
      </c>
      <c r="AE26" t="n">
        <v>562928.4904824665</v>
      </c>
      <c r="AF26" t="n">
        <v>1.357594664893712e-06</v>
      </c>
      <c r="AG26" t="n">
        <v>23</v>
      </c>
      <c r="AH26" t="n">
        <v>509203.3854259177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5.7199</v>
      </c>
      <c r="E27" t="n">
        <v>17.48</v>
      </c>
      <c r="F27" t="n">
        <v>14.46</v>
      </c>
      <c r="G27" t="n">
        <v>51.03</v>
      </c>
      <c r="H27" t="n">
        <v>0.6899999999999999</v>
      </c>
      <c r="I27" t="n">
        <v>17</v>
      </c>
      <c r="J27" t="n">
        <v>186.08</v>
      </c>
      <c r="K27" t="n">
        <v>52.44</v>
      </c>
      <c r="L27" t="n">
        <v>7.25</v>
      </c>
      <c r="M27" t="n">
        <v>1</v>
      </c>
      <c r="N27" t="n">
        <v>36.39</v>
      </c>
      <c r="O27" t="n">
        <v>23184.11</v>
      </c>
      <c r="P27" t="n">
        <v>147.08</v>
      </c>
      <c r="Q27" t="n">
        <v>1389.77</v>
      </c>
      <c r="R27" t="n">
        <v>51.26</v>
      </c>
      <c r="S27" t="n">
        <v>39.31</v>
      </c>
      <c r="T27" t="n">
        <v>5110.08</v>
      </c>
      <c r="U27" t="n">
        <v>0.77</v>
      </c>
      <c r="V27" t="n">
        <v>0.89</v>
      </c>
      <c r="W27" t="n">
        <v>3.41</v>
      </c>
      <c r="X27" t="n">
        <v>0.34</v>
      </c>
      <c r="Y27" t="n">
        <v>1</v>
      </c>
      <c r="Z27" t="n">
        <v>10</v>
      </c>
      <c r="AA27" t="n">
        <v>411.9223990853715</v>
      </c>
      <c r="AB27" t="n">
        <v>563.6103991622867</v>
      </c>
      <c r="AC27" t="n">
        <v>509.8202136984008</v>
      </c>
      <c r="AD27" t="n">
        <v>411922.3990853715</v>
      </c>
      <c r="AE27" t="n">
        <v>563610.3991622868</v>
      </c>
      <c r="AF27" t="n">
        <v>1.356977845998347e-06</v>
      </c>
      <c r="AG27" t="n">
        <v>23</v>
      </c>
      <c r="AH27" t="n">
        <v>509820.2136984008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5.7203</v>
      </c>
      <c r="E28" t="n">
        <v>17.48</v>
      </c>
      <c r="F28" t="n">
        <v>14.46</v>
      </c>
      <c r="G28" t="n">
        <v>51.02</v>
      </c>
      <c r="H28" t="n">
        <v>0.71</v>
      </c>
      <c r="I28" t="n">
        <v>17</v>
      </c>
      <c r="J28" t="n">
        <v>186.46</v>
      </c>
      <c r="K28" t="n">
        <v>52.44</v>
      </c>
      <c r="L28" t="n">
        <v>7.5</v>
      </c>
      <c r="M28" t="n">
        <v>0</v>
      </c>
      <c r="N28" t="n">
        <v>36.52</v>
      </c>
      <c r="O28" t="n">
        <v>23230.78</v>
      </c>
      <c r="P28" t="n">
        <v>147.29</v>
      </c>
      <c r="Q28" t="n">
        <v>1389.76</v>
      </c>
      <c r="R28" t="n">
        <v>51.18</v>
      </c>
      <c r="S28" t="n">
        <v>39.31</v>
      </c>
      <c r="T28" t="n">
        <v>5071.61</v>
      </c>
      <c r="U28" t="n">
        <v>0.77</v>
      </c>
      <c r="V28" t="n">
        <v>0.89</v>
      </c>
      <c r="W28" t="n">
        <v>3.41</v>
      </c>
      <c r="X28" t="n">
        <v>0.33</v>
      </c>
      <c r="Y28" t="n">
        <v>1</v>
      </c>
      <c r="Z28" t="n">
        <v>10</v>
      </c>
      <c r="AA28" t="n">
        <v>412.1073329800993</v>
      </c>
      <c r="AB28" t="n">
        <v>563.863433875761</v>
      </c>
      <c r="AC28" t="n">
        <v>510.0490991339573</v>
      </c>
      <c r="AD28" t="n">
        <v>412107.3329800993</v>
      </c>
      <c r="AE28" t="n">
        <v>563863.433875761</v>
      </c>
      <c r="AF28" t="n">
        <v>1.357072741213019e-06</v>
      </c>
      <c r="AG28" t="n">
        <v>23</v>
      </c>
      <c r="AH28" t="n">
        <v>510049.0991339573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3.48</v>
      </c>
      <c r="E2" t="n">
        <v>28.74</v>
      </c>
      <c r="F2" t="n">
        <v>18.06</v>
      </c>
      <c r="G2" t="n">
        <v>5.67</v>
      </c>
      <c r="H2" t="n">
        <v>0.08</v>
      </c>
      <c r="I2" t="n">
        <v>191</v>
      </c>
      <c r="J2" t="n">
        <v>213.37</v>
      </c>
      <c r="K2" t="n">
        <v>56.13</v>
      </c>
      <c r="L2" t="n">
        <v>1</v>
      </c>
      <c r="M2" t="n">
        <v>189</v>
      </c>
      <c r="N2" t="n">
        <v>46.25</v>
      </c>
      <c r="O2" t="n">
        <v>26550.29</v>
      </c>
      <c r="P2" t="n">
        <v>265.09</v>
      </c>
      <c r="Q2" t="n">
        <v>1390.3</v>
      </c>
      <c r="R2" t="n">
        <v>163.7</v>
      </c>
      <c r="S2" t="n">
        <v>39.31</v>
      </c>
      <c r="T2" t="n">
        <v>60462.97</v>
      </c>
      <c r="U2" t="n">
        <v>0.24</v>
      </c>
      <c r="V2" t="n">
        <v>0.71</v>
      </c>
      <c r="W2" t="n">
        <v>3.68</v>
      </c>
      <c r="X2" t="n">
        <v>3.93</v>
      </c>
      <c r="Y2" t="n">
        <v>1</v>
      </c>
      <c r="Z2" t="n">
        <v>10</v>
      </c>
      <c r="AA2" t="n">
        <v>912.2070404159284</v>
      </c>
      <c r="AB2" t="n">
        <v>1248.121916431437</v>
      </c>
      <c r="AC2" t="n">
        <v>1129.002912477332</v>
      </c>
      <c r="AD2" t="n">
        <v>912207.0404159285</v>
      </c>
      <c r="AE2" t="n">
        <v>1248121.916431437</v>
      </c>
      <c r="AF2" t="n">
        <v>8.001390778404962e-07</v>
      </c>
      <c r="AG2" t="n">
        <v>38</v>
      </c>
      <c r="AH2" t="n">
        <v>1129002.912477332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3.8831</v>
      </c>
      <c r="E3" t="n">
        <v>25.75</v>
      </c>
      <c r="F3" t="n">
        <v>17.06</v>
      </c>
      <c r="G3" t="n">
        <v>7.11</v>
      </c>
      <c r="H3" t="n">
        <v>0.1</v>
      </c>
      <c r="I3" t="n">
        <v>144</v>
      </c>
      <c r="J3" t="n">
        <v>213.78</v>
      </c>
      <c r="K3" t="n">
        <v>56.13</v>
      </c>
      <c r="L3" t="n">
        <v>1.25</v>
      </c>
      <c r="M3" t="n">
        <v>142</v>
      </c>
      <c r="N3" t="n">
        <v>46.4</v>
      </c>
      <c r="O3" t="n">
        <v>26600.32</v>
      </c>
      <c r="P3" t="n">
        <v>249.11</v>
      </c>
      <c r="Q3" t="n">
        <v>1389.98</v>
      </c>
      <c r="R3" t="n">
        <v>132.71</v>
      </c>
      <c r="S3" t="n">
        <v>39.31</v>
      </c>
      <c r="T3" t="n">
        <v>45199.73</v>
      </c>
      <c r="U3" t="n">
        <v>0.3</v>
      </c>
      <c r="V3" t="n">
        <v>0.75</v>
      </c>
      <c r="W3" t="n">
        <v>3.6</v>
      </c>
      <c r="X3" t="n">
        <v>2.93</v>
      </c>
      <c r="Y3" t="n">
        <v>1</v>
      </c>
      <c r="Z3" t="n">
        <v>10</v>
      </c>
      <c r="AA3" t="n">
        <v>786.7839983039405</v>
      </c>
      <c r="AB3" t="n">
        <v>1076.512576939716</v>
      </c>
      <c r="AC3" t="n">
        <v>973.77172749148</v>
      </c>
      <c r="AD3" t="n">
        <v>786783.9983039405</v>
      </c>
      <c r="AE3" t="n">
        <v>1076512.576939716</v>
      </c>
      <c r="AF3" t="n">
        <v>8.928218543570205e-07</v>
      </c>
      <c r="AG3" t="n">
        <v>34</v>
      </c>
      <c r="AH3" t="n">
        <v>973771.7274914799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4.1676</v>
      </c>
      <c r="E4" t="n">
        <v>23.99</v>
      </c>
      <c r="F4" t="n">
        <v>16.48</v>
      </c>
      <c r="G4" t="n">
        <v>8.529999999999999</v>
      </c>
      <c r="H4" t="n">
        <v>0.12</v>
      </c>
      <c r="I4" t="n">
        <v>116</v>
      </c>
      <c r="J4" t="n">
        <v>214.19</v>
      </c>
      <c r="K4" t="n">
        <v>56.13</v>
      </c>
      <c r="L4" t="n">
        <v>1.5</v>
      </c>
      <c r="M4" t="n">
        <v>114</v>
      </c>
      <c r="N4" t="n">
        <v>46.56</v>
      </c>
      <c r="O4" t="n">
        <v>26650.41</v>
      </c>
      <c r="P4" t="n">
        <v>239.39</v>
      </c>
      <c r="Q4" t="n">
        <v>1390.12</v>
      </c>
      <c r="R4" t="n">
        <v>114.88</v>
      </c>
      <c r="S4" t="n">
        <v>39.31</v>
      </c>
      <c r="T4" t="n">
        <v>36427.46</v>
      </c>
      <c r="U4" t="n">
        <v>0.34</v>
      </c>
      <c r="V4" t="n">
        <v>0.78</v>
      </c>
      <c r="W4" t="n">
        <v>3.55</v>
      </c>
      <c r="X4" t="n">
        <v>2.36</v>
      </c>
      <c r="Y4" t="n">
        <v>1</v>
      </c>
      <c r="Z4" t="n">
        <v>10</v>
      </c>
      <c r="AA4" t="n">
        <v>718.9904876258904</v>
      </c>
      <c r="AB4" t="n">
        <v>983.7545047913995</v>
      </c>
      <c r="AC4" t="n">
        <v>889.8663555622269</v>
      </c>
      <c r="AD4" t="n">
        <v>718990.4876258904</v>
      </c>
      <c r="AE4" t="n">
        <v>983754.5047913996</v>
      </c>
      <c r="AF4" t="n">
        <v>9.582355232207048e-07</v>
      </c>
      <c r="AG4" t="n">
        <v>32</v>
      </c>
      <c r="AH4" t="n">
        <v>889866.3555622268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4.3985</v>
      </c>
      <c r="E5" t="n">
        <v>22.74</v>
      </c>
      <c r="F5" t="n">
        <v>16.07</v>
      </c>
      <c r="G5" t="n">
        <v>10.04</v>
      </c>
      <c r="H5" t="n">
        <v>0.14</v>
      </c>
      <c r="I5" t="n">
        <v>96</v>
      </c>
      <c r="J5" t="n">
        <v>214.59</v>
      </c>
      <c r="K5" t="n">
        <v>56.13</v>
      </c>
      <c r="L5" t="n">
        <v>1.75</v>
      </c>
      <c r="M5" t="n">
        <v>94</v>
      </c>
      <c r="N5" t="n">
        <v>46.72</v>
      </c>
      <c r="O5" t="n">
        <v>26700.55</v>
      </c>
      <c r="P5" t="n">
        <v>232.05</v>
      </c>
      <c r="Q5" t="n">
        <v>1389.82</v>
      </c>
      <c r="R5" t="n">
        <v>101.51</v>
      </c>
      <c r="S5" t="n">
        <v>39.31</v>
      </c>
      <c r="T5" t="n">
        <v>29838.06</v>
      </c>
      <c r="U5" t="n">
        <v>0.39</v>
      </c>
      <c r="V5" t="n">
        <v>0.8</v>
      </c>
      <c r="W5" t="n">
        <v>3.53</v>
      </c>
      <c r="X5" t="n">
        <v>1.94</v>
      </c>
      <c r="Y5" t="n">
        <v>1</v>
      </c>
      <c r="Z5" t="n">
        <v>10</v>
      </c>
      <c r="AA5" t="n">
        <v>666.5250001973261</v>
      </c>
      <c r="AB5" t="n">
        <v>911.9689102776896</v>
      </c>
      <c r="AC5" t="n">
        <v>824.9318774371907</v>
      </c>
      <c r="AD5" t="n">
        <v>666525.0001973261</v>
      </c>
      <c r="AE5" t="n">
        <v>911968.9102776896</v>
      </c>
      <c r="AF5" t="n">
        <v>1.011325210885466e-06</v>
      </c>
      <c r="AG5" t="n">
        <v>30</v>
      </c>
      <c r="AH5" t="n">
        <v>824931.8774371907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4.579</v>
      </c>
      <c r="E6" t="n">
        <v>21.84</v>
      </c>
      <c r="F6" t="n">
        <v>15.76</v>
      </c>
      <c r="G6" t="n">
        <v>11.53</v>
      </c>
      <c r="H6" t="n">
        <v>0.17</v>
      </c>
      <c r="I6" t="n">
        <v>82</v>
      </c>
      <c r="J6" t="n">
        <v>215</v>
      </c>
      <c r="K6" t="n">
        <v>56.13</v>
      </c>
      <c r="L6" t="n">
        <v>2</v>
      </c>
      <c r="M6" t="n">
        <v>80</v>
      </c>
      <c r="N6" t="n">
        <v>46.87</v>
      </c>
      <c r="O6" t="n">
        <v>26750.75</v>
      </c>
      <c r="P6" t="n">
        <v>226.41</v>
      </c>
      <c r="Q6" t="n">
        <v>1390.03</v>
      </c>
      <c r="R6" t="n">
        <v>92.5</v>
      </c>
      <c r="S6" t="n">
        <v>39.31</v>
      </c>
      <c r="T6" t="n">
        <v>25405.76</v>
      </c>
      <c r="U6" t="n">
        <v>0.42</v>
      </c>
      <c r="V6" t="n">
        <v>0.8100000000000001</v>
      </c>
      <c r="W6" t="n">
        <v>3.49</v>
      </c>
      <c r="X6" t="n">
        <v>1.64</v>
      </c>
      <c r="Y6" t="n">
        <v>1</v>
      </c>
      <c r="Z6" t="n">
        <v>10</v>
      </c>
      <c r="AA6" t="n">
        <v>633.1132410500511</v>
      </c>
      <c r="AB6" t="n">
        <v>866.2534673896057</v>
      </c>
      <c r="AC6" t="n">
        <v>783.5794522563184</v>
      </c>
      <c r="AD6" t="n">
        <v>633113.2410500511</v>
      </c>
      <c r="AE6" t="n">
        <v>866253.4673896057</v>
      </c>
      <c r="AF6" t="n">
        <v>1.052826677422883e-06</v>
      </c>
      <c r="AG6" t="n">
        <v>29</v>
      </c>
      <c r="AH6" t="n">
        <v>783579.4522563184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4.7137</v>
      </c>
      <c r="E7" t="n">
        <v>21.21</v>
      </c>
      <c r="F7" t="n">
        <v>15.56</v>
      </c>
      <c r="G7" t="n">
        <v>12.97</v>
      </c>
      <c r="H7" t="n">
        <v>0.19</v>
      </c>
      <c r="I7" t="n">
        <v>72</v>
      </c>
      <c r="J7" t="n">
        <v>215.41</v>
      </c>
      <c r="K7" t="n">
        <v>56.13</v>
      </c>
      <c r="L7" t="n">
        <v>2.25</v>
      </c>
      <c r="M7" t="n">
        <v>70</v>
      </c>
      <c r="N7" t="n">
        <v>47.03</v>
      </c>
      <c r="O7" t="n">
        <v>26801</v>
      </c>
      <c r="P7" t="n">
        <v>222.26</v>
      </c>
      <c r="Q7" t="n">
        <v>1390.12</v>
      </c>
      <c r="R7" t="n">
        <v>85.91</v>
      </c>
      <c r="S7" t="n">
        <v>39.31</v>
      </c>
      <c r="T7" t="n">
        <v>22162.05</v>
      </c>
      <c r="U7" t="n">
        <v>0.46</v>
      </c>
      <c r="V7" t="n">
        <v>0.83</v>
      </c>
      <c r="W7" t="n">
        <v>3.48</v>
      </c>
      <c r="X7" t="n">
        <v>1.44</v>
      </c>
      <c r="Y7" t="n">
        <v>1</v>
      </c>
      <c r="Z7" t="n">
        <v>10</v>
      </c>
      <c r="AA7" t="n">
        <v>607.4439946580518</v>
      </c>
      <c r="AB7" t="n">
        <v>831.1316720288456</v>
      </c>
      <c r="AC7" t="n">
        <v>751.8096317510399</v>
      </c>
      <c r="AD7" t="n">
        <v>607443.9946580518</v>
      </c>
      <c r="AE7" t="n">
        <v>831131.6720288456</v>
      </c>
      <c r="AF7" t="n">
        <v>1.083797577935847e-06</v>
      </c>
      <c r="AG7" t="n">
        <v>28</v>
      </c>
      <c r="AH7" t="n">
        <v>751809.6317510399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4.8286</v>
      </c>
      <c r="E8" t="n">
        <v>20.71</v>
      </c>
      <c r="F8" t="n">
        <v>15.39</v>
      </c>
      <c r="G8" t="n">
        <v>14.43</v>
      </c>
      <c r="H8" t="n">
        <v>0.21</v>
      </c>
      <c r="I8" t="n">
        <v>64</v>
      </c>
      <c r="J8" t="n">
        <v>215.82</v>
      </c>
      <c r="K8" t="n">
        <v>56.13</v>
      </c>
      <c r="L8" t="n">
        <v>2.5</v>
      </c>
      <c r="M8" t="n">
        <v>62</v>
      </c>
      <c r="N8" t="n">
        <v>47.19</v>
      </c>
      <c r="O8" t="n">
        <v>26851.31</v>
      </c>
      <c r="P8" t="n">
        <v>218.56</v>
      </c>
      <c r="Q8" t="n">
        <v>1390.02</v>
      </c>
      <c r="R8" t="n">
        <v>80.78</v>
      </c>
      <c r="S8" t="n">
        <v>39.31</v>
      </c>
      <c r="T8" t="n">
        <v>19637.8</v>
      </c>
      <c r="U8" t="n">
        <v>0.49</v>
      </c>
      <c r="V8" t="n">
        <v>0.83</v>
      </c>
      <c r="W8" t="n">
        <v>3.46</v>
      </c>
      <c r="X8" t="n">
        <v>1.27</v>
      </c>
      <c r="Y8" t="n">
        <v>1</v>
      </c>
      <c r="Z8" t="n">
        <v>10</v>
      </c>
      <c r="AA8" t="n">
        <v>584.8185381059934</v>
      </c>
      <c r="AB8" t="n">
        <v>800.1745242096233</v>
      </c>
      <c r="AC8" t="n">
        <v>723.8069906710543</v>
      </c>
      <c r="AD8" t="n">
        <v>584818.5381059934</v>
      </c>
      <c r="AE8" t="n">
        <v>800174.5242096233</v>
      </c>
      <c r="AF8" t="n">
        <v>1.110215963005925e-06</v>
      </c>
      <c r="AG8" t="n">
        <v>27</v>
      </c>
      <c r="AH8" t="n">
        <v>723806.9906710543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4.9323</v>
      </c>
      <c r="E9" t="n">
        <v>20.27</v>
      </c>
      <c r="F9" t="n">
        <v>15.26</v>
      </c>
      <c r="G9" t="n">
        <v>16.06</v>
      </c>
      <c r="H9" t="n">
        <v>0.23</v>
      </c>
      <c r="I9" t="n">
        <v>57</v>
      </c>
      <c r="J9" t="n">
        <v>216.22</v>
      </c>
      <c r="K9" t="n">
        <v>56.13</v>
      </c>
      <c r="L9" t="n">
        <v>2.75</v>
      </c>
      <c r="M9" t="n">
        <v>55</v>
      </c>
      <c r="N9" t="n">
        <v>47.35</v>
      </c>
      <c r="O9" t="n">
        <v>26901.66</v>
      </c>
      <c r="P9" t="n">
        <v>215.18</v>
      </c>
      <c r="Q9" t="n">
        <v>1389.82</v>
      </c>
      <c r="R9" t="n">
        <v>76.53</v>
      </c>
      <c r="S9" t="n">
        <v>39.31</v>
      </c>
      <c r="T9" t="n">
        <v>17547.64</v>
      </c>
      <c r="U9" t="n">
        <v>0.51</v>
      </c>
      <c r="V9" t="n">
        <v>0.84</v>
      </c>
      <c r="W9" t="n">
        <v>3.45</v>
      </c>
      <c r="X9" t="n">
        <v>1.13</v>
      </c>
      <c r="Y9" t="n">
        <v>1</v>
      </c>
      <c r="Z9" t="n">
        <v>10</v>
      </c>
      <c r="AA9" t="n">
        <v>573.0109382633954</v>
      </c>
      <c r="AB9" t="n">
        <v>784.0188451904398</v>
      </c>
      <c r="AC9" t="n">
        <v>709.1931869828239</v>
      </c>
      <c r="AD9" t="n">
        <v>573010.9382633953</v>
      </c>
      <c r="AE9" t="n">
        <v>784018.8451904398</v>
      </c>
      <c r="AF9" t="n">
        <v>1.134059187825483e-06</v>
      </c>
      <c r="AG9" t="n">
        <v>27</v>
      </c>
      <c r="AH9" t="n">
        <v>709193.1869828239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5.0102</v>
      </c>
      <c r="E10" t="n">
        <v>19.96</v>
      </c>
      <c r="F10" t="n">
        <v>15.15</v>
      </c>
      <c r="G10" t="n">
        <v>17.48</v>
      </c>
      <c r="H10" t="n">
        <v>0.25</v>
      </c>
      <c r="I10" t="n">
        <v>52</v>
      </c>
      <c r="J10" t="n">
        <v>216.63</v>
      </c>
      <c r="K10" t="n">
        <v>56.13</v>
      </c>
      <c r="L10" t="n">
        <v>3</v>
      </c>
      <c r="M10" t="n">
        <v>50</v>
      </c>
      <c r="N10" t="n">
        <v>47.51</v>
      </c>
      <c r="O10" t="n">
        <v>26952.08</v>
      </c>
      <c r="P10" t="n">
        <v>212.54</v>
      </c>
      <c r="Q10" t="n">
        <v>1389.83</v>
      </c>
      <c r="R10" t="n">
        <v>73.26000000000001</v>
      </c>
      <c r="S10" t="n">
        <v>39.31</v>
      </c>
      <c r="T10" t="n">
        <v>15934.35</v>
      </c>
      <c r="U10" t="n">
        <v>0.54</v>
      </c>
      <c r="V10" t="n">
        <v>0.85</v>
      </c>
      <c r="W10" t="n">
        <v>3.45</v>
      </c>
      <c r="X10" t="n">
        <v>1.03</v>
      </c>
      <c r="Y10" t="n">
        <v>1</v>
      </c>
      <c r="Z10" t="n">
        <v>10</v>
      </c>
      <c r="AA10" t="n">
        <v>555.4595198160753</v>
      </c>
      <c r="AB10" t="n">
        <v>760.004220156883</v>
      </c>
      <c r="AC10" t="n">
        <v>687.4704840577318</v>
      </c>
      <c r="AD10" t="n">
        <v>555459.5198160752</v>
      </c>
      <c r="AE10" t="n">
        <v>760004.220156883</v>
      </c>
      <c r="AF10" t="n">
        <v>1.151970347067947e-06</v>
      </c>
      <c r="AG10" t="n">
        <v>26</v>
      </c>
      <c r="AH10" t="n">
        <v>687470.4840577318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5.0731</v>
      </c>
      <c r="E11" t="n">
        <v>19.71</v>
      </c>
      <c r="F11" t="n">
        <v>15.07</v>
      </c>
      <c r="G11" t="n">
        <v>18.84</v>
      </c>
      <c r="H11" t="n">
        <v>0.27</v>
      </c>
      <c r="I11" t="n">
        <v>48</v>
      </c>
      <c r="J11" t="n">
        <v>217.04</v>
      </c>
      <c r="K11" t="n">
        <v>56.13</v>
      </c>
      <c r="L11" t="n">
        <v>3.25</v>
      </c>
      <c r="M11" t="n">
        <v>46</v>
      </c>
      <c r="N11" t="n">
        <v>47.66</v>
      </c>
      <c r="O11" t="n">
        <v>27002.55</v>
      </c>
      <c r="P11" t="n">
        <v>210.08</v>
      </c>
      <c r="Q11" t="n">
        <v>1389.89</v>
      </c>
      <c r="R11" t="n">
        <v>70.84999999999999</v>
      </c>
      <c r="S11" t="n">
        <v>39.31</v>
      </c>
      <c r="T11" t="n">
        <v>14750.48</v>
      </c>
      <c r="U11" t="n">
        <v>0.55</v>
      </c>
      <c r="V11" t="n">
        <v>0.85</v>
      </c>
      <c r="W11" t="n">
        <v>3.44</v>
      </c>
      <c r="X11" t="n">
        <v>0.95</v>
      </c>
      <c r="Y11" t="n">
        <v>1</v>
      </c>
      <c r="Z11" t="n">
        <v>10</v>
      </c>
      <c r="AA11" t="n">
        <v>548.3043459575148</v>
      </c>
      <c r="AB11" t="n">
        <v>750.2141956196085</v>
      </c>
      <c r="AC11" t="n">
        <v>678.614805721909</v>
      </c>
      <c r="AD11" t="n">
        <v>548304.3459575148</v>
      </c>
      <c r="AE11" t="n">
        <v>750214.1956196085</v>
      </c>
      <c r="AF11" t="n">
        <v>1.166432630974891e-06</v>
      </c>
      <c r="AG11" t="n">
        <v>26</v>
      </c>
      <c r="AH11" t="n">
        <v>678614.8057219089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5.1398</v>
      </c>
      <c r="E12" t="n">
        <v>19.46</v>
      </c>
      <c r="F12" t="n">
        <v>14.99</v>
      </c>
      <c r="G12" t="n">
        <v>20.43</v>
      </c>
      <c r="H12" t="n">
        <v>0.29</v>
      </c>
      <c r="I12" t="n">
        <v>44</v>
      </c>
      <c r="J12" t="n">
        <v>217.45</v>
      </c>
      <c r="K12" t="n">
        <v>56.13</v>
      </c>
      <c r="L12" t="n">
        <v>3.5</v>
      </c>
      <c r="M12" t="n">
        <v>42</v>
      </c>
      <c r="N12" t="n">
        <v>47.82</v>
      </c>
      <c r="O12" t="n">
        <v>27053.07</v>
      </c>
      <c r="P12" t="n">
        <v>207.61</v>
      </c>
      <c r="Q12" t="n">
        <v>1389.85</v>
      </c>
      <c r="R12" t="n">
        <v>68.13</v>
      </c>
      <c r="S12" t="n">
        <v>39.31</v>
      </c>
      <c r="T12" t="n">
        <v>13412.89</v>
      </c>
      <c r="U12" t="n">
        <v>0.58</v>
      </c>
      <c r="V12" t="n">
        <v>0.86</v>
      </c>
      <c r="W12" t="n">
        <v>3.43</v>
      </c>
      <c r="X12" t="n">
        <v>0.86</v>
      </c>
      <c r="Y12" t="n">
        <v>1</v>
      </c>
      <c r="Z12" t="n">
        <v>10</v>
      </c>
      <c r="AA12" t="n">
        <v>541.0841882941637</v>
      </c>
      <c r="AB12" t="n">
        <v>740.335257373736</v>
      </c>
      <c r="AC12" t="n">
        <v>669.6786994770456</v>
      </c>
      <c r="AD12" t="n">
        <v>541084.1882941637</v>
      </c>
      <c r="AE12" t="n">
        <v>740335.257373736</v>
      </c>
      <c r="AF12" t="n">
        <v>1.181768629966834e-06</v>
      </c>
      <c r="AG12" t="n">
        <v>26</v>
      </c>
      <c r="AH12" t="n">
        <v>669678.6994770456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5.1884</v>
      </c>
      <c r="E13" t="n">
        <v>19.27</v>
      </c>
      <c r="F13" t="n">
        <v>14.93</v>
      </c>
      <c r="G13" t="n">
        <v>21.85</v>
      </c>
      <c r="H13" t="n">
        <v>0.31</v>
      </c>
      <c r="I13" t="n">
        <v>41</v>
      </c>
      <c r="J13" t="n">
        <v>217.86</v>
      </c>
      <c r="K13" t="n">
        <v>56.13</v>
      </c>
      <c r="L13" t="n">
        <v>3.75</v>
      </c>
      <c r="M13" t="n">
        <v>39</v>
      </c>
      <c r="N13" t="n">
        <v>47.98</v>
      </c>
      <c r="O13" t="n">
        <v>27103.65</v>
      </c>
      <c r="P13" t="n">
        <v>205.27</v>
      </c>
      <c r="Q13" t="n">
        <v>1389.68</v>
      </c>
      <c r="R13" t="n">
        <v>66.72</v>
      </c>
      <c r="S13" t="n">
        <v>39.31</v>
      </c>
      <c r="T13" t="n">
        <v>12721.94</v>
      </c>
      <c r="U13" t="n">
        <v>0.59</v>
      </c>
      <c r="V13" t="n">
        <v>0.86</v>
      </c>
      <c r="W13" t="n">
        <v>3.42</v>
      </c>
      <c r="X13" t="n">
        <v>0.8100000000000001</v>
      </c>
      <c r="Y13" t="n">
        <v>1</v>
      </c>
      <c r="Z13" t="n">
        <v>10</v>
      </c>
      <c r="AA13" t="n">
        <v>535.3633313069085</v>
      </c>
      <c r="AB13" t="n">
        <v>732.5077284573759</v>
      </c>
      <c r="AC13" t="n">
        <v>662.598218934457</v>
      </c>
      <c r="AD13" t="n">
        <v>535363.3313069085</v>
      </c>
      <c r="AE13" t="n">
        <v>732507.7284573759</v>
      </c>
      <c r="AF13" t="n">
        <v>1.192942986053917e-06</v>
      </c>
      <c r="AG13" t="n">
        <v>26</v>
      </c>
      <c r="AH13" t="n">
        <v>662598.2189344571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5.2389</v>
      </c>
      <c r="E14" t="n">
        <v>19.09</v>
      </c>
      <c r="F14" t="n">
        <v>14.87</v>
      </c>
      <c r="G14" t="n">
        <v>23.48</v>
      </c>
      <c r="H14" t="n">
        <v>0.33</v>
      </c>
      <c r="I14" t="n">
        <v>38</v>
      </c>
      <c r="J14" t="n">
        <v>218.27</v>
      </c>
      <c r="K14" t="n">
        <v>56.13</v>
      </c>
      <c r="L14" t="n">
        <v>4</v>
      </c>
      <c r="M14" t="n">
        <v>36</v>
      </c>
      <c r="N14" t="n">
        <v>48.15</v>
      </c>
      <c r="O14" t="n">
        <v>27154.29</v>
      </c>
      <c r="P14" t="n">
        <v>203.71</v>
      </c>
      <c r="Q14" t="n">
        <v>1389.78</v>
      </c>
      <c r="R14" t="n">
        <v>64.65000000000001</v>
      </c>
      <c r="S14" t="n">
        <v>39.31</v>
      </c>
      <c r="T14" t="n">
        <v>11699.78</v>
      </c>
      <c r="U14" t="n">
        <v>0.61</v>
      </c>
      <c r="V14" t="n">
        <v>0.86</v>
      </c>
      <c r="W14" t="n">
        <v>3.42</v>
      </c>
      <c r="X14" t="n">
        <v>0.75</v>
      </c>
      <c r="Y14" t="n">
        <v>1</v>
      </c>
      <c r="Z14" t="n">
        <v>10</v>
      </c>
      <c r="AA14" t="n">
        <v>521.6335751383974</v>
      </c>
      <c r="AB14" t="n">
        <v>713.722070353526</v>
      </c>
      <c r="AC14" t="n">
        <v>645.6054376742018</v>
      </c>
      <c r="AD14" t="n">
        <v>521633.5751383974</v>
      </c>
      <c r="AE14" t="n">
        <v>713722.0703535259</v>
      </c>
      <c r="AF14" t="n">
        <v>1.204554199683499e-06</v>
      </c>
      <c r="AG14" t="n">
        <v>25</v>
      </c>
      <c r="AH14" t="n">
        <v>645605.4376742018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5.2875</v>
      </c>
      <c r="E15" t="n">
        <v>18.91</v>
      </c>
      <c r="F15" t="n">
        <v>14.82</v>
      </c>
      <c r="G15" t="n">
        <v>25.41</v>
      </c>
      <c r="H15" t="n">
        <v>0.35</v>
      </c>
      <c r="I15" t="n">
        <v>35</v>
      </c>
      <c r="J15" t="n">
        <v>218.68</v>
      </c>
      <c r="K15" t="n">
        <v>56.13</v>
      </c>
      <c r="L15" t="n">
        <v>4.25</v>
      </c>
      <c r="M15" t="n">
        <v>33</v>
      </c>
      <c r="N15" t="n">
        <v>48.31</v>
      </c>
      <c r="O15" t="n">
        <v>27204.98</v>
      </c>
      <c r="P15" t="n">
        <v>200.94</v>
      </c>
      <c r="Q15" t="n">
        <v>1389.71</v>
      </c>
      <c r="R15" t="n">
        <v>62.91</v>
      </c>
      <c r="S15" t="n">
        <v>39.31</v>
      </c>
      <c r="T15" t="n">
        <v>10844.93</v>
      </c>
      <c r="U15" t="n">
        <v>0.62</v>
      </c>
      <c r="V15" t="n">
        <v>0.87</v>
      </c>
      <c r="W15" t="n">
        <v>3.42</v>
      </c>
      <c r="X15" t="n">
        <v>0.7</v>
      </c>
      <c r="Y15" t="n">
        <v>1</v>
      </c>
      <c r="Z15" t="n">
        <v>10</v>
      </c>
      <c r="AA15" t="n">
        <v>515.7338508527981</v>
      </c>
      <c r="AB15" t="n">
        <v>705.649807308503</v>
      </c>
      <c r="AC15" t="n">
        <v>638.3035800847035</v>
      </c>
      <c r="AD15" t="n">
        <v>515733.8508527981</v>
      </c>
      <c r="AE15" t="n">
        <v>705649.807308503</v>
      </c>
      <c r="AF15" t="n">
        <v>1.215728555770582e-06</v>
      </c>
      <c r="AG15" t="n">
        <v>25</v>
      </c>
      <c r="AH15" t="n">
        <v>638303.5800847035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5.3284</v>
      </c>
      <c r="E16" t="n">
        <v>18.77</v>
      </c>
      <c r="F16" t="n">
        <v>14.76</v>
      </c>
      <c r="G16" t="n">
        <v>26.84</v>
      </c>
      <c r="H16" t="n">
        <v>0.36</v>
      </c>
      <c r="I16" t="n">
        <v>33</v>
      </c>
      <c r="J16" t="n">
        <v>219.09</v>
      </c>
      <c r="K16" t="n">
        <v>56.13</v>
      </c>
      <c r="L16" t="n">
        <v>4.5</v>
      </c>
      <c r="M16" t="n">
        <v>31</v>
      </c>
      <c r="N16" t="n">
        <v>48.47</v>
      </c>
      <c r="O16" t="n">
        <v>27255.72</v>
      </c>
      <c r="P16" t="n">
        <v>198.91</v>
      </c>
      <c r="Q16" t="n">
        <v>1389.66</v>
      </c>
      <c r="R16" t="n">
        <v>61.23</v>
      </c>
      <c r="S16" t="n">
        <v>39.31</v>
      </c>
      <c r="T16" t="n">
        <v>10017.22</v>
      </c>
      <c r="U16" t="n">
        <v>0.64</v>
      </c>
      <c r="V16" t="n">
        <v>0.87</v>
      </c>
      <c r="W16" t="n">
        <v>3.41</v>
      </c>
      <c r="X16" t="n">
        <v>0.64</v>
      </c>
      <c r="Y16" t="n">
        <v>1</v>
      </c>
      <c r="Z16" t="n">
        <v>10</v>
      </c>
      <c r="AA16" t="n">
        <v>511.0553520047294</v>
      </c>
      <c r="AB16" t="n">
        <v>699.2484787837732</v>
      </c>
      <c r="AC16" t="n">
        <v>632.513185370053</v>
      </c>
      <c r="AD16" t="n">
        <v>511055.3520047294</v>
      </c>
      <c r="AE16" t="n">
        <v>699248.4787837731</v>
      </c>
      <c r="AF16" t="n">
        <v>1.225132489185431e-06</v>
      </c>
      <c r="AG16" t="n">
        <v>25</v>
      </c>
      <c r="AH16" t="n">
        <v>632513.1853700529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5.3618</v>
      </c>
      <c r="E17" t="n">
        <v>18.65</v>
      </c>
      <c r="F17" t="n">
        <v>14.73</v>
      </c>
      <c r="G17" t="n">
        <v>28.51</v>
      </c>
      <c r="H17" t="n">
        <v>0.38</v>
      </c>
      <c r="I17" t="n">
        <v>31</v>
      </c>
      <c r="J17" t="n">
        <v>219.51</v>
      </c>
      <c r="K17" t="n">
        <v>56.13</v>
      </c>
      <c r="L17" t="n">
        <v>4.75</v>
      </c>
      <c r="M17" t="n">
        <v>29</v>
      </c>
      <c r="N17" t="n">
        <v>48.63</v>
      </c>
      <c r="O17" t="n">
        <v>27306.53</v>
      </c>
      <c r="P17" t="n">
        <v>197.13</v>
      </c>
      <c r="Q17" t="n">
        <v>1389.83</v>
      </c>
      <c r="R17" t="n">
        <v>60.18</v>
      </c>
      <c r="S17" t="n">
        <v>39.31</v>
      </c>
      <c r="T17" t="n">
        <v>9499.049999999999</v>
      </c>
      <c r="U17" t="n">
        <v>0.65</v>
      </c>
      <c r="V17" t="n">
        <v>0.87</v>
      </c>
      <c r="W17" t="n">
        <v>3.41</v>
      </c>
      <c r="X17" t="n">
        <v>0.61</v>
      </c>
      <c r="Y17" t="n">
        <v>1</v>
      </c>
      <c r="Z17" t="n">
        <v>10</v>
      </c>
      <c r="AA17" t="n">
        <v>507.273664219894</v>
      </c>
      <c r="AB17" t="n">
        <v>694.0742067202711</v>
      </c>
      <c r="AC17" t="n">
        <v>627.8327385701551</v>
      </c>
      <c r="AD17" t="n">
        <v>507273.664219894</v>
      </c>
      <c r="AE17" t="n">
        <v>694074.2067202711</v>
      </c>
      <c r="AF17" t="n">
        <v>1.232811984932521e-06</v>
      </c>
      <c r="AG17" t="n">
        <v>25</v>
      </c>
      <c r="AH17" t="n">
        <v>627832.7385701551</v>
      </c>
    </row>
    <row r="18">
      <c r="A18" t="n">
        <v>16</v>
      </c>
      <c r="B18" t="n">
        <v>110</v>
      </c>
      <c r="C18" t="inlineStr">
        <is>
          <t xml:space="preserve">CONCLUIDO	</t>
        </is>
      </c>
      <c r="D18" t="n">
        <v>5.3958</v>
      </c>
      <c r="E18" t="n">
        <v>18.53</v>
      </c>
      <c r="F18" t="n">
        <v>14.7</v>
      </c>
      <c r="G18" t="n">
        <v>30.4</v>
      </c>
      <c r="H18" t="n">
        <v>0.4</v>
      </c>
      <c r="I18" t="n">
        <v>29</v>
      </c>
      <c r="J18" t="n">
        <v>219.92</v>
      </c>
      <c r="K18" t="n">
        <v>56.13</v>
      </c>
      <c r="L18" t="n">
        <v>5</v>
      </c>
      <c r="M18" t="n">
        <v>27</v>
      </c>
      <c r="N18" t="n">
        <v>48.79</v>
      </c>
      <c r="O18" t="n">
        <v>27357.39</v>
      </c>
      <c r="P18" t="n">
        <v>195.1</v>
      </c>
      <c r="Q18" t="n">
        <v>1389.62</v>
      </c>
      <c r="R18" t="n">
        <v>59.08</v>
      </c>
      <c r="S18" t="n">
        <v>39.31</v>
      </c>
      <c r="T18" t="n">
        <v>8962.58</v>
      </c>
      <c r="U18" t="n">
        <v>0.67</v>
      </c>
      <c r="V18" t="n">
        <v>0.87</v>
      </c>
      <c r="W18" t="n">
        <v>3.41</v>
      </c>
      <c r="X18" t="n">
        <v>0.57</v>
      </c>
      <c r="Y18" t="n">
        <v>1</v>
      </c>
      <c r="Z18" t="n">
        <v>10</v>
      </c>
      <c r="AA18" t="n">
        <v>503.2553409200906</v>
      </c>
      <c r="AB18" t="n">
        <v>688.5761595055675</v>
      </c>
      <c r="AC18" t="n">
        <v>622.859417265065</v>
      </c>
      <c r="AD18" t="n">
        <v>503255.3409200906</v>
      </c>
      <c r="AE18" t="n">
        <v>688576.1595055675</v>
      </c>
      <c r="AF18" t="n">
        <v>1.240629435693032e-06</v>
      </c>
      <c r="AG18" t="n">
        <v>25</v>
      </c>
      <c r="AH18" t="n">
        <v>622859.417265065</v>
      </c>
    </row>
    <row r="19">
      <c r="A19" t="n">
        <v>17</v>
      </c>
      <c r="B19" t="n">
        <v>110</v>
      </c>
      <c r="C19" t="inlineStr">
        <is>
          <t xml:space="preserve">CONCLUIDO	</t>
        </is>
      </c>
      <c r="D19" t="n">
        <v>5.4178</v>
      </c>
      <c r="E19" t="n">
        <v>18.46</v>
      </c>
      <c r="F19" t="n">
        <v>14.66</v>
      </c>
      <c r="G19" t="n">
        <v>31.42</v>
      </c>
      <c r="H19" t="n">
        <v>0.42</v>
      </c>
      <c r="I19" t="n">
        <v>28</v>
      </c>
      <c r="J19" t="n">
        <v>220.33</v>
      </c>
      <c r="K19" t="n">
        <v>56.13</v>
      </c>
      <c r="L19" t="n">
        <v>5.25</v>
      </c>
      <c r="M19" t="n">
        <v>26</v>
      </c>
      <c r="N19" t="n">
        <v>48.95</v>
      </c>
      <c r="O19" t="n">
        <v>27408.3</v>
      </c>
      <c r="P19" t="n">
        <v>193.63</v>
      </c>
      <c r="Q19" t="n">
        <v>1389.67</v>
      </c>
      <c r="R19" t="n">
        <v>58.07</v>
      </c>
      <c r="S19" t="n">
        <v>39.31</v>
      </c>
      <c r="T19" t="n">
        <v>8459.969999999999</v>
      </c>
      <c r="U19" t="n">
        <v>0.68</v>
      </c>
      <c r="V19" t="n">
        <v>0.88</v>
      </c>
      <c r="W19" t="n">
        <v>3.41</v>
      </c>
      <c r="X19" t="n">
        <v>0.54</v>
      </c>
      <c r="Y19" t="n">
        <v>1</v>
      </c>
      <c r="Z19" t="n">
        <v>10</v>
      </c>
      <c r="AA19" t="n">
        <v>500.4069463246765</v>
      </c>
      <c r="AB19" t="n">
        <v>684.6788603578212</v>
      </c>
      <c r="AC19" t="n">
        <v>619.3340708780859</v>
      </c>
      <c r="AD19" t="n">
        <v>500406.9463246765</v>
      </c>
      <c r="AE19" t="n">
        <v>684678.8603578212</v>
      </c>
      <c r="AF19" t="n">
        <v>1.245687786185127e-06</v>
      </c>
      <c r="AG19" t="n">
        <v>25</v>
      </c>
      <c r="AH19" t="n">
        <v>619334.0708780859</v>
      </c>
    </row>
    <row r="20">
      <c r="A20" t="n">
        <v>18</v>
      </c>
      <c r="B20" t="n">
        <v>110</v>
      </c>
      <c r="C20" t="inlineStr">
        <is>
          <t xml:space="preserve">CONCLUIDO	</t>
        </is>
      </c>
      <c r="D20" t="n">
        <v>5.4547</v>
      </c>
      <c r="E20" t="n">
        <v>18.33</v>
      </c>
      <c r="F20" t="n">
        <v>14.62</v>
      </c>
      <c r="G20" t="n">
        <v>33.74</v>
      </c>
      <c r="H20" t="n">
        <v>0.44</v>
      </c>
      <c r="I20" t="n">
        <v>26</v>
      </c>
      <c r="J20" t="n">
        <v>220.74</v>
      </c>
      <c r="K20" t="n">
        <v>56.13</v>
      </c>
      <c r="L20" t="n">
        <v>5.5</v>
      </c>
      <c r="M20" t="n">
        <v>24</v>
      </c>
      <c r="N20" t="n">
        <v>49.12</v>
      </c>
      <c r="O20" t="n">
        <v>27459.27</v>
      </c>
      <c r="P20" t="n">
        <v>191.28</v>
      </c>
      <c r="Q20" t="n">
        <v>1389.57</v>
      </c>
      <c r="R20" t="n">
        <v>56.85</v>
      </c>
      <c r="S20" t="n">
        <v>39.31</v>
      </c>
      <c r="T20" t="n">
        <v>7862.04</v>
      </c>
      <c r="U20" t="n">
        <v>0.6899999999999999</v>
      </c>
      <c r="V20" t="n">
        <v>0.88</v>
      </c>
      <c r="W20" t="n">
        <v>3.4</v>
      </c>
      <c r="X20" t="n">
        <v>0.5</v>
      </c>
      <c r="Y20" t="n">
        <v>1</v>
      </c>
      <c r="Z20" t="n">
        <v>10</v>
      </c>
      <c r="AA20" t="n">
        <v>487.1336969617931</v>
      </c>
      <c r="AB20" t="n">
        <v>666.5178150050901</v>
      </c>
      <c r="AC20" t="n">
        <v>602.9062902046322</v>
      </c>
      <c r="AD20" t="n">
        <v>487133.6969617931</v>
      </c>
      <c r="AE20" t="n">
        <v>666517.8150050901</v>
      </c>
      <c r="AF20" t="n">
        <v>1.254172019510504e-06</v>
      </c>
      <c r="AG20" t="n">
        <v>24</v>
      </c>
      <c r="AH20" t="n">
        <v>602906.2902046322</v>
      </c>
    </row>
    <row r="21">
      <c r="A21" t="n">
        <v>19</v>
      </c>
      <c r="B21" t="n">
        <v>110</v>
      </c>
      <c r="C21" t="inlineStr">
        <is>
          <t xml:space="preserve">CONCLUIDO	</t>
        </is>
      </c>
      <c r="D21" t="n">
        <v>5.4703</v>
      </c>
      <c r="E21" t="n">
        <v>18.28</v>
      </c>
      <c r="F21" t="n">
        <v>14.61</v>
      </c>
      <c r="G21" t="n">
        <v>35.07</v>
      </c>
      <c r="H21" t="n">
        <v>0.46</v>
      </c>
      <c r="I21" t="n">
        <v>25</v>
      </c>
      <c r="J21" t="n">
        <v>221.16</v>
      </c>
      <c r="K21" t="n">
        <v>56.13</v>
      </c>
      <c r="L21" t="n">
        <v>5.75</v>
      </c>
      <c r="M21" t="n">
        <v>23</v>
      </c>
      <c r="N21" t="n">
        <v>49.28</v>
      </c>
      <c r="O21" t="n">
        <v>27510.3</v>
      </c>
      <c r="P21" t="n">
        <v>190.26</v>
      </c>
      <c r="Q21" t="n">
        <v>1389.57</v>
      </c>
      <c r="R21" t="n">
        <v>56.69</v>
      </c>
      <c r="S21" t="n">
        <v>39.31</v>
      </c>
      <c r="T21" t="n">
        <v>7783.12</v>
      </c>
      <c r="U21" t="n">
        <v>0.6899999999999999</v>
      </c>
      <c r="V21" t="n">
        <v>0.88</v>
      </c>
      <c r="W21" t="n">
        <v>3.4</v>
      </c>
      <c r="X21" t="n">
        <v>0.49</v>
      </c>
      <c r="Y21" t="n">
        <v>1</v>
      </c>
      <c r="Z21" t="n">
        <v>10</v>
      </c>
      <c r="AA21" t="n">
        <v>485.2806384977253</v>
      </c>
      <c r="AB21" t="n">
        <v>663.9823786633827</v>
      </c>
      <c r="AC21" t="n">
        <v>600.6128323488703</v>
      </c>
      <c r="AD21" t="n">
        <v>485280.6384977253</v>
      </c>
      <c r="AE21" t="n">
        <v>663982.3786633827</v>
      </c>
      <c r="AF21" t="n">
        <v>1.257758849859444e-06</v>
      </c>
      <c r="AG21" t="n">
        <v>24</v>
      </c>
      <c r="AH21" t="n">
        <v>600612.8323488702</v>
      </c>
    </row>
    <row r="22">
      <c r="A22" t="n">
        <v>20</v>
      </c>
      <c r="B22" t="n">
        <v>110</v>
      </c>
      <c r="C22" t="inlineStr">
        <is>
          <t xml:space="preserve">CONCLUIDO	</t>
        </is>
      </c>
      <c r="D22" t="n">
        <v>5.4916</v>
      </c>
      <c r="E22" t="n">
        <v>18.21</v>
      </c>
      <c r="F22" t="n">
        <v>14.58</v>
      </c>
      <c r="G22" t="n">
        <v>36.46</v>
      </c>
      <c r="H22" t="n">
        <v>0.48</v>
      </c>
      <c r="I22" t="n">
        <v>24</v>
      </c>
      <c r="J22" t="n">
        <v>221.57</v>
      </c>
      <c r="K22" t="n">
        <v>56.13</v>
      </c>
      <c r="L22" t="n">
        <v>6</v>
      </c>
      <c r="M22" t="n">
        <v>22</v>
      </c>
      <c r="N22" t="n">
        <v>49.45</v>
      </c>
      <c r="O22" t="n">
        <v>27561.39</v>
      </c>
      <c r="P22" t="n">
        <v>187.55</v>
      </c>
      <c r="Q22" t="n">
        <v>1389.57</v>
      </c>
      <c r="R22" t="n">
        <v>55.65</v>
      </c>
      <c r="S22" t="n">
        <v>39.31</v>
      </c>
      <c r="T22" t="n">
        <v>7270.32</v>
      </c>
      <c r="U22" t="n">
        <v>0.71</v>
      </c>
      <c r="V22" t="n">
        <v>0.88</v>
      </c>
      <c r="W22" t="n">
        <v>3.4</v>
      </c>
      <c r="X22" t="n">
        <v>0.46</v>
      </c>
      <c r="Y22" t="n">
        <v>1</v>
      </c>
      <c r="Z22" t="n">
        <v>10</v>
      </c>
      <c r="AA22" t="n">
        <v>481.3696663386369</v>
      </c>
      <c r="AB22" t="n">
        <v>658.6312140154037</v>
      </c>
      <c r="AC22" t="n">
        <v>595.7723753444875</v>
      </c>
      <c r="AD22" t="n">
        <v>481369.6663386369</v>
      </c>
      <c r="AE22" t="n">
        <v>658631.2140154036</v>
      </c>
      <c r="AF22" t="n">
        <v>1.262656252835882e-06</v>
      </c>
      <c r="AG22" t="n">
        <v>24</v>
      </c>
      <c r="AH22" t="n">
        <v>595772.3753444875</v>
      </c>
    </row>
    <row r="23">
      <c r="A23" t="n">
        <v>21</v>
      </c>
      <c r="B23" t="n">
        <v>110</v>
      </c>
      <c r="C23" t="inlineStr">
        <is>
          <t xml:space="preserve">CONCLUIDO	</t>
        </is>
      </c>
      <c r="D23" t="n">
        <v>5.5067</v>
      </c>
      <c r="E23" t="n">
        <v>18.16</v>
      </c>
      <c r="F23" t="n">
        <v>14.58</v>
      </c>
      <c r="G23" t="n">
        <v>38.02</v>
      </c>
      <c r="H23" t="n">
        <v>0.5</v>
      </c>
      <c r="I23" t="n">
        <v>23</v>
      </c>
      <c r="J23" t="n">
        <v>221.99</v>
      </c>
      <c r="K23" t="n">
        <v>56.13</v>
      </c>
      <c r="L23" t="n">
        <v>6.25</v>
      </c>
      <c r="M23" t="n">
        <v>21</v>
      </c>
      <c r="N23" t="n">
        <v>49.61</v>
      </c>
      <c r="O23" t="n">
        <v>27612.53</v>
      </c>
      <c r="P23" t="n">
        <v>185.89</v>
      </c>
      <c r="Q23" t="n">
        <v>1389.67</v>
      </c>
      <c r="R23" t="n">
        <v>55.31</v>
      </c>
      <c r="S23" t="n">
        <v>39.31</v>
      </c>
      <c r="T23" t="n">
        <v>7107.95</v>
      </c>
      <c r="U23" t="n">
        <v>0.71</v>
      </c>
      <c r="V23" t="n">
        <v>0.88</v>
      </c>
      <c r="W23" t="n">
        <v>3.4</v>
      </c>
      <c r="X23" t="n">
        <v>0.45</v>
      </c>
      <c r="Y23" t="n">
        <v>1</v>
      </c>
      <c r="Z23" t="n">
        <v>10</v>
      </c>
      <c r="AA23" t="n">
        <v>478.9934655197526</v>
      </c>
      <c r="AB23" t="n">
        <v>655.3799912244244</v>
      </c>
      <c r="AC23" t="n">
        <v>592.8314446935594</v>
      </c>
      <c r="AD23" t="n">
        <v>478993.4655197526</v>
      </c>
      <c r="AE23" t="n">
        <v>655379.9912244244</v>
      </c>
      <c r="AF23" t="n">
        <v>1.266128120673638e-06</v>
      </c>
      <c r="AG23" t="n">
        <v>24</v>
      </c>
      <c r="AH23" t="n">
        <v>592831.4446935594</v>
      </c>
    </row>
    <row r="24">
      <c r="A24" t="n">
        <v>22</v>
      </c>
      <c r="B24" t="n">
        <v>110</v>
      </c>
      <c r="C24" t="inlineStr">
        <is>
          <t xml:space="preserve">CONCLUIDO	</t>
        </is>
      </c>
      <c r="D24" t="n">
        <v>5.5285</v>
      </c>
      <c r="E24" t="n">
        <v>18.09</v>
      </c>
      <c r="F24" t="n">
        <v>14.55</v>
      </c>
      <c r="G24" t="n">
        <v>39.67</v>
      </c>
      <c r="H24" t="n">
        <v>0.52</v>
      </c>
      <c r="I24" t="n">
        <v>22</v>
      </c>
      <c r="J24" t="n">
        <v>222.4</v>
      </c>
      <c r="K24" t="n">
        <v>56.13</v>
      </c>
      <c r="L24" t="n">
        <v>6.5</v>
      </c>
      <c r="M24" t="n">
        <v>20</v>
      </c>
      <c r="N24" t="n">
        <v>49.78</v>
      </c>
      <c r="O24" t="n">
        <v>27663.85</v>
      </c>
      <c r="P24" t="n">
        <v>184.37</v>
      </c>
      <c r="Q24" t="n">
        <v>1389.62</v>
      </c>
      <c r="R24" t="n">
        <v>54.5</v>
      </c>
      <c r="S24" t="n">
        <v>39.31</v>
      </c>
      <c r="T24" t="n">
        <v>6705.93</v>
      </c>
      <c r="U24" t="n">
        <v>0.72</v>
      </c>
      <c r="V24" t="n">
        <v>0.88</v>
      </c>
      <c r="W24" t="n">
        <v>3.4</v>
      </c>
      <c r="X24" t="n">
        <v>0.42</v>
      </c>
      <c r="Y24" t="n">
        <v>1</v>
      </c>
      <c r="Z24" t="n">
        <v>10</v>
      </c>
      <c r="AA24" t="n">
        <v>476.2801417283817</v>
      </c>
      <c r="AB24" t="n">
        <v>651.6675019096734</v>
      </c>
      <c r="AC24" t="n">
        <v>589.4732701484967</v>
      </c>
      <c r="AD24" t="n">
        <v>476280.1417283817</v>
      </c>
      <c r="AE24" t="n">
        <v>651667.5019096734</v>
      </c>
      <c r="AF24" t="n">
        <v>1.27114048616126e-06</v>
      </c>
      <c r="AG24" t="n">
        <v>24</v>
      </c>
      <c r="AH24" t="n">
        <v>589473.2701484967</v>
      </c>
    </row>
    <row r="25">
      <c r="A25" t="n">
        <v>23</v>
      </c>
      <c r="B25" t="n">
        <v>110</v>
      </c>
      <c r="C25" t="inlineStr">
        <is>
          <t xml:space="preserve">CONCLUIDO	</t>
        </is>
      </c>
      <c r="D25" t="n">
        <v>5.5546</v>
      </c>
      <c r="E25" t="n">
        <v>18</v>
      </c>
      <c r="F25" t="n">
        <v>14.5</v>
      </c>
      <c r="G25" t="n">
        <v>41.44</v>
      </c>
      <c r="H25" t="n">
        <v>0.54</v>
      </c>
      <c r="I25" t="n">
        <v>21</v>
      </c>
      <c r="J25" t="n">
        <v>222.82</v>
      </c>
      <c r="K25" t="n">
        <v>56.13</v>
      </c>
      <c r="L25" t="n">
        <v>6.75</v>
      </c>
      <c r="M25" t="n">
        <v>19</v>
      </c>
      <c r="N25" t="n">
        <v>49.94</v>
      </c>
      <c r="O25" t="n">
        <v>27715.11</v>
      </c>
      <c r="P25" t="n">
        <v>181.85</v>
      </c>
      <c r="Q25" t="n">
        <v>1389.59</v>
      </c>
      <c r="R25" t="n">
        <v>53.26</v>
      </c>
      <c r="S25" t="n">
        <v>39.31</v>
      </c>
      <c r="T25" t="n">
        <v>6090.85</v>
      </c>
      <c r="U25" t="n">
        <v>0.74</v>
      </c>
      <c r="V25" t="n">
        <v>0.89</v>
      </c>
      <c r="W25" t="n">
        <v>3.39</v>
      </c>
      <c r="X25" t="n">
        <v>0.38</v>
      </c>
      <c r="Y25" t="n">
        <v>1</v>
      </c>
      <c r="Z25" t="n">
        <v>10</v>
      </c>
      <c r="AA25" t="n">
        <v>472.2949179760018</v>
      </c>
      <c r="AB25" t="n">
        <v>646.2147429560039</v>
      </c>
      <c r="AC25" t="n">
        <v>584.5409148563701</v>
      </c>
      <c r="AD25" t="n">
        <v>472294.9179760018</v>
      </c>
      <c r="AE25" t="n">
        <v>646214.7429560039</v>
      </c>
      <c r="AF25" t="n">
        <v>1.277141529245063e-06</v>
      </c>
      <c r="AG25" t="n">
        <v>24</v>
      </c>
      <c r="AH25" t="n">
        <v>584540.9148563702</v>
      </c>
    </row>
    <row r="26">
      <c r="A26" t="n">
        <v>24</v>
      </c>
      <c r="B26" t="n">
        <v>110</v>
      </c>
      <c r="C26" t="inlineStr">
        <is>
          <t xml:space="preserve">CONCLUIDO	</t>
        </is>
      </c>
      <c r="D26" t="n">
        <v>5.5687</v>
      </c>
      <c r="E26" t="n">
        <v>17.96</v>
      </c>
      <c r="F26" t="n">
        <v>14.5</v>
      </c>
      <c r="G26" t="n">
        <v>43.5</v>
      </c>
      <c r="H26" t="n">
        <v>0.5600000000000001</v>
      </c>
      <c r="I26" t="n">
        <v>20</v>
      </c>
      <c r="J26" t="n">
        <v>223.23</v>
      </c>
      <c r="K26" t="n">
        <v>56.13</v>
      </c>
      <c r="L26" t="n">
        <v>7</v>
      </c>
      <c r="M26" t="n">
        <v>18</v>
      </c>
      <c r="N26" t="n">
        <v>50.11</v>
      </c>
      <c r="O26" t="n">
        <v>27766.43</v>
      </c>
      <c r="P26" t="n">
        <v>181.4</v>
      </c>
      <c r="Q26" t="n">
        <v>1389.66</v>
      </c>
      <c r="R26" t="n">
        <v>53.23</v>
      </c>
      <c r="S26" t="n">
        <v>39.31</v>
      </c>
      <c r="T26" t="n">
        <v>6078.57</v>
      </c>
      <c r="U26" t="n">
        <v>0.74</v>
      </c>
      <c r="V26" t="n">
        <v>0.89</v>
      </c>
      <c r="W26" t="n">
        <v>3.39</v>
      </c>
      <c r="X26" t="n">
        <v>0.38</v>
      </c>
      <c r="Y26" t="n">
        <v>1</v>
      </c>
      <c r="Z26" t="n">
        <v>10</v>
      </c>
      <c r="AA26" t="n">
        <v>471.1987917115438</v>
      </c>
      <c r="AB26" t="n">
        <v>644.7149746432946</v>
      </c>
      <c r="AC26" t="n">
        <v>583.1842823264878</v>
      </c>
      <c r="AD26" t="n">
        <v>471198.7917115439</v>
      </c>
      <c r="AE26" t="n">
        <v>644714.9746432946</v>
      </c>
      <c r="AF26" t="n">
        <v>1.280383472060452e-06</v>
      </c>
      <c r="AG26" t="n">
        <v>24</v>
      </c>
      <c r="AH26" t="n">
        <v>583184.2823264878</v>
      </c>
    </row>
    <row r="27">
      <c r="A27" t="n">
        <v>25</v>
      </c>
      <c r="B27" t="n">
        <v>110</v>
      </c>
      <c r="C27" t="inlineStr">
        <is>
          <t xml:space="preserve">CONCLUIDO	</t>
        </is>
      </c>
      <c r="D27" t="n">
        <v>5.5885</v>
      </c>
      <c r="E27" t="n">
        <v>17.89</v>
      </c>
      <c r="F27" t="n">
        <v>14.48</v>
      </c>
      <c r="G27" t="n">
        <v>45.72</v>
      </c>
      <c r="H27" t="n">
        <v>0.58</v>
      </c>
      <c r="I27" t="n">
        <v>19</v>
      </c>
      <c r="J27" t="n">
        <v>223.65</v>
      </c>
      <c r="K27" t="n">
        <v>56.13</v>
      </c>
      <c r="L27" t="n">
        <v>7.25</v>
      </c>
      <c r="M27" t="n">
        <v>17</v>
      </c>
      <c r="N27" t="n">
        <v>50.27</v>
      </c>
      <c r="O27" t="n">
        <v>27817.81</v>
      </c>
      <c r="P27" t="n">
        <v>179.25</v>
      </c>
      <c r="Q27" t="n">
        <v>1389.63</v>
      </c>
      <c r="R27" t="n">
        <v>52.36</v>
      </c>
      <c r="S27" t="n">
        <v>39.31</v>
      </c>
      <c r="T27" t="n">
        <v>5652.12</v>
      </c>
      <c r="U27" t="n">
        <v>0.75</v>
      </c>
      <c r="V27" t="n">
        <v>0.89</v>
      </c>
      <c r="W27" t="n">
        <v>3.39</v>
      </c>
      <c r="X27" t="n">
        <v>0.36</v>
      </c>
      <c r="Y27" t="n">
        <v>1</v>
      </c>
      <c r="Z27" t="n">
        <v>10</v>
      </c>
      <c r="AA27" t="n">
        <v>468.0794729833615</v>
      </c>
      <c r="AB27" t="n">
        <v>640.4469851447656</v>
      </c>
      <c r="AC27" t="n">
        <v>579.3236237555376</v>
      </c>
      <c r="AD27" t="n">
        <v>468079.4729833615</v>
      </c>
      <c r="AE27" t="n">
        <v>640446.9851447656</v>
      </c>
      <c r="AF27" t="n">
        <v>1.284935987503337e-06</v>
      </c>
      <c r="AG27" t="n">
        <v>24</v>
      </c>
      <c r="AH27" t="n">
        <v>579323.6237555376</v>
      </c>
    </row>
    <row r="28">
      <c r="A28" t="n">
        <v>26</v>
      </c>
      <c r="B28" t="n">
        <v>110</v>
      </c>
      <c r="C28" t="inlineStr">
        <is>
          <t xml:space="preserve">CONCLUIDO	</t>
        </is>
      </c>
      <c r="D28" t="n">
        <v>5.6059</v>
      </c>
      <c r="E28" t="n">
        <v>17.84</v>
      </c>
      <c r="F28" t="n">
        <v>14.47</v>
      </c>
      <c r="G28" t="n">
        <v>48.22</v>
      </c>
      <c r="H28" t="n">
        <v>0.59</v>
      </c>
      <c r="I28" t="n">
        <v>18</v>
      </c>
      <c r="J28" t="n">
        <v>224.07</v>
      </c>
      <c r="K28" t="n">
        <v>56.13</v>
      </c>
      <c r="L28" t="n">
        <v>7.5</v>
      </c>
      <c r="M28" t="n">
        <v>16</v>
      </c>
      <c r="N28" t="n">
        <v>50.44</v>
      </c>
      <c r="O28" t="n">
        <v>27869.24</v>
      </c>
      <c r="P28" t="n">
        <v>177.13</v>
      </c>
      <c r="Q28" t="n">
        <v>1389.69</v>
      </c>
      <c r="R28" t="n">
        <v>52.02</v>
      </c>
      <c r="S28" t="n">
        <v>39.31</v>
      </c>
      <c r="T28" t="n">
        <v>5484.02</v>
      </c>
      <c r="U28" t="n">
        <v>0.76</v>
      </c>
      <c r="V28" t="n">
        <v>0.89</v>
      </c>
      <c r="W28" t="n">
        <v>3.39</v>
      </c>
      <c r="X28" t="n">
        <v>0.34</v>
      </c>
      <c r="Y28" t="n">
        <v>1</v>
      </c>
      <c r="Z28" t="n">
        <v>10</v>
      </c>
      <c r="AA28" t="n">
        <v>465.1745483286059</v>
      </c>
      <c r="AB28" t="n">
        <v>636.4723390758979</v>
      </c>
      <c r="AC28" t="n">
        <v>575.7283123290318</v>
      </c>
      <c r="AD28" t="n">
        <v>465174.5483286059</v>
      </c>
      <c r="AE28" t="n">
        <v>636472.3390758979</v>
      </c>
      <c r="AF28" t="n">
        <v>1.28893668289254e-06</v>
      </c>
      <c r="AG28" t="n">
        <v>24</v>
      </c>
      <c r="AH28" t="n">
        <v>575728.3123290319</v>
      </c>
    </row>
    <row r="29">
      <c r="A29" t="n">
        <v>27</v>
      </c>
      <c r="B29" t="n">
        <v>110</v>
      </c>
      <c r="C29" t="inlineStr">
        <is>
          <t xml:space="preserve">CONCLUIDO	</t>
        </is>
      </c>
      <c r="D29" t="n">
        <v>5.6074</v>
      </c>
      <c r="E29" t="n">
        <v>17.83</v>
      </c>
      <c r="F29" t="n">
        <v>14.46</v>
      </c>
      <c r="G29" t="n">
        <v>48.2</v>
      </c>
      <c r="H29" t="n">
        <v>0.61</v>
      </c>
      <c r="I29" t="n">
        <v>18</v>
      </c>
      <c r="J29" t="n">
        <v>224.49</v>
      </c>
      <c r="K29" t="n">
        <v>56.13</v>
      </c>
      <c r="L29" t="n">
        <v>7.75</v>
      </c>
      <c r="M29" t="n">
        <v>16</v>
      </c>
      <c r="N29" t="n">
        <v>50.61</v>
      </c>
      <c r="O29" t="n">
        <v>27920.73</v>
      </c>
      <c r="P29" t="n">
        <v>173.97</v>
      </c>
      <c r="Q29" t="n">
        <v>1389.65</v>
      </c>
      <c r="R29" t="n">
        <v>51.99</v>
      </c>
      <c r="S29" t="n">
        <v>39.31</v>
      </c>
      <c r="T29" t="n">
        <v>5470.98</v>
      </c>
      <c r="U29" t="n">
        <v>0.76</v>
      </c>
      <c r="V29" t="n">
        <v>0.89</v>
      </c>
      <c r="W29" t="n">
        <v>3.39</v>
      </c>
      <c r="X29" t="n">
        <v>0.34</v>
      </c>
      <c r="Y29" t="n">
        <v>1</v>
      </c>
      <c r="Z29" t="n">
        <v>10</v>
      </c>
      <c r="AA29" t="n">
        <v>461.9849605394566</v>
      </c>
      <c r="AB29" t="n">
        <v>632.1082043481017</v>
      </c>
      <c r="AC29" t="n">
        <v>571.780684494555</v>
      </c>
      <c r="AD29" t="n">
        <v>461984.9605394566</v>
      </c>
      <c r="AE29" t="n">
        <v>632108.2043481017</v>
      </c>
      <c r="AF29" t="n">
        <v>1.289281570426092e-06</v>
      </c>
      <c r="AG29" t="n">
        <v>24</v>
      </c>
      <c r="AH29" t="n">
        <v>571780.684494555</v>
      </c>
    </row>
    <row r="30">
      <c r="A30" t="n">
        <v>28</v>
      </c>
      <c r="B30" t="n">
        <v>110</v>
      </c>
      <c r="C30" t="inlineStr">
        <is>
          <t xml:space="preserve">CONCLUIDO	</t>
        </is>
      </c>
      <c r="D30" t="n">
        <v>5.6275</v>
      </c>
      <c r="E30" t="n">
        <v>17.77</v>
      </c>
      <c r="F30" t="n">
        <v>14.44</v>
      </c>
      <c r="G30" t="n">
        <v>50.96</v>
      </c>
      <c r="H30" t="n">
        <v>0.63</v>
      </c>
      <c r="I30" t="n">
        <v>17</v>
      </c>
      <c r="J30" t="n">
        <v>224.9</v>
      </c>
      <c r="K30" t="n">
        <v>56.13</v>
      </c>
      <c r="L30" t="n">
        <v>8</v>
      </c>
      <c r="M30" t="n">
        <v>15</v>
      </c>
      <c r="N30" t="n">
        <v>50.78</v>
      </c>
      <c r="O30" t="n">
        <v>27972.28</v>
      </c>
      <c r="P30" t="n">
        <v>173.87</v>
      </c>
      <c r="Q30" t="n">
        <v>1389.62</v>
      </c>
      <c r="R30" t="n">
        <v>51.28</v>
      </c>
      <c r="S30" t="n">
        <v>39.31</v>
      </c>
      <c r="T30" t="n">
        <v>5121.43</v>
      </c>
      <c r="U30" t="n">
        <v>0.77</v>
      </c>
      <c r="V30" t="n">
        <v>0.89</v>
      </c>
      <c r="W30" t="n">
        <v>3.38</v>
      </c>
      <c r="X30" t="n">
        <v>0.32</v>
      </c>
      <c r="Y30" t="n">
        <v>1</v>
      </c>
      <c r="Z30" t="n">
        <v>10</v>
      </c>
      <c r="AA30" t="n">
        <v>460.888818513336</v>
      </c>
      <c r="AB30" t="n">
        <v>630.6084144695905</v>
      </c>
      <c r="AC30" t="n">
        <v>570.4240324570804</v>
      </c>
      <c r="AD30" t="n">
        <v>460888.818513336</v>
      </c>
      <c r="AE30" t="n">
        <v>630608.4144695904</v>
      </c>
      <c r="AF30" t="n">
        <v>1.293903063375688e-06</v>
      </c>
      <c r="AG30" t="n">
        <v>24</v>
      </c>
      <c r="AH30" t="n">
        <v>570424.0324570804</v>
      </c>
    </row>
    <row r="31">
      <c r="A31" t="n">
        <v>29</v>
      </c>
      <c r="B31" t="n">
        <v>110</v>
      </c>
      <c r="C31" t="inlineStr">
        <is>
          <t xml:space="preserve">CONCLUIDO	</t>
        </is>
      </c>
      <c r="D31" t="n">
        <v>5.6472</v>
      </c>
      <c r="E31" t="n">
        <v>17.71</v>
      </c>
      <c r="F31" t="n">
        <v>14.42</v>
      </c>
      <c r="G31" t="n">
        <v>54.07</v>
      </c>
      <c r="H31" t="n">
        <v>0.65</v>
      </c>
      <c r="I31" t="n">
        <v>16</v>
      </c>
      <c r="J31" t="n">
        <v>225.32</v>
      </c>
      <c r="K31" t="n">
        <v>56.13</v>
      </c>
      <c r="L31" t="n">
        <v>8.25</v>
      </c>
      <c r="M31" t="n">
        <v>14</v>
      </c>
      <c r="N31" t="n">
        <v>50.95</v>
      </c>
      <c r="O31" t="n">
        <v>28023.89</v>
      </c>
      <c r="P31" t="n">
        <v>169.86</v>
      </c>
      <c r="Q31" t="n">
        <v>1389.71</v>
      </c>
      <c r="R31" t="n">
        <v>50.56</v>
      </c>
      <c r="S31" t="n">
        <v>39.31</v>
      </c>
      <c r="T31" t="n">
        <v>4767.86</v>
      </c>
      <c r="U31" t="n">
        <v>0.78</v>
      </c>
      <c r="V31" t="n">
        <v>0.89</v>
      </c>
      <c r="W31" t="n">
        <v>3.39</v>
      </c>
      <c r="X31" t="n">
        <v>0.3</v>
      </c>
      <c r="Y31" t="n">
        <v>1</v>
      </c>
      <c r="Z31" t="n">
        <v>10</v>
      </c>
      <c r="AA31" t="n">
        <v>456.0500601955511</v>
      </c>
      <c r="AB31" t="n">
        <v>623.987811868246</v>
      </c>
      <c r="AC31" t="n">
        <v>564.4352908759342</v>
      </c>
      <c r="AD31" t="n">
        <v>456050.0601955511</v>
      </c>
      <c r="AE31" t="n">
        <v>623987.8118682461</v>
      </c>
      <c r="AF31" t="n">
        <v>1.298432586316336e-06</v>
      </c>
      <c r="AG31" t="n">
        <v>24</v>
      </c>
      <c r="AH31" t="n">
        <v>564435.2908759343</v>
      </c>
    </row>
    <row r="32">
      <c r="A32" t="n">
        <v>30</v>
      </c>
      <c r="B32" t="n">
        <v>110</v>
      </c>
      <c r="C32" t="inlineStr">
        <is>
          <t xml:space="preserve">CONCLUIDO	</t>
        </is>
      </c>
      <c r="D32" t="n">
        <v>5.6457</v>
      </c>
      <c r="E32" t="n">
        <v>17.71</v>
      </c>
      <c r="F32" t="n">
        <v>14.42</v>
      </c>
      <c r="G32" t="n">
        <v>54.09</v>
      </c>
      <c r="H32" t="n">
        <v>0.67</v>
      </c>
      <c r="I32" t="n">
        <v>16</v>
      </c>
      <c r="J32" t="n">
        <v>225.74</v>
      </c>
      <c r="K32" t="n">
        <v>56.13</v>
      </c>
      <c r="L32" t="n">
        <v>8.5</v>
      </c>
      <c r="M32" t="n">
        <v>12</v>
      </c>
      <c r="N32" t="n">
        <v>51.11</v>
      </c>
      <c r="O32" t="n">
        <v>28075.56</v>
      </c>
      <c r="P32" t="n">
        <v>169.75</v>
      </c>
      <c r="Q32" t="n">
        <v>1389.66</v>
      </c>
      <c r="R32" t="n">
        <v>50.63</v>
      </c>
      <c r="S32" t="n">
        <v>39.31</v>
      </c>
      <c r="T32" t="n">
        <v>4801.67</v>
      </c>
      <c r="U32" t="n">
        <v>0.78</v>
      </c>
      <c r="V32" t="n">
        <v>0.89</v>
      </c>
      <c r="W32" t="n">
        <v>3.39</v>
      </c>
      <c r="X32" t="n">
        <v>0.3</v>
      </c>
      <c r="Y32" t="n">
        <v>1</v>
      </c>
      <c r="Z32" t="n">
        <v>10</v>
      </c>
      <c r="AA32" t="n">
        <v>456.0085878364486</v>
      </c>
      <c r="AB32" t="n">
        <v>623.9310675568906</v>
      </c>
      <c r="AC32" t="n">
        <v>564.3839621620135</v>
      </c>
      <c r="AD32" t="n">
        <v>456008.5878364486</v>
      </c>
      <c r="AE32" t="n">
        <v>623931.0675568907</v>
      </c>
      <c r="AF32" t="n">
        <v>1.298087698782784e-06</v>
      </c>
      <c r="AG32" t="n">
        <v>24</v>
      </c>
      <c r="AH32" t="n">
        <v>564383.9621620135</v>
      </c>
    </row>
    <row r="33">
      <c r="A33" t="n">
        <v>31</v>
      </c>
      <c r="B33" t="n">
        <v>110</v>
      </c>
      <c r="C33" t="inlineStr">
        <is>
          <t xml:space="preserve">CONCLUIDO	</t>
        </is>
      </c>
      <c r="D33" t="n">
        <v>5.6601</v>
      </c>
      <c r="E33" t="n">
        <v>17.67</v>
      </c>
      <c r="F33" t="n">
        <v>14.42</v>
      </c>
      <c r="G33" t="n">
        <v>57.69</v>
      </c>
      <c r="H33" t="n">
        <v>0.6899999999999999</v>
      </c>
      <c r="I33" t="n">
        <v>15</v>
      </c>
      <c r="J33" t="n">
        <v>226.16</v>
      </c>
      <c r="K33" t="n">
        <v>56.13</v>
      </c>
      <c r="L33" t="n">
        <v>8.75</v>
      </c>
      <c r="M33" t="n">
        <v>11</v>
      </c>
      <c r="N33" t="n">
        <v>51.28</v>
      </c>
      <c r="O33" t="n">
        <v>28127.29</v>
      </c>
      <c r="P33" t="n">
        <v>168.11</v>
      </c>
      <c r="Q33" t="n">
        <v>1389.63</v>
      </c>
      <c r="R33" t="n">
        <v>50.5</v>
      </c>
      <c r="S33" t="n">
        <v>39.31</v>
      </c>
      <c r="T33" t="n">
        <v>4741.48</v>
      </c>
      <c r="U33" t="n">
        <v>0.78</v>
      </c>
      <c r="V33" t="n">
        <v>0.89</v>
      </c>
      <c r="W33" t="n">
        <v>3.39</v>
      </c>
      <c r="X33" t="n">
        <v>0.3</v>
      </c>
      <c r="Y33" t="n">
        <v>1</v>
      </c>
      <c r="Z33" t="n">
        <v>10</v>
      </c>
      <c r="AA33" t="n">
        <v>453.8137194921068</v>
      </c>
      <c r="AB33" t="n">
        <v>620.9279518574048</v>
      </c>
      <c r="AC33" t="n">
        <v>561.6674596099872</v>
      </c>
      <c r="AD33" t="n">
        <v>453813.7194921068</v>
      </c>
      <c r="AE33" t="n">
        <v>620927.9518574048</v>
      </c>
      <c r="AF33" t="n">
        <v>1.301398619104883e-06</v>
      </c>
      <c r="AG33" t="n">
        <v>24</v>
      </c>
      <c r="AH33" t="n">
        <v>561667.4596099872</v>
      </c>
    </row>
    <row r="34">
      <c r="A34" t="n">
        <v>32</v>
      </c>
      <c r="B34" t="n">
        <v>110</v>
      </c>
      <c r="C34" t="inlineStr">
        <is>
          <t xml:space="preserve">CONCLUIDO	</t>
        </is>
      </c>
      <c r="D34" t="n">
        <v>5.6614</v>
      </c>
      <c r="E34" t="n">
        <v>17.66</v>
      </c>
      <c r="F34" t="n">
        <v>14.42</v>
      </c>
      <c r="G34" t="n">
        <v>57.67</v>
      </c>
      <c r="H34" t="n">
        <v>0.71</v>
      </c>
      <c r="I34" t="n">
        <v>15</v>
      </c>
      <c r="J34" t="n">
        <v>226.58</v>
      </c>
      <c r="K34" t="n">
        <v>56.13</v>
      </c>
      <c r="L34" t="n">
        <v>9</v>
      </c>
      <c r="M34" t="n">
        <v>8</v>
      </c>
      <c r="N34" t="n">
        <v>51.45</v>
      </c>
      <c r="O34" t="n">
        <v>28179.08</v>
      </c>
      <c r="P34" t="n">
        <v>166.83</v>
      </c>
      <c r="Q34" t="n">
        <v>1389.57</v>
      </c>
      <c r="R34" t="n">
        <v>50.33</v>
      </c>
      <c r="S34" t="n">
        <v>39.31</v>
      </c>
      <c r="T34" t="n">
        <v>4656.43</v>
      </c>
      <c r="U34" t="n">
        <v>0.78</v>
      </c>
      <c r="V34" t="n">
        <v>0.89</v>
      </c>
      <c r="W34" t="n">
        <v>3.39</v>
      </c>
      <c r="X34" t="n">
        <v>0.3</v>
      </c>
      <c r="Y34" t="n">
        <v>1</v>
      </c>
      <c r="Z34" t="n">
        <v>10</v>
      </c>
      <c r="AA34" t="n">
        <v>443.7111959484935</v>
      </c>
      <c r="AB34" t="n">
        <v>607.1052334531499</v>
      </c>
      <c r="AC34" t="n">
        <v>549.1639620499271</v>
      </c>
      <c r="AD34" t="n">
        <v>443711.1959484936</v>
      </c>
      <c r="AE34" t="n">
        <v>607105.2334531499</v>
      </c>
      <c r="AF34" t="n">
        <v>1.301697521633962e-06</v>
      </c>
      <c r="AG34" t="n">
        <v>23</v>
      </c>
      <c r="AH34" t="n">
        <v>549163.9620499271</v>
      </c>
    </row>
    <row r="35">
      <c r="A35" t="n">
        <v>33</v>
      </c>
      <c r="B35" t="n">
        <v>110</v>
      </c>
      <c r="C35" t="inlineStr">
        <is>
          <t xml:space="preserve">CONCLUIDO	</t>
        </is>
      </c>
      <c r="D35" t="n">
        <v>5.659</v>
      </c>
      <c r="E35" t="n">
        <v>17.67</v>
      </c>
      <c r="F35" t="n">
        <v>14.42</v>
      </c>
      <c r="G35" t="n">
        <v>57.7</v>
      </c>
      <c r="H35" t="n">
        <v>0.72</v>
      </c>
      <c r="I35" t="n">
        <v>15</v>
      </c>
      <c r="J35" t="n">
        <v>227</v>
      </c>
      <c r="K35" t="n">
        <v>56.13</v>
      </c>
      <c r="L35" t="n">
        <v>9.25</v>
      </c>
      <c r="M35" t="n">
        <v>7</v>
      </c>
      <c r="N35" t="n">
        <v>51.62</v>
      </c>
      <c r="O35" t="n">
        <v>28230.92</v>
      </c>
      <c r="P35" t="n">
        <v>166.26</v>
      </c>
      <c r="Q35" t="n">
        <v>1389.67</v>
      </c>
      <c r="R35" t="n">
        <v>50.64</v>
      </c>
      <c r="S35" t="n">
        <v>39.31</v>
      </c>
      <c r="T35" t="n">
        <v>4809.96</v>
      </c>
      <c r="U35" t="n">
        <v>0.78</v>
      </c>
      <c r="V35" t="n">
        <v>0.89</v>
      </c>
      <c r="W35" t="n">
        <v>3.39</v>
      </c>
      <c r="X35" t="n">
        <v>0.3</v>
      </c>
      <c r="Y35" t="n">
        <v>1</v>
      </c>
      <c r="Z35" t="n">
        <v>10</v>
      </c>
      <c r="AA35" t="n">
        <v>452.0814696780722</v>
      </c>
      <c r="AB35" t="n">
        <v>618.5578112403745</v>
      </c>
      <c r="AC35" t="n">
        <v>559.5235218869331</v>
      </c>
      <c r="AD35" t="n">
        <v>452081.4696780721</v>
      </c>
      <c r="AE35" t="n">
        <v>618557.8112403745</v>
      </c>
      <c r="AF35" t="n">
        <v>1.301145701580278e-06</v>
      </c>
      <c r="AG35" t="n">
        <v>24</v>
      </c>
      <c r="AH35" t="n">
        <v>559523.521886933</v>
      </c>
    </row>
    <row r="36">
      <c r="A36" t="n">
        <v>34</v>
      </c>
      <c r="B36" t="n">
        <v>110</v>
      </c>
      <c r="C36" t="inlineStr">
        <is>
          <t xml:space="preserve">CONCLUIDO	</t>
        </is>
      </c>
      <c r="D36" t="n">
        <v>5.6831</v>
      </c>
      <c r="E36" t="n">
        <v>17.6</v>
      </c>
      <c r="F36" t="n">
        <v>14.39</v>
      </c>
      <c r="G36" t="n">
        <v>61.68</v>
      </c>
      <c r="H36" t="n">
        <v>0.74</v>
      </c>
      <c r="I36" t="n">
        <v>14</v>
      </c>
      <c r="J36" t="n">
        <v>227.42</v>
      </c>
      <c r="K36" t="n">
        <v>56.13</v>
      </c>
      <c r="L36" t="n">
        <v>9.5</v>
      </c>
      <c r="M36" t="n">
        <v>2</v>
      </c>
      <c r="N36" t="n">
        <v>51.8</v>
      </c>
      <c r="O36" t="n">
        <v>28282.83</v>
      </c>
      <c r="P36" t="n">
        <v>165.47</v>
      </c>
      <c r="Q36" t="n">
        <v>1389.73</v>
      </c>
      <c r="R36" t="n">
        <v>49.41</v>
      </c>
      <c r="S36" t="n">
        <v>39.31</v>
      </c>
      <c r="T36" t="n">
        <v>4200.01</v>
      </c>
      <c r="U36" t="n">
        <v>0.8</v>
      </c>
      <c r="V36" t="n">
        <v>0.89</v>
      </c>
      <c r="W36" t="n">
        <v>3.39</v>
      </c>
      <c r="X36" t="n">
        <v>0.27</v>
      </c>
      <c r="Y36" t="n">
        <v>1</v>
      </c>
      <c r="Z36" t="n">
        <v>10</v>
      </c>
      <c r="AA36" t="n">
        <v>441.330628112969</v>
      </c>
      <c r="AB36" t="n">
        <v>603.8480355173444</v>
      </c>
      <c r="AC36" t="n">
        <v>546.217626513609</v>
      </c>
      <c r="AD36" t="n">
        <v>441330.628112969</v>
      </c>
      <c r="AE36" t="n">
        <v>603848.0355173445</v>
      </c>
      <c r="AF36" t="n">
        <v>1.306686894619346e-06</v>
      </c>
      <c r="AG36" t="n">
        <v>23</v>
      </c>
      <c r="AH36" t="n">
        <v>546217.6265136091</v>
      </c>
    </row>
    <row r="37">
      <c r="A37" t="n">
        <v>35</v>
      </c>
      <c r="B37" t="n">
        <v>110</v>
      </c>
      <c r="C37" t="inlineStr">
        <is>
          <t xml:space="preserve">CONCLUIDO	</t>
        </is>
      </c>
      <c r="D37" t="n">
        <v>5.6815</v>
      </c>
      <c r="E37" t="n">
        <v>17.6</v>
      </c>
      <c r="F37" t="n">
        <v>14.4</v>
      </c>
      <c r="G37" t="n">
        <v>61.7</v>
      </c>
      <c r="H37" t="n">
        <v>0.76</v>
      </c>
      <c r="I37" t="n">
        <v>14</v>
      </c>
      <c r="J37" t="n">
        <v>227.84</v>
      </c>
      <c r="K37" t="n">
        <v>56.13</v>
      </c>
      <c r="L37" t="n">
        <v>9.75</v>
      </c>
      <c r="M37" t="n">
        <v>2</v>
      </c>
      <c r="N37" t="n">
        <v>51.97</v>
      </c>
      <c r="O37" t="n">
        <v>28334.8</v>
      </c>
      <c r="P37" t="n">
        <v>165.41</v>
      </c>
      <c r="Q37" t="n">
        <v>1389.6</v>
      </c>
      <c r="R37" t="n">
        <v>49.55</v>
      </c>
      <c r="S37" t="n">
        <v>39.31</v>
      </c>
      <c r="T37" t="n">
        <v>4269.79</v>
      </c>
      <c r="U37" t="n">
        <v>0.79</v>
      </c>
      <c r="V37" t="n">
        <v>0.89</v>
      </c>
      <c r="W37" t="n">
        <v>3.39</v>
      </c>
      <c r="X37" t="n">
        <v>0.28</v>
      </c>
      <c r="Y37" t="n">
        <v>1</v>
      </c>
      <c r="Z37" t="n">
        <v>10</v>
      </c>
      <c r="AA37" t="n">
        <v>441.3945822551919</v>
      </c>
      <c r="AB37" t="n">
        <v>603.9355403961914</v>
      </c>
      <c r="AC37" t="n">
        <v>546.2967800496327</v>
      </c>
      <c r="AD37" t="n">
        <v>441394.5822551919</v>
      </c>
      <c r="AE37" t="n">
        <v>603935.5403961914</v>
      </c>
      <c r="AF37" t="n">
        <v>1.306319014583557e-06</v>
      </c>
      <c r="AG37" t="n">
        <v>23</v>
      </c>
      <c r="AH37" t="n">
        <v>546296.7800496328</v>
      </c>
    </row>
    <row r="38">
      <c r="A38" t="n">
        <v>36</v>
      </c>
      <c r="B38" t="n">
        <v>110</v>
      </c>
      <c r="C38" t="inlineStr">
        <is>
          <t xml:space="preserve">CONCLUIDO	</t>
        </is>
      </c>
      <c r="D38" t="n">
        <v>5.6809</v>
      </c>
      <c r="E38" t="n">
        <v>17.6</v>
      </c>
      <c r="F38" t="n">
        <v>14.4</v>
      </c>
      <c r="G38" t="n">
        <v>61.71</v>
      </c>
      <c r="H38" t="n">
        <v>0.78</v>
      </c>
      <c r="I38" t="n">
        <v>14</v>
      </c>
      <c r="J38" t="n">
        <v>228.27</v>
      </c>
      <c r="K38" t="n">
        <v>56.13</v>
      </c>
      <c r="L38" t="n">
        <v>10</v>
      </c>
      <c r="M38" t="n">
        <v>0</v>
      </c>
      <c r="N38" t="n">
        <v>52.14</v>
      </c>
      <c r="O38" t="n">
        <v>28386.82</v>
      </c>
      <c r="P38" t="n">
        <v>165.34</v>
      </c>
      <c r="Q38" t="n">
        <v>1389.62</v>
      </c>
      <c r="R38" t="n">
        <v>49.55</v>
      </c>
      <c r="S38" t="n">
        <v>39.31</v>
      </c>
      <c r="T38" t="n">
        <v>4268.51</v>
      </c>
      <c r="U38" t="n">
        <v>0.79</v>
      </c>
      <c r="V38" t="n">
        <v>0.89</v>
      </c>
      <c r="W38" t="n">
        <v>3.4</v>
      </c>
      <c r="X38" t="n">
        <v>0.28</v>
      </c>
      <c r="Y38" t="n">
        <v>1</v>
      </c>
      <c r="Z38" t="n">
        <v>10</v>
      </c>
      <c r="AA38" t="n">
        <v>441.3525730145794</v>
      </c>
      <c r="AB38" t="n">
        <v>603.8780614998685</v>
      </c>
      <c r="AC38" t="n">
        <v>546.2447868585027</v>
      </c>
      <c r="AD38" t="n">
        <v>441352.5730145794</v>
      </c>
      <c r="AE38" t="n">
        <v>603878.0614998685</v>
      </c>
      <c r="AF38" t="n">
        <v>1.306181059570137e-06</v>
      </c>
      <c r="AG38" t="n">
        <v>23</v>
      </c>
      <c r="AH38" t="n">
        <v>546244.7868585028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2024-09-24T15:31:45Z</dcterms:created>
  <dcterms:modified xmlns:dcterms="http://purl.org/dc/terms/" xmlns:xsi="http://www.w3.org/2001/XMLSchema-instance" xsi:type="dcterms:W3CDTF">2024-09-24T15:31:45Z</dcterms:modified>
</cp:coreProperties>
</file>