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Com SPAD 2 Drones/vel20/field_100ha_100ha_10%_12m_0_LM/"/>
    </mc:Choice>
  </mc:AlternateContent>
  <xr:revisionPtr revIDLastSave="267" documentId="11_3313418FBDF3753E4285815A9A789E9A6EBDCD26" xr6:coauthVersionLast="47" xr6:coauthVersionMax="47" xr10:uidLastSave="{85306997-E53A-4D31-B9C0-453E0F4DBDB9}"/>
  <bookViews>
    <workbookView xWindow="-120" yWindow="-120" windowWidth="29040" windowHeight="1584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<sst xmlns="http://schemas.openxmlformats.org/spreadsheetml/2006/main" count="808" uniqueCount="70">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</sst>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775-48D7-B914-0AED408B3B9F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775-48D7-B914-0AED408B3B9F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775-48D7-B914-0AED408B3B9F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775-48D7-B914-0AED408B3B9F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775-48D7-B914-0AED408B3B9F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775-48D7-B914-0AED408B3B9F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775-48D7-B914-0AED408B3B9F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775-48D7-B914-0AED408B3B9F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775-48D7-B914-0AED408B3B9F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775-48D7-B914-0AED408B3B9F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775-48D7-B914-0AED408B3B9F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775-48D7-B914-0AED408B3B9F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775-48D7-B914-0AED408B3B9F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775-48D7-B914-0AED408B3B9F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5775-48D7-B914-0AED408B3B9F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5775-48D7-B914-0AED408B3B9F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5775-48D7-B914-0AED408B3B9F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5775-48D7-B914-0AED408B3B9F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5775-48D7-B914-0AED408B3B9F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5775-48D7-B914-0AED408B3B9F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5775-48D7-B914-0AED408B3B9F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5775-48D7-B914-0AED408B3B9F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5775-48D7-B914-0AED408B3B9F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5775-48D7-B914-0AED408B3B9F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5775-48D7-B914-0AED408B3B9F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5775-48D7-B914-0AED408B3B9F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5775-48D7-B914-0AED408B3B9F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5775-48D7-B914-0AED408B3B9F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5775-48D7-B914-0AED408B3B9F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5775-48D7-B914-0AED408B3B9F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5775-48D7-B914-0AED408B3B9F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5775-48D7-B914-0AED408B3B9F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5775-48D7-B914-0AED408B3B9F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5775-48D7-B914-0AED408B3B9F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5775-48D7-B914-0AED408B3B9F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5775-48D7-B914-0AED408B3B9F}"/>
              </c:ext>
            </c:extLst>
          </c:dPt>
          <c:xVal>
            <c:numRef>
              <c:f>gráficos!$A$7:$A$42</c:f>
              <c:numCache>
                <c:formatCode>General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xVal>
          <c:yVal>
            <c:numRef>
              <c:f>gráficos!$B$7:$B$42</c:f>
              <c:numCache>
                <c:formatCode>General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5775-48D7-B914-0AED408B3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CD002-8372-471A-A8CB-EB110681FA5B}">
  <dimension ref="A1:T20"/>
  <sheetViews>
    <sheetView tabSelected="1" workbookViewId="0"/>
  </sheetViews>
  <sheetFormatPr defaultRowHeight="15" x14ac:dyDescent="0.25"/>
  <sheetData>
    <row r="1" spans="1:20" x14ac:dyDescent="0.25">
      <c r="B1" t="s">
        <v>41</v>
      </c>
      <c r="C1" t="s">
        <v>1</v>
      </c>
      <c r="D1" t="s">
        <v>42</v>
      </c>
      <c r="E1" t="s">
        <v>43</v>
      </c>
      <c r="F1" t="s">
        <v>5</v>
      </c>
      <c r="G1" t="s">
        <v>44</v>
      </c>
      <c r="H1" t="s">
        <v>48</v>
      </c>
      <c r="I1" t="s">
        <v>28</v>
      </c>
      <c r="J1" t="s">
        <v>49</v>
      </c>
      <c r="K1" t="s">
        <v>46</v>
      </c>
      <c r="L1" t="s">
        <v>45</v>
      </c>
      <c r="M1" t="s">
        <v>47</v>
      </c>
      <c r="N1" t="s">
        <v>50</v>
      </c>
    </row>
    <row r="2" spans="1:20" x14ac:dyDescent="0.25">
      <c r="A2" t="s">
        <v>51</v>
      </c>
      <c r="B2">
        <v>2.1187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578</v>
      </c>
      <c r="F2">
        <f>_xlfn.XLOOKUP(B2,RESULTADOS_0!D:D,RESULTADOS_0!F:F,0,0,1)</f>
        <v>39.130000000000003</v>
      </c>
      <c r="G2">
        <f>_xlfn.XLOOKUP(B2,RESULTADOS_0!D:D,RESULTADOS_0!M:M,0,0,1)</f>
        <v>0</v>
      </c>
      <c r="H2">
        <f>_xlfn.XLOOKUP(B2,RESULTADOS_0!D:D,RESULTADOS_0!AF:AF,0,0,1)</f>
        <v>4.0366131755609286E-6</v>
      </c>
      <c r="I2">
        <f>_xlfn.XLOOKUP(B2,RESULTADOS_0!D:D,RESULTADOS_0!AC:AC,0,0,1)</f>
        <v>191.3574502303515</v>
      </c>
      <c r="J2">
        <f>_xlfn.XLOOKUP(B2,RESULTADOS_0!D:D,RESULTADOS_0!G:G,0,0,1)</f>
        <v>4.0599999999999996</v>
      </c>
      <c r="K2">
        <v>2.1187</v>
      </c>
      <c r="L2">
        <v>100</v>
      </c>
      <c r="M2">
        <v>10</v>
      </c>
      <c r="N2">
        <f>_xlfn.XLOOKUP(B2,RESULTADOS_0!D:D,RESULTADOS_0!AH:AH,0,0,1)</f>
        <v>191357.4502303515</v>
      </c>
      <c r="T2">
        <v>20</v>
      </c>
    </row>
    <row r="3" spans="1:20" x14ac:dyDescent="0.25">
      <c r="A3" t="s">
        <v>52</v>
      </c>
      <c r="B3">
        <v>2.7635000000000001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387</v>
      </c>
      <c r="F3">
        <f>_xlfn.XLOOKUP(B3,RESULTADOS_1!D:D,RESULTADOS_1!F:F,0,0,1)</f>
        <v>30.19</v>
      </c>
      <c r="G3">
        <f>_xlfn.XLOOKUP(B3,RESULTADOS_1!D:D,RESULTADOS_1!M:M,0,0,1)</f>
        <v>0</v>
      </c>
      <c r="H3">
        <f>_xlfn.XLOOKUP(B3,RESULTADOS_1!D:D,RESULTADOS_1!AF:AF,0,0,1)</f>
        <v>5.084591899876923E-6</v>
      </c>
      <c r="I3">
        <f>_xlfn.XLOOKUP(B3,RESULTADOS_1!D:D,RESULTADOS_1!AC:AC,0,0,1)</f>
        <v>151.1050157483235</v>
      </c>
      <c r="J3">
        <f>_xlfn.XLOOKUP(B3,RESULTADOS_1!D:D,RESULTADOS_1!G:G,0,0,1)</f>
        <v>4.68</v>
      </c>
      <c r="K3">
        <v>2.7635000000000001</v>
      </c>
      <c r="N3">
        <f>_xlfn.XLOOKUP(B3,RESULTADOS_1!D:D,RESULTADOS_1!AH:AH,0,0,1)</f>
        <v>151105.01574832349</v>
      </c>
    </row>
    <row r="4" spans="1:20" x14ac:dyDescent="0.25">
      <c r="A4" t="s">
        <v>53</v>
      </c>
      <c r="B4">
        <v>3.2288000000000001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291</v>
      </c>
      <c r="F4">
        <f>_xlfn.XLOOKUP(B4,RESULTADOS_2!D:D,RESULTADOS_2!F:F,0,0,1)</f>
        <v>25.67</v>
      </c>
      <c r="G4">
        <f>_xlfn.XLOOKUP(B4,RESULTADOS_2!D:D,RESULTADOS_2!M:M,0,0,1)</f>
        <v>0</v>
      </c>
      <c r="H4">
        <f>_xlfn.XLOOKUP(B4,RESULTADOS_2!D:D,RESULTADOS_2!AF:AF,0,0,1)</f>
        <v>5.77911825193637E-6</v>
      </c>
      <c r="I4">
        <f>_xlfn.XLOOKUP(B4,RESULTADOS_2!D:D,RESULTADOS_2!AC:AC,0,0,1)</f>
        <v>131.3996415141726</v>
      </c>
      <c r="J4">
        <f>_xlfn.XLOOKUP(B4,RESULTADOS_2!D:D,RESULTADOS_2!G:G,0,0,1)</f>
        <v>5.29</v>
      </c>
      <c r="K4">
        <v>3.2288000000000001</v>
      </c>
      <c r="N4">
        <f>_xlfn.XLOOKUP(B4,RESULTADOS_2!D:D,RESULTADOS_2!AH:AH,0,0,1)</f>
        <v>131399.6415141726</v>
      </c>
    </row>
    <row r="5" spans="1:20" x14ac:dyDescent="0.25">
      <c r="A5" t="s">
        <v>54</v>
      </c>
      <c r="B5">
        <v>3.5745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233</v>
      </c>
      <c r="F5">
        <f>_xlfn.XLOOKUP(B5,RESULTADOS_3!D:D,RESULTADOS_3!F:F,0,0,1)</f>
        <v>22.94</v>
      </c>
      <c r="G5">
        <f>_xlfn.XLOOKUP(B5,RESULTADOS_3!D:D,RESULTADOS_3!M:M,0,0,1)</f>
        <v>0</v>
      </c>
      <c r="H5">
        <f>_xlfn.XLOOKUP(B5,RESULTADOS_3!D:D,RESULTADOS_3!AF:AF,0,0,1)</f>
        <v>6.2516987946527323E-6</v>
      </c>
      <c r="I5">
        <f>_xlfn.XLOOKUP(B5,RESULTADOS_3!D:D,RESULTADOS_3!AC:AC,0,0,1)</f>
        <v>116.47123700809659</v>
      </c>
      <c r="J5">
        <f>_xlfn.XLOOKUP(B5,RESULTADOS_3!D:D,RESULTADOS_3!G:G,0,0,1)</f>
        <v>5.91</v>
      </c>
      <c r="K5">
        <v>3.5745</v>
      </c>
      <c r="N5">
        <f>_xlfn.XLOOKUP(B5,RESULTADOS_3!D:D,RESULTADOS_3!AH:AH,0,0,1)</f>
        <v>116471.23700809661</v>
      </c>
    </row>
    <row r="6" spans="1:20" x14ac:dyDescent="0.25">
      <c r="A6" t="s">
        <v>55</v>
      </c>
      <c r="B6">
        <v>3.8374000000000001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195</v>
      </c>
      <c r="F6">
        <f>_xlfn.XLOOKUP(B6,RESULTADOS_4!D:D,RESULTADOS_4!F:F,0,0,1)</f>
        <v>21.18</v>
      </c>
      <c r="G6">
        <f>_xlfn.XLOOKUP(B6,RESULTADOS_4!D:D,RESULTADOS_4!M:M,0,0,1)</f>
        <v>0</v>
      </c>
      <c r="H6">
        <f>_xlfn.XLOOKUP(B6,RESULTADOS_4!D:D,RESULTADOS_4!AF:AF,0,0,1)</f>
        <v>6.5782523585616823E-6</v>
      </c>
      <c r="I6">
        <f>_xlfn.XLOOKUP(B6,RESULTADOS_4!D:D,RESULTADOS_4!AC:AC,0,0,1)</f>
        <v>113.4519582323038</v>
      </c>
      <c r="J6">
        <f>_xlfn.XLOOKUP(B6,RESULTADOS_4!D:D,RESULTADOS_4!G:G,0,0,1)</f>
        <v>6.52</v>
      </c>
      <c r="K6">
        <v>3.8374000000000001</v>
      </c>
      <c r="N6">
        <f>_xlfn.XLOOKUP(B6,RESULTADOS_4!D:D,RESULTADOS_4!AH:AH,0,0,1)</f>
        <v>113451.9582323038</v>
      </c>
    </row>
    <row r="7" spans="1:20" x14ac:dyDescent="0.25">
      <c r="A7" t="s">
        <v>56</v>
      </c>
      <c r="B7">
        <v>4.0564999999999998</v>
      </c>
      <c r="C7">
        <f>_xlfn.XLOOKUP(B7,RESULTADOS_5!D:D,RESULTADOS_5!B:B,0,0,1)</f>
        <v>35</v>
      </c>
      <c r="D7">
        <f>_xlfn.XLOOKUP(B7,RESULTADOS_5!D:D,RESULTADOS_5!L:L,0,0,1)</f>
        <v>2</v>
      </c>
      <c r="E7">
        <f>_xlfn.XLOOKUP(B7,RESULTADOS_5!D:D,RESULTADOS_5!I:I,0,0,1)</f>
        <v>167</v>
      </c>
      <c r="F7">
        <f>_xlfn.XLOOKUP(B7,RESULTADOS_5!D:D,RESULTADOS_5!F:F,0,0,1)</f>
        <v>19.88</v>
      </c>
      <c r="G7">
        <f>_xlfn.XLOOKUP(B7,RESULTADOS_5!D:D,RESULTADOS_5!M:M,0,0,1)</f>
        <v>0</v>
      </c>
      <c r="H7">
        <f>_xlfn.XLOOKUP(B7,RESULTADOS_5!D:D,RESULTADOS_5!AF:AF,0,0,1)</f>
        <v>6.8311297950090644E-6</v>
      </c>
      <c r="I7">
        <f>_xlfn.XLOOKUP(B7,RESULTADOS_5!D:D,RESULTADOS_5!AC:AC,0,0,1)</f>
        <v>112.036701771041</v>
      </c>
      <c r="J7">
        <f>_xlfn.XLOOKUP(B7,RESULTADOS_5!D:D,RESULTADOS_5!G:G,0,0,1)</f>
        <v>7.14</v>
      </c>
      <c r="K7">
        <v>4.0564999999999998</v>
      </c>
      <c r="N7">
        <f>_xlfn.XLOOKUP(B7,RESULTADOS_5!D:D,RESULTADOS_5!AH:AH,0,0,1)</f>
        <v>112036.701771041</v>
      </c>
    </row>
    <row r="8" spans="1:20" x14ac:dyDescent="0.25">
      <c r="A8" t="s">
        <v>57</v>
      </c>
      <c r="B8">
        <v>4.2427000000000001</v>
      </c>
      <c r="C8">
        <f>_xlfn.XLOOKUP(B8,RESULTADOS_6!D:D,RESULTADOS_6!B:B,0,0,1)</f>
        <v>40</v>
      </c>
      <c r="D8">
        <f>_xlfn.XLOOKUP(B8,RESULTADOS_6!D:D,RESULTADOS_6!L:L,0,0,1)</f>
        <v>2</v>
      </c>
      <c r="E8">
        <f>_xlfn.XLOOKUP(B8,RESULTADOS_6!D:D,RESULTADOS_6!I:I,0,0,1)</f>
        <v>146</v>
      </c>
      <c r="F8">
        <f>_xlfn.XLOOKUP(B8,RESULTADOS_6!D:D,RESULTADOS_6!F:F,0,0,1)</f>
        <v>18.87</v>
      </c>
      <c r="G8">
        <f>_xlfn.XLOOKUP(B8,RESULTADOS_6!D:D,RESULTADOS_6!M:M,0,0,1)</f>
        <v>0</v>
      </c>
      <c r="H8">
        <f>_xlfn.XLOOKUP(B8,RESULTADOS_6!D:D,RESULTADOS_6!AF:AF,0,0,1)</f>
        <v>7.0307979404701857E-6</v>
      </c>
      <c r="I8">
        <f>_xlfn.XLOOKUP(B8,RESULTADOS_6!D:D,RESULTADOS_6!AC:AC,0,0,1)</f>
        <v>100.8468108879793</v>
      </c>
      <c r="J8">
        <f>_xlfn.XLOOKUP(B8,RESULTADOS_6!D:D,RESULTADOS_6!G:G,0,0,1)</f>
        <v>7.76</v>
      </c>
      <c r="K8">
        <v>4.2427000000000001</v>
      </c>
      <c r="N8">
        <f>_xlfn.XLOOKUP(B8,RESULTADOS_6!D:D,RESULTADOS_6!AH:AH,0,0,1)</f>
        <v>100846.8108879793</v>
      </c>
    </row>
    <row r="9" spans="1:20" x14ac:dyDescent="0.25">
      <c r="A9" t="s">
        <v>58</v>
      </c>
      <c r="B9">
        <v>4.3898000000000001</v>
      </c>
      <c r="C9">
        <f>_xlfn.XLOOKUP(B9,RESULTADOS_7!D:D,RESULTADOS_7!B:B,0,0,1)</f>
        <v>45</v>
      </c>
      <c r="D9">
        <f>_xlfn.XLOOKUP(B9,RESULTADOS_7!D:D,RESULTADOS_7!L:L,0,0,1)</f>
        <v>2</v>
      </c>
      <c r="E9">
        <f>_xlfn.XLOOKUP(B9,RESULTADOS_7!D:D,RESULTADOS_7!I:I,0,0,1)</f>
        <v>130</v>
      </c>
      <c r="F9">
        <f>_xlfn.XLOOKUP(B9,RESULTADOS_7!D:D,RESULTADOS_7!F:F,0,0,1)</f>
        <v>18.12</v>
      </c>
      <c r="G9">
        <f>_xlfn.XLOOKUP(B9,RESULTADOS_7!D:D,RESULTADOS_7!M:M,0,0,1)</f>
        <v>0</v>
      </c>
      <c r="H9">
        <f>_xlfn.XLOOKUP(B9,RESULTADOS_7!D:D,RESULTADOS_7!AF:AF,0,0,1)</f>
        <v>7.1685321911177592E-6</v>
      </c>
      <c r="I9">
        <f>_xlfn.XLOOKUP(B9,RESULTADOS_7!D:D,RESULTADOS_7!AC:AC,0,0,1)</f>
        <v>100.1808033080755</v>
      </c>
      <c r="J9">
        <f>_xlfn.XLOOKUP(B9,RESULTADOS_7!D:D,RESULTADOS_7!G:G,0,0,1)</f>
        <v>8.36</v>
      </c>
      <c r="K9">
        <v>4.3898000000000001</v>
      </c>
      <c r="N9">
        <f>_xlfn.XLOOKUP(B9,RESULTADOS_7!D:D,RESULTADOS_7!AH:AH,0,0,1)</f>
        <v>100180.8033080755</v>
      </c>
    </row>
    <row r="10" spans="1:20" x14ac:dyDescent="0.25">
      <c r="A10" t="s">
        <v>59</v>
      </c>
      <c r="B10">
        <v>4.5137999999999998</v>
      </c>
      <c r="C10">
        <f>_xlfn.XLOOKUP(B10,RESULTADOS_8!D:D,RESULTADOS_8!B:B,0,0,1)</f>
        <v>50</v>
      </c>
      <c r="D10">
        <f>_xlfn.XLOOKUP(B10,RESULTADOS_8!D:D,RESULTADOS_8!L:L,0,0,1)</f>
        <v>2</v>
      </c>
      <c r="E10">
        <f>_xlfn.XLOOKUP(B10,RESULTADOS_8!D:D,RESULTADOS_8!I:I,0,0,1)</f>
        <v>117</v>
      </c>
      <c r="F10">
        <f>_xlfn.XLOOKUP(B10,RESULTADOS_8!D:D,RESULTADOS_8!F:F,0,0,1)</f>
        <v>17.52</v>
      </c>
      <c r="G10">
        <f>_xlfn.XLOOKUP(B10,RESULTADOS_8!D:D,RESULTADOS_8!M:M,0,0,1)</f>
        <v>0</v>
      </c>
      <c r="H10">
        <f>_xlfn.XLOOKUP(B10,RESULTADOS_8!D:D,RESULTADOS_8!AF:AF,0,0,1)</f>
        <v>7.2718470867559306E-6</v>
      </c>
      <c r="I10">
        <f>_xlfn.XLOOKUP(B10,RESULTADOS_8!D:D,RESULTADOS_8!AC:AC,0,0,1)</f>
        <v>99.904337858344178</v>
      </c>
      <c r="J10">
        <f>_xlfn.XLOOKUP(B10,RESULTADOS_8!D:D,RESULTADOS_8!G:G,0,0,1)</f>
        <v>8.98</v>
      </c>
      <c r="K10">
        <v>4.5137999999999998</v>
      </c>
      <c r="N10">
        <f>_xlfn.XLOOKUP(B10,RESULTADOS_8!D:D,RESULTADOS_8!AH:AH,0,0,1)</f>
        <v>99904.337858344181</v>
      </c>
    </row>
    <row r="11" spans="1:20" x14ac:dyDescent="0.25">
      <c r="A11" t="s">
        <v>60</v>
      </c>
      <c r="B11">
        <v>4.6125999999999996</v>
      </c>
      <c r="C11">
        <f>_xlfn.XLOOKUP(B11,RESULTADOS_9!D:D,RESULTADOS_9!B:B,0,0,1)</f>
        <v>55</v>
      </c>
      <c r="D11">
        <f>_xlfn.XLOOKUP(B11,RESULTADOS_9!D:D,RESULTADOS_9!L:L,0,0,1)</f>
        <v>2</v>
      </c>
      <c r="E11">
        <f>_xlfn.XLOOKUP(B11,RESULTADOS_9!D:D,RESULTADOS_9!I:I,0,0,1)</f>
        <v>107</v>
      </c>
      <c r="F11">
        <f>_xlfn.XLOOKUP(B11,RESULTADOS_9!D:D,RESULTADOS_9!F:F,0,0,1)</f>
        <v>17.04</v>
      </c>
      <c r="G11">
        <f>_xlfn.XLOOKUP(B11,RESULTADOS_9!D:D,RESULTADOS_9!M:M,0,0,1)</f>
        <v>0</v>
      </c>
      <c r="H11">
        <f>_xlfn.XLOOKUP(B11,RESULTADOS_9!D:D,RESULTADOS_9!AF:AF,0,0,1)</f>
        <v>7.3380142511745574E-6</v>
      </c>
      <c r="I11">
        <f>_xlfn.XLOOKUP(B11,RESULTADOS_9!D:D,RESULTADOS_9!AC:AC,0,0,1)</f>
        <v>100.0246638344051</v>
      </c>
      <c r="J11">
        <f>_xlfn.XLOOKUP(B11,RESULTADOS_9!D:D,RESULTADOS_9!G:G,0,0,1)</f>
        <v>9.5500000000000007</v>
      </c>
      <c r="K11">
        <v>4.6125999999999996</v>
      </c>
      <c r="N11">
        <f>_xlfn.XLOOKUP(B11,RESULTADOS_9!D:D,RESULTADOS_9!AH:AH,0,0,1)</f>
        <v>100024.6638344051</v>
      </c>
    </row>
    <row r="12" spans="1:20" x14ac:dyDescent="0.25">
      <c r="A12" t="s">
        <v>61</v>
      </c>
      <c r="B12">
        <v>4.7037000000000004</v>
      </c>
      <c r="C12">
        <f>_xlfn.XLOOKUP(B12,RESULTADOS_10!D:D,RESULTADOS_10!B:B,0,0,1)</f>
        <v>60</v>
      </c>
      <c r="D12">
        <f>_xlfn.XLOOKUP(B12,RESULTADOS_10!D:D,RESULTADOS_10!L:L,0,0,1)</f>
        <v>2</v>
      </c>
      <c r="E12">
        <f>_xlfn.XLOOKUP(B12,RESULTADOS_10!D:D,RESULTADOS_10!I:I,0,0,1)</f>
        <v>98</v>
      </c>
      <c r="F12">
        <f>_xlfn.XLOOKUP(B12,RESULTADOS_10!D:D,RESULTADOS_10!F:F,0,0,1)</f>
        <v>16.62</v>
      </c>
      <c r="G12">
        <f>_xlfn.XLOOKUP(B12,RESULTADOS_10!D:D,RESULTADOS_10!M:M,0,0,1)</f>
        <v>0</v>
      </c>
      <c r="H12">
        <f>_xlfn.XLOOKUP(B12,RESULTADOS_10!D:D,RESULTADOS_10!AF:AF,0,0,1)</f>
        <v>7.395281869275746E-6</v>
      </c>
      <c r="I12">
        <f>_xlfn.XLOOKUP(B12,RESULTADOS_10!D:D,RESULTADOS_10!AC:AC,0,0,1)</f>
        <v>100.1411143465405</v>
      </c>
      <c r="J12">
        <f>_xlfn.XLOOKUP(B12,RESULTADOS_10!D:D,RESULTADOS_10!G:G,0,0,1)</f>
        <v>10.18</v>
      </c>
      <c r="K12">
        <v>4.7037000000000004</v>
      </c>
      <c r="N12">
        <f>_xlfn.XLOOKUP(B12,RESULTADOS_10!D:D,RESULTADOS_10!AH:AH,0,0,1)</f>
        <v>100141.1143465405</v>
      </c>
    </row>
    <row r="13" spans="1:20" x14ac:dyDescent="0.25">
      <c r="A13" t="s">
        <v>62</v>
      </c>
      <c r="B13">
        <v>4.7659000000000002</v>
      </c>
      <c r="C13">
        <f>_xlfn.XLOOKUP(B13,RESULTADOS_11!D:D,RESULTADOS_11!B:B,0,0,1)</f>
        <v>65</v>
      </c>
      <c r="D13">
        <f>_xlfn.XLOOKUP(B13,RESULTADOS_11!D:D,RESULTADOS_11!L:L,0,0,1)</f>
        <v>2</v>
      </c>
      <c r="E13">
        <f>_xlfn.XLOOKUP(B13,RESULTADOS_11!D:D,RESULTADOS_11!I:I,0,0,1)</f>
        <v>91</v>
      </c>
      <c r="F13">
        <f>_xlfn.XLOOKUP(B13,RESULTADOS_11!D:D,RESULTADOS_11!F:F,0,0,1)</f>
        <v>16.32</v>
      </c>
      <c r="G13">
        <f>_xlfn.XLOOKUP(B13,RESULTADOS_11!D:D,RESULTADOS_11!M:M,0,0,1)</f>
        <v>0</v>
      </c>
      <c r="H13">
        <f>_xlfn.XLOOKUP(B13,RESULTADOS_11!D:D,RESULTADOS_11!AF:AF,0,0,1)</f>
        <v>7.4104800703999592E-6</v>
      </c>
      <c r="I13">
        <f>_xlfn.XLOOKUP(B13,RESULTADOS_11!D:D,RESULTADOS_11!AC:AC,0,0,1)</f>
        <v>100.7759521760842</v>
      </c>
      <c r="J13">
        <f>_xlfn.XLOOKUP(B13,RESULTADOS_11!D:D,RESULTADOS_11!G:G,0,0,1)</f>
        <v>10.76</v>
      </c>
      <c r="K13">
        <v>4.7659000000000002</v>
      </c>
      <c r="N13">
        <f>_xlfn.XLOOKUP(B13,RESULTADOS_11!D:D,RESULTADOS_11!AH:AH,0,0,1)</f>
        <v>100775.9521760842</v>
      </c>
    </row>
    <row r="14" spans="1:20" x14ac:dyDescent="0.25">
      <c r="A14" t="s">
        <v>63</v>
      </c>
      <c r="B14">
        <v>4.8712</v>
      </c>
      <c r="C14">
        <f>_xlfn.XLOOKUP(B14,RESULTADOS_12!D:D,RESULTADOS_12!B:B,0,0,1)</f>
        <v>70</v>
      </c>
      <c r="D14">
        <f>_xlfn.XLOOKUP(B14,RESULTADOS_12!D:D,RESULTADOS_12!L:L,0,0,1)</f>
        <v>2</v>
      </c>
      <c r="E14">
        <f>_xlfn.XLOOKUP(B14,RESULTADOS_12!D:D,RESULTADOS_12!I:I,0,0,1)</f>
        <v>84</v>
      </c>
      <c r="F14">
        <f>_xlfn.XLOOKUP(B14,RESULTADOS_12!D:D,RESULTADOS_12!F:F,0,0,1)</f>
        <v>15.87</v>
      </c>
      <c r="G14">
        <f>_xlfn.XLOOKUP(B14,RESULTADOS_12!D:D,RESULTADOS_12!M:M,0,0,1)</f>
        <v>0</v>
      </c>
      <c r="H14">
        <f>_xlfn.XLOOKUP(B14,RESULTADOS_12!D:D,RESULTADOS_12!AF:AF,0,0,1)</f>
        <v>7.4953025254868794E-6</v>
      </c>
      <c r="I14">
        <f>_xlfn.XLOOKUP(B14,RESULTADOS_12!D:D,RESULTADOS_12!AC:AC,0,0,1)</f>
        <v>100.27709935697381</v>
      </c>
      <c r="J14">
        <f>_xlfn.XLOOKUP(B14,RESULTADOS_12!D:D,RESULTADOS_12!G:G,0,0,1)</f>
        <v>11.34</v>
      </c>
      <c r="K14">
        <v>4.8712</v>
      </c>
      <c r="N14">
        <f>_xlfn.XLOOKUP(B14,RESULTADOS_12!D:D,RESULTADOS_12!AH:AH,0,0,1)</f>
        <v>100277.09935697381</v>
      </c>
    </row>
    <row r="15" spans="1:20" x14ac:dyDescent="0.25">
      <c r="A15" t="s">
        <v>64</v>
      </c>
      <c r="B15">
        <v>4.8990999999999998</v>
      </c>
      <c r="C15">
        <f>_xlfn.XLOOKUP(B15,RESULTADOS_13!D:D,RESULTADOS_13!B:B,0,0,1)</f>
        <v>75</v>
      </c>
      <c r="D15">
        <f>_xlfn.XLOOKUP(B15,RESULTADOS_13!D:D,RESULTADOS_13!L:L,0,0,1)</f>
        <v>2</v>
      </c>
      <c r="E15">
        <f>_xlfn.XLOOKUP(B15,RESULTADOS_13!D:D,RESULTADOS_13!I:I,0,0,1)</f>
        <v>79</v>
      </c>
      <c r="F15">
        <f>_xlfn.XLOOKUP(B15,RESULTADOS_13!D:D,RESULTADOS_13!F:F,0,0,1)</f>
        <v>15.72</v>
      </c>
      <c r="G15">
        <f>_xlfn.XLOOKUP(B15,RESULTADOS_13!D:D,RESULTADOS_13!M:M,0,0,1)</f>
        <v>0</v>
      </c>
      <c r="H15">
        <f>_xlfn.XLOOKUP(B15,RESULTADOS_13!D:D,RESULTADOS_13!AF:AF,0,0,1)</f>
        <v>7.4637227593773382E-6</v>
      </c>
      <c r="I15">
        <f>_xlfn.XLOOKUP(B15,RESULTADOS_13!D:D,RESULTADOS_13!AC:AC,0,0,1)</f>
        <v>101.54737544988799</v>
      </c>
      <c r="J15">
        <f>_xlfn.XLOOKUP(B15,RESULTADOS_13!D:D,RESULTADOS_13!G:G,0,0,1)</f>
        <v>11.94</v>
      </c>
      <c r="K15">
        <v>4.8990999999999998</v>
      </c>
      <c r="N15">
        <f>_xlfn.XLOOKUP(B15,RESULTADOS_13!D:D,RESULTADOS_13!AH:AH,0,0,1)</f>
        <v>101547.375449888</v>
      </c>
    </row>
    <row r="16" spans="1:20" x14ac:dyDescent="0.25">
      <c r="A16" t="s">
        <v>65</v>
      </c>
      <c r="B16">
        <v>4.9489000000000001</v>
      </c>
      <c r="C16">
        <f>_xlfn.XLOOKUP(B16,RESULTADOS_14!D:D,RESULTADOS_14!B:B,0,0,1)</f>
        <v>80</v>
      </c>
      <c r="D16">
        <f>_xlfn.XLOOKUP(B16,RESULTADOS_14!D:D,RESULTADOS_14!L:L,0,0,1)</f>
        <v>2</v>
      </c>
      <c r="E16">
        <f>_xlfn.XLOOKUP(B16,RESULTADOS_14!D:D,RESULTADOS_14!I:I,0,0,1)</f>
        <v>74</v>
      </c>
      <c r="F16">
        <f>_xlfn.XLOOKUP(B16,RESULTADOS_14!D:D,RESULTADOS_14!F:F,0,0,1)</f>
        <v>15.5</v>
      </c>
      <c r="G16">
        <f>_xlfn.XLOOKUP(B16,RESULTADOS_14!D:D,RESULTADOS_14!M:M,0,0,1)</f>
        <v>0</v>
      </c>
      <c r="H16">
        <f>_xlfn.XLOOKUP(B16,RESULTADOS_14!D:D,RESULTADOS_14!AF:AF,0,0,1)</f>
        <v>7.4686521915426399E-6</v>
      </c>
      <c r="I16">
        <f>_xlfn.XLOOKUP(B16,RESULTADOS_14!D:D,RESULTADOS_14!AC:AC,0,0,1)</f>
        <v>102.1751953703764</v>
      </c>
      <c r="J16">
        <f>_xlfn.XLOOKUP(B16,RESULTADOS_14!D:D,RESULTADOS_14!G:G,0,0,1)</f>
        <v>12.57</v>
      </c>
      <c r="K16">
        <v>4.9489000000000001</v>
      </c>
      <c r="N16">
        <f>_xlfn.XLOOKUP(B16,RESULTADOS_14!D:D,RESULTADOS_14!AH:AH,0,0,1)</f>
        <v>102175.1953703764</v>
      </c>
    </row>
    <row r="17" spans="1:14" x14ac:dyDescent="0.25">
      <c r="A17" t="s">
        <v>66</v>
      </c>
      <c r="B17">
        <v>4.9852999999999996</v>
      </c>
      <c r="C17">
        <f>_xlfn.XLOOKUP(B17,RESULTADOS_15!D:D,RESULTADOS_15!B:B,0,0,1)</f>
        <v>85</v>
      </c>
      <c r="D17">
        <f>_xlfn.XLOOKUP(B17,RESULTADOS_15!D:D,RESULTADOS_15!L:L,0,0,1)</f>
        <v>2</v>
      </c>
      <c r="E17">
        <f>_xlfn.XLOOKUP(B17,RESULTADOS_15!D:D,RESULTADOS_15!I:I,0,0,1)</f>
        <v>70</v>
      </c>
      <c r="F17">
        <f>_xlfn.XLOOKUP(B17,RESULTADOS_15!D:D,RESULTADOS_15!F:F,0,0,1)</f>
        <v>15.31</v>
      </c>
      <c r="G17">
        <f>_xlfn.XLOOKUP(B17,RESULTADOS_15!D:D,RESULTADOS_15!M:M,0,0,1)</f>
        <v>0</v>
      </c>
      <c r="H17">
        <f>_xlfn.XLOOKUP(B17,RESULTADOS_15!D:D,RESULTADOS_15!AF:AF,0,0,1)</f>
        <v>7.4560015690495043E-6</v>
      </c>
      <c r="I17">
        <f>_xlfn.XLOOKUP(B17,RESULTADOS_15!D:D,RESULTADOS_15!AC:AC,0,0,1)</f>
        <v>102.93190250457219</v>
      </c>
      <c r="J17">
        <f>_xlfn.XLOOKUP(B17,RESULTADOS_15!D:D,RESULTADOS_15!G:G,0,0,1)</f>
        <v>13.13</v>
      </c>
      <c r="K17">
        <v>4.9852999999999996</v>
      </c>
      <c r="N17">
        <f>_xlfn.XLOOKUP(B17,RESULTADOS_15!D:D,RESULTADOS_15!AH:AH,0,0,1)</f>
        <v>102931.90250457219</v>
      </c>
    </row>
    <row r="18" spans="1:14" x14ac:dyDescent="0.25">
      <c r="A18" t="s">
        <v>67</v>
      </c>
      <c r="B18">
        <v>5.0270000000000001</v>
      </c>
      <c r="C18">
        <f>_xlfn.XLOOKUP(B18,RESULTADOS_16!D:D,RESULTADOS_16!B:B,0,0,1)</f>
        <v>90</v>
      </c>
      <c r="D18">
        <f>_xlfn.XLOOKUP(B18,RESULTADOS_16!D:D,RESULTADOS_16!L:L,0,0,1)</f>
        <v>3</v>
      </c>
      <c r="E18">
        <f>_xlfn.XLOOKUP(B18,RESULTADOS_16!D:D,RESULTADOS_16!I:I,0,0,1)</f>
        <v>66</v>
      </c>
      <c r="F18">
        <f>_xlfn.XLOOKUP(B18,RESULTADOS_16!D:D,RESULTADOS_16!F:F,0,0,1)</f>
        <v>15.13</v>
      </c>
      <c r="G18">
        <f>_xlfn.XLOOKUP(B18,RESULTADOS_16!D:D,RESULTADOS_16!M:M,0,0,1)</f>
        <v>0</v>
      </c>
      <c r="H18">
        <f>_xlfn.XLOOKUP(B18,RESULTADOS_16!D:D,RESULTADOS_16!AF:AF,0,0,1)</f>
        <v>7.4537225648980866E-6</v>
      </c>
      <c r="I18">
        <f>_xlfn.XLOOKUP(B18,RESULTADOS_16!D:D,RESULTADOS_16!AC:AC,0,0,1)</f>
        <v>103.84463479398239</v>
      </c>
      <c r="J18">
        <f>_xlfn.XLOOKUP(B18,RESULTADOS_16!D:D,RESULTADOS_16!G:G,0,0,1)</f>
        <v>13.75</v>
      </c>
      <c r="K18">
        <v>5.0270000000000001</v>
      </c>
      <c r="N18">
        <f>_xlfn.XLOOKUP(B18,RESULTADOS_16!D:D,RESULTADOS_16!AH:AH,0,0,1)</f>
        <v>103844.6347939824</v>
      </c>
    </row>
    <row r="19" spans="1:14" x14ac:dyDescent="0.25">
      <c r="A19" t="s">
        <v>68</v>
      </c>
      <c r="B19">
        <v>5.0777999999999999</v>
      </c>
      <c r="C19">
        <f>_xlfn.XLOOKUP(B19,RESULTADOS_17!D:D,RESULTADOS_17!B:B,0,0,1)</f>
        <v>95</v>
      </c>
      <c r="D19">
        <f>_xlfn.XLOOKUP(B19,RESULTADOS_17!D:D,RESULTADOS_17!L:L,0,0,1)</f>
        <v>3</v>
      </c>
      <c r="E19">
        <f>_xlfn.XLOOKUP(B19,RESULTADOS_17!D:D,RESULTADOS_17!I:I,0,0,1)</f>
        <v>62</v>
      </c>
      <c r="F19">
        <f>_xlfn.XLOOKUP(B19,RESULTADOS_17!D:D,RESULTADOS_17!F:F,0,0,1)</f>
        <v>14.92</v>
      </c>
      <c r="G19">
        <f>_xlfn.XLOOKUP(B19,RESULTADOS_17!D:D,RESULTADOS_17!M:M,0,0,1)</f>
        <v>0</v>
      </c>
      <c r="H19">
        <f>_xlfn.XLOOKUP(B19,RESULTADOS_17!D:D,RESULTADOS_17!AF:AF,0,0,1)</f>
        <v>7.4669370349519116E-6</v>
      </c>
      <c r="I19">
        <f>_xlfn.XLOOKUP(B19,RESULTADOS_17!D:D,RESULTADOS_17!AC:AC,0,0,1)</f>
        <v>104.06213364282949</v>
      </c>
      <c r="J19">
        <f>_xlfn.XLOOKUP(B19,RESULTADOS_17!D:D,RESULTADOS_17!G:G,0,0,1)</f>
        <v>14.44</v>
      </c>
      <c r="K19">
        <v>5.0777999999999999</v>
      </c>
      <c r="N19">
        <f>_xlfn.XLOOKUP(B19,RESULTADOS_17!D:D,RESULTADOS_17!AH:AH,0,0,1)</f>
        <v>104062.1336428294</v>
      </c>
    </row>
    <row r="20" spans="1:14" x14ac:dyDescent="0.25">
      <c r="A20" t="s">
        <v>69</v>
      </c>
      <c r="B20">
        <v>5.1032999999999999</v>
      </c>
      <c r="C20">
        <f>_xlfn.XLOOKUP(B20,RESULTADOS_18!D:D,RESULTADOS_18!B:B,0,0,1)</f>
        <v>100</v>
      </c>
      <c r="D20">
        <f>_xlfn.XLOOKUP(B20,RESULTADOS_18!D:D,RESULTADOS_18!L:L,0,0,1)</f>
        <v>3</v>
      </c>
      <c r="E20">
        <f>_xlfn.XLOOKUP(B20,RESULTADOS_18!D:D,RESULTADOS_18!I:I,0,0,1)</f>
        <v>59</v>
      </c>
      <c r="F20">
        <f>_xlfn.XLOOKUP(B20,RESULTADOS_18!D:D,RESULTADOS_18!F:F,0,0,1)</f>
        <v>14.78</v>
      </c>
      <c r="G20">
        <f>_xlfn.XLOOKUP(B20,RESULTADOS_18!D:D,RESULTADOS_18!M:M,0,0,1)</f>
        <v>0</v>
      </c>
      <c r="H20">
        <f>_xlfn.XLOOKUP(B20,RESULTADOS_18!D:D,RESULTADOS_18!AF:AF,0,0,1)</f>
        <v>7.4449199888827588E-6</v>
      </c>
      <c r="I20">
        <f>_xlfn.XLOOKUP(B20,RESULTADOS_18!D:D,RESULTADOS_18!AC:AC,0,0,1)</f>
        <v>105.0111190262578</v>
      </c>
      <c r="J20">
        <f>_xlfn.XLOOKUP(B20,RESULTADOS_18!D:D,RESULTADOS_18!G:G,0,0,1)</f>
        <v>15.03</v>
      </c>
      <c r="K20">
        <v>5.1032999999999999</v>
      </c>
      <c r="N20">
        <f>_xlfn.XLOOKUP(B20,RESULTADOS_18!D:D,RESULTADOS_18!AH:AH,0,0,1)</f>
        <v>105011.1190262578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4.5773999999999999</v>
      </c>
      <c r="E2">
        <v>21.85</v>
      </c>
      <c r="F2">
        <v>17.03</v>
      </c>
      <c r="G2">
        <v>9.73</v>
      </c>
      <c r="H2">
        <v>0.14000000000000001</v>
      </c>
      <c r="I2">
        <v>105</v>
      </c>
      <c r="J2">
        <v>124.63</v>
      </c>
      <c r="K2">
        <v>45</v>
      </c>
      <c r="L2">
        <v>1</v>
      </c>
      <c r="M2">
        <v>38</v>
      </c>
      <c r="N2">
        <v>18.64</v>
      </c>
      <c r="O2">
        <v>15605.44</v>
      </c>
      <c r="P2">
        <v>136.54</v>
      </c>
      <c r="Q2">
        <v>5800.11</v>
      </c>
      <c r="R2">
        <v>250.57</v>
      </c>
      <c r="S2">
        <v>84.46</v>
      </c>
      <c r="T2">
        <v>82766.75</v>
      </c>
      <c r="U2">
        <v>0.34</v>
      </c>
      <c r="V2">
        <v>0.7</v>
      </c>
      <c r="W2">
        <v>0.39</v>
      </c>
      <c r="X2">
        <v>4.97</v>
      </c>
      <c r="Y2">
        <v>2</v>
      </c>
      <c r="Z2">
        <v>10</v>
      </c>
      <c r="AA2">
        <v>83.168013123213896</v>
      </c>
      <c r="AB2">
        <v>113.79414466892131</v>
      </c>
      <c r="AC2">
        <v>102.9337912128339</v>
      </c>
      <c r="AD2">
        <v>83168.013123213896</v>
      </c>
      <c r="AE2">
        <v>113794.1446689213</v>
      </c>
      <c r="AF2">
        <v>7.1967096601447359E-6</v>
      </c>
      <c r="AG2">
        <v>5</v>
      </c>
      <c r="AH2">
        <v>102933.79121283389</v>
      </c>
    </row>
    <row r="3" spans="1:34" x14ac:dyDescent="0.25">
      <c r="A3">
        <v>1</v>
      </c>
      <c r="B3">
        <v>60</v>
      </c>
      <c r="C3" t="s">
        <v>34</v>
      </c>
      <c r="D3">
        <v>4.7037000000000004</v>
      </c>
      <c r="E3">
        <v>21.26</v>
      </c>
      <c r="F3">
        <v>16.62</v>
      </c>
      <c r="G3">
        <v>10.18</v>
      </c>
      <c r="H3">
        <v>0.28000000000000003</v>
      </c>
      <c r="I3">
        <v>98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132.05000000000001</v>
      </c>
      <c r="Q3">
        <v>5801.09</v>
      </c>
      <c r="R3">
        <v>235.16</v>
      </c>
      <c r="S3">
        <v>84.46</v>
      </c>
      <c r="T3">
        <v>75093.350000000006</v>
      </c>
      <c r="U3">
        <v>0.36</v>
      </c>
      <c r="V3">
        <v>0.72</v>
      </c>
      <c r="W3">
        <v>0.42</v>
      </c>
      <c r="X3">
        <v>4.5599999999999996</v>
      </c>
      <c r="Y3">
        <v>2</v>
      </c>
      <c r="Z3">
        <v>10</v>
      </c>
      <c r="AA3">
        <v>80.911597775754728</v>
      </c>
      <c r="AB3">
        <v>110.7068176445097</v>
      </c>
      <c r="AC3">
        <v>100.1411143465405</v>
      </c>
      <c r="AD3">
        <v>80911.597775754723</v>
      </c>
      <c r="AE3">
        <v>110706.81764450971</v>
      </c>
      <c r="AF3">
        <v>7.395281869275746E-6</v>
      </c>
      <c r="AG3">
        <v>5</v>
      </c>
      <c r="AH3">
        <v>100141.1143465405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3.6856</v>
      </c>
      <c r="E2">
        <v>27.13</v>
      </c>
      <c r="F2">
        <v>19.78</v>
      </c>
      <c r="G2">
        <v>7.61</v>
      </c>
      <c r="H2">
        <v>0.11</v>
      </c>
      <c r="I2">
        <v>156</v>
      </c>
      <c r="J2">
        <v>159.12</v>
      </c>
      <c r="K2">
        <v>50.28</v>
      </c>
      <c r="L2">
        <v>1</v>
      </c>
      <c r="M2">
        <v>154</v>
      </c>
      <c r="N2">
        <v>27.84</v>
      </c>
      <c r="O2">
        <v>19859.16</v>
      </c>
      <c r="P2">
        <v>211.94</v>
      </c>
      <c r="Q2">
        <v>5802.69</v>
      </c>
      <c r="R2">
        <v>347.66</v>
      </c>
      <c r="S2">
        <v>84.46</v>
      </c>
      <c r="T2">
        <v>131056.76</v>
      </c>
      <c r="U2">
        <v>0.24</v>
      </c>
      <c r="V2">
        <v>0.6</v>
      </c>
      <c r="W2">
        <v>0.39</v>
      </c>
      <c r="X2">
        <v>7.71</v>
      </c>
      <c r="Y2">
        <v>2</v>
      </c>
      <c r="Z2">
        <v>10</v>
      </c>
      <c r="AA2">
        <v>125.999688888367</v>
      </c>
      <c r="AB2">
        <v>172.39833305094791</v>
      </c>
      <c r="AC2">
        <v>155.94487810719349</v>
      </c>
      <c r="AD2">
        <v>125999.688888367</v>
      </c>
      <c r="AE2">
        <v>172398.3330509479</v>
      </c>
      <c r="AF2">
        <v>5.5621379533127656E-6</v>
      </c>
      <c r="AG2">
        <v>6</v>
      </c>
      <c r="AH2">
        <v>155944.87810719351</v>
      </c>
    </row>
    <row r="3" spans="1:34" x14ac:dyDescent="0.25">
      <c r="A3">
        <v>1</v>
      </c>
      <c r="B3">
        <v>80</v>
      </c>
      <c r="C3" t="s">
        <v>34</v>
      </c>
      <c r="D3">
        <v>4.9489000000000001</v>
      </c>
      <c r="E3">
        <v>20.21</v>
      </c>
      <c r="F3">
        <v>15.5</v>
      </c>
      <c r="G3">
        <v>12.57</v>
      </c>
      <c r="H3">
        <v>0.22</v>
      </c>
      <c r="I3">
        <v>74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20034.400000000001</v>
      </c>
      <c r="P3">
        <v>141.49</v>
      </c>
      <c r="Q3">
        <v>5799.81</v>
      </c>
      <c r="R3">
        <v>198.08</v>
      </c>
      <c r="S3">
        <v>84.46</v>
      </c>
      <c r="T3">
        <v>56675.85</v>
      </c>
      <c r="U3">
        <v>0.43</v>
      </c>
      <c r="V3">
        <v>0.77</v>
      </c>
      <c r="W3">
        <v>0.35</v>
      </c>
      <c r="X3">
        <v>3.43</v>
      </c>
      <c r="Y3">
        <v>2</v>
      </c>
      <c r="Z3">
        <v>10</v>
      </c>
      <c r="AA3">
        <v>82.555086034477071</v>
      </c>
      <c r="AB3">
        <v>112.9555107856773</v>
      </c>
      <c r="AC3">
        <v>102.1751953703764</v>
      </c>
      <c r="AD3">
        <v>82555.086034477077</v>
      </c>
      <c r="AE3">
        <v>112955.5107856773</v>
      </c>
      <c r="AF3">
        <v>7.4686521915426399E-6</v>
      </c>
      <c r="AG3">
        <v>5</v>
      </c>
      <c r="AH3">
        <v>102175.1953703764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4.0438999999999998</v>
      </c>
      <c r="E2">
        <v>24.73</v>
      </c>
      <c r="F2">
        <v>19.940000000000001</v>
      </c>
      <c r="G2">
        <v>7.12</v>
      </c>
      <c r="H2">
        <v>0.22</v>
      </c>
      <c r="I2">
        <v>168</v>
      </c>
      <c r="J2">
        <v>80.84</v>
      </c>
      <c r="K2">
        <v>35.1</v>
      </c>
      <c r="L2">
        <v>1</v>
      </c>
      <c r="M2">
        <v>1</v>
      </c>
      <c r="N2">
        <v>9.74</v>
      </c>
      <c r="O2">
        <v>10204.209999999999</v>
      </c>
      <c r="P2">
        <v>122.73</v>
      </c>
      <c r="Q2">
        <v>5804.5</v>
      </c>
      <c r="R2">
        <v>344.22</v>
      </c>
      <c r="S2">
        <v>84.46</v>
      </c>
      <c r="T2">
        <v>129272.7</v>
      </c>
      <c r="U2">
        <v>0.25</v>
      </c>
      <c r="V2">
        <v>0.6</v>
      </c>
      <c r="W2">
        <v>0.62</v>
      </c>
      <c r="X2">
        <v>7.87</v>
      </c>
      <c r="Y2">
        <v>2</v>
      </c>
      <c r="Z2">
        <v>10</v>
      </c>
      <c r="AA2">
        <v>90.439559097574147</v>
      </c>
      <c r="AB2">
        <v>123.74339466900361</v>
      </c>
      <c r="AC2">
        <v>111.9334987567716</v>
      </c>
      <c r="AD2">
        <v>90439.559097574151</v>
      </c>
      <c r="AE2">
        <v>123743.3946690036</v>
      </c>
      <c r="AF2">
        <v>6.809911445343807E-6</v>
      </c>
      <c r="AG2">
        <v>6</v>
      </c>
      <c r="AH2">
        <v>111933.4987567716</v>
      </c>
    </row>
    <row r="3" spans="1:34" x14ac:dyDescent="0.25">
      <c r="A3">
        <v>1</v>
      </c>
      <c r="B3">
        <v>35</v>
      </c>
      <c r="C3" t="s">
        <v>34</v>
      </c>
      <c r="D3">
        <v>4.0564999999999998</v>
      </c>
      <c r="E3">
        <v>24.65</v>
      </c>
      <c r="F3">
        <v>19.88</v>
      </c>
      <c r="G3">
        <v>7.14</v>
      </c>
      <c r="H3">
        <v>0.43</v>
      </c>
      <c r="I3">
        <v>167</v>
      </c>
      <c r="J3">
        <v>82.04</v>
      </c>
      <c r="K3">
        <v>35.1</v>
      </c>
      <c r="L3">
        <v>2</v>
      </c>
      <c r="M3">
        <v>0</v>
      </c>
      <c r="N3">
        <v>9.94</v>
      </c>
      <c r="O3">
        <v>10352.530000000001</v>
      </c>
      <c r="P3">
        <v>123.94</v>
      </c>
      <c r="Q3">
        <v>5804.5</v>
      </c>
      <c r="R3">
        <v>342.19</v>
      </c>
      <c r="S3">
        <v>84.46</v>
      </c>
      <c r="T3">
        <v>128267.42</v>
      </c>
      <c r="U3">
        <v>0.25</v>
      </c>
      <c r="V3">
        <v>0.6</v>
      </c>
      <c r="W3">
        <v>0.62</v>
      </c>
      <c r="X3">
        <v>7.81</v>
      </c>
      <c r="Y3">
        <v>2</v>
      </c>
      <c r="Z3">
        <v>10</v>
      </c>
      <c r="AA3">
        <v>90.522944636413996</v>
      </c>
      <c r="AB3">
        <v>123.85748644195461</v>
      </c>
      <c r="AC3">
        <v>112.036701771041</v>
      </c>
      <c r="AD3">
        <v>90522.944636414002</v>
      </c>
      <c r="AE3">
        <v>123857.48644195461</v>
      </c>
      <c r="AF3">
        <v>6.8311297950090644E-6</v>
      </c>
      <c r="AG3">
        <v>6</v>
      </c>
      <c r="AH3">
        <v>112036.701771041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4.4953000000000003</v>
      </c>
      <c r="E2">
        <v>22.25</v>
      </c>
      <c r="F2">
        <v>17.59</v>
      </c>
      <c r="G2">
        <v>8.94</v>
      </c>
      <c r="H2">
        <v>0.16</v>
      </c>
      <c r="I2">
        <v>118</v>
      </c>
      <c r="J2">
        <v>107.41</v>
      </c>
      <c r="K2">
        <v>41.65</v>
      </c>
      <c r="L2">
        <v>1</v>
      </c>
      <c r="M2">
        <v>1</v>
      </c>
      <c r="N2">
        <v>14.77</v>
      </c>
      <c r="O2">
        <v>13481.73</v>
      </c>
      <c r="P2">
        <v>127.48</v>
      </c>
      <c r="Q2">
        <v>5801.7</v>
      </c>
      <c r="R2">
        <v>266.7</v>
      </c>
      <c r="S2">
        <v>84.46</v>
      </c>
      <c r="T2">
        <v>90766.720000000001</v>
      </c>
      <c r="U2">
        <v>0.32</v>
      </c>
      <c r="V2">
        <v>0.68</v>
      </c>
      <c r="W2">
        <v>0.48</v>
      </c>
      <c r="X2">
        <v>5.52</v>
      </c>
      <c r="Y2">
        <v>2</v>
      </c>
      <c r="Z2">
        <v>10</v>
      </c>
      <c r="AA2">
        <v>80.833292858211323</v>
      </c>
      <c r="AB2">
        <v>110.5996774017577</v>
      </c>
      <c r="AC2">
        <v>100.0441994181845</v>
      </c>
      <c r="AD2">
        <v>80833.292858211324</v>
      </c>
      <c r="AE2">
        <v>110599.6774017577</v>
      </c>
      <c r="AF2">
        <v>7.2420431142482922E-6</v>
      </c>
      <c r="AG2">
        <v>5</v>
      </c>
      <c r="AH2">
        <v>100044.19941818449</v>
      </c>
    </row>
    <row r="3" spans="1:34" x14ac:dyDescent="0.25">
      <c r="A3">
        <v>1</v>
      </c>
      <c r="B3">
        <v>50</v>
      </c>
      <c r="C3" t="s">
        <v>34</v>
      </c>
      <c r="D3">
        <v>4.5137999999999998</v>
      </c>
      <c r="E3">
        <v>22.15</v>
      </c>
      <c r="F3">
        <v>17.52</v>
      </c>
      <c r="G3">
        <v>8.98</v>
      </c>
      <c r="H3">
        <v>0.32</v>
      </c>
      <c r="I3">
        <v>117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128.01</v>
      </c>
      <c r="Q3">
        <v>5801.7</v>
      </c>
      <c r="R3">
        <v>264.35000000000002</v>
      </c>
      <c r="S3">
        <v>84.46</v>
      </c>
      <c r="T3">
        <v>89594.75</v>
      </c>
      <c r="U3">
        <v>0.32</v>
      </c>
      <c r="V3">
        <v>0.68</v>
      </c>
      <c r="W3">
        <v>0.48</v>
      </c>
      <c r="X3">
        <v>5.45</v>
      </c>
      <c r="Y3">
        <v>2</v>
      </c>
      <c r="Z3">
        <v>10</v>
      </c>
      <c r="AA3">
        <v>80.720288101394601</v>
      </c>
      <c r="AB3">
        <v>110.44505930806319</v>
      </c>
      <c r="AC3">
        <v>99.904337858344178</v>
      </c>
      <c r="AD3">
        <v>80720.288101394603</v>
      </c>
      <c r="AE3">
        <v>110445.0593080632</v>
      </c>
      <c r="AF3">
        <v>7.2718470867559306E-6</v>
      </c>
      <c r="AG3">
        <v>5</v>
      </c>
      <c r="AH3">
        <v>99904.337858344181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3.5745</v>
      </c>
      <c r="E2">
        <v>27.98</v>
      </c>
      <c r="F2">
        <v>22.94</v>
      </c>
      <c r="G2">
        <v>5.91</v>
      </c>
      <c r="H2">
        <v>0.28000000000000003</v>
      </c>
      <c r="I2">
        <v>233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120.03</v>
      </c>
      <c r="Q2">
        <v>5805.23</v>
      </c>
      <c r="R2">
        <v>442.64</v>
      </c>
      <c r="S2">
        <v>84.46</v>
      </c>
      <c r="T2">
        <v>178160.3</v>
      </c>
      <c r="U2">
        <v>0.19</v>
      </c>
      <c r="V2">
        <v>0.52</v>
      </c>
      <c r="W2">
        <v>0.82</v>
      </c>
      <c r="X2">
        <v>10.87</v>
      </c>
      <c r="Y2">
        <v>2</v>
      </c>
      <c r="Z2">
        <v>10</v>
      </c>
      <c r="AA2">
        <v>94.105941827571783</v>
      </c>
      <c r="AB2">
        <v>128.75990126957419</v>
      </c>
      <c r="AC2">
        <v>116.47123700809659</v>
      </c>
      <c r="AD2">
        <v>94105.941827571776</v>
      </c>
      <c r="AE2">
        <v>128759.9012695742</v>
      </c>
      <c r="AF2">
        <v>6.2516987946527323E-6</v>
      </c>
      <c r="AG2">
        <v>6</v>
      </c>
      <c r="AH2">
        <v>116471.23700809661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3.4706000000000001</v>
      </c>
      <c r="E2">
        <v>28.81</v>
      </c>
      <c r="F2">
        <v>20.61</v>
      </c>
      <c r="G2">
        <v>7.19</v>
      </c>
      <c r="H2">
        <v>0.11</v>
      </c>
      <c r="I2">
        <v>172</v>
      </c>
      <c r="J2">
        <v>167.88</v>
      </c>
      <c r="K2">
        <v>51.39</v>
      </c>
      <c r="L2">
        <v>1</v>
      </c>
      <c r="M2">
        <v>170</v>
      </c>
      <c r="N2">
        <v>30.49</v>
      </c>
      <c r="O2">
        <v>20939.59</v>
      </c>
      <c r="P2">
        <v>233.2</v>
      </c>
      <c r="Q2">
        <v>5802.79</v>
      </c>
      <c r="R2">
        <v>375.74</v>
      </c>
      <c r="S2">
        <v>84.46</v>
      </c>
      <c r="T2">
        <v>145015.78</v>
      </c>
      <c r="U2">
        <v>0.22</v>
      </c>
      <c r="V2">
        <v>0.57999999999999996</v>
      </c>
      <c r="W2">
        <v>0.41</v>
      </c>
      <c r="X2">
        <v>8.5399999999999991</v>
      </c>
      <c r="Y2">
        <v>2</v>
      </c>
      <c r="Z2">
        <v>10</v>
      </c>
      <c r="AA2">
        <v>146.4753858383134</v>
      </c>
      <c r="AB2">
        <v>200.41408494184651</v>
      </c>
      <c r="AC2">
        <v>181.2868459579885</v>
      </c>
      <c r="AD2">
        <v>146475.38583831341</v>
      </c>
      <c r="AE2">
        <v>200414.08494184661</v>
      </c>
      <c r="AF2">
        <v>5.1906202325924644E-6</v>
      </c>
      <c r="AG2">
        <v>7</v>
      </c>
      <c r="AH2">
        <v>181286.84595798849</v>
      </c>
    </row>
    <row r="3" spans="1:34" x14ac:dyDescent="0.25">
      <c r="A3">
        <v>1</v>
      </c>
      <c r="B3">
        <v>85</v>
      </c>
      <c r="C3" t="s">
        <v>34</v>
      </c>
      <c r="D3">
        <v>4.9852999999999996</v>
      </c>
      <c r="E3">
        <v>20.059999999999999</v>
      </c>
      <c r="F3">
        <v>15.31</v>
      </c>
      <c r="G3">
        <v>13.13</v>
      </c>
      <c r="H3">
        <v>0.21</v>
      </c>
      <c r="I3">
        <v>70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144.03</v>
      </c>
      <c r="Q3">
        <v>5800.05</v>
      </c>
      <c r="R3">
        <v>191.96</v>
      </c>
      <c r="S3">
        <v>84.46</v>
      </c>
      <c r="T3">
        <v>53632.99</v>
      </c>
      <c r="U3">
        <v>0.44</v>
      </c>
      <c r="V3">
        <v>0.78</v>
      </c>
      <c r="W3">
        <v>0.34</v>
      </c>
      <c r="X3">
        <v>3.25</v>
      </c>
      <c r="Y3">
        <v>2</v>
      </c>
      <c r="Z3">
        <v>10</v>
      </c>
      <c r="AA3">
        <v>83.166487092630121</v>
      </c>
      <c r="AB3">
        <v>113.7920566865529</v>
      </c>
      <c r="AC3">
        <v>102.93190250457219</v>
      </c>
      <c r="AD3">
        <v>83166.487092630123</v>
      </c>
      <c r="AE3">
        <v>113792.0566865529</v>
      </c>
      <c r="AF3">
        <v>7.4560015690495043E-6</v>
      </c>
      <c r="AG3">
        <v>5</v>
      </c>
      <c r="AH3">
        <v>102931.90250457219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3.2288000000000001</v>
      </c>
      <c r="E2">
        <v>30.97</v>
      </c>
      <c r="F2">
        <v>25.67</v>
      </c>
      <c r="G2">
        <v>5.29</v>
      </c>
      <c r="H2">
        <v>0.34</v>
      </c>
      <c r="I2">
        <v>291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119.41</v>
      </c>
      <c r="Q2">
        <v>5805.17</v>
      </c>
      <c r="R2">
        <v>532.45000000000005</v>
      </c>
      <c r="S2">
        <v>84.46</v>
      </c>
      <c r="T2">
        <v>222776.25</v>
      </c>
      <c r="U2">
        <v>0.16</v>
      </c>
      <c r="V2">
        <v>0.46</v>
      </c>
      <c r="W2">
        <v>0.98</v>
      </c>
      <c r="X2">
        <v>13.59</v>
      </c>
      <c r="Y2">
        <v>2</v>
      </c>
      <c r="Z2">
        <v>10</v>
      </c>
      <c r="AA2">
        <v>106.1677315201602</v>
      </c>
      <c r="AB2">
        <v>145.26337405557101</v>
      </c>
      <c r="AC2">
        <v>131.3996415141726</v>
      </c>
      <c r="AD2">
        <v>106167.7315201602</v>
      </c>
      <c r="AE2">
        <v>145263.37405557101</v>
      </c>
      <c r="AF2">
        <v>5.77911825193637E-6</v>
      </c>
      <c r="AG2">
        <v>7</v>
      </c>
      <c r="AH2">
        <v>131399.6415141726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4.4237000000000002</v>
      </c>
      <c r="E2">
        <v>22.61</v>
      </c>
      <c r="F2">
        <v>17.399999999999999</v>
      </c>
      <c r="G2">
        <v>9.41</v>
      </c>
      <c r="H2">
        <v>0.13</v>
      </c>
      <c r="I2">
        <v>111</v>
      </c>
      <c r="J2">
        <v>133.21</v>
      </c>
      <c r="K2">
        <v>46.47</v>
      </c>
      <c r="L2">
        <v>1</v>
      </c>
      <c r="M2">
        <v>89</v>
      </c>
      <c r="N2">
        <v>20.75</v>
      </c>
      <c r="O2">
        <v>16663.419999999998</v>
      </c>
      <c r="P2">
        <v>150.07</v>
      </c>
      <c r="Q2">
        <v>5801.5</v>
      </c>
      <c r="R2">
        <v>265.5</v>
      </c>
      <c r="S2">
        <v>84.46</v>
      </c>
      <c r="T2">
        <v>90198.66</v>
      </c>
      <c r="U2">
        <v>0.32</v>
      </c>
      <c r="V2">
        <v>0.68</v>
      </c>
      <c r="W2">
        <v>0.34</v>
      </c>
      <c r="X2">
        <v>5.34</v>
      </c>
      <c r="Y2">
        <v>2</v>
      </c>
      <c r="Z2">
        <v>10</v>
      </c>
      <c r="AA2">
        <v>88.399096835642936</v>
      </c>
      <c r="AB2">
        <v>120.951544183389</v>
      </c>
      <c r="AC2">
        <v>109.4080985631164</v>
      </c>
      <c r="AD2">
        <v>88399.096835642937</v>
      </c>
      <c r="AE2">
        <v>120951.54418338901</v>
      </c>
      <c r="AF2">
        <v>6.87839457131461E-6</v>
      </c>
      <c r="AG2">
        <v>5</v>
      </c>
      <c r="AH2">
        <v>109408.09856311639</v>
      </c>
    </row>
    <row r="3" spans="1:34" x14ac:dyDescent="0.25">
      <c r="A3">
        <v>1</v>
      </c>
      <c r="B3">
        <v>65</v>
      </c>
      <c r="C3" t="s">
        <v>34</v>
      </c>
      <c r="D3">
        <v>4.7659000000000002</v>
      </c>
      <c r="E3">
        <v>20.98</v>
      </c>
      <c r="F3">
        <v>16.32</v>
      </c>
      <c r="G3">
        <v>10.76</v>
      </c>
      <c r="H3">
        <v>0.26</v>
      </c>
      <c r="I3">
        <v>91</v>
      </c>
      <c r="J3">
        <v>134.55000000000001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134.69999999999999</v>
      </c>
      <c r="Q3">
        <v>5803.33</v>
      </c>
      <c r="R3">
        <v>225.13</v>
      </c>
      <c r="S3">
        <v>84.46</v>
      </c>
      <c r="T3">
        <v>70113.119999999995</v>
      </c>
      <c r="U3">
        <v>0.38</v>
      </c>
      <c r="V3">
        <v>0.73</v>
      </c>
      <c r="W3">
        <v>0.4</v>
      </c>
      <c r="X3">
        <v>4.25</v>
      </c>
      <c r="Y3">
        <v>2</v>
      </c>
      <c r="Z3">
        <v>10</v>
      </c>
      <c r="AA3">
        <v>81.424531384014003</v>
      </c>
      <c r="AB3">
        <v>111.4086360363634</v>
      </c>
      <c r="AC3">
        <v>100.7759521760842</v>
      </c>
      <c r="AD3">
        <v>81424.531384014001</v>
      </c>
      <c r="AE3">
        <v>111408.6360363634</v>
      </c>
      <c r="AF3">
        <v>7.4104800703999592E-6</v>
      </c>
      <c r="AG3">
        <v>5</v>
      </c>
      <c r="AH3">
        <v>100775.9521760842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3.9207000000000001</v>
      </c>
      <c r="E2">
        <v>25.51</v>
      </c>
      <c r="F2">
        <v>18.95</v>
      </c>
      <c r="G2">
        <v>8.1199999999999992</v>
      </c>
      <c r="H2">
        <v>0.12</v>
      </c>
      <c r="I2">
        <v>140</v>
      </c>
      <c r="J2">
        <v>150.44</v>
      </c>
      <c r="K2">
        <v>49.1</v>
      </c>
      <c r="L2">
        <v>1</v>
      </c>
      <c r="M2">
        <v>138</v>
      </c>
      <c r="N2">
        <v>25.34</v>
      </c>
      <c r="O2">
        <v>18787.759999999998</v>
      </c>
      <c r="P2">
        <v>190.67</v>
      </c>
      <c r="Q2">
        <v>5800.8</v>
      </c>
      <c r="R2">
        <v>319.19</v>
      </c>
      <c r="S2">
        <v>84.46</v>
      </c>
      <c r="T2">
        <v>116901.24</v>
      </c>
      <c r="U2">
        <v>0.26</v>
      </c>
      <c r="V2">
        <v>0.63</v>
      </c>
      <c r="W2">
        <v>0.36</v>
      </c>
      <c r="X2">
        <v>6.88</v>
      </c>
      <c r="Y2">
        <v>2</v>
      </c>
      <c r="Z2">
        <v>10</v>
      </c>
      <c r="AA2">
        <v>115.0460765003653</v>
      </c>
      <c r="AB2">
        <v>157.41111734241821</v>
      </c>
      <c r="AC2">
        <v>142.3880212311918</v>
      </c>
      <c r="AD2">
        <v>115046.07650036531</v>
      </c>
      <c r="AE2">
        <v>157411.11734241821</v>
      </c>
      <c r="AF2">
        <v>5.9731415612440513E-6</v>
      </c>
      <c r="AG2">
        <v>6</v>
      </c>
      <c r="AH2">
        <v>142388.02123119179</v>
      </c>
    </row>
    <row r="3" spans="1:34" x14ac:dyDescent="0.25">
      <c r="A3">
        <v>1</v>
      </c>
      <c r="B3">
        <v>75</v>
      </c>
      <c r="C3" t="s">
        <v>34</v>
      </c>
      <c r="D3">
        <v>4.8990999999999998</v>
      </c>
      <c r="E3">
        <v>20.41</v>
      </c>
      <c r="F3">
        <v>15.72</v>
      </c>
      <c r="G3">
        <v>11.94</v>
      </c>
      <c r="H3">
        <v>0.23</v>
      </c>
      <c r="I3">
        <v>79</v>
      </c>
      <c r="J3">
        <v>151.83000000000001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139.01</v>
      </c>
      <c r="Q3">
        <v>5801.48</v>
      </c>
      <c r="R3">
        <v>205.33</v>
      </c>
      <c r="S3">
        <v>84.46</v>
      </c>
      <c r="T3">
        <v>60275.67</v>
      </c>
      <c r="U3">
        <v>0.41</v>
      </c>
      <c r="V3">
        <v>0.76</v>
      </c>
      <c r="W3">
        <v>0.36</v>
      </c>
      <c r="X3">
        <v>3.65</v>
      </c>
      <c r="Y3">
        <v>2</v>
      </c>
      <c r="Z3">
        <v>10</v>
      </c>
      <c r="AA3">
        <v>82.047822726957094</v>
      </c>
      <c r="AB3">
        <v>112.2614507494511</v>
      </c>
      <c r="AC3">
        <v>101.54737544988799</v>
      </c>
      <c r="AD3">
        <v>82047.822726957093</v>
      </c>
      <c r="AE3">
        <v>112261.45074945111</v>
      </c>
      <c r="AF3">
        <v>7.4637227593773382E-6</v>
      </c>
      <c r="AG3">
        <v>5</v>
      </c>
      <c r="AH3">
        <v>101547.375449888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3.0476999999999999</v>
      </c>
      <c r="E2">
        <v>32.81</v>
      </c>
      <c r="F2">
        <v>22.6</v>
      </c>
      <c r="G2">
        <v>6.52</v>
      </c>
      <c r="H2">
        <v>0.1</v>
      </c>
      <c r="I2">
        <v>208</v>
      </c>
      <c r="J2">
        <v>185.69</v>
      </c>
      <c r="K2">
        <v>53.44</v>
      </c>
      <c r="L2">
        <v>1</v>
      </c>
      <c r="M2">
        <v>206</v>
      </c>
      <c r="N2">
        <v>36.26</v>
      </c>
      <c r="O2">
        <v>23136.14</v>
      </c>
      <c r="P2">
        <v>281.27999999999997</v>
      </c>
      <c r="Q2">
        <v>5802.92</v>
      </c>
      <c r="R2">
        <v>443.61</v>
      </c>
      <c r="S2">
        <v>84.46</v>
      </c>
      <c r="T2">
        <v>178771.62</v>
      </c>
      <c r="U2">
        <v>0.19</v>
      </c>
      <c r="V2">
        <v>0.53</v>
      </c>
      <c r="W2">
        <v>0.47</v>
      </c>
      <c r="X2">
        <v>10.53</v>
      </c>
      <c r="Y2">
        <v>2</v>
      </c>
      <c r="Z2">
        <v>10</v>
      </c>
      <c r="AA2">
        <v>177.22205401159289</v>
      </c>
      <c r="AB2">
        <v>242.48303278377301</v>
      </c>
      <c r="AC2">
        <v>219.3407924620339</v>
      </c>
      <c r="AD2">
        <v>177222.0540115929</v>
      </c>
      <c r="AE2">
        <v>242483.032783773</v>
      </c>
      <c r="AF2">
        <v>4.4816621374262363E-6</v>
      </c>
      <c r="AG2">
        <v>7</v>
      </c>
      <c r="AH2">
        <v>219340.79246203389</v>
      </c>
    </row>
    <row r="3" spans="1:34" x14ac:dyDescent="0.25">
      <c r="A3">
        <v>1</v>
      </c>
      <c r="B3">
        <v>95</v>
      </c>
      <c r="C3" t="s">
        <v>34</v>
      </c>
      <c r="D3">
        <v>5.0505000000000004</v>
      </c>
      <c r="E3">
        <v>19.8</v>
      </c>
      <c r="F3">
        <v>14.99</v>
      </c>
      <c r="G3">
        <v>14.27</v>
      </c>
      <c r="H3">
        <v>0.19</v>
      </c>
      <c r="I3">
        <v>63</v>
      </c>
      <c r="J3">
        <v>187.21</v>
      </c>
      <c r="K3">
        <v>53.44</v>
      </c>
      <c r="L3">
        <v>2</v>
      </c>
      <c r="M3">
        <v>1</v>
      </c>
      <c r="N3">
        <v>36.770000000000003</v>
      </c>
      <c r="O3">
        <v>23322.880000000001</v>
      </c>
      <c r="P3">
        <v>149.12</v>
      </c>
      <c r="Q3">
        <v>5800.22</v>
      </c>
      <c r="R3">
        <v>181.11</v>
      </c>
      <c r="S3">
        <v>84.46</v>
      </c>
      <c r="T3">
        <v>48242.77</v>
      </c>
      <c r="U3">
        <v>0.47</v>
      </c>
      <c r="V3">
        <v>0.79</v>
      </c>
      <c r="W3">
        <v>0.32</v>
      </c>
      <c r="X3">
        <v>2.92</v>
      </c>
      <c r="Y3">
        <v>2</v>
      </c>
      <c r="Z3">
        <v>10</v>
      </c>
      <c r="AA3">
        <v>84.406928262031784</v>
      </c>
      <c r="AB3">
        <v>115.4892830189296</v>
      </c>
      <c r="AC3">
        <v>104.46714793785949</v>
      </c>
      <c r="AD3">
        <v>84406.928262031783</v>
      </c>
      <c r="AE3">
        <v>115489.28301892959</v>
      </c>
      <c r="AF3">
        <v>7.4267922121833546E-6</v>
      </c>
      <c r="AG3">
        <v>5</v>
      </c>
      <c r="AH3">
        <v>104467.1479378595</v>
      </c>
    </row>
    <row r="4" spans="1:34" x14ac:dyDescent="0.25">
      <c r="A4">
        <v>2</v>
      </c>
      <c r="B4">
        <v>95</v>
      </c>
      <c r="C4" t="s">
        <v>34</v>
      </c>
      <c r="D4">
        <v>5.0777999999999999</v>
      </c>
      <c r="E4">
        <v>19.690000000000001</v>
      </c>
      <c r="F4">
        <v>14.92</v>
      </c>
      <c r="G4">
        <v>14.44</v>
      </c>
      <c r="H4">
        <v>0.28000000000000003</v>
      </c>
      <c r="I4">
        <v>62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148.83000000000001</v>
      </c>
      <c r="Q4">
        <v>5800.19</v>
      </c>
      <c r="R4">
        <v>178.75</v>
      </c>
      <c r="S4">
        <v>84.46</v>
      </c>
      <c r="T4">
        <v>47067.69</v>
      </c>
      <c r="U4">
        <v>0.47</v>
      </c>
      <c r="V4">
        <v>0.8</v>
      </c>
      <c r="W4">
        <v>0.32</v>
      </c>
      <c r="X4">
        <v>2.85</v>
      </c>
      <c r="Y4">
        <v>2</v>
      </c>
      <c r="Z4">
        <v>10</v>
      </c>
      <c r="AA4">
        <v>84.079686509763064</v>
      </c>
      <c r="AB4">
        <v>115.0415364165885</v>
      </c>
      <c r="AC4">
        <v>104.06213364282949</v>
      </c>
      <c r="AD4">
        <v>84079.686509763065</v>
      </c>
      <c r="AE4">
        <v>115041.5364165885</v>
      </c>
      <c r="AF4">
        <v>7.4669370349519116E-6</v>
      </c>
      <c r="AG4">
        <v>5</v>
      </c>
      <c r="AH4">
        <v>104062.1336428294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2.8466</v>
      </c>
      <c r="E2">
        <v>35.130000000000003</v>
      </c>
      <c r="F2">
        <v>23.75</v>
      </c>
      <c r="G2">
        <v>6.25</v>
      </c>
      <c r="H2">
        <v>0.09</v>
      </c>
      <c r="I2">
        <v>228</v>
      </c>
      <c r="J2">
        <v>194.77</v>
      </c>
      <c r="K2">
        <v>54.38</v>
      </c>
      <c r="L2">
        <v>1</v>
      </c>
      <c r="M2">
        <v>226</v>
      </c>
      <c r="N2">
        <v>39.4</v>
      </c>
      <c r="O2">
        <v>24256.19</v>
      </c>
      <c r="P2">
        <v>308.19</v>
      </c>
      <c r="Q2">
        <v>5804.13</v>
      </c>
      <c r="R2">
        <v>482.86</v>
      </c>
      <c r="S2">
        <v>84.46</v>
      </c>
      <c r="T2">
        <v>198293.95</v>
      </c>
      <c r="U2">
        <v>0.17</v>
      </c>
      <c r="V2">
        <v>0.5</v>
      </c>
      <c r="W2">
        <v>0.51</v>
      </c>
      <c r="X2">
        <v>11.67</v>
      </c>
      <c r="Y2">
        <v>2</v>
      </c>
      <c r="Z2">
        <v>10</v>
      </c>
      <c r="AA2">
        <v>205.3709041939199</v>
      </c>
      <c r="AB2">
        <v>280.99753144283892</v>
      </c>
      <c r="AC2">
        <v>254.17952142452921</v>
      </c>
      <c r="AD2">
        <v>205370.90419391991</v>
      </c>
      <c r="AE2">
        <v>280997.53144283878</v>
      </c>
      <c r="AF2">
        <v>4.1527461133685381E-6</v>
      </c>
      <c r="AG2">
        <v>8</v>
      </c>
      <c r="AH2">
        <v>254179.5214245292</v>
      </c>
    </row>
    <row r="3" spans="1:34" x14ac:dyDescent="0.25">
      <c r="A3">
        <v>1</v>
      </c>
      <c r="B3">
        <v>100</v>
      </c>
      <c r="C3" t="s">
        <v>34</v>
      </c>
      <c r="D3">
        <v>5.0541</v>
      </c>
      <c r="E3">
        <v>19.79</v>
      </c>
      <c r="F3">
        <v>14.9</v>
      </c>
      <c r="G3">
        <v>14.65</v>
      </c>
      <c r="H3">
        <v>0.18</v>
      </c>
      <c r="I3">
        <v>61</v>
      </c>
      <c r="J3">
        <v>196.32</v>
      </c>
      <c r="K3">
        <v>54.38</v>
      </c>
      <c r="L3">
        <v>2</v>
      </c>
      <c r="M3">
        <v>7</v>
      </c>
      <c r="N3">
        <v>39.950000000000003</v>
      </c>
      <c r="O3">
        <v>24447.22</v>
      </c>
      <c r="P3">
        <v>153.55000000000001</v>
      </c>
      <c r="Q3">
        <v>5801.07</v>
      </c>
      <c r="R3">
        <v>178.64</v>
      </c>
      <c r="S3">
        <v>84.46</v>
      </c>
      <c r="T3">
        <v>47020.1</v>
      </c>
      <c r="U3">
        <v>0.47</v>
      </c>
      <c r="V3">
        <v>0.8</v>
      </c>
      <c r="W3">
        <v>0.3</v>
      </c>
      <c r="X3">
        <v>2.83</v>
      </c>
      <c r="Y3">
        <v>2</v>
      </c>
      <c r="Z3">
        <v>10</v>
      </c>
      <c r="AA3">
        <v>85.604019772792157</v>
      </c>
      <c r="AB3">
        <v>117.1271964359012</v>
      </c>
      <c r="AC3">
        <v>105.9487411971419</v>
      </c>
      <c r="AD3">
        <v>85604.019772792162</v>
      </c>
      <c r="AE3">
        <v>117127.19643590121</v>
      </c>
      <c r="AF3">
        <v>7.3731448505501052E-6</v>
      </c>
      <c r="AG3">
        <v>5</v>
      </c>
      <c r="AH3">
        <v>105948.74119714191</v>
      </c>
    </row>
    <row r="4" spans="1:34" x14ac:dyDescent="0.25">
      <c r="A4">
        <v>2</v>
      </c>
      <c r="B4">
        <v>100</v>
      </c>
      <c r="C4" t="s">
        <v>34</v>
      </c>
      <c r="D4">
        <v>5.1032999999999999</v>
      </c>
      <c r="E4">
        <v>19.600000000000001</v>
      </c>
      <c r="F4">
        <v>14.78</v>
      </c>
      <c r="G4">
        <v>15.03</v>
      </c>
      <c r="H4">
        <v>0.27</v>
      </c>
      <c r="I4">
        <v>59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152.06</v>
      </c>
      <c r="Q4">
        <v>5800.71</v>
      </c>
      <c r="R4">
        <v>174.57</v>
      </c>
      <c r="S4">
        <v>84.46</v>
      </c>
      <c r="T4">
        <v>44996.1</v>
      </c>
      <c r="U4">
        <v>0.48</v>
      </c>
      <c r="V4">
        <v>0.8</v>
      </c>
      <c r="W4">
        <v>0.31</v>
      </c>
      <c r="X4">
        <v>2.72</v>
      </c>
      <c r="Y4">
        <v>2</v>
      </c>
      <c r="Z4">
        <v>10</v>
      </c>
      <c r="AA4">
        <v>84.846443741695921</v>
      </c>
      <c r="AB4">
        <v>116.0906474882602</v>
      </c>
      <c r="AC4">
        <v>105.0111190262578</v>
      </c>
      <c r="AD4">
        <v>84846.443741695926</v>
      </c>
      <c r="AE4">
        <v>116090.64748826021</v>
      </c>
      <c r="AF4">
        <v>7.4449199888827588E-6</v>
      </c>
      <c r="AG4">
        <v>5</v>
      </c>
      <c r="AH4">
        <v>105011.1190262578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4.5776000000000003</v>
      </c>
      <c r="E2">
        <v>21.85</v>
      </c>
      <c r="F2">
        <v>17.16</v>
      </c>
      <c r="G2">
        <v>9.44</v>
      </c>
      <c r="H2">
        <v>0.15</v>
      </c>
      <c r="I2">
        <v>109</v>
      </c>
      <c r="J2">
        <v>116.05</v>
      </c>
      <c r="K2">
        <v>43.4</v>
      </c>
      <c r="L2">
        <v>1</v>
      </c>
      <c r="M2">
        <v>8</v>
      </c>
      <c r="N2">
        <v>16.649999999999999</v>
      </c>
      <c r="O2">
        <v>14546.17</v>
      </c>
      <c r="P2">
        <v>130.09</v>
      </c>
      <c r="Q2">
        <v>5803.38</v>
      </c>
      <c r="R2">
        <v>252.94</v>
      </c>
      <c r="S2">
        <v>84.46</v>
      </c>
      <c r="T2">
        <v>83930.29</v>
      </c>
      <c r="U2">
        <v>0.33</v>
      </c>
      <c r="V2">
        <v>0.69</v>
      </c>
      <c r="W2">
        <v>0.44</v>
      </c>
      <c r="X2">
        <v>5.09</v>
      </c>
      <c r="Y2">
        <v>2</v>
      </c>
      <c r="Z2">
        <v>10</v>
      </c>
      <c r="AA2">
        <v>81.194763695549014</v>
      </c>
      <c r="AB2">
        <v>111.09425774837079</v>
      </c>
      <c r="AC2">
        <v>100.4915777106648</v>
      </c>
      <c r="AD2">
        <v>81194.763695549016</v>
      </c>
      <c r="AE2">
        <v>111094.2577483708</v>
      </c>
      <c r="AF2">
        <v>7.2823340493814019E-6</v>
      </c>
      <c r="AG2">
        <v>5</v>
      </c>
      <c r="AH2">
        <v>100491.5777106648</v>
      </c>
    </row>
    <row r="3" spans="1:34" x14ac:dyDescent="0.25">
      <c r="A3">
        <v>1</v>
      </c>
      <c r="B3">
        <v>55</v>
      </c>
      <c r="C3" t="s">
        <v>34</v>
      </c>
      <c r="D3">
        <v>4.6125999999999996</v>
      </c>
      <c r="E3">
        <v>21.68</v>
      </c>
      <c r="F3">
        <v>17.04</v>
      </c>
      <c r="G3">
        <v>9.5500000000000007</v>
      </c>
      <c r="H3">
        <v>0.3</v>
      </c>
      <c r="I3">
        <v>107</v>
      </c>
      <c r="J3">
        <v>117.34</v>
      </c>
      <c r="K3">
        <v>43.4</v>
      </c>
      <c r="L3">
        <v>2</v>
      </c>
      <c r="M3">
        <v>0</v>
      </c>
      <c r="N3">
        <v>16.940000000000001</v>
      </c>
      <c r="O3">
        <v>14705.49</v>
      </c>
      <c r="P3">
        <v>130.16999999999999</v>
      </c>
      <c r="Q3">
        <v>5802.79</v>
      </c>
      <c r="R3">
        <v>248.68</v>
      </c>
      <c r="S3">
        <v>84.46</v>
      </c>
      <c r="T3">
        <v>81811.33</v>
      </c>
      <c r="U3">
        <v>0.34</v>
      </c>
      <c r="V3">
        <v>0.7</v>
      </c>
      <c r="W3">
        <v>0.45</v>
      </c>
      <c r="X3">
        <v>4.97</v>
      </c>
      <c r="Y3">
        <v>2</v>
      </c>
      <c r="Z3">
        <v>10</v>
      </c>
      <c r="AA3">
        <v>80.817508579122915</v>
      </c>
      <c r="AB3">
        <v>110.57808065475569</v>
      </c>
      <c r="AC3">
        <v>100.0246638344051</v>
      </c>
      <c r="AD3">
        <v>80817.508579122921</v>
      </c>
      <c r="AE3">
        <v>110578.0806547557</v>
      </c>
      <c r="AF3">
        <v>7.3380142511745574E-6</v>
      </c>
      <c r="AG3">
        <v>5</v>
      </c>
      <c r="AH3">
        <v>100024.6638344051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3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2.8466</v>
      </c>
      <c r="E2">
        <v>35.130000000000003</v>
      </c>
      <c r="F2">
        <v>23.75</v>
      </c>
      <c r="G2">
        <v>6.25</v>
      </c>
      <c r="H2">
        <v>0.09</v>
      </c>
      <c r="I2">
        <v>228</v>
      </c>
      <c r="J2">
        <v>194.77</v>
      </c>
      <c r="K2">
        <v>54.38</v>
      </c>
      <c r="L2">
        <v>1</v>
      </c>
      <c r="M2">
        <v>226</v>
      </c>
      <c r="N2">
        <v>39.4</v>
      </c>
      <c r="O2">
        <v>24256.19</v>
      </c>
      <c r="P2">
        <v>308.19</v>
      </c>
      <c r="Q2">
        <v>5804.13</v>
      </c>
      <c r="R2">
        <v>482.86</v>
      </c>
      <c r="S2">
        <v>84.46</v>
      </c>
      <c r="T2">
        <v>198293.95</v>
      </c>
      <c r="U2">
        <v>0.17</v>
      </c>
      <c r="V2">
        <v>0.5</v>
      </c>
      <c r="W2">
        <v>0.51</v>
      </c>
      <c r="X2">
        <v>11.67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5.0541</v>
      </c>
      <c r="E3">
        <v>19.79</v>
      </c>
      <c r="F3">
        <v>14.9</v>
      </c>
      <c r="G3">
        <v>14.65</v>
      </c>
      <c r="H3">
        <v>0.18</v>
      </c>
      <c r="I3">
        <v>61</v>
      </c>
      <c r="J3">
        <v>196.32</v>
      </c>
      <c r="K3">
        <v>54.38</v>
      </c>
      <c r="L3">
        <v>2</v>
      </c>
      <c r="M3">
        <v>7</v>
      </c>
      <c r="N3">
        <v>39.950000000000003</v>
      </c>
      <c r="O3">
        <v>24447.22</v>
      </c>
      <c r="P3">
        <v>153.55000000000001</v>
      </c>
      <c r="Q3">
        <v>5801.07</v>
      </c>
      <c r="R3">
        <v>178.64</v>
      </c>
      <c r="S3">
        <v>84.46</v>
      </c>
      <c r="T3">
        <v>47020.1</v>
      </c>
      <c r="U3">
        <v>0.47</v>
      </c>
      <c r="V3">
        <v>0.8</v>
      </c>
      <c r="W3">
        <v>0.3</v>
      </c>
      <c r="X3">
        <v>2.83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5.1032999999999999</v>
      </c>
      <c r="E4">
        <v>19.600000000000001</v>
      </c>
      <c r="F4">
        <v>14.78</v>
      </c>
      <c r="G4">
        <v>15.03</v>
      </c>
      <c r="H4">
        <v>0.27</v>
      </c>
      <c r="I4">
        <v>59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152.06</v>
      </c>
      <c r="Q4">
        <v>5800.71</v>
      </c>
      <c r="R4">
        <v>174.57</v>
      </c>
      <c r="S4">
        <v>84.46</v>
      </c>
      <c r="T4">
        <v>44996.1</v>
      </c>
      <c r="U4">
        <v>0.48</v>
      </c>
      <c r="V4">
        <v>0.8</v>
      </c>
      <c r="W4">
        <v>0.31</v>
      </c>
      <c r="X4">
        <v>2.72</v>
      </c>
      <c r="Y4">
        <v>2</v>
      </c>
      <c r="Z4">
        <v>10</v>
      </c>
    </row>
    <row r="5" spans="1:26" x14ac:dyDescent="0.25">
      <c r="A5">
        <v>0</v>
      </c>
      <c r="B5">
        <v>40</v>
      </c>
      <c r="C5" t="s">
        <v>34</v>
      </c>
      <c r="D5">
        <v>4.2282999999999999</v>
      </c>
      <c r="E5">
        <v>23.65</v>
      </c>
      <c r="F5">
        <v>18.93</v>
      </c>
      <c r="G5">
        <v>7.73</v>
      </c>
      <c r="H5">
        <v>0.2</v>
      </c>
      <c r="I5">
        <v>147</v>
      </c>
      <c r="J5">
        <v>89.87</v>
      </c>
      <c r="K5">
        <v>37.549999999999997</v>
      </c>
      <c r="L5">
        <v>1</v>
      </c>
      <c r="M5">
        <v>1</v>
      </c>
      <c r="N5">
        <v>11.32</v>
      </c>
      <c r="O5">
        <v>11317.98</v>
      </c>
      <c r="P5">
        <v>123.83</v>
      </c>
      <c r="Q5">
        <v>5803.33</v>
      </c>
      <c r="R5">
        <v>310.89999999999998</v>
      </c>
      <c r="S5">
        <v>84.46</v>
      </c>
      <c r="T5">
        <v>112720.34</v>
      </c>
      <c r="U5">
        <v>0.27</v>
      </c>
      <c r="V5">
        <v>0.63</v>
      </c>
      <c r="W5">
        <v>0.56999999999999995</v>
      </c>
      <c r="X5">
        <v>6.86</v>
      </c>
      <c r="Y5">
        <v>2</v>
      </c>
      <c r="Z5">
        <v>10</v>
      </c>
    </row>
    <row r="6" spans="1:26" x14ac:dyDescent="0.25">
      <c r="A6">
        <v>1</v>
      </c>
      <c r="B6">
        <v>40</v>
      </c>
      <c r="C6" t="s">
        <v>34</v>
      </c>
      <c r="D6">
        <v>4.2427000000000001</v>
      </c>
      <c r="E6">
        <v>23.57</v>
      </c>
      <c r="F6">
        <v>18.87</v>
      </c>
      <c r="G6">
        <v>7.76</v>
      </c>
      <c r="H6">
        <v>0.39</v>
      </c>
      <c r="I6">
        <v>146</v>
      </c>
      <c r="J6">
        <v>91.1</v>
      </c>
      <c r="K6">
        <v>37.549999999999997</v>
      </c>
      <c r="L6">
        <v>2</v>
      </c>
      <c r="M6">
        <v>0</v>
      </c>
      <c r="N6">
        <v>11.54</v>
      </c>
      <c r="O6">
        <v>11468.97</v>
      </c>
      <c r="P6">
        <v>124.78</v>
      </c>
      <c r="Q6">
        <v>5803.33</v>
      </c>
      <c r="R6">
        <v>308.8</v>
      </c>
      <c r="S6">
        <v>84.46</v>
      </c>
      <c r="T6">
        <v>111676.37</v>
      </c>
      <c r="U6">
        <v>0.27</v>
      </c>
      <c r="V6">
        <v>0.63</v>
      </c>
      <c r="W6">
        <v>0.56000000000000005</v>
      </c>
      <c r="X6">
        <v>6.8</v>
      </c>
      <c r="Y6">
        <v>2</v>
      </c>
      <c r="Z6">
        <v>10</v>
      </c>
    </row>
    <row r="7" spans="1:26" x14ac:dyDescent="0.25">
      <c r="A7">
        <v>0</v>
      </c>
      <c r="B7">
        <v>30</v>
      </c>
      <c r="C7" t="s">
        <v>34</v>
      </c>
      <c r="D7">
        <v>3.8374000000000001</v>
      </c>
      <c r="E7">
        <v>26.06</v>
      </c>
      <c r="F7">
        <v>21.18</v>
      </c>
      <c r="G7">
        <v>6.52</v>
      </c>
      <c r="H7">
        <v>0.24</v>
      </c>
      <c r="I7">
        <v>195</v>
      </c>
      <c r="J7">
        <v>71.52</v>
      </c>
      <c r="K7">
        <v>32.270000000000003</v>
      </c>
      <c r="L7">
        <v>1</v>
      </c>
      <c r="M7">
        <v>0</v>
      </c>
      <c r="N7">
        <v>8.25</v>
      </c>
      <c r="O7">
        <v>9054.6</v>
      </c>
      <c r="P7">
        <v>120.96</v>
      </c>
      <c r="Q7">
        <v>5805.9</v>
      </c>
      <c r="R7">
        <v>384.66</v>
      </c>
      <c r="S7">
        <v>84.46</v>
      </c>
      <c r="T7">
        <v>149359.14000000001</v>
      </c>
      <c r="U7">
        <v>0.22</v>
      </c>
      <c r="V7">
        <v>0.56000000000000005</v>
      </c>
      <c r="W7">
        <v>0.71</v>
      </c>
      <c r="X7">
        <v>9.11</v>
      </c>
      <c r="Y7">
        <v>2</v>
      </c>
      <c r="Z7">
        <v>10</v>
      </c>
    </row>
    <row r="8" spans="1:26" x14ac:dyDescent="0.25">
      <c r="A8">
        <v>0</v>
      </c>
      <c r="B8">
        <v>15</v>
      </c>
      <c r="C8" t="s">
        <v>34</v>
      </c>
      <c r="D8">
        <v>2.7635000000000001</v>
      </c>
      <c r="E8">
        <v>36.19</v>
      </c>
      <c r="F8">
        <v>30.19</v>
      </c>
      <c r="G8">
        <v>4.68</v>
      </c>
      <c r="H8">
        <v>0.43</v>
      </c>
      <c r="I8">
        <v>387</v>
      </c>
      <c r="J8">
        <v>39.78</v>
      </c>
      <c r="K8">
        <v>19.54</v>
      </c>
      <c r="L8">
        <v>1</v>
      </c>
      <c r="M8">
        <v>0</v>
      </c>
      <c r="N8">
        <v>4.24</v>
      </c>
      <c r="O8">
        <v>5140</v>
      </c>
      <c r="P8">
        <v>118.42</v>
      </c>
      <c r="Q8">
        <v>5808.62</v>
      </c>
      <c r="R8">
        <v>680.58</v>
      </c>
      <c r="S8">
        <v>84.46</v>
      </c>
      <c r="T8">
        <v>296360.06</v>
      </c>
      <c r="U8">
        <v>0.12</v>
      </c>
      <c r="V8">
        <v>0.39</v>
      </c>
      <c r="W8">
        <v>1.27</v>
      </c>
      <c r="X8">
        <v>18.11</v>
      </c>
      <c r="Y8">
        <v>2</v>
      </c>
      <c r="Z8">
        <v>10</v>
      </c>
    </row>
    <row r="9" spans="1:26" x14ac:dyDescent="0.25">
      <c r="A9">
        <v>0</v>
      </c>
      <c r="B9">
        <v>70</v>
      </c>
      <c r="C9" t="s">
        <v>34</v>
      </c>
      <c r="D9">
        <v>4.1813000000000002</v>
      </c>
      <c r="E9">
        <v>23.92</v>
      </c>
      <c r="F9">
        <v>18.11</v>
      </c>
      <c r="G9">
        <v>8.76</v>
      </c>
      <c r="H9">
        <v>0.12</v>
      </c>
      <c r="I9">
        <v>124</v>
      </c>
      <c r="J9">
        <v>141.81</v>
      </c>
      <c r="K9">
        <v>47.83</v>
      </c>
      <c r="L9">
        <v>1</v>
      </c>
      <c r="M9">
        <v>121</v>
      </c>
      <c r="N9">
        <v>22.98</v>
      </c>
      <c r="O9">
        <v>17723.39</v>
      </c>
      <c r="P9">
        <v>169.16</v>
      </c>
      <c r="Q9">
        <v>5801.14</v>
      </c>
      <c r="R9">
        <v>290.42</v>
      </c>
      <c r="S9">
        <v>84.46</v>
      </c>
      <c r="T9">
        <v>102595.48</v>
      </c>
      <c r="U9">
        <v>0.28999999999999998</v>
      </c>
      <c r="V9">
        <v>0.66</v>
      </c>
      <c r="W9">
        <v>0.33</v>
      </c>
      <c r="X9">
        <v>6.04</v>
      </c>
      <c r="Y9">
        <v>2</v>
      </c>
      <c r="Z9">
        <v>10</v>
      </c>
    </row>
    <row r="10" spans="1:26" x14ac:dyDescent="0.25">
      <c r="A10">
        <v>1</v>
      </c>
      <c r="B10">
        <v>70</v>
      </c>
      <c r="C10" t="s">
        <v>34</v>
      </c>
      <c r="D10">
        <v>4.8712</v>
      </c>
      <c r="E10">
        <v>20.53</v>
      </c>
      <c r="F10">
        <v>15.87</v>
      </c>
      <c r="G10">
        <v>11.34</v>
      </c>
      <c r="H10">
        <v>0.25</v>
      </c>
      <c r="I10">
        <v>84</v>
      </c>
      <c r="J10">
        <v>143.16999999999999</v>
      </c>
      <c r="K10">
        <v>47.83</v>
      </c>
      <c r="L10">
        <v>2</v>
      </c>
      <c r="M10">
        <v>0</v>
      </c>
      <c r="N10">
        <v>23.34</v>
      </c>
      <c r="O10">
        <v>17891.86</v>
      </c>
      <c r="P10">
        <v>135.15</v>
      </c>
      <c r="Q10">
        <v>5800.44</v>
      </c>
      <c r="R10">
        <v>210.15</v>
      </c>
      <c r="S10">
        <v>84.46</v>
      </c>
      <c r="T10">
        <v>62657.89</v>
      </c>
      <c r="U10">
        <v>0.4</v>
      </c>
      <c r="V10">
        <v>0.75</v>
      </c>
      <c r="W10">
        <v>0.38</v>
      </c>
      <c r="X10">
        <v>3.81</v>
      </c>
      <c r="Y10">
        <v>2</v>
      </c>
      <c r="Z10">
        <v>10</v>
      </c>
    </row>
    <row r="11" spans="1:26" x14ac:dyDescent="0.25">
      <c r="A11">
        <v>0</v>
      </c>
      <c r="B11">
        <v>90</v>
      </c>
      <c r="C11" t="s">
        <v>34</v>
      </c>
      <c r="D11">
        <v>3.2465000000000002</v>
      </c>
      <c r="E11">
        <v>30.8</v>
      </c>
      <c r="F11">
        <v>21.63</v>
      </c>
      <c r="G11">
        <v>6.83</v>
      </c>
      <c r="H11">
        <v>0.1</v>
      </c>
      <c r="I11">
        <v>190</v>
      </c>
      <c r="J11">
        <v>176.73</v>
      </c>
      <c r="K11">
        <v>52.44</v>
      </c>
      <c r="L11">
        <v>1</v>
      </c>
      <c r="M11">
        <v>188</v>
      </c>
      <c r="N11">
        <v>33.29</v>
      </c>
      <c r="O11">
        <v>22031.19</v>
      </c>
      <c r="P11">
        <v>257.26</v>
      </c>
      <c r="Q11">
        <v>5802.66</v>
      </c>
      <c r="R11">
        <v>410.25</v>
      </c>
      <c r="S11">
        <v>84.46</v>
      </c>
      <c r="T11">
        <v>162180.47</v>
      </c>
      <c r="U11">
        <v>0.21</v>
      </c>
      <c r="V11">
        <v>0.55000000000000004</v>
      </c>
      <c r="W11">
        <v>0.44</v>
      </c>
      <c r="X11">
        <v>9.5500000000000007</v>
      </c>
      <c r="Y11">
        <v>2</v>
      </c>
      <c r="Z11">
        <v>10</v>
      </c>
    </row>
    <row r="12" spans="1:26" x14ac:dyDescent="0.25">
      <c r="A12">
        <v>1</v>
      </c>
      <c r="B12">
        <v>90</v>
      </c>
      <c r="C12" t="s">
        <v>34</v>
      </c>
      <c r="D12">
        <v>5.0030000000000001</v>
      </c>
      <c r="E12">
        <v>19.989999999999998</v>
      </c>
      <c r="F12">
        <v>15.19</v>
      </c>
      <c r="G12">
        <v>13.6</v>
      </c>
      <c r="H12">
        <v>0.2</v>
      </c>
      <c r="I12">
        <v>67</v>
      </c>
      <c r="J12">
        <v>178.21</v>
      </c>
      <c r="K12">
        <v>52.44</v>
      </c>
      <c r="L12">
        <v>2</v>
      </c>
      <c r="M12">
        <v>1</v>
      </c>
      <c r="N12">
        <v>33.770000000000003</v>
      </c>
      <c r="O12">
        <v>22213.89</v>
      </c>
      <c r="P12">
        <v>147.30000000000001</v>
      </c>
      <c r="Q12">
        <v>5800.01</v>
      </c>
      <c r="R12">
        <v>187.86</v>
      </c>
      <c r="S12">
        <v>84.46</v>
      </c>
      <c r="T12">
        <v>51597.72</v>
      </c>
      <c r="U12">
        <v>0.45</v>
      </c>
      <c r="V12">
        <v>0.78</v>
      </c>
      <c r="W12">
        <v>0.33</v>
      </c>
      <c r="X12">
        <v>3.12</v>
      </c>
      <c r="Y12">
        <v>2</v>
      </c>
      <c r="Z12">
        <v>10</v>
      </c>
    </row>
    <row r="13" spans="1:26" x14ac:dyDescent="0.25">
      <c r="A13">
        <v>2</v>
      </c>
      <c r="B13">
        <v>90</v>
      </c>
      <c r="C13" t="s">
        <v>34</v>
      </c>
      <c r="D13">
        <v>5.0270000000000001</v>
      </c>
      <c r="E13">
        <v>19.89</v>
      </c>
      <c r="F13">
        <v>15.13</v>
      </c>
      <c r="G13">
        <v>13.75</v>
      </c>
      <c r="H13">
        <v>0.3</v>
      </c>
      <c r="I13">
        <v>66</v>
      </c>
      <c r="J13">
        <v>179.7</v>
      </c>
      <c r="K13">
        <v>52.44</v>
      </c>
      <c r="L13">
        <v>3</v>
      </c>
      <c r="M13">
        <v>0</v>
      </c>
      <c r="N13">
        <v>34.26</v>
      </c>
      <c r="O13">
        <v>22397.24</v>
      </c>
      <c r="P13">
        <v>147.68</v>
      </c>
      <c r="Q13">
        <v>5800.01</v>
      </c>
      <c r="R13">
        <v>185.84</v>
      </c>
      <c r="S13">
        <v>84.46</v>
      </c>
      <c r="T13">
        <v>50595.08</v>
      </c>
      <c r="U13">
        <v>0.45</v>
      </c>
      <c r="V13">
        <v>0.79</v>
      </c>
      <c r="W13">
        <v>0.33</v>
      </c>
      <c r="X13">
        <v>3.06</v>
      </c>
      <c r="Y13">
        <v>2</v>
      </c>
      <c r="Z13">
        <v>10</v>
      </c>
    </row>
    <row r="14" spans="1:26" x14ac:dyDescent="0.25">
      <c r="A14">
        <v>0</v>
      </c>
      <c r="B14">
        <v>10</v>
      </c>
      <c r="C14" t="s">
        <v>34</v>
      </c>
      <c r="D14">
        <v>2.1187</v>
      </c>
      <c r="E14">
        <v>47.2</v>
      </c>
      <c r="F14">
        <v>39.130000000000003</v>
      </c>
      <c r="G14">
        <v>4.0599999999999996</v>
      </c>
      <c r="H14">
        <v>0.64</v>
      </c>
      <c r="I14">
        <v>578</v>
      </c>
      <c r="J14">
        <v>26.11</v>
      </c>
      <c r="K14">
        <v>12.1</v>
      </c>
      <c r="L14">
        <v>1</v>
      </c>
      <c r="M14">
        <v>0</v>
      </c>
      <c r="N14">
        <v>3.01</v>
      </c>
      <c r="O14">
        <v>3454.41</v>
      </c>
      <c r="P14">
        <v>112.56</v>
      </c>
      <c r="Q14">
        <v>5817.7</v>
      </c>
      <c r="R14">
        <v>974.44</v>
      </c>
      <c r="S14">
        <v>84.46</v>
      </c>
      <c r="T14">
        <v>442336.3</v>
      </c>
      <c r="U14">
        <v>0.09</v>
      </c>
      <c r="V14">
        <v>0.3</v>
      </c>
      <c r="W14">
        <v>1.83</v>
      </c>
      <c r="X14">
        <v>27.03</v>
      </c>
      <c r="Y14">
        <v>2</v>
      </c>
      <c r="Z14">
        <v>10</v>
      </c>
    </row>
    <row r="15" spans="1:26" x14ac:dyDescent="0.25">
      <c r="A15">
        <v>0</v>
      </c>
      <c r="B15">
        <v>45</v>
      </c>
      <c r="C15" t="s">
        <v>34</v>
      </c>
      <c r="D15">
        <v>4.3734999999999999</v>
      </c>
      <c r="E15">
        <v>22.86</v>
      </c>
      <c r="F15">
        <v>18.18</v>
      </c>
      <c r="G15">
        <v>8.33</v>
      </c>
      <c r="H15">
        <v>0.18</v>
      </c>
      <c r="I15">
        <v>131</v>
      </c>
      <c r="J15">
        <v>98.71</v>
      </c>
      <c r="K15">
        <v>39.72</v>
      </c>
      <c r="L15">
        <v>1</v>
      </c>
      <c r="M15">
        <v>1</v>
      </c>
      <c r="N15">
        <v>12.99</v>
      </c>
      <c r="O15">
        <v>12407.75</v>
      </c>
      <c r="P15">
        <v>125.49</v>
      </c>
      <c r="Q15">
        <v>5802.39</v>
      </c>
      <c r="R15">
        <v>286.47000000000003</v>
      </c>
      <c r="S15">
        <v>84.46</v>
      </c>
      <c r="T15">
        <v>100583.57</v>
      </c>
      <c r="U15">
        <v>0.28999999999999998</v>
      </c>
      <c r="V15">
        <v>0.65</v>
      </c>
      <c r="W15">
        <v>0.51</v>
      </c>
      <c r="X15">
        <v>6.12</v>
      </c>
      <c r="Y15">
        <v>2</v>
      </c>
      <c r="Z15">
        <v>10</v>
      </c>
    </row>
    <row r="16" spans="1:26" x14ac:dyDescent="0.25">
      <c r="A16">
        <v>1</v>
      </c>
      <c r="B16">
        <v>45</v>
      </c>
      <c r="C16" t="s">
        <v>34</v>
      </c>
      <c r="D16">
        <v>4.3898000000000001</v>
      </c>
      <c r="E16">
        <v>22.78</v>
      </c>
      <c r="F16">
        <v>18.12</v>
      </c>
      <c r="G16">
        <v>8.36</v>
      </c>
      <c r="H16">
        <v>0.35</v>
      </c>
      <c r="I16">
        <v>130</v>
      </c>
      <c r="J16">
        <v>99.95</v>
      </c>
      <c r="K16">
        <v>39.72</v>
      </c>
      <c r="L16">
        <v>2</v>
      </c>
      <c r="M16">
        <v>0</v>
      </c>
      <c r="N16">
        <v>13.24</v>
      </c>
      <c r="O16">
        <v>12561.45</v>
      </c>
      <c r="P16">
        <v>126.25</v>
      </c>
      <c r="Q16">
        <v>5802.39</v>
      </c>
      <c r="R16">
        <v>284.26</v>
      </c>
      <c r="S16">
        <v>84.46</v>
      </c>
      <c r="T16">
        <v>99484.57</v>
      </c>
      <c r="U16">
        <v>0.3</v>
      </c>
      <c r="V16">
        <v>0.66</v>
      </c>
      <c r="W16">
        <v>0.51</v>
      </c>
      <c r="X16">
        <v>6.05</v>
      </c>
      <c r="Y16">
        <v>2</v>
      </c>
      <c r="Z16">
        <v>10</v>
      </c>
    </row>
    <row r="17" spans="1:26" x14ac:dyDescent="0.25">
      <c r="A17">
        <v>0</v>
      </c>
      <c r="B17">
        <v>60</v>
      </c>
      <c r="C17" t="s">
        <v>34</v>
      </c>
      <c r="D17">
        <v>4.5773999999999999</v>
      </c>
      <c r="E17">
        <v>21.85</v>
      </c>
      <c r="F17">
        <v>17.03</v>
      </c>
      <c r="G17">
        <v>9.73</v>
      </c>
      <c r="H17">
        <v>0.14000000000000001</v>
      </c>
      <c r="I17">
        <v>105</v>
      </c>
      <c r="J17">
        <v>124.63</v>
      </c>
      <c r="K17">
        <v>45</v>
      </c>
      <c r="L17">
        <v>1</v>
      </c>
      <c r="M17">
        <v>38</v>
      </c>
      <c r="N17">
        <v>18.64</v>
      </c>
      <c r="O17">
        <v>15605.44</v>
      </c>
      <c r="P17">
        <v>136.54</v>
      </c>
      <c r="Q17">
        <v>5800.11</v>
      </c>
      <c r="R17">
        <v>250.57</v>
      </c>
      <c r="S17">
        <v>84.46</v>
      </c>
      <c r="T17">
        <v>82766.75</v>
      </c>
      <c r="U17">
        <v>0.34</v>
      </c>
      <c r="V17">
        <v>0.7</v>
      </c>
      <c r="W17">
        <v>0.39</v>
      </c>
      <c r="X17">
        <v>4.97</v>
      </c>
      <c r="Y17">
        <v>2</v>
      </c>
      <c r="Z17">
        <v>10</v>
      </c>
    </row>
    <row r="18" spans="1:26" x14ac:dyDescent="0.25">
      <c r="A18">
        <v>1</v>
      </c>
      <c r="B18">
        <v>60</v>
      </c>
      <c r="C18" t="s">
        <v>34</v>
      </c>
      <c r="D18">
        <v>4.7037000000000004</v>
      </c>
      <c r="E18">
        <v>21.26</v>
      </c>
      <c r="F18">
        <v>16.62</v>
      </c>
      <c r="G18">
        <v>10.18</v>
      </c>
      <c r="H18">
        <v>0.28000000000000003</v>
      </c>
      <c r="I18">
        <v>98</v>
      </c>
      <c r="J18">
        <v>125.95</v>
      </c>
      <c r="K18">
        <v>45</v>
      </c>
      <c r="L18">
        <v>2</v>
      </c>
      <c r="M18">
        <v>0</v>
      </c>
      <c r="N18">
        <v>18.95</v>
      </c>
      <c r="O18">
        <v>15767.7</v>
      </c>
      <c r="P18">
        <v>132.05000000000001</v>
      </c>
      <c r="Q18">
        <v>5801.09</v>
      </c>
      <c r="R18">
        <v>235.16</v>
      </c>
      <c r="S18">
        <v>84.46</v>
      </c>
      <c r="T18">
        <v>75093.350000000006</v>
      </c>
      <c r="U18">
        <v>0.36</v>
      </c>
      <c r="V18">
        <v>0.72</v>
      </c>
      <c r="W18">
        <v>0.42</v>
      </c>
      <c r="X18">
        <v>4.5599999999999996</v>
      </c>
      <c r="Y18">
        <v>2</v>
      </c>
      <c r="Z18">
        <v>10</v>
      </c>
    </row>
    <row r="19" spans="1:26" x14ac:dyDescent="0.25">
      <c r="A19">
        <v>0</v>
      </c>
      <c r="B19">
        <v>80</v>
      </c>
      <c r="C19" t="s">
        <v>34</v>
      </c>
      <c r="D19">
        <v>3.6856</v>
      </c>
      <c r="E19">
        <v>27.13</v>
      </c>
      <c r="F19">
        <v>19.78</v>
      </c>
      <c r="G19">
        <v>7.61</v>
      </c>
      <c r="H19">
        <v>0.11</v>
      </c>
      <c r="I19">
        <v>156</v>
      </c>
      <c r="J19">
        <v>159.12</v>
      </c>
      <c r="K19">
        <v>50.28</v>
      </c>
      <c r="L19">
        <v>1</v>
      </c>
      <c r="M19">
        <v>154</v>
      </c>
      <c r="N19">
        <v>27.84</v>
      </c>
      <c r="O19">
        <v>19859.16</v>
      </c>
      <c r="P19">
        <v>211.94</v>
      </c>
      <c r="Q19">
        <v>5802.69</v>
      </c>
      <c r="R19">
        <v>347.66</v>
      </c>
      <c r="S19">
        <v>84.46</v>
      </c>
      <c r="T19">
        <v>131056.76</v>
      </c>
      <c r="U19">
        <v>0.24</v>
      </c>
      <c r="V19">
        <v>0.6</v>
      </c>
      <c r="W19">
        <v>0.39</v>
      </c>
      <c r="X19">
        <v>7.71</v>
      </c>
      <c r="Y19">
        <v>2</v>
      </c>
      <c r="Z19">
        <v>10</v>
      </c>
    </row>
    <row r="20" spans="1:26" x14ac:dyDescent="0.25">
      <c r="A20">
        <v>1</v>
      </c>
      <c r="B20">
        <v>80</v>
      </c>
      <c r="C20" t="s">
        <v>34</v>
      </c>
      <c r="D20">
        <v>4.9489000000000001</v>
      </c>
      <c r="E20">
        <v>20.21</v>
      </c>
      <c r="F20">
        <v>15.5</v>
      </c>
      <c r="G20">
        <v>12.57</v>
      </c>
      <c r="H20">
        <v>0.22</v>
      </c>
      <c r="I20">
        <v>74</v>
      </c>
      <c r="J20">
        <v>160.54</v>
      </c>
      <c r="K20">
        <v>50.28</v>
      </c>
      <c r="L20">
        <v>2</v>
      </c>
      <c r="M20">
        <v>0</v>
      </c>
      <c r="N20">
        <v>28.26</v>
      </c>
      <c r="O20">
        <v>20034.400000000001</v>
      </c>
      <c r="P20">
        <v>141.49</v>
      </c>
      <c r="Q20">
        <v>5799.81</v>
      </c>
      <c r="R20">
        <v>198.08</v>
      </c>
      <c r="S20">
        <v>84.46</v>
      </c>
      <c r="T20">
        <v>56675.85</v>
      </c>
      <c r="U20">
        <v>0.43</v>
      </c>
      <c r="V20">
        <v>0.77</v>
      </c>
      <c r="W20">
        <v>0.35</v>
      </c>
      <c r="X20">
        <v>3.43</v>
      </c>
      <c r="Y20">
        <v>2</v>
      </c>
      <c r="Z20">
        <v>10</v>
      </c>
    </row>
    <row r="21" spans="1:26" x14ac:dyDescent="0.25">
      <c r="A21">
        <v>0</v>
      </c>
      <c r="B21">
        <v>35</v>
      </c>
      <c r="C21" t="s">
        <v>34</v>
      </c>
      <c r="D21">
        <v>4.0438999999999998</v>
      </c>
      <c r="E21">
        <v>24.73</v>
      </c>
      <c r="F21">
        <v>19.940000000000001</v>
      </c>
      <c r="G21">
        <v>7.12</v>
      </c>
      <c r="H21">
        <v>0.22</v>
      </c>
      <c r="I21">
        <v>168</v>
      </c>
      <c r="J21">
        <v>80.84</v>
      </c>
      <c r="K21">
        <v>35.1</v>
      </c>
      <c r="L21">
        <v>1</v>
      </c>
      <c r="M21">
        <v>1</v>
      </c>
      <c r="N21">
        <v>9.74</v>
      </c>
      <c r="O21">
        <v>10204.209999999999</v>
      </c>
      <c r="P21">
        <v>122.73</v>
      </c>
      <c r="Q21">
        <v>5804.5</v>
      </c>
      <c r="R21">
        <v>344.22</v>
      </c>
      <c r="S21">
        <v>84.46</v>
      </c>
      <c r="T21">
        <v>129272.7</v>
      </c>
      <c r="U21">
        <v>0.25</v>
      </c>
      <c r="V21">
        <v>0.6</v>
      </c>
      <c r="W21">
        <v>0.62</v>
      </c>
      <c r="X21">
        <v>7.87</v>
      </c>
      <c r="Y21">
        <v>2</v>
      </c>
      <c r="Z21">
        <v>10</v>
      </c>
    </row>
    <row r="22" spans="1:26" x14ac:dyDescent="0.25">
      <c r="A22">
        <v>1</v>
      </c>
      <c r="B22">
        <v>35</v>
      </c>
      <c r="C22" t="s">
        <v>34</v>
      </c>
      <c r="D22">
        <v>4.0564999999999998</v>
      </c>
      <c r="E22">
        <v>24.65</v>
      </c>
      <c r="F22">
        <v>19.88</v>
      </c>
      <c r="G22">
        <v>7.14</v>
      </c>
      <c r="H22">
        <v>0.43</v>
      </c>
      <c r="I22">
        <v>167</v>
      </c>
      <c r="J22">
        <v>82.04</v>
      </c>
      <c r="K22">
        <v>35.1</v>
      </c>
      <c r="L22">
        <v>2</v>
      </c>
      <c r="M22">
        <v>0</v>
      </c>
      <c r="N22">
        <v>9.94</v>
      </c>
      <c r="O22">
        <v>10352.530000000001</v>
      </c>
      <c r="P22">
        <v>123.94</v>
      </c>
      <c r="Q22">
        <v>5804.5</v>
      </c>
      <c r="R22">
        <v>342.19</v>
      </c>
      <c r="S22">
        <v>84.46</v>
      </c>
      <c r="T22">
        <v>128267.42</v>
      </c>
      <c r="U22">
        <v>0.25</v>
      </c>
      <c r="V22">
        <v>0.6</v>
      </c>
      <c r="W22">
        <v>0.62</v>
      </c>
      <c r="X22">
        <v>7.81</v>
      </c>
      <c r="Y22">
        <v>2</v>
      </c>
      <c r="Z22">
        <v>10</v>
      </c>
    </row>
    <row r="23" spans="1:26" x14ac:dyDescent="0.25">
      <c r="A23">
        <v>0</v>
      </c>
      <c r="B23">
        <v>50</v>
      </c>
      <c r="C23" t="s">
        <v>34</v>
      </c>
      <c r="D23">
        <v>4.4953000000000003</v>
      </c>
      <c r="E23">
        <v>22.25</v>
      </c>
      <c r="F23">
        <v>17.59</v>
      </c>
      <c r="G23">
        <v>8.94</v>
      </c>
      <c r="H23">
        <v>0.16</v>
      </c>
      <c r="I23">
        <v>118</v>
      </c>
      <c r="J23">
        <v>107.41</v>
      </c>
      <c r="K23">
        <v>41.65</v>
      </c>
      <c r="L23">
        <v>1</v>
      </c>
      <c r="M23">
        <v>1</v>
      </c>
      <c r="N23">
        <v>14.77</v>
      </c>
      <c r="O23">
        <v>13481.73</v>
      </c>
      <c r="P23">
        <v>127.48</v>
      </c>
      <c r="Q23">
        <v>5801.7</v>
      </c>
      <c r="R23">
        <v>266.7</v>
      </c>
      <c r="S23">
        <v>84.46</v>
      </c>
      <c r="T23">
        <v>90766.720000000001</v>
      </c>
      <c r="U23">
        <v>0.32</v>
      </c>
      <c r="V23">
        <v>0.68</v>
      </c>
      <c r="W23">
        <v>0.48</v>
      </c>
      <c r="X23">
        <v>5.52</v>
      </c>
      <c r="Y23">
        <v>2</v>
      </c>
      <c r="Z23">
        <v>10</v>
      </c>
    </row>
    <row r="24" spans="1:26" x14ac:dyDescent="0.25">
      <c r="A24">
        <v>1</v>
      </c>
      <c r="B24">
        <v>50</v>
      </c>
      <c r="C24" t="s">
        <v>34</v>
      </c>
      <c r="D24">
        <v>4.5137999999999998</v>
      </c>
      <c r="E24">
        <v>22.15</v>
      </c>
      <c r="F24">
        <v>17.52</v>
      </c>
      <c r="G24">
        <v>8.98</v>
      </c>
      <c r="H24">
        <v>0.32</v>
      </c>
      <c r="I24">
        <v>117</v>
      </c>
      <c r="J24">
        <v>108.68</v>
      </c>
      <c r="K24">
        <v>41.65</v>
      </c>
      <c r="L24">
        <v>2</v>
      </c>
      <c r="M24">
        <v>0</v>
      </c>
      <c r="N24">
        <v>15.03</v>
      </c>
      <c r="O24">
        <v>13638.32</v>
      </c>
      <c r="P24">
        <v>128.01</v>
      </c>
      <c r="Q24">
        <v>5801.7</v>
      </c>
      <c r="R24">
        <v>264.35000000000002</v>
      </c>
      <c r="S24">
        <v>84.46</v>
      </c>
      <c r="T24">
        <v>89594.75</v>
      </c>
      <c r="U24">
        <v>0.32</v>
      </c>
      <c r="V24">
        <v>0.68</v>
      </c>
      <c r="W24">
        <v>0.48</v>
      </c>
      <c r="X24">
        <v>5.45</v>
      </c>
      <c r="Y24">
        <v>2</v>
      </c>
      <c r="Z24">
        <v>10</v>
      </c>
    </row>
    <row r="25" spans="1:26" x14ac:dyDescent="0.25">
      <c r="A25">
        <v>0</v>
      </c>
      <c r="B25">
        <v>25</v>
      </c>
      <c r="C25" t="s">
        <v>34</v>
      </c>
      <c r="D25">
        <v>3.5745</v>
      </c>
      <c r="E25">
        <v>27.98</v>
      </c>
      <c r="F25">
        <v>22.94</v>
      </c>
      <c r="G25">
        <v>5.91</v>
      </c>
      <c r="H25">
        <v>0.28000000000000003</v>
      </c>
      <c r="I25">
        <v>233</v>
      </c>
      <c r="J25">
        <v>61.76</v>
      </c>
      <c r="K25">
        <v>28.92</v>
      </c>
      <c r="L25">
        <v>1</v>
      </c>
      <c r="M25">
        <v>0</v>
      </c>
      <c r="N25">
        <v>6.84</v>
      </c>
      <c r="O25">
        <v>7851.41</v>
      </c>
      <c r="P25">
        <v>120.03</v>
      </c>
      <c r="Q25">
        <v>5805.23</v>
      </c>
      <c r="R25">
        <v>442.64</v>
      </c>
      <c r="S25">
        <v>84.46</v>
      </c>
      <c r="T25">
        <v>178160.3</v>
      </c>
      <c r="U25">
        <v>0.19</v>
      </c>
      <c r="V25">
        <v>0.52</v>
      </c>
      <c r="W25">
        <v>0.82</v>
      </c>
      <c r="X25">
        <v>10.87</v>
      </c>
      <c r="Y25">
        <v>2</v>
      </c>
      <c r="Z25">
        <v>10</v>
      </c>
    </row>
    <row r="26" spans="1:26" x14ac:dyDescent="0.25">
      <c r="A26">
        <v>0</v>
      </c>
      <c r="B26">
        <v>85</v>
      </c>
      <c r="C26" t="s">
        <v>34</v>
      </c>
      <c r="D26">
        <v>3.4706000000000001</v>
      </c>
      <c r="E26">
        <v>28.81</v>
      </c>
      <c r="F26">
        <v>20.61</v>
      </c>
      <c r="G26">
        <v>7.19</v>
      </c>
      <c r="H26">
        <v>0.11</v>
      </c>
      <c r="I26">
        <v>172</v>
      </c>
      <c r="J26">
        <v>167.88</v>
      </c>
      <c r="K26">
        <v>51.39</v>
      </c>
      <c r="L26">
        <v>1</v>
      </c>
      <c r="M26">
        <v>170</v>
      </c>
      <c r="N26">
        <v>30.49</v>
      </c>
      <c r="O26">
        <v>20939.59</v>
      </c>
      <c r="P26">
        <v>233.2</v>
      </c>
      <c r="Q26">
        <v>5802.79</v>
      </c>
      <c r="R26">
        <v>375.74</v>
      </c>
      <c r="S26">
        <v>84.46</v>
      </c>
      <c r="T26">
        <v>145015.78</v>
      </c>
      <c r="U26">
        <v>0.22</v>
      </c>
      <c r="V26">
        <v>0.57999999999999996</v>
      </c>
      <c r="W26">
        <v>0.41</v>
      </c>
      <c r="X26">
        <v>8.5399999999999991</v>
      </c>
      <c r="Y26">
        <v>2</v>
      </c>
      <c r="Z26">
        <v>10</v>
      </c>
    </row>
    <row r="27" spans="1:26" x14ac:dyDescent="0.25">
      <c r="A27">
        <v>1</v>
      </c>
      <c r="B27">
        <v>85</v>
      </c>
      <c r="C27" t="s">
        <v>34</v>
      </c>
      <c r="D27">
        <v>4.9852999999999996</v>
      </c>
      <c r="E27">
        <v>20.059999999999999</v>
      </c>
      <c r="F27">
        <v>15.31</v>
      </c>
      <c r="G27">
        <v>13.13</v>
      </c>
      <c r="H27">
        <v>0.21</v>
      </c>
      <c r="I27">
        <v>70</v>
      </c>
      <c r="J27">
        <v>169.33</v>
      </c>
      <c r="K27">
        <v>51.39</v>
      </c>
      <c r="L27">
        <v>2</v>
      </c>
      <c r="M27">
        <v>0</v>
      </c>
      <c r="N27">
        <v>30.94</v>
      </c>
      <c r="O27">
        <v>21118.46</v>
      </c>
      <c r="P27">
        <v>144.03</v>
      </c>
      <c r="Q27">
        <v>5800.05</v>
      </c>
      <c r="R27">
        <v>191.96</v>
      </c>
      <c r="S27">
        <v>84.46</v>
      </c>
      <c r="T27">
        <v>53632.99</v>
      </c>
      <c r="U27">
        <v>0.44</v>
      </c>
      <c r="V27">
        <v>0.78</v>
      </c>
      <c r="W27">
        <v>0.34</v>
      </c>
      <c r="X27">
        <v>3.25</v>
      </c>
      <c r="Y27">
        <v>2</v>
      </c>
      <c r="Z27">
        <v>10</v>
      </c>
    </row>
    <row r="28" spans="1:26" x14ac:dyDescent="0.25">
      <c r="A28">
        <v>0</v>
      </c>
      <c r="B28">
        <v>20</v>
      </c>
      <c r="C28" t="s">
        <v>34</v>
      </c>
      <c r="D28">
        <v>3.2288000000000001</v>
      </c>
      <c r="E28">
        <v>30.97</v>
      </c>
      <c r="F28">
        <v>25.67</v>
      </c>
      <c r="G28">
        <v>5.29</v>
      </c>
      <c r="H28">
        <v>0.34</v>
      </c>
      <c r="I28">
        <v>291</v>
      </c>
      <c r="J28">
        <v>51.33</v>
      </c>
      <c r="K28">
        <v>24.83</v>
      </c>
      <c r="L28">
        <v>1</v>
      </c>
      <c r="M28">
        <v>0</v>
      </c>
      <c r="N28">
        <v>5.51</v>
      </c>
      <c r="O28">
        <v>6564.78</v>
      </c>
      <c r="P28">
        <v>119.41</v>
      </c>
      <c r="Q28">
        <v>5805.17</v>
      </c>
      <c r="R28">
        <v>532.45000000000005</v>
      </c>
      <c r="S28">
        <v>84.46</v>
      </c>
      <c r="T28">
        <v>222776.25</v>
      </c>
      <c r="U28">
        <v>0.16</v>
      </c>
      <c r="V28">
        <v>0.46</v>
      </c>
      <c r="W28">
        <v>0.98</v>
      </c>
      <c r="X28">
        <v>13.59</v>
      </c>
      <c r="Y28">
        <v>2</v>
      </c>
      <c r="Z28">
        <v>10</v>
      </c>
    </row>
    <row r="29" spans="1:26" x14ac:dyDescent="0.25">
      <c r="A29">
        <v>0</v>
      </c>
      <c r="B29">
        <v>65</v>
      </c>
      <c r="C29" t="s">
        <v>34</v>
      </c>
      <c r="D29">
        <v>4.4237000000000002</v>
      </c>
      <c r="E29">
        <v>22.61</v>
      </c>
      <c r="F29">
        <v>17.399999999999999</v>
      </c>
      <c r="G29">
        <v>9.41</v>
      </c>
      <c r="H29">
        <v>0.13</v>
      </c>
      <c r="I29">
        <v>111</v>
      </c>
      <c r="J29">
        <v>133.21</v>
      </c>
      <c r="K29">
        <v>46.47</v>
      </c>
      <c r="L29">
        <v>1</v>
      </c>
      <c r="M29">
        <v>89</v>
      </c>
      <c r="N29">
        <v>20.75</v>
      </c>
      <c r="O29">
        <v>16663.419999999998</v>
      </c>
      <c r="P29">
        <v>150.07</v>
      </c>
      <c r="Q29">
        <v>5801.5</v>
      </c>
      <c r="R29">
        <v>265.5</v>
      </c>
      <c r="S29">
        <v>84.46</v>
      </c>
      <c r="T29">
        <v>90198.66</v>
      </c>
      <c r="U29">
        <v>0.32</v>
      </c>
      <c r="V29">
        <v>0.68</v>
      </c>
      <c r="W29">
        <v>0.34</v>
      </c>
      <c r="X29">
        <v>5.34</v>
      </c>
      <c r="Y29">
        <v>2</v>
      </c>
      <c r="Z29">
        <v>10</v>
      </c>
    </row>
    <row r="30" spans="1:26" x14ac:dyDescent="0.25">
      <c r="A30">
        <v>1</v>
      </c>
      <c r="B30">
        <v>65</v>
      </c>
      <c r="C30" t="s">
        <v>34</v>
      </c>
      <c r="D30">
        <v>4.7659000000000002</v>
      </c>
      <c r="E30">
        <v>20.98</v>
      </c>
      <c r="F30">
        <v>16.32</v>
      </c>
      <c r="G30">
        <v>10.76</v>
      </c>
      <c r="H30">
        <v>0.26</v>
      </c>
      <c r="I30">
        <v>91</v>
      </c>
      <c r="J30">
        <v>134.55000000000001</v>
      </c>
      <c r="K30">
        <v>46.47</v>
      </c>
      <c r="L30">
        <v>2</v>
      </c>
      <c r="M30">
        <v>0</v>
      </c>
      <c r="N30">
        <v>21.09</v>
      </c>
      <c r="O30">
        <v>16828.84</v>
      </c>
      <c r="P30">
        <v>134.69999999999999</v>
      </c>
      <c r="Q30">
        <v>5803.33</v>
      </c>
      <c r="R30">
        <v>225.13</v>
      </c>
      <c r="S30">
        <v>84.46</v>
      </c>
      <c r="T30">
        <v>70113.119999999995</v>
      </c>
      <c r="U30">
        <v>0.38</v>
      </c>
      <c r="V30">
        <v>0.73</v>
      </c>
      <c r="W30">
        <v>0.4</v>
      </c>
      <c r="X30">
        <v>4.25</v>
      </c>
      <c r="Y30">
        <v>2</v>
      </c>
      <c r="Z30">
        <v>10</v>
      </c>
    </row>
    <row r="31" spans="1:26" x14ac:dyDescent="0.25">
      <c r="A31">
        <v>0</v>
      </c>
      <c r="B31">
        <v>75</v>
      </c>
      <c r="C31" t="s">
        <v>34</v>
      </c>
      <c r="D31">
        <v>3.9207000000000001</v>
      </c>
      <c r="E31">
        <v>25.51</v>
      </c>
      <c r="F31">
        <v>18.95</v>
      </c>
      <c r="G31">
        <v>8.1199999999999992</v>
      </c>
      <c r="H31">
        <v>0.12</v>
      </c>
      <c r="I31">
        <v>140</v>
      </c>
      <c r="J31">
        <v>150.44</v>
      </c>
      <c r="K31">
        <v>49.1</v>
      </c>
      <c r="L31">
        <v>1</v>
      </c>
      <c r="M31">
        <v>138</v>
      </c>
      <c r="N31">
        <v>25.34</v>
      </c>
      <c r="O31">
        <v>18787.759999999998</v>
      </c>
      <c r="P31">
        <v>190.67</v>
      </c>
      <c r="Q31">
        <v>5800.8</v>
      </c>
      <c r="R31">
        <v>319.19</v>
      </c>
      <c r="S31">
        <v>84.46</v>
      </c>
      <c r="T31">
        <v>116901.24</v>
      </c>
      <c r="U31">
        <v>0.26</v>
      </c>
      <c r="V31">
        <v>0.63</v>
      </c>
      <c r="W31">
        <v>0.36</v>
      </c>
      <c r="X31">
        <v>6.88</v>
      </c>
      <c r="Y31">
        <v>2</v>
      </c>
      <c r="Z31">
        <v>10</v>
      </c>
    </row>
    <row r="32" spans="1:26" x14ac:dyDescent="0.25">
      <c r="A32">
        <v>1</v>
      </c>
      <c r="B32">
        <v>75</v>
      </c>
      <c r="C32" t="s">
        <v>34</v>
      </c>
      <c r="D32">
        <v>4.8990999999999998</v>
      </c>
      <c r="E32">
        <v>20.41</v>
      </c>
      <c r="F32">
        <v>15.72</v>
      </c>
      <c r="G32">
        <v>11.94</v>
      </c>
      <c r="H32">
        <v>0.23</v>
      </c>
      <c r="I32">
        <v>79</v>
      </c>
      <c r="J32">
        <v>151.83000000000001</v>
      </c>
      <c r="K32">
        <v>49.1</v>
      </c>
      <c r="L32">
        <v>2</v>
      </c>
      <c r="M32">
        <v>0</v>
      </c>
      <c r="N32">
        <v>25.73</v>
      </c>
      <c r="O32">
        <v>18959.54</v>
      </c>
      <c r="P32">
        <v>139.01</v>
      </c>
      <c r="Q32">
        <v>5801.48</v>
      </c>
      <c r="R32">
        <v>205.33</v>
      </c>
      <c r="S32">
        <v>84.46</v>
      </c>
      <c r="T32">
        <v>60275.67</v>
      </c>
      <c r="U32">
        <v>0.41</v>
      </c>
      <c r="V32">
        <v>0.76</v>
      </c>
      <c r="W32">
        <v>0.36</v>
      </c>
      <c r="X32">
        <v>3.65</v>
      </c>
      <c r="Y32">
        <v>2</v>
      </c>
      <c r="Z32">
        <v>10</v>
      </c>
    </row>
    <row r="33" spans="1:26" x14ac:dyDescent="0.25">
      <c r="A33">
        <v>0</v>
      </c>
      <c r="B33">
        <v>95</v>
      </c>
      <c r="C33" t="s">
        <v>34</v>
      </c>
      <c r="D33">
        <v>3.0476999999999999</v>
      </c>
      <c r="E33">
        <v>32.81</v>
      </c>
      <c r="F33">
        <v>22.6</v>
      </c>
      <c r="G33">
        <v>6.52</v>
      </c>
      <c r="H33">
        <v>0.1</v>
      </c>
      <c r="I33">
        <v>208</v>
      </c>
      <c r="J33">
        <v>185.69</v>
      </c>
      <c r="K33">
        <v>53.44</v>
      </c>
      <c r="L33">
        <v>1</v>
      </c>
      <c r="M33">
        <v>206</v>
      </c>
      <c r="N33">
        <v>36.26</v>
      </c>
      <c r="O33">
        <v>23136.14</v>
      </c>
      <c r="P33">
        <v>281.27999999999997</v>
      </c>
      <c r="Q33">
        <v>5802.92</v>
      </c>
      <c r="R33">
        <v>443.61</v>
      </c>
      <c r="S33">
        <v>84.46</v>
      </c>
      <c r="T33">
        <v>178771.62</v>
      </c>
      <c r="U33">
        <v>0.19</v>
      </c>
      <c r="V33">
        <v>0.53</v>
      </c>
      <c r="W33">
        <v>0.47</v>
      </c>
      <c r="X33">
        <v>10.53</v>
      </c>
      <c r="Y33">
        <v>2</v>
      </c>
      <c r="Z33">
        <v>10</v>
      </c>
    </row>
    <row r="34" spans="1:26" x14ac:dyDescent="0.25">
      <c r="A34">
        <v>1</v>
      </c>
      <c r="B34">
        <v>95</v>
      </c>
      <c r="C34" t="s">
        <v>34</v>
      </c>
      <c r="D34">
        <v>5.0505000000000004</v>
      </c>
      <c r="E34">
        <v>19.8</v>
      </c>
      <c r="F34">
        <v>14.99</v>
      </c>
      <c r="G34">
        <v>14.27</v>
      </c>
      <c r="H34">
        <v>0.19</v>
      </c>
      <c r="I34">
        <v>63</v>
      </c>
      <c r="J34">
        <v>187.21</v>
      </c>
      <c r="K34">
        <v>53.44</v>
      </c>
      <c r="L34">
        <v>2</v>
      </c>
      <c r="M34">
        <v>1</v>
      </c>
      <c r="N34">
        <v>36.770000000000003</v>
      </c>
      <c r="O34">
        <v>23322.880000000001</v>
      </c>
      <c r="P34">
        <v>149.12</v>
      </c>
      <c r="Q34">
        <v>5800.22</v>
      </c>
      <c r="R34">
        <v>181.11</v>
      </c>
      <c r="S34">
        <v>84.46</v>
      </c>
      <c r="T34">
        <v>48242.77</v>
      </c>
      <c r="U34">
        <v>0.47</v>
      </c>
      <c r="V34">
        <v>0.79</v>
      </c>
      <c r="W34">
        <v>0.32</v>
      </c>
      <c r="X34">
        <v>2.92</v>
      </c>
      <c r="Y34">
        <v>2</v>
      </c>
      <c r="Z34">
        <v>10</v>
      </c>
    </row>
    <row r="35" spans="1:26" x14ac:dyDescent="0.25">
      <c r="A35">
        <v>2</v>
      </c>
      <c r="B35">
        <v>95</v>
      </c>
      <c r="C35" t="s">
        <v>34</v>
      </c>
      <c r="D35">
        <v>5.0777999999999999</v>
      </c>
      <c r="E35">
        <v>19.690000000000001</v>
      </c>
      <c r="F35">
        <v>14.92</v>
      </c>
      <c r="G35">
        <v>14.44</v>
      </c>
      <c r="H35">
        <v>0.28000000000000003</v>
      </c>
      <c r="I35">
        <v>62</v>
      </c>
      <c r="J35">
        <v>188.73</v>
      </c>
      <c r="K35">
        <v>53.44</v>
      </c>
      <c r="L35">
        <v>3</v>
      </c>
      <c r="M35">
        <v>0</v>
      </c>
      <c r="N35">
        <v>37.29</v>
      </c>
      <c r="O35">
        <v>23510.33</v>
      </c>
      <c r="P35">
        <v>148.83000000000001</v>
      </c>
      <c r="Q35">
        <v>5800.19</v>
      </c>
      <c r="R35">
        <v>178.75</v>
      </c>
      <c r="S35">
        <v>84.46</v>
      </c>
      <c r="T35">
        <v>47067.69</v>
      </c>
      <c r="U35">
        <v>0.47</v>
      </c>
      <c r="V35">
        <v>0.8</v>
      </c>
      <c r="W35">
        <v>0.32</v>
      </c>
      <c r="X35">
        <v>2.85</v>
      </c>
      <c r="Y35">
        <v>2</v>
      </c>
      <c r="Z35">
        <v>10</v>
      </c>
    </row>
    <row r="36" spans="1:26" x14ac:dyDescent="0.25">
      <c r="A36">
        <v>0</v>
      </c>
      <c r="B36">
        <v>55</v>
      </c>
      <c r="C36" t="s">
        <v>34</v>
      </c>
      <c r="D36">
        <v>4.5776000000000003</v>
      </c>
      <c r="E36">
        <v>21.85</v>
      </c>
      <c r="F36">
        <v>17.16</v>
      </c>
      <c r="G36">
        <v>9.44</v>
      </c>
      <c r="H36">
        <v>0.15</v>
      </c>
      <c r="I36">
        <v>109</v>
      </c>
      <c r="J36">
        <v>116.05</v>
      </c>
      <c r="K36">
        <v>43.4</v>
      </c>
      <c r="L36">
        <v>1</v>
      </c>
      <c r="M36">
        <v>8</v>
      </c>
      <c r="N36">
        <v>16.649999999999999</v>
      </c>
      <c r="O36">
        <v>14546.17</v>
      </c>
      <c r="P36">
        <v>130.09</v>
      </c>
      <c r="Q36">
        <v>5803.38</v>
      </c>
      <c r="R36">
        <v>252.94</v>
      </c>
      <c r="S36">
        <v>84.46</v>
      </c>
      <c r="T36">
        <v>83930.29</v>
      </c>
      <c r="U36">
        <v>0.33</v>
      </c>
      <c r="V36">
        <v>0.69</v>
      </c>
      <c r="W36">
        <v>0.44</v>
      </c>
      <c r="X36">
        <v>5.09</v>
      </c>
      <c r="Y36">
        <v>2</v>
      </c>
      <c r="Z36">
        <v>10</v>
      </c>
    </row>
    <row r="37" spans="1:26" x14ac:dyDescent="0.25">
      <c r="A37">
        <v>1</v>
      </c>
      <c r="B37">
        <v>55</v>
      </c>
      <c r="C37" t="s">
        <v>34</v>
      </c>
      <c r="D37">
        <v>4.6125999999999996</v>
      </c>
      <c r="E37">
        <v>21.68</v>
      </c>
      <c r="F37">
        <v>17.04</v>
      </c>
      <c r="G37">
        <v>9.5500000000000007</v>
      </c>
      <c r="H37">
        <v>0.3</v>
      </c>
      <c r="I37">
        <v>107</v>
      </c>
      <c r="J37">
        <v>117.34</v>
      </c>
      <c r="K37">
        <v>43.4</v>
      </c>
      <c r="L37">
        <v>2</v>
      </c>
      <c r="M37">
        <v>0</v>
      </c>
      <c r="N37">
        <v>16.940000000000001</v>
      </c>
      <c r="O37">
        <v>14705.49</v>
      </c>
      <c r="P37">
        <v>130.16999999999999</v>
      </c>
      <c r="Q37">
        <v>5802.79</v>
      </c>
      <c r="R37">
        <v>248.68</v>
      </c>
      <c r="S37">
        <v>84.46</v>
      </c>
      <c r="T37">
        <v>81811.33</v>
      </c>
      <c r="U37">
        <v>0.34</v>
      </c>
      <c r="V37">
        <v>0.7</v>
      </c>
      <c r="W37">
        <v>0.45</v>
      </c>
      <c r="X37">
        <v>4.97</v>
      </c>
      <c r="Y37">
        <v>2</v>
      </c>
      <c r="Z37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42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INDEX(resultados!$A$2:$ZZ$37, 1, MATCH($B$1, resultados!$A$1:$ZZ$1, 0))</f>
        <v>#N/A</v>
      </c>
      <c r="B7" t="e">
        <f>INDEX(resultados!$A$2:$ZZ$37, 1, MATCH($B$2, resultados!$A$1:$ZZ$1, 0))</f>
        <v>#N/A</v>
      </c>
      <c r="C7" t="e">
        <f>INDEX(resultados!$A$2:$ZZ$37, 1, MATCH($B$3, resultados!$A$1:$ZZ$1, 0))</f>
        <v>#N/A</v>
      </c>
    </row>
    <row r="8" spans="1:3" x14ac:dyDescent="0.25">
      <c r="A8" t="e">
        <f>INDEX(resultados!$A$2:$ZZ$37, 2, MATCH($B$1, resultados!$A$1:$ZZ$1, 0))</f>
        <v>#N/A</v>
      </c>
      <c r="B8" t="e">
        <f>INDEX(resultados!$A$2:$ZZ$37, 2, MATCH($B$2, resultados!$A$1:$ZZ$1, 0))</f>
        <v>#N/A</v>
      </c>
      <c r="C8" t="e">
        <f>INDEX(resultados!$A$2:$ZZ$37, 2, MATCH($B$3, resultados!$A$1:$ZZ$1, 0))</f>
        <v>#N/A</v>
      </c>
    </row>
    <row r="9" spans="1:3" x14ac:dyDescent="0.25">
      <c r="A9" t="e">
        <f>INDEX(resultados!$A$2:$ZZ$37, 3, MATCH($B$1, resultados!$A$1:$ZZ$1, 0))</f>
        <v>#N/A</v>
      </c>
      <c r="B9" t="e">
        <f>INDEX(resultados!$A$2:$ZZ$37, 3, MATCH($B$2, resultados!$A$1:$ZZ$1, 0))</f>
        <v>#N/A</v>
      </c>
      <c r="C9" t="e">
        <f>INDEX(resultados!$A$2:$ZZ$37, 3, MATCH($B$3, resultados!$A$1:$ZZ$1, 0))</f>
        <v>#N/A</v>
      </c>
    </row>
    <row r="10" spans="1:3" x14ac:dyDescent="0.25">
      <c r="A10" t="e">
        <f>INDEX(resultados!$A$2:$ZZ$37, 4, MATCH($B$1, resultados!$A$1:$ZZ$1, 0))</f>
        <v>#N/A</v>
      </c>
      <c r="B10" t="e">
        <f>INDEX(resultados!$A$2:$ZZ$37, 4, MATCH($B$2, resultados!$A$1:$ZZ$1, 0))</f>
        <v>#N/A</v>
      </c>
      <c r="C10" t="e">
        <f>INDEX(resultados!$A$2:$ZZ$37, 4, MATCH($B$3, resultados!$A$1:$ZZ$1, 0))</f>
        <v>#N/A</v>
      </c>
    </row>
    <row r="11" spans="1:3" x14ac:dyDescent="0.25">
      <c r="A11" t="e">
        <f>INDEX(resultados!$A$2:$ZZ$37, 5, MATCH($B$1, resultados!$A$1:$ZZ$1, 0))</f>
        <v>#N/A</v>
      </c>
      <c r="B11" t="e">
        <f>INDEX(resultados!$A$2:$ZZ$37, 5, MATCH($B$2, resultados!$A$1:$ZZ$1, 0))</f>
        <v>#N/A</v>
      </c>
      <c r="C11" t="e">
        <f>INDEX(resultados!$A$2:$ZZ$37, 5, MATCH($B$3, resultados!$A$1:$ZZ$1, 0))</f>
        <v>#N/A</v>
      </c>
    </row>
    <row r="12" spans="1:3" x14ac:dyDescent="0.25">
      <c r="A12" t="e">
        <f>INDEX(resultados!$A$2:$ZZ$37, 6, MATCH($B$1, resultados!$A$1:$ZZ$1, 0))</f>
        <v>#N/A</v>
      </c>
      <c r="B12" t="e">
        <f>INDEX(resultados!$A$2:$ZZ$37, 6, MATCH($B$2, resultados!$A$1:$ZZ$1, 0))</f>
        <v>#N/A</v>
      </c>
      <c r="C12" t="e">
        <f>INDEX(resultados!$A$2:$ZZ$37, 6, MATCH($B$3, resultados!$A$1:$ZZ$1, 0))</f>
        <v>#N/A</v>
      </c>
    </row>
    <row r="13" spans="1:3" x14ac:dyDescent="0.25">
      <c r="A13" t="e">
        <f>INDEX(resultados!$A$2:$ZZ$37, 7, MATCH($B$1, resultados!$A$1:$ZZ$1, 0))</f>
        <v>#N/A</v>
      </c>
      <c r="B13" t="e">
        <f>INDEX(resultados!$A$2:$ZZ$37, 7, MATCH($B$2, resultados!$A$1:$ZZ$1, 0))</f>
        <v>#N/A</v>
      </c>
      <c r="C13" t="e">
        <f>INDEX(resultados!$A$2:$ZZ$37, 7, MATCH($B$3, resultados!$A$1:$ZZ$1, 0))</f>
        <v>#N/A</v>
      </c>
    </row>
    <row r="14" spans="1:3" x14ac:dyDescent="0.25">
      <c r="A14" t="e">
        <f>INDEX(resultados!$A$2:$ZZ$37, 8, MATCH($B$1, resultados!$A$1:$ZZ$1, 0))</f>
        <v>#N/A</v>
      </c>
      <c r="B14" t="e">
        <f>INDEX(resultados!$A$2:$ZZ$37, 8, MATCH($B$2, resultados!$A$1:$ZZ$1, 0))</f>
        <v>#N/A</v>
      </c>
      <c r="C14" t="e">
        <f>INDEX(resultados!$A$2:$ZZ$37, 8, MATCH($B$3, resultados!$A$1:$ZZ$1, 0))</f>
        <v>#N/A</v>
      </c>
    </row>
    <row r="15" spans="1:3" x14ac:dyDescent="0.25">
      <c r="A15" t="e">
        <f>INDEX(resultados!$A$2:$ZZ$37, 9, MATCH($B$1, resultados!$A$1:$ZZ$1, 0))</f>
        <v>#N/A</v>
      </c>
      <c r="B15" t="e">
        <f>INDEX(resultados!$A$2:$ZZ$37, 9, MATCH($B$2, resultados!$A$1:$ZZ$1, 0))</f>
        <v>#N/A</v>
      </c>
      <c r="C15" t="e">
        <f>INDEX(resultados!$A$2:$ZZ$37, 9, MATCH($B$3, resultados!$A$1:$ZZ$1, 0))</f>
        <v>#N/A</v>
      </c>
    </row>
    <row r="16" spans="1:3" x14ac:dyDescent="0.25">
      <c r="A16" t="e">
        <f>INDEX(resultados!$A$2:$ZZ$37, 10, MATCH($B$1, resultados!$A$1:$ZZ$1, 0))</f>
        <v>#N/A</v>
      </c>
      <c r="B16" t="e">
        <f>INDEX(resultados!$A$2:$ZZ$37, 10, MATCH($B$2, resultados!$A$1:$ZZ$1, 0))</f>
        <v>#N/A</v>
      </c>
      <c r="C16" t="e">
        <f>INDEX(resultados!$A$2:$ZZ$37, 10, MATCH($B$3, resultados!$A$1:$ZZ$1, 0))</f>
        <v>#N/A</v>
      </c>
    </row>
    <row r="17" spans="1:3" x14ac:dyDescent="0.25">
      <c r="A17" t="e">
        <f>INDEX(resultados!$A$2:$ZZ$37, 11, MATCH($B$1, resultados!$A$1:$ZZ$1, 0))</f>
        <v>#N/A</v>
      </c>
      <c r="B17" t="e">
        <f>INDEX(resultados!$A$2:$ZZ$37, 11, MATCH($B$2, resultados!$A$1:$ZZ$1, 0))</f>
        <v>#N/A</v>
      </c>
      <c r="C17" t="e">
        <f>INDEX(resultados!$A$2:$ZZ$37, 11, MATCH($B$3, resultados!$A$1:$ZZ$1, 0))</f>
        <v>#N/A</v>
      </c>
    </row>
    <row r="18" spans="1:3" x14ac:dyDescent="0.25">
      <c r="A18" t="e">
        <f>INDEX(resultados!$A$2:$ZZ$37, 12, MATCH($B$1, resultados!$A$1:$ZZ$1, 0))</f>
        <v>#N/A</v>
      </c>
      <c r="B18" t="e">
        <f>INDEX(resultados!$A$2:$ZZ$37, 12, MATCH($B$2, resultados!$A$1:$ZZ$1, 0))</f>
        <v>#N/A</v>
      </c>
      <c r="C18" t="e">
        <f>INDEX(resultados!$A$2:$ZZ$37, 12, MATCH($B$3, resultados!$A$1:$ZZ$1, 0))</f>
        <v>#N/A</v>
      </c>
    </row>
    <row r="19" spans="1:3" x14ac:dyDescent="0.25">
      <c r="A19" t="e">
        <f>INDEX(resultados!$A$2:$ZZ$37, 13, MATCH($B$1, resultados!$A$1:$ZZ$1, 0))</f>
        <v>#N/A</v>
      </c>
      <c r="B19" t="e">
        <f>INDEX(resultados!$A$2:$ZZ$37, 13, MATCH($B$2, resultados!$A$1:$ZZ$1, 0))</f>
        <v>#N/A</v>
      </c>
      <c r="C19" t="e">
        <f>INDEX(resultados!$A$2:$ZZ$37, 13, MATCH($B$3, resultados!$A$1:$ZZ$1, 0))</f>
        <v>#N/A</v>
      </c>
    </row>
    <row r="20" spans="1:3" x14ac:dyDescent="0.25">
      <c r="A20" t="e">
        <f>INDEX(resultados!$A$2:$ZZ$37, 14, MATCH($B$1, resultados!$A$1:$ZZ$1, 0))</f>
        <v>#N/A</v>
      </c>
      <c r="B20" t="e">
        <f>INDEX(resultados!$A$2:$ZZ$37, 14, MATCH($B$2, resultados!$A$1:$ZZ$1, 0))</f>
        <v>#N/A</v>
      </c>
      <c r="C20" t="e">
        <f>INDEX(resultados!$A$2:$ZZ$37, 14, MATCH($B$3, resultados!$A$1:$ZZ$1, 0))</f>
        <v>#N/A</v>
      </c>
    </row>
    <row r="21" spans="1:3" x14ac:dyDescent="0.25">
      <c r="A21" t="e">
        <f>INDEX(resultados!$A$2:$ZZ$37, 15, MATCH($B$1, resultados!$A$1:$ZZ$1, 0))</f>
        <v>#N/A</v>
      </c>
      <c r="B21" t="e">
        <f>INDEX(resultados!$A$2:$ZZ$37, 15, MATCH($B$2, resultados!$A$1:$ZZ$1, 0))</f>
        <v>#N/A</v>
      </c>
      <c r="C21" t="e">
        <f>INDEX(resultados!$A$2:$ZZ$37, 15, MATCH($B$3, resultados!$A$1:$ZZ$1, 0))</f>
        <v>#N/A</v>
      </c>
    </row>
    <row r="22" spans="1:3" x14ac:dyDescent="0.25">
      <c r="A22" t="e">
        <f>INDEX(resultados!$A$2:$ZZ$37, 16, MATCH($B$1, resultados!$A$1:$ZZ$1, 0))</f>
        <v>#N/A</v>
      </c>
      <c r="B22" t="e">
        <f>INDEX(resultados!$A$2:$ZZ$37, 16, MATCH($B$2, resultados!$A$1:$ZZ$1, 0))</f>
        <v>#N/A</v>
      </c>
      <c r="C22" t="e">
        <f>INDEX(resultados!$A$2:$ZZ$37, 16, MATCH($B$3, resultados!$A$1:$ZZ$1, 0))</f>
        <v>#N/A</v>
      </c>
    </row>
    <row r="23" spans="1:3" x14ac:dyDescent="0.25">
      <c r="A23" t="e">
        <f>INDEX(resultados!$A$2:$ZZ$37, 17, MATCH($B$1, resultados!$A$1:$ZZ$1, 0))</f>
        <v>#N/A</v>
      </c>
      <c r="B23" t="e">
        <f>INDEX(resultados!$A$2:$ZZ$37, 17, MATCH($B$2, resultados!$A$1:$ZZ$1, 0))</f>
        <v>#N/A</v>
      </c>
      <c r="C23" t="e">
        <f>INDEX(resultados!$A$2:$ZZ$37, 17, MATCH($B$3, resultados!$A$1:$ZZ$1, 0))</f>
        <v>#N/A</v>
      </c>
    </row>
    <row r="24" spans="1:3" x14ac:dyDescent="0.25">
      <c r="A24" t="e">
        <f>INDEX(resultados!$A$2:$ZZ$37, 18, MATCH($B$1, resultados!$A$1:$ZZ$1, 0))</f>
        <v>#N/A</v>
      </c>
      <c r="B24" t="e">
        <f>INDEX(resultados!$A$2:$ZZ$37, 18, MATCH($B$2, resultados!$A$1:$ZZ$1, 0))</f>
        <v>#N/A</v>
      </c>
      <c r="C24" t="e">
        <f>INDEX(resultados!$A$2:$ZZ$37, 18, MATCH($B$3, resultados!$A$1:$ZZ$1, 0))</f>
        <v>#N/A</v>
      </c>
    </row>
    <row r="25" spans="1:3" x14ac:dyDescent="0.25">
      <c r="A25" t="e">
        <f>INDEX(resultados!$A$2:$ZZ$37, 19, MATCH($B$1, resultados!$A$1:$ZZ$1, 0))</f>
        <v>#N/A</v>
      </c>
      <c r="B25" t="e">
        <f>INDEX(resultados!$A$2:$ZZ$37, 19, MATCH($B$2, resultados!$A$1:$ZZ$1, 0))</f>
        <v>#N/A</v>
      </c>
      <c r="C25" t="e">
        <f>INDEX(resultados!$A$2:$ZZ$37, 19, MATCH($B$3, resultados!$A$1:$ZZ$1, 0))</f>
        <v>#N/A</v>
      </c>
    </row>
    <row r="26" spans="1:3" x14ac:dyDescent="0.25">
      <c r="A26" t="e">
        <f>INDEX(resultados!$A$2:$ZZ$37, 20, MATCH($B$1, resultados!$A$1:$ZZ$1, 0))</f>
        <v>#N/A</v>
      </c>
      <c r="B26" t="e">
        <f>INDEX(resultados!$A$2:$ZZ$37, 20, MATCH($B$2, resultados!$A$1:$ZZ$1, 0))</f>
        <v>#N/A</v>
      </c>
      <c r="C26" t="e">
        <f>INDEX(resultados!$A$2:$ZZ$37, 20, MATCH($B$3, resultados!$A$1:$ZZ$1, 0))</f>
        <v>#N/A</v>
      </c>
    </row>
    <row r="27" spans="1:3" x14ac:dyDescent="0.25">
      <c r="A27" t="e">
        <f>INDEX(resultados!$A$2:$ZZ$37, 21, MATCH($B$1, resultados!$A$1:$ZZ$1, 0))</f>
        <v>#N/A</v>
      </c>
      <c r="B27" t="e">
        <f>INDEX(resultados!$A$2:$ZZ$37, 21, MATCH($B$2, resultados!$A$1:$ZZ$1, 0))</f>
        <v>#N/A</v>
      </c>
      <c r="C27" t="e">
        <f>INDEX(resultados!$A$2:$ZZ$37, 21, MATCH($B$3, resultados!$A$1:$ZZ$1, 0))</f>
        <v>#N/A</v>
      </c>
    </row>
    <row r="28" spans="1:3" x14ac:dyDescent="0.25">
      <c r="A28" t="e">
        <f>INDEX(resultados!$A$2:$ZZ$37, 22, MATCH($B$1, resultados!$A$1:$ZZ$1, 0))</f>
        <v>#N/A</v>
      </c>
      <c r="B28" t="e">
        <f>INDEX(resultados!$A$2:$ZZ$37, 22, MATCH($B$2, resultados!$A$1:$ZZ$1, 0))</f>
        <v>#N/A</v>
      </c>
      <c r="C28" t="e">
        <f>INDEX(resultados!$A$2:$ZZ$37, 22, MATCH($B$3, resultados!$A$1:$ZZ$1, 0))</f>
        <v>#N/A</v>
      </c>
    </row>
    <row r="29" spans="1:3" x14ac:dyDescent="0.25">
      <c r="A29" t="e">
        <f>INDEX(resultados!$A$2:$ZZ$37, 23, MATCH($B$1, resultados!$A$1:$ZZ$1, 0))</f>
        <v>#N/A</v>
      </c>
      <c r="B29" t="e">
        <f>INDEX(resultados!$A$2:$ZZ$37, 23, MATCH($B$2, resultados!$A$1:$ZZ$1, 0))</f>
        <v>#N/A</v>
      </c>
      <c r="C29" t="e">
        <f>INDEX(resultados!$A$2:$ZZ$37, 23, MATCH($B$3, resultados!$A$1:$ZZ$1, 0))</f>
        <v>#N/A</v>
      </c>
    </row>
    <row r="30" spans="1:3" x14ac:dyDescent="0.25">
      <c r="A30" t="e">
        <f>INDEX(resultados!$A$2:$ZZ$37, 24, MATCH($B$1, resultados!$A$1:$ZZ$1, 0))</f>
        <v>#N/A</v>
      </c>
      <c r="B30" t="e">
        <f>INDEX(resultados!$A$2:$ZZ$37, 24, MATCH($B$2, resultados!$A$1:$ZZ$1, 0))</f>
        <v>#N/A</v>
      </c>
      <c r="C30" t="e">
        <f>INDEX(resultados!$A$2:$ZZ$37, 24, MATCH($B$3, resultados!$A$1:$ZZ$1, 0))</f>
        <v>#N/A</v>
      </c>
    </row>
    <row r="31" spans="1:3" x14ac:dyDescent="0.25">
      <c r="A31" t="e">
        <f>INDEX(resultados!$A$2:$ZZ$37, 25, MATCH($B$1, resultados!$A$1:$ZZ$1, 0))</f>
        <v>#N/A</v>
      </c>
      <c r="B31" t="e">
        <f>INDEX(resultados!$A$2:$ZZ$37, 25, MATCH($B$2, resultados!$A$1:$ZZ$1, 0))</f>
        <v>#N/A</v>
      </c>
      <c r="C31" t="e">
        <f>INDEX(resultados!$A$2:$ZZ$37, 25, MATCH($B$3, resultados!$A$1:$ZZ$1, 0))</f>
        <v>#N/A</v>
      </c>
    </row>
    <row r="32" spans="1:3" x14ac:dyDescent="0.25">
      <c r="A32" t="e">
        <f>INDEX(resultados!$A$2:$ZZ$37, 26, MATCH($B$1, resultados!$A$1:$ZZ$1, 0))</f>
        <v>#N/A</v>
      </c>
      <c r="B32" t="e">
        <f>INDEX(resultados!$A$2:$ZZ$37, 26, MATCH($B$2, resultados!$A$1:$ZZ$1, 0))</f>
        <v>#N/A</v>
      </c>
      <c r="C32" t="e">
        <f>INDEX(resultados!$A$2:$ZZ$37, 26, MATCH($B$3, resultados!$A$1:$ZZ$1, 0))</f>
        <v>#N/A</v>
      </c>
    </row>
    <row r="33" spans="1:3" x14ac:dyDescent="0.25">
      <c r="A33" t="e">
        <f>INDEX(resultados!$A$2:$ZZ$37, 27, MATCH($B$1, resultados!$A$1:$ZZ$1, 0))</f>
        <v>#N/A</v>
      </c>
      <c r="B33" t="e">
        <f>INDEX(resultados!$A$2:$ZZ$37, 27, MATCH($B$2, resultados!$A$1:$ZZ$1, 0))</f>
        <v>#N/A</v>
      </c>
      <c r="C33" t="e">
        <f>INDEX(resultados!$A$2:$ZZ$37, 27, MATCH($B$3, resultados!$A$1:$ZZ$1, 0))</f>
        <v>#N/A</v>
      </c>
    </row>
    <row r="34" spans="1:3" x14ac:dyDescent="0.25">
      <c r="A34" t="e">
        <f>INDEX(resultados!$A$2:$ZZ$37, 28, MATCH($B$1, resultados!$A$1:$ZZ$1, 0))</f>
        <v>#N/A</v>
      </c>
      <c r="B34" t="e">
        <f>INDEX(resultados!$A$2:$ZZ$37, 28, MATCH($B$2, resultados!$A$1:$ZZ$1, 0))</f>
        <v>#N/A</v>
      </c>
      <c r="C34" t="e">
        <f>INDEX(resultados!$A$2:$ZZ$37, 28, MATCH($B$3, resultados!$A$1:$ZZ$1, 0))</f>
        <v>#N/A</v>
      </c>
    </row>
    <row r="35" spans="1:3" x14ac:dyDescent="0.25">
      <c r="A35" t="e">
        <f>INDEX(resultados!$A$2:$ZZ$37, 29, MATCH($B$1, resultados!$A$1:$ZZ$1, 0))</f>
        <v>#N/A</v>
      </c>
      <c r="B35" t="e">
        <f>INDEX(resultados!$A$2:$ZZ$37, 29, MATCH($B$2, resultados!$A$1:$ZZ$1, 0))</f>
        <v>#N/A</v>
      </c>
      <c r="C35" t="e">
        <f>INDEX(resultados!$A$2:$ZZ$37, 29, MATCH($B$3, resultados!$A$1:$ZZ$1, 0))</f>
        <v>#N/A</v>
      </c>
    </row>
    <row r="36" spans="1:3" x14ac:dyDescent="0.25">
      <c r="A36" t="e">
        <f>INDEX(resultados!$A$2:$ZZ$37, 30, MATCH($B$1, resultados!$A$1:$ZZ$1, 0))</f>
        <v>#N/A</v>
      </c>
      <c r="B36" t="e">
        <f>INDEX(resultados!$A$2:$ZZ$37, 30, MATCH($B$2, resultados!$A$1:$ZZ$1, 0))</f>
        <v>#N/A</v>
      </c>
      <c r="C36" t="e">
        <f>INDEX(resultados!$A$2:$ZZ$37, 30, MATCH($B$3, resultados!$A$1:$ZZ$1, 0))</f>
        <v>#N/A</v>
      </c>
    </row>
    <row r="37" spans="1:3" x14ac:dyDescent="0.25">
      <c r="A37" t="e">
        <f>INDEX(resultados!$A$2:$ZZ$37, 31, MATCH($B$1, resultados!$A$1:$ZZ$1, 0))</f>
        <v>#N/A</v>
      </c>
      <c r="B37" t="e">
        <f>INDEX(resultados!$A$2:$ZZ$37, 31, MATCH($B$2, resultados!$A$1:$ZZ$1, 0))</f>
        <v>#N/A</v>
      </c>
      <c r="C37" t="e">
        <f>INDEX(resultados!$A$2:$ZZ$37, 31, MATCH($B$3, resultados!$A$1:$ZZ$1, 0))</f>
        <v>#N/A</v>
      </c>
    </row>
    <row r="38" spans="1:3" x14ac:dyDescent="0.25">
      <c r="A38" t="e">
        <f>INDEX(resultados!$A$2:$ZZ$37, 32, MATCH($B$1, resultados!$A$1:$ZZ$1, 0))</f>
        <v>#N/A</v>
      </c>
      <c r="B38" t="e">
        <f>INDEX(resultados!$A$2:$ZZ$37, 32, MATCH($B$2, resultados!$A$1:$ZZ$1, 0))</f>
        <v>#N/A</v>
      </c>
      <c r="C38" t="e">
        <f>INDEX(resultados!$A$2:$ZZ$37, 32, MATCH($B$3, resultados!$A$1:$ZZ$1, 0))</f>
        <v>#N/A</v>
      </c>
    </row>
    <row r="39" spans="1:3" x14ac:dyDescent="0.25">
      <c r="A39" t="e">
        <f>INDEX(resultados!$A$2:$ZZ$37, 33, MATCH($B$1, resultados!$A$1:$ZZ$1, 0))</f>
        <v>#N/A</v>
      </c>
      <c r="B39" t="e">
        <f>INDEX(resultados!$A$2:$ZZ$37, 33, MATCH($B$2, resultados!$A$1:$ZZ$1, 0))</f>
        <v>#N/A</v>
      </c>
      <c r="C39" t="e">
        <f>INDEX(resultados!$A$2:$ZZ$37, 33, MATCH($B$3, resultados!$A$1:$ZZ$1, 0))</f>
        <v>#N/A</v>
      </c>
    </row>
    <row r="40" spans="1:3" x14ac:dyDescent="0.25">
      <c r="A40" t="e">
        <f>INDEX(resultados!$A$2:$ZZ$37, 34, MATCH($B$1, resultados!$A$1:$ZZ$1, 0))</f>
        <v>#N/A</v>
      </c>
      <c r="B40" t="e">
        <f>INDEX(resultados!$A$2:$ZZ$37, 34, MATCH($B$2, resultados!$A$1:$ZZ$1, 0))</f>
        <v>#N/A</v>
      </c>
      <c r="C40" t="e">
        <f>INDEX(resultados!$A$2:$ZZ$37, 34, MATCH($B$3, resultados!$A$1:$ZZ$1, 0))</f>
        <v>#N/A</v>
      </c>
    </row>
    <row r="41" spans="1:3" x14ac:dyDescent="0.25">
      <c r="A41" t="e">
        <f>INDEX(resultados!$A$2:$ZZ$37, 35, MATCH($B$1, resultados!$A$1:$ZZ$1, 0))</f>
        <v>#N/A</v>
      </c>
      <c r="B41" t="e">
        <f>INDEX(resultados!$A$2:$ZZ$37, 35, MATCH($B$2, resultados!$A$1:$ZZ$1, 0))</f>
        <v>#N/A</v>
      </c>
      <c r="C41" t="e">
        <f>INDEX(resultados!$A$2:$ZZ$37, 35, MATCH($B$3, resultados!$A$1:$ZZ$1, 0))</f>
        <v>#N/A</v>
      </c>
    </row>
    <row r="42" spans="1:3" x14ac:dyDescent="0.25">
      <c r="A42" t="e">
        <f>INDEX(resultados!$A$2:$ZZ$37, 36, MATCH($B$1, resultados!$A$1:$ZZ$1, 0))</f>
        <v>#N/A</v>
      </c>
      <c r="B42" t="e">
        <f>INDEX(resultados!$A$2:$ZZ$37, 36, MATCH($B$2, resultados!$A$1:$ZZ$1, 0))</f>
        <v>#N/A</v>
      </c>
      <c r="C42" t="e">
        <f>INDEX(resultados!$A$2:$ZZ$37, 36,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4.2282999999999999</v>
      </c>
      <c r="E2">
        <v>23.65</v>
      </c>
      <c r="F2">
        <v>18.93</v>
      </c>
      <c r="G2">
        <v>7.73</v>
      </c>
      <c r="H2">
        <v>0.2</v>
      </c>
      <c r="I2">
        <v>147</v>
      </c>
      <c r="J2">
        <v>89.87</v>
      </c>
      <c r="K2">
        <v>37.549999999999997</v>
      </c>
      <c r="L2">
        <v>1</v>
      </c>
      <c r="M2">
        <v>1</v>
      </c>
      <c r="N2">
        <v>11.32</v>
      </c>
      <c r="O2">
        <v>11317.98</v>
      </c>
      <c r="P2">
        <v>123.83</v>
      </c>
      <c r="Q2">
        <v>5803.33</v>
      </c>
      <c r="R2">
        <v>310.89999999999998</v>
      </c>
      <c r="S2">
        <v>84.46</v>
      </c>
      <c r="T2">
        <v>112720.34</v>
      </c>
      <c r="U2">
        <v>0.27</v>
      </c>
      <c r="V2">
        <v>0.63</v>
      </c>
      <c r="W2">
        <v>0.56999999999999995</v>
      </c>
      <c r="X2">
        <v>6.86</v>
      </c>
      <c r="Y2">
        <v>2</v>
      </c>
      <c r="Z2">
        <v>10</v>
      </c>
      <c r="AA2">
        <v>81.470293791013418</v>
      </c>
      <c r="AB2">
        <v>111.4712501805149</v>
      </c>
      <c r="AC2">
        <v>100.83259051419741</v>
      </c>
      <c r="AD2">
        <v>81470.293791013421</v>
      </c>
      <c r="AE2">
        <v>111471.25018051489</v>
      </c>
      <c r="AF2">
        <v>7.0069349545549016E-6</v>
      </c>
      <c r="AG2">
        <v>5</v>
      </c>
      <c r="AH2">
        <v>100832.59051419741</v>
      </c>
    </row>
    <row r="3" spans="1:34" x14ac:dyDescent="0.25">
      <c r="A3">
        <v>1</v>
      </c>
      <c r="B3">
        <v>40</v>
      </c>
      <c r="C3" t="s">
        <v>34</v>
      </c>
      <c r="D3">
        <v>4.2427000000000001</v>
      </c>
      <c r="E3">
        <v>23.57</v>
      </c>
      <c r="F3">
        <v>18.87</v>
      </c>
      <c r="G3">
        <v>7.76</v>
      </c>
      <c r="H3">
        <v>0.39</v>
      </c>
      <c r="I3">
        <v>146</v>
      </c>
      <c r="J3">
        <v>91.1</v>
      </c>
      <c r="K3">
        <v>37.549999999999997</v>
      </c>
      <c r="L3">
        <v>2</v>
      </c>
      <c r="M3">
        <v>0</v>
      </c>
      <c r="N3">
        <v>11.54</v>
      </c>
      <c r="O3">
        <v>11468.97</v>
      </c>
      <c r="P3">
        <v>124.78</v>
      </c>
      <c r="Q3">
        <v>5803.33</v>
      </c>
      <c r="R3">
        <v>308.8</v>
      </c>
      <c r="S3">
        <v>84.46</v>
      </c>
      <c r="T3">
        <v>111676.37</v>
      </c>
      <c r="U3">
        <v>0.27</v>
      </c>
      <c r="V3">
        <v>0.63</v>
      </c>
      <c r="W3">
        <v>0.56000000000000005</v>
      </c>
      <c r="X3">
        <v>6.8</v>
      </c>
      <c r="Y3">
        <v>2</v>
      </c>
      <c r="Z3">
        <v>10</v>
      </c>
      <c r="AA3">
        <v>81.481783509009546</v>
      </c>
      <c r="AB3">
        <v>111.4869709195678</v>
      </c>
      <c r="AC3">
        <v>100.8468108879793</v>
      </c>
      <c r="AD3">
        <v>81481.783509009547</v>
      </c>
      <c r="AE3">
        <v>111486.9709195678</v>
      </c>
      <c r="AF3">
        <v>7.0307979404701857E-6</v>
      </c>
      <c r="AG3">
        <v>5</v>
      </c>
      <c r="AH3">
        <v>100846.8108879793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3.8374000000000001</v>
      </c>
      <c r="E2">
        <v>26.06</v>
      </c>
      <c r="F2">
        <v>21.18</v>
      </c>
      <c r="G2">
        <v>6.52</v>
      </c>
      <c r="H2">
        <v>0.24</v>
      </c>
      <c r="I2">
        <v>195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120.96</v>
      </c>
      <c r="Q2">
        <v>5805.9</v>
      </c>
      <c r="R2">
        <v>384.66</v>
      </c>
      <c r="S2">
        <v>84.46</v>
      </c>
      <c r="T2">
        <v>149359.14000000001</v>
      </c>
      <c r="U2">
        <v>0.22</v>
      </c>
      <c r="V2">
        <v>0.56000000000000005</v>
      </c>
      <c r="W2">
        <v>0.71</v>
      </c>
      <c r="X2">
        <v>9.11</v>
      </c>
      <c r="Y2">
        <v>2</v>
      </c>
      <c r="Z2">
        <v>10</v>
      </c>
      <c r="AA2">
        <v>91.666437619196003</v>
      </c>
      <c r="AB2">
        <v>125.4220639883462</v>
      </c>
      <c r="AC2">
        <v>113.4519582323038</v>
      </c>
      <c r="AD2">
        <v>91666.437619196004</v>
      </c>
      <c r="AE2">
        <v>125422.0639883462</v>
      </c>
      <c r="AF2">
        <v>6.5782523585616823E-6</v>
      </c>
      <c r="AG2">
        <v>6</v>
      </c>
      <c r="AH2">
        <v>113451.9582323038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2.7635000000000001</v>
      </c>
      <c r="E2">
        <v>36.19</v>
      </c>
      <c r="F2">
        <v>30.19</v>
      </c>
      <c r="G2">
        <v>4.68</v>
      </c>
      <c r="H2">
        <v>0.43</v>
      </c>
      <c r="I2">
        <v>387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118.42</v>
      </c>
      <c r="Q2">
        <v>5808.62</v>
      </c>
      <c r="R2">
        <v>680.58</v>
      </c>
      <c r="S2">
        <v>84.46</v>
      </c>
      <c r="T2">
        <v>296360.06</v>
      </c>
      <c r="U2">
        <v>0.12</v>
      </c>
      <c r="V2">
        <v>0.39</v>
      </c>
      <c r="W2">
        <v>1.27</v>
      </c>
      <c r="X2">
        <v>18.11</v>
      </c>
      <c r="Y2">
        <v>2</v>
      </c>
      <c r="Z2">
        <v>10</v>
      </c>
      <c r="AA2">
        <v>122.0891971884666</v>
      </c>
      <c r="AB2">
        <v>167.04782578842881</v>
      </c>
      <c r="AC2">
        <v>151.1050157483235</v>
      </c>
      <c r="AD2">
        <v>122089.1971884666</v>
      </c>
      <c r="AE2">
        <v>167047.8257884288</v>
      </c>
      <c r="AF2">
        <v>5.084591899876923E-6</v>
      </c>
      <c r="AG2">
        <v>8</v>
      </c>
      <c r="AH2">
        <v>151105.01574832349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4.1813000000000002</v>
      </c>
      <c r="E2">
        <v>23.92</v>
      </c>
      <c r="F2">
        <v>18.11</v>
      </c>
      <c r="G2">
        <v>8.76</v>
      </c>
      <c r="H2">
        <v>0.12</v>
      </c>
      <c r="I2">
        <v>124</v>
      </c>
      <c r="J2">
        <v>141.81</v>
      </c>
      <c r="K2">
        <v>47.83</v>
      </c>
      <c r="L2">
        <v>1</v>
      </c>
      <c r="M2">
        <v>121</v>
      </c>
      <c r="N2">
        <v>22.98</v>
      </c>
      <c r="O2">
        <v>17723.39</v>
      </c>
      <c r="P2">
        <v>169.16</v>
      </c>
      <c r="Q2">
        <v>5801.14</v>
      </c>
      <c r="R2">
        <v>290.42</v>
      </c>
      <c r="S2">
        <v>84.46</v>
      </c>
      <c r="T2">
        <v>102595.48</v>
      </c>
      <c r="U2">
        <v>0.28999999999999998</v>
      </c>
      <c r="V2">
        <v>0.66</v>
      </c>
      <c r="W2">
        <v>0.33</v>
      </c>
      <c r="X2">
        <v>6.04</v>
      </c>
      <c r="Y2">
        <v>2</v>
      </c>
      <c r="Z2">
        <v>10</v>
      </c>
      <c r="AA2">
        <v>96.533608799559573</v>
      </c>
      <c r="AB2">
        <v>132.0815423217542</v>
      </c>
      <c r="AC2">
        <v>119.4758653002101</v>
      </c>
      <c r="AD2">
        <v>96533.608799559574</v>
      </c>
      <c r="AE2">
        <v>132081.54232175421</v>
      </c>
      <c r="AF2">
        <v>6.4337552245480154E-6</v>
      </c>
      <c r="AG2">
        <v>5</v>
      </c>
      <c r="AH2">
        <v>119475.86530021011</v>
      </c>
    </row>
    <row r="3" spans="1:34" x14ac:dyDescent="0.25">
      <c r="A3">
        <v>1</v>
      </c>
      <c r="B3">
        <v>70</v>
      </c>
      <c r="C3" t="s">
        <v>34</v>
      </c>
      <c r="D3">
        <v>4.8712</v>
      </c>
      <c r="E3">
        <v>20.53</v>
      </c>
      <c r="F3">
        <v>15.87</v>
      </c>
      <c r="G3">
        <v>11.34</v>
      </c>
      <c r="H3">
        <v>0.25</v>
      </c>
      <c r="I3">
        <v>84</v>
      </c>
      <c r="J3">
        <v>143.16999999999999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135.15</v>
      </c>
      <c r="Q3">
        <v>5800.44</v>
      </c>
      <c r="R3">
        <v>210.15</v>
      </c>
      <c r="S3">
        <v>84.46</v>
      </c>
      <c r="T3">
        <v>62657.89</v>
      </c>
      <c r="U3">
        <v>0.4</v>
      </c>
      <c r="V3">
        <v>0.75</v>
      </c>
      <c r="W3">
        <v>0.38</v>
      </c>
      <c r="X3">
        <v>3.81</v>
      </c>
      <c r="Y3">
        <v>2</v>
      </c>
      <c r="Z3">
        <v>10</v>
      </c>
      <c r="AA3">
        <v>81.021470374432241</v>
      </c>
      <c r="AB3">
        <v>110.8571501812572</v>
      </c>
      <c r="AC3">
        <v>100.27709935697381</v>
      </c>
      <c r="AD3">
        <v>81021.470374432247</v>
      </c>
      <c r="AE3">
        <v>110857.1501812572</v>
      </c>
      <c r="AF3">
        <v>7.4953025254868794E-6</v>
      </c>
      <c r="AG3">
        <v>5</v>
      </c>
      <c r="AH3">
        <v>100277.09935697381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3.2465000000000002</v>
      </c>
      <c r="E2">
        <v>30.8</v>
      </c>
      <c r="F2">
        <v>21.63</v>
      </c>
      <c r="G2">
        <v>6.83</v>
      </c>
      <c r="H2">
        <v>0.1</v>
      </c>
      <c r="I2">
        <v>190</v>
      </c>
      <c r="J2">
        <v>176.73</v>
      </c>
      <c r="K2">
        <v>52.44</v>
      </c>
      <c r="L2">
        <v>1</v>
      </c>
      <c r="M2">
        <v>188</v>
      </c>
      <c r="N2">
        <v>33.29</v>
      </c>
      <c r="O2">
        <v>22031.19</v>
      </c>
      <c r="P2">
        <v>257.26</v>
      </c>
      <c r="Q2">
        <v>5802.66</v>
      </c>
      <c r="R2">
        <v>410.25</v>
      </c>
      <c r="S2">
        <v>84.46</v>
      </c>
      <c r="T2">
        <v>162180.47</v>
      </c>
      <c r="U2">
        <v>0.21</v>
      </c>
      <c r="V2">
        <v>0.55000000000000004</v>
      </c>
      <c r="W2">
        <v>0.44</v>
      </c>
      <c r="X2">
        <v>9.5500000000000007</v>
      </c>
      <c r="Y2">
        <v>2</v>
      </c>
      <c r="Z2">
        <v>10</v>
      </c>
      <c r="AA2">
        <v>161.2887800160662</v>
      </c>
      <c r="AB2">
        <v>220.68242437666569</v>
      </c>
      <c r="AC2">
        <v>199.62080352394801</v>
      </c>
      <c r="AD2">
        <v>161288.78001606619</v>
      </c>
      <c r="AE2">
        <v>220682.4243766657</v>
      </c>
      <c r="AF2">
        <v>4.8137080379832176E-6</v>
      </c>
      <c r="AG2">
        <v>7</v>
      </c>
      <c r="AH2">
        <v>199620.80352394801</v>
      </c>
    </row>
    <row r="3" spans="1:34" x14ac:dyDescent="0.25">
      <c r="A3">
        <v>1</v>
      </c>
      <c r="B3">
        <v>90</v>
      </c>
      <c r="C3" t="s">
        <v>34</v>
      </c>
      <c r="D3">
        <v>5.0030000000000001</v>
      </c>
      <c r="E3">
        <v>19.989999999999998</v>
      </c>
      <c r="F3">
        <v>15.19</v>
      </c>
      <c r="G3">
        <v>13.6</v>
      </c>
      <c r="H3">
        <v>0.2</v>
      </c>
      <c r="I3">
        <v>67</v>
      </c>
      <c r="J3">
        <v>178.21</v>
      </c>
      <c r="K3">
        <v>52.44</v>
      </c>
      <c r="L3">
        <v>2</v>
      </c>
      <c r="M3">
        <v>1</v>
      </c>
      <c r="N3">
        <v>33.770000000000003</v>
      </c>
      <c r="O3">
        <v>22213.89</v>
      </c>
      <c r="P3">
        <v>147.30000000000001</v>
      </c>
      <c r="Q3">
        <v>5800.01</v>
      </c>
      <c r="R3">
        <v>187.86</v>
      </c>
      <c r="S3">
        <v>84.46</v>
      </c>
      <c r="T3">
        <v>51597.72</v>
      </c>
      <c r="U3">
        <v>0.45</v>
      </c>
      <c r="V3">
        <v>0.78</v>
      </c>
      <c r="W3">
        <v>0.33</v>
      </c>
      <c r="X3">
        <v>3.12</v>
      </c>
      <c r="Y3">
        <v>2</v>
      </c>
      <c r="Z3">
        <v>10</v>
      </c>
      <c r="AA3">
        <v>84.081641052227241</v>
      </c>
      <c r="AB3">
        <v>115.0442107078163</v>
      </c>
      <c r="AC3">
        <v>104.0645527034559</v>
      </c>
      <c r="AD3">
        <v>84081.641052227234</v>
      </c>
      <c r="AE3">
        <v>115044.2107078163</v>
      </c>
      <c r="AF3">
        <v>7.4181368593962862E-6</v>
      </c>
      <c r="AG3">
        <v>5</v>
      </c>
      <c r="AH3">
        <v>104064.55270345591</v>
      </c>
    </row>
    <row r="4" spans="1:34" x14ac:dyDescent="0.25">
      <c r="A4">
        <v>2</v>
      </c>
      <c r="B4">
        <v>90</v>
      </c>
      <c r="C4" t="s">
        <v>34</v>
      </c>
      <c r="D4">
        <v>5.0270000000000001</v>
      </c>
      <c r="E4">
        <v>19.89</v>
      </c>
      <c r="F4">
        <v>15.13</v>
      </c>
      <c r="G4">
        <v>13.75</v>
      </c>
      <c r="H4">
        <v>0.3</v>
      </c>
      <c r="I4">
        <v>66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147.68</v>
      </c>
      <c r="Q4">
        <v>5800.01</v>
      </c>
      <c r="R4">
        <v>185.84</v>
      </c>
      <c r="S4">
        <v>84.46</v>
      </c>
      <c r="T4">
        <v>50595.08</v>
      </c>
      <c r="U4">
        <v>0.45</v>
      </c>
      <c r="V4">
        <v>0.79</v>
      </c>
      <c r="W4">
        <v>0.33</v>
      </c>
      <c r="X4">
        <v>3.06</v>
      </c>
      <c r="Y4">
        <v>2</v>
      </c>
      <c r="Z4">
        <v>10</v>
      </c>
      <c r="AA4">
        <v>83.903952701632022</v>
      </c>
      <c r="AB4">
        <v>114.8010896674753</v>
      </c>
      <c r="AC4">
        <v>103.84463479398239</v>
      </c>
      <c r="AD4">
        <v>83903.952701632021</v>
      </c>
      <c r="AE4">
        <v>114801.0896674753</v>
      </c>
      <c r="AF4">
        <v>7.4537225648980866E-6</v>
      </c>
      <c r="AG4">
        <v>5</v>
      </c>
      <c r="AH4">
        <v>103844.6347939824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2.1187</v>
      </c>
      <c r="E2">
        <v>47.2</v>
      </c>
      <c r="F2">
        <v>39.130000000000003</v>
      </c>
      <c r="G2">
        <v>4.0599999999999996</v>
      </c>
      <c r="H2">
        <v>0.64</v>
      </c>
      <c r="I2">
        <v>578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112.56</v>
      </c>
      <c r="Q2">
        <v>5817.7</v>
      </c>
      <c r="R2">
        <v>974.44</v>
      </c>
      <c r="S2">
        <v>84.46</v>
      </c>
      <c r="T2">
        <v>442336.3</v>
      </c>
      <c r="U2">
        <v>0.09</v>
      </c>
      <c r="V2">
        <v>0.3</v>
      </c>
      <c r="W2">
        <v>1.83</v>
      </c>
      <c r="X2">
        <v>27.03</v>
      </c>
      <c r="Y2">
        <v>2</v>
      </c>
      <c r="Z2">
        <v>10</v>
      </c>
      <c r="AA2">
        <v>154.61219046208191</v>
      </c>
      <c r="AB2">
        <v>211.54721999856611</v>
      </c>
      <c r="AC2">
        <v>191.3574502303515</v>
      </c>
      <c r="AD2">
        <v>154612.1904620819</v>
      </c>
      <c r="AE2">
        <v>211547.21999856611</v>
      </c>
      <c r="AF2">
        <v>4.0366131755609286E-6</v>
      </c>
      <c r="AG2">
        <v>10</v>
      </c>
      <c r="AH2">
        <v>191357.4502303515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4.3734999999999999</v>
      </c>
      <c r="E2">
        <v>22.86</v>
      </c>
      <c r="F2">
        <v>18.18</v>
      </c>
      <c r="G2">
        <v>8.33</v>
      </c>
      <c r="H2">
        <v>0.18</v>
      </c>
      <c r="I2">
        <v>131</v>
      </c>
      <c r="J2">
        <v>98.71</v>
      </c>
      <c r="K2">
        <v>39.72</v>
      </c>
      <c r="L2">
        <v>1</v>
      </c>
      <c r="M2">
        <v>1</v>
      </c>
      <c r="N2">
        <v>12.99</v>
      </c>
      <c r="O2">
        <v>12407.75</v>
      </c>
      <c r="P2">
        <v>125.49</v>
      </c>
      <c r="Q2">
        <v>5802.39</v>
      </c>
      <c r="R2">
        <v>286.47000000000003</v>
      </c>
      <c r="S2">
        <v>84.46</v>
      </c>
      <c r="T2">
        <v>100583.57</v>
      </c>
      <c r="U2">
        <v>0.28999999999999998</v>
      </c>
      <c r="V2">
        <v>0.65</v>
      </c>
      <c r="W2">
        <v>0.51</v>
      </c>
      <c r="X2">
        <v>6.12</v>
      </c>
      <c r="Y2">
        <v>2</v>
      </c>
      <c r="Z2">
        <v>10</v>
      </c>
      <c r="AA2">
        <v>80.986521006749527</v>
      </c>
      <c r="AB2">
        <v>110.8093309145364</v>
      </c>
      <c r="AC2">
        <v>100.2338438939542</v>
      </c>
      <c r="AD2">
        <v>80986.521006749521</v>
      </c>
      <c r="AE2">
        <v>110809.3309145364</v>
      </c>
      <c r="AF2">
        <v>7.1419143327380546E-6</v>
      </c>
      <c r="AG2">
        <v>5</v>
      </c>
      <c r="AH2">
        <v>100233.8438939542</v>
      </c>
    </row>
    <row r="3" spans="1:34" x14ac:dyDescent="0.25">
      <c r="A3">
        <v>1</v>
      </c>
      <c r="B3">
        <v>45</v>
      </c>
      <c r="C3" t="s">
        <v>34</v>
      </c>
      <c r="D3">
        <v>4.3898000000000001</v>
      </c>
      <c r="E3">
        <v>22.78</v>
      </c>
      <c r="F3">
        <v>18.12</v>
      </c>
      <c r="G3">
        <v>8.36</v>
      </c>
      <c r="H3">
        <v>0.35</v>
      </c>
      <c r="I3">
        <v>130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126.25</v>
      </c>
      <c r="Q3">
        <v>5802.39</v>
      </c>
      <c r="R3">
        <v>284.26</v>
      </c>
      <c r="S3">
        <v>84.46</v>
      </c>
      <c r="T3">
        <v>99484.57</v>
      </c>
      <c r="U3">
        <v>0.3</v>
      </c>
      <c r="V3">
        <v>0.66</v>
      </c>
      <c r="W3">
        <v>0.51</v>
      </c>
      <c r="X3">
        <v>6.05</v>
      </c>
      <c r="Y3">
        <v>2</v>
      </c>
      <c r="Z3">
        <v>10</v>
      </c>
      <c r="AA3">
        <v>80.94366549651869</v>
      </c>
      <c r="AB3">
        <v>110.7506941147869</v>
      </c>
      <c r="AC3">
        <v>100.1808033080755</v>
      </c>
      <c r="AD3">
        <v>80943.66549651869</v>
      </c>
      <c r="AE3">
        <v>110750.69411478689</v>
      </c>
      <c r="AF3">
        <v>7.1685321911177592E-6</v>
      </c>
      <c r="AG3">
        <v>5</v>
      </c>
      <c r="AH3">
        <v>100180.8033080755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2024-09-25T23:03:32Z</dcterms:created>
  <dcterms:modified xsi:type="dcterms:W3CDTF">2024-09-27T19:26:23Z</dcterms:modified>
</cp:coreProperties>
</file>